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yconnl.sharepoint.com/sites/SY-nergy/SYnergy Projecten/Provincie NB/B5.0121.1 PNB, aanbesteding OH E-W-B/Rapportage/2e aanbesteding/"/>
    </mc:Choice>
  </mc:AlternateContent>
  <xr:revisionPtr revIDLastSave="745" documentId="8_{B0BF1F9B-109A-4A29-A517-AD50BFE0B198}" xr6:coauthVersionLast="47" xr6:coauthVersionMax="47" xr10:uidLastSave="{9A509781-EAAD-4149-A22F-3BE9BEDFCF5D}"/>
  <workbookProtection workbookAlgorithmName="SHA-512" workbookHashValue="VWYNrzZjcfQ1G7AidLjDA0wZGdS/Tjkhdr+4zSTahQas8NYqeekPrTWC98XZTj5BhJdjQPLmVSaxnTjab1AfPw==" workbookSaltValue="feBSLF3pJbvEfd0r9wvbtw==" workbookSpinCount="100000" lockStructure="1"/>
  <bookViews>
    <workbookView xWindow="-38508" yWindow="-2700" windowWidth="38616" windowHeight="21096" tabRatio="832" xr2:uid="{00000000-000D-0000-FFFF-FFFF00000000}"/>
  </bookViews>
  <sheets>
    <sheet name="Inschrijfbiljet" sheetId="16" r:id="rId1"/>
    <sheet name="Verzamelblad per gebouw" sheetId="12" r:id="rId2"/>
    <sheet name="A Inventaris" sheetId="22" r:id="rId3"/>
    <sheet name="B calc schema" sheetId="5" r:id="rId4"/>
    <sheet name="C calc schema proj" sheetId="4" r:id="rId5"/>
    <sheet name="D voorst subco" sheetId="20" r:id="rId6"/>
    <sheet name="Rekenblad" sheetId="18" state="hidden" r:id="rId7"/>
    <sheet name="Draaitabel" sheetId="24" r:id="rId8"/>
  </sheets>
  <definedNames>
    <definedName name="_xlnm._FilterDatabase" localSheetId="2" hidden="1">'A Inventaris'!$A$1:$Y$584</definedName>
    <definedName name="_xlnm._FilterDatabase" localSheetId="1" hidden="1">'Verzamelblad per gebouw'!$A$5:$E$9</definedName>
    <definedName name="_xlnm.Print_Area" localSheetId="2">'A Inventaris'!$A$1:$T$584</definedName>
    <definedName name="_xlnm.Print_Area" localSheetId="3">'B calc schema'!$A$1:$J$56</definedName>
    <definedName name="_xlnm.Print_Area" localSheetId="4">'C calc schema proj'!$A$1:$J$55</definedName>
    <definedName name="_xlnm.Print_Area" localSheetId="5">'D voorst subco'!$A$1:$L$49</definedName>
  </definedNames>
  <calcPr calcId="191029"/>
  <pivotCaches>
    <pivotCache cacheId="5" r:id="rId9"/>
  </pivotCache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9" i="12" l="1"/>
  <c r="I7" i="12"/>
  <c r="T7" i="12"/>
  <c r="T8" i="12"/>
  <c r="T9" i="12"/>
  <c r="Q6" i="12"/>
  <c r="R6" i="12"/>
  <c r="S6" i="12"/>
  <c r="T6" i="12"/>
  <c r="P8" i="12"/>
  <c r="P9" i="12"/>
  <c r="O6" i="12"/>
  <c r="P6" i="12"/>
  <c r="O7" i="12"/>
  <c r="P7" i="12"/>
  <c r="L6" i="12"/>
  <c r="M6" i="12"/>
  <c r="N6" i="12"/>
  <c r="L7" i="12"/>
  <c r="M7" i="12"/>
  <c r="N7" i="12"/>
  <c r="L8" i="12"/>
  <c r="M8" i="12"/>
  <c r="N8" i="12"/>
  <c r="L9" i="12"/>
  <c r="M9" i="12"/>
  <c r="N9" i="12"/>
  <c r="J6" i="12"/>
  <c r="J7" i="12"/>
  <c r="J8" i="12"/>
  <c r="J9" i="12"/>
  <c r="H6" i="12"/>
  <c r="H7" i="12"/>
  <c r="H8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G5" i="12"/>
  <c r="T584" i="22"/>
  <c r="Y9" i="12" l="1"/>
  <c r="Y8" i="12"/>
  <c r="Y7" i="12"/>
  <c r="Y6" i="12"/>
  <c r="Y5" i="12"/>
  <c r="G11" i="12"/>
  <c r="AB11" i="12"/>
  <c r="AA11" i="12"/>
  <c r="C41" i="20"/>
  <c r="O11" i="12"/>
  <c r="C16" i="12"/>
  <c r="CC18" i="4" l="1"/>
  <c r="CC15" i="4"/>
  <c r="CC14" i="4"/>
  <c r="CF29" i="4"/>
  <c r="CF28" i="4"/>
  <c r="CF27" i="4"/>
  <c r="CB42" i="5"/>
  <c r="CB40" i="5"/>
  <c r="CB41" i="5"/>
  <c r="CC39" i="4"/>
  <c r="CC40" i="4"/>
  <c r="CC41" i="4"/>
  <c r="CC38" i="4"/>
  <c r="CB36" i="5"/>
  <c r="CB37" i="5"/>
  <c r="CB38" i="5"/>
  <c r="CB35" i="5"/>
  <c r="CB19" i="5"/>
  <c r="CB16" i="5"/>
  <c r="CB15" i="5"/>
  <c r="CF30" i="4" l="1"/>
  <c r="CB23" i="5"/>
  <c r="I11" i="12" l="1"/>
  <c r="J11" i="12"/>
  <c r="K11" i="12"/>
  <c r="L11" i="12"/>
  <c r="M11" i="12"/>
  <c r="N11" i="12"/>
  <c r="P11" i="12"/>
  <c r="Q11" i="12"/>
  <c r="R11" i="12"/>
  <c r="S11" i="12"/>
  <c r="T11" i="12"/>
  <c r="U11" i="12"/>
  <c r="V11" i="12"/>
  <c r="W11" i="12"/>
  <c r="X11" i="12"/>
  <c r="Z11" i="12"/>
  <c r="H17" i="16" s="1"/>
  <c r="H11" i="12"/>
  <c r="B1" i="4" l="1"/>
  <c r="B1" i="5"/>
  <c r="B3" i="20"/>
  <c r="B1" i="12"/>
  <c r="Y14" i="12"/>
  <c r="C14" i="12"/>
  <c r="G48" i="5"/>
  <c r="G47" i="4"/>
  <c r="C39" i="20"/>
  <c r="D47" i="4"/>
  <c r="H39" i="20"/>
  <c r="D7" i="20"/>
  <c r="D50" i="4"/>
  <c r="E6" i="4"/>
  <c r="D50" i="5"/>
  <c r="D48" i="5"/>
  <c r="E6" i="5"/>
  <c r="CC30" i="4"/>
  <c r="CD29" i="4"/>
  <c r="CC29" i="4"/>
  <c r="CD28" i="4"/>
  <c r="CD27" i="4"/>
  <c r="CC24" i="4" l="1"/>
  <c r="CD24" i="4" s="1"/>
  <c r="Y11" i="12"/>
  <c r="H16" i="16" s="1"/>
  <c r="H18" i="16" s="1"/>
  <c r="D3" i="18" s="1"/>
  <c r="CD30" i="4"/>
  <c r="CE30" i="4" s="1"/>
  <c r="D4" i="18" l="1"/>
  <c r="F3" i="18" l="1"/>
  <c r="D5" i="18"/>
  <c r="F5" i="18" s="1"/>
  <c r="H20" i="16"/>
  <c r="F4" i="18"/>
  <c r="H21" i="16" l="1"/>
  <c r="D7" i="18"/>
  <c r="H22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 van der Linden</author>
  </authors>
  <commentList>
    <comment ref="Z5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Hier dient inschrijver de kosten voor beheer per locatie in te vullen
</t>
        </r>
      </text>
    </comment>
  </commentList>
</comments>
</file>

<file path=xl/sharedStrings.xml><?xml version="1.0" encoding="utf-8"?>
<sst xmlns="http://schemas.openxmlformats.org/spreadsheetml/2006/main" count="8101" uniqueCount="2204">
  <si>
    <t xml:space="preserve">De hierna te noemen inschrijver         </t>
  </si>
  <si>
    <t xml:space="preserve">gevestigd te </t>
  </si>
  <si>
    <t>•</t>
  </si>
  <si>
    <t>a)</t>
  </si>
  <si>
    <t>Voorts verklaart de inschrijver dat de door hem ingevulde en onderstaand vermelde bijlagen</t>
  </si>
  <si>
    <t>deel uitmaken van dit inschrijvingsbiljet:</t>
  </si>
  <si>
    <t>Gedaan te</t>
  </si>
  <si>
    <t>datum:</t>
  </si>
  <si>
    <t>De inschrijver,</t>
  </si>
  <si>
    <t>Handtekening:</t>
  </si>
  <si>
    <t>Firmastempel:</t>
  </si>
  <si>
    <t>Inschrijver:</t>
  </si>
  <si>
    <t>Onderaannemer</t>
  </si>
  <si>
    <t>Naam</t>
  </si>
  <si>
    <t>Calculatieschema en uurtarieven voor onderhoud</t>
  </si>
  <si>
    <t>1)</t>
  </si>
  <si>
    <t>Calculatieschema</t>
  </si>
  <si>
    <t>€</t>
  </si>
  <si>
    <t>A</t>
  </si>
  <si>
    <t>B</t>
  </si>
  <si>
    <t>Netto materiaalprijs</t>
  </si>
  <si>
    <t>%                €</t>
  </si>
  <si>
    <t>X</t>
  </si>
  <si>
    <t>Werk derden:</t>
  </si>
  <si>
    <t>Toeslag op werk derden:</t>
  </si>
  <si>
    <t>Y</t>
  </si>
  <si>
    <t>X + Y + Z</t>
  </si>
  <si>
    <t>Voor de calculatie van manuren zal waar mogelijk worden uitgegaan van de UNETO-normen, resp. Gustav Ende</t>
  </si>
  <si>
    <t>met de volgende correctiefactoren:</t>
  </si>
  <si>
    <t>• UNETO   x</t>
  </si>
  <si>
    <t>2)</t>
  </si>
  <si>
    <t>Manuurtarieven voor onderhoud:</t>
  </si>
  <si>
    <t>MANUURTARIEVEN</t>
  </si>
  <si>
    <t>Werkdagen</t>
  </si>
  <si>
    <t>Zon- en</t>
  </si>
  <si>
    <t>8.00 - 17.00</t>
  </si>
  <si>
    <t>'s nachts +</t>
  </si>
  <si>
    <t>feest-</t>
  </si>
  <si>
    <t>uur</t>
  </si>
  <si>
    <t>zaterdagen</t>
  </si>
  <si>
    <t>dagen</t>
  </si>
  <si>
    <t>Voorrijkosten, reisuren en reiskosten zijn niet verrekenbaar, doch in de tarieven inbegrepen.</t>
  </si>
  <si>
    <t>F</t>
  </si>
  <si>
    <t>X+Y+Z+F</t>
  </si>
  <si>
    <t xml:space="preserve">Voor de calculatie van manuren zal waar mogelijk </t>
  </si>
  <si>
    <t xml:space="preserve">worden uitgegaan van de UNETO-normen, </t>
  </si>
  <si>
    <t>%</t>
  </si>
  <si>
    <t>resp. Gustav Ende met de volgende correctiefactoren:</t>
  </si>
  <si>
    <t>Manuurtarieven voor projecten e.d.:</t>
  </si>
  <si>
    <t>Component omschrijving</t>
  </si>
  <si>
    <t>Component fabrikant</t>
  </si>
  <si>
    <t xml:space="preserve">Component type </t>
  </si>
  <si>
    <t>Component aantal</t>
  </si>
  <si>
    <t>kosten prev OH</t>
  </si>
  <si>
    <t>Postcode</t>
  </si>
  <si>
    <t>Stad</t>
  </si>
  <si>
    <t>Totaal preventief onderhoud</t>
  </si>
  <si>
    <t>Totalen</t>
  </si>
  <si>
    <t>7.00 - 19.00</t>
  </si>
  <si>
    <t>19.00 - 24:00</t>
  </si>
  <si>
    <t>17.00 - 24.00</t>
  </si>
  <si>
    <t>Plaats</t>
  </si>
  <si>
    <t>Bouwlaag / Component locatie</t>
  </si>
  <si>
    <t>Component capaciteit</t>
  </si>
  <si>
    <t>Aanvullende info.</t>
  </si>
  <si>
    <t>Conditie</t>
  </si>
  <si>
    <t>Conditie gewenst</t>
  </si>
  <si>
    <t>Conditie score kaart aanwezig</t>
  </si>
  <si>
    <t>in het beschrijvend document te zullen uitvoeren op basis van onderstaand calculatieschema en uurtarieven:</t>
  </si>
  <si>
    <t xml:space="preserve">                €</t>
  </si>
  <si>
    <t>Z</t>
  </si>
  <si>
    <t>Subtotaal exclusief eventuele engineering</t>
  </si>
  <si>
    <t>Totaalbedrag incl. projectleiding, werkvoorbereiding, calculatie, revisietek en winst &amp; risico</t>
  </si>
  <si>
    <t>Totaalbedrag incl. projectleiding, werkvoorbereiding, calculatie, engineering, aanleveren revisiegegevens en winst &amp; risico</t>
  </si>
  <si>
    <t>Lonen: Manuren a) x manuurtarief 2):</t>
  </si>
  <si>
    <t>A1</t>
  </si>
  <si>
    <t>A2</t>
  </si>
  <si>
    <t>A1 + A2 =</t>
  </si>
  <si>
    <t>C</t>
  </si>
  <si>
    <t>B + C =</t>
  </si>
  <si>
    <t>=</t>
  </si>
  <si>
    <t>Tarief + 25%</t>
  </si>
  <si>
    <t>Tarief + 50%</t>
  </si>
  <si>
    <t>Tarief + 75%</t>
  </si>
  <si>
    <t>Kosten preventief OH</t>
  </si>
  <si>
    <t>Inschrijving (op basis van berekening vanuit calculatieschema proj. C)</t>
  </si>
  <si>
    <t>Weging</t>
  </si>
  <si>
    <t>Kosten vanuit verzamelblad per gebouw (Totaal)</t>
  </si>
  <si>
    <t>Inschrijving (op basis van berekening calculatieschema proj. C)</t>
  </si>
  <si>
    <t>in inventaris</t>
  </si>
  <si>
    <t>Voorstel onderaannemers</t>
  </si>
  <si>
    <t>Installatie / Installatiedeel</t>
  </si>
  <si>
    <t>Circa (m2), BVO</t>
  </si>
  <si>
    <t>• G.E.      x</t>
  </si>
  <si>
    <t>Totaal inschrijving</t>
  </si>
  <si>
    <t>Inschrijving (op basis van berekening vanuit calculatieschema B)</t>
  </si>
  <si>
    <t>Totaal 'gewogen' inschrijving incl. B&amp;C</t>
  </si>
  <si>
    <t>Inschrijving (op basis van berekening calculatieschema B)</t>
  </si>
  <si>
    <t>Totaal 'gewogen' inschrijving</t>
  </si>
  <si>
    <t>• G.E.       x</t>
  </si>
  <si>
    <r>
      <t>Toeslag op groot materiaal:  &gt;</t>
    </r>
    <r>
      <rPr>
        <b/>
        <sz val="9"/>
        <rFont val="Verdana"/>
        <family val="2"/>
      </rPr>
      <t xml:space="preserve"> € 1.000,00</t>
    </r>
  </si>
  <si>
    <r>
      <t>Toeslag op klein materiaal:   &lt;</t>
    </r>
    <r>
      <rPr>
        <b/>
        <sz val="9"/>
        <rFont val="Verdana"/>
        <family val="2"/>
      </rPr>
      <t xml:space="preserve"> € 1.000,00</t>
    </r>
  </si>
  <si>
    <t>Ja</t>
  </si>
  <si>
    <t>Totaal</t>
  </si>
  <si>
    <t>Conditie aanvang contract 2015</t>
  </si>
  <si>
    <t>- bijlage A Inventaris</t>
  </si>
  <si>
    <t>- bijlage D voorst. subco.</t>
  </si>
  <si>
    <t>- bijlage B cac. schema</t>
  </si>
  <si>
    <t>- bijlage C calc. schema proj</t>
  </si>
  <si>
    <t xml:space="preserve">Voor verrekenbaar correctief onderhoud en regie werkzaamheden op afroep </t>
  </si>
  <si>
    <t>De inschrijver verklaart de verrekenbare correctieve onderhoudswerkzaamheden</t>
  </si>
  <si>
    <t xml:space="preserve">en regie werkzaamheden op afroep ten behoeve van de te onderhouden installaties, conform de bepalingen </t>
  </si>
  <si>
    <t>Monteur / technicus E</t>
  </si>
  <si>
    <t>Monteur / technicus W</t>
  </si>
  <si>
    <t>Servicemonteur / technicus W</t>
  </si>
  <si>
    <t xml:space="preserve">aan te zullen bieden op basis van onderstaand calculatieschema en uurtarieven. Zij verklaart dit schema en uurtarieven </t>
  </si>
  <si>
    <t xml:space="preserve">     Bij volledig uitgewerkte uitvraag</t>
  </si>
  <si>
    <t xml:space="preserve">     Bij volledige engineering door inschrijver</t>
  </si>
  <si>
    <t>Straat naam + nr.</t>
  </si>
  <si>
    <t>5216TV</t>
  </si>
  <si>
    <t>'s-Hertogenbosch</t>
  </si>
  <si>
    <t>Brabantlaan 1</t>
  </si>
  <si>
    <t>Grundfos</t>
  </si>
  <si>
    <t>Beheer (zoals omschreven in paragraaf 3.3 en 3.4 van het onderhoudsbestek)</t>
  </si>
  <si>
    <t>Servicespecialist</t>
  </si>
  <si>
    <r>
      <t xml:space="preserve">Lonen: uren a) x </t>
    </r>
    <r>
      <rPr>
        <b/>
        <sz val="9"/>
        <rFont val="Verdana"/>
        <family val="2"/>
      </rPr>
      <t>tarief betreffende monteur / technicus en of specialist</t>
    </r>
  </si>
  <si>
    <r>
      <rPr>
        <b/>
        <sz val="9"/>
        <rFont val="Verdana"/>
        <family val="2"/>
      </rPr>
      <t>b)</t>
    </r>
    <r>
      <rPr>
        <sz val="9"/>
        <rFont val="Verdana"/>
        <family val="2"/>
      </rPr>
      <t xml:space="preserve"> toeslag voor engineering / ontwerp:</t>
    </r>
  </si>
  <si>
    <t>Toeslag voor engineering / ontwerp  b)</t>
  </si>
  <si>
    <t xml:space="preserve">     Bij een uitvraag obv richtlijnen</t>
  </si>
  <si>
    <t>Inspanningsgericht onderhoud E&amp;W-installaties</t>
  </si>
  <si>
    <t>Warmteopwekking</t>
  </si>
  <si>
    <t>Afvoeren</t>
  </si>
  <si>
    <t>Gassen</t>
  </si>
  <si>
    <t>Water</t>
  </si>
  <si>
    <t>Koude-opwekking en distributie</t>
  </si>
  <si>
    <t>Warmtedistributie</t>
  </si>
  <si>
    <t>Luchtbehandeling</t>
  </si>
  <si>
    <t>Centrale elektrotechnische voorzieningen</t>
  </si>
  <si>
    <t>Krachtstroom</t>
  </si>
  <si>
    <t>Verlichting</t>
  </si>
  <si>
    <t>Communicatie</t>
  </si>
  <si>
    <t>Servicemonteur / technicus E</t>
  </si>
  <si>
    <t>– Stookinstallaties</t>
  </si>
  <si>
    <t>– Koeltechniek</t>
  </si>
  <si>
    <t>Installatieverantwoordelijke</t>
  </si>
  <si>
    <t>Specialist  E technische installaties</t>
  </si>
  <si>
    <t>Specialist W technische installaties</t>
  </si>
  <si>
    <t>ID</t>
  </si>
  <si>
    <t>Type vastgoed</t>
  </si>
  <si>
    <t>Gebouwnaam</t>
  </si>
  <si>
    <t>Adres</t>
  </si>
  <si>
    <t>Hoofdelementomschrijving</t>
  </si>
  <si>
    <t>Hoofdelement-
code</t>
  </si>
  <si>
    <t>Subelement-
code</t>
  </si>
  <si>
    <t>Subelementomschrijving</t>
  </si>
  <si>
    <t>Component 
bouwjaar</t>
  </si>
  <si>
    <t>Vigerende regelgeving</t>
  </si>
  <si>
    <t>Kantoor</t>
  </si>
  <si>
    <t>s-Hertogenbosch</t>
  </si>
  <si>
    <t>Gehele complex</t>
  </si>
  <si>
    <t>div.</t>
  </si>
  <si>
    <t>Beveiliging</t>
  </si>
  <si>
    <t>Blusmiddelen</t>
  </si>
  <si>
    <t>st</t>
  </si>
  <si>
    <t>PH-01-K-K.005 (Ketelhuis)</t>
  </si>
  <si>
    <t>51.11</t>
  </si>
  <si>
    <t>warmte-opwekking, lokaal</t>
  </si>
  <si>
    <t>CV ketel 1</t>
  </si>
  <si>
    <t>Novum Oss</t>
  </si>
  <si>
    <t>Novutherm HRC 1602A</t>
  </si>
  <si>
    <t>2000 Kw</t>
  </si>
  <si>
    <t>SCIOS</t>
  </si>
  <si>
    <t>CV-ketel 2</t>
  </si>
  <si>
    <t>CV-ketel 3</t>
  </si>
  <si>
    <t>51.51</t>
  </si>
  <si>
    <t>warmte-opwekking, bijzonder, warmtepomp</t>
  </si>
  <si>
    <t>Warmtepomp WKO systeem</t>
  </si>
  <si>
    <t>Carrier</t>
  </si>
  <si>
    <t>30RW-245-A0191-PE</t>
  </si>
  <si>
    <t>F-gassen besluit, F-gassen richtlijn EU, EPBD-richtlijn EU, Regeling Energieprestatie, Besluit Energieprestatie.</t>
  </si>
  <si>
    <t>2 x 19 kg 407C</t>
  </si>
  <si>
    <t>PH-03--1-P Oost (Parkeerterrein Oost)</t>
  </si>
  <si>
    <t>52.32</t>
  </si>
  <si>
    <t>afvoeren, afvalwater, bedrijfsafval</t>
  </si>
  <si>
    <t>Vetput afvoer warme keuken en spoelkeuken</t>
  </si>
  <si>
    <t>Activiteitenbesluit 3.131, NEN1825-1/2</t>
  </si>
  <si>
    <t>PH-02-0-72 (Garage)</t>
  </si>
  <si>
    <t>52.36</t>
  </si>
  <si>
    <t>afvoeren, afvalwater, pompsysteem</t>
  </si>
  <si>
    <t>Vuilwaterpomp in put milieugarage</t>
  </si>
  <si>
    <t>RW2 DRV630-2 VL NW80X3</t>
  </si>
  <si>
    <t>PH-03-0-T Noord (Tuin Noord)</t>
  </si>
  <si>
    <t>Vuilwaterpomp in put bij oud ijzer ruimte</t>
  </si>
  <si>
    <t>RW2DRK1215-2NW100X4</t>
  </si>
  <si>
    <t>PH-03--1-P Noord (Parkeerterrein Noord)</t>
  </si>
  <si>
    <t>Vuilwaterpomp in put garage dienstauto's</t>
  </si>
  <si>
    <t>RW1 DRV1026-2 NW100X3</t>
  </si>
  <si>
    <t>PH-01-K-K.012b (Magazijn)</t>
  </si>
  <si>
    <t>Vuilwaterpomp in put meubelopslag</t>
  </si>
  <si>
    <t>RW1 DRV66-2 100 2"</t>
  </si>
  <si>
    <t>PH-03--1-P West (Parkeerterrein West)</t>
  </si>
  <si>
    <t>Vuilwaterpomp in straatkolk</t>
  </si>
  <si>
    <t>VW1 DRV611-2 W 130</t>
  </si>
  <si>
    <t>PH-01-PCC</t>
  </si>
  <si>
    <t>Vuilwaterpomp in put Bunker</t>
  </si>
  <si>
    <t>VW1 DRV 68-2 110</t>
  </si>
  <si>
    <t>Vuilwaterpomp in put ketelhuis</t>
  </si>
  <si>
    <t>VW2 VRD17.5-508</t>
  </si>
  <si>
    <t>52.51</t>
  </si>
  <si>
    <t>afvoeren, speciaal, chemisch verontreinigd afvalwater</t>
  </si>
  <si>
    <t>Benzine-afscheider 1</t>
  </si>
  <si>
    <t>Activiteitenbesluit, Milieubeheer 2013, NEN-EN 858</t>
  </si>
  <si>
    <t>Benzine afscheider 2</t>
  </si>
  <si>
    <t>Benzine afscheider 3</t>
  </si>
  <si>
    <t>53.11</t>
  </si>
  <si>
    <t>water, drinkwater, netaansluiting</t>
  </si>
  <si>
    <t>Netaansluiting Brabant water</t>
  </si>
  <si>
    <t>Waterleidingwet, Waterleidingbesluit, Arbowet, ISSO 55.1</t>
  </si>
  <si>
    <t>PH-01-Alg.</t>
  </si>
  <si>
    <t>Drinkwaterinstallatie tappunten hoofdgebouw</t>
  </si>
  <si>
    <t>Datum keuringsrapport 15-02 -2018</t>
  </si>
  <si>
    <t>PH-02-0-FLEX (Flexwerkplek)</t>
  </si>
  <si>
    <t>Drinkwater installatie tappunten Nieuwbouw</t>
  </si>
  <si>
    <t>53.12</t>
  </si>
  <si>
    <t>water, drinkwater, bronaansluiting</t>
  </si>
  <si>
    <t>WKO provinciehuis hoofdgebouw</t>
  </si>
  <si>
    <t>Wijzigingsbesluit bodemenergiesystemen</t>
  </si>
  <si>
    <t>WKO provinciehuis nieuwbouw</t>
  </si>
  <si>
    <t>PH-01-P-P.005 (Ketelhuis)</t>
  </si>
  <si>
    <t>53.14</t>
  </si>
  <si>
    <t>water, drinkwater, drukverhoging</t>
  </si>
  <si>
    <t>Hydrofoor 1</t>
  </si>
  <si>
    <t>Duijvelaar</t>
  </si>
  <si>
    <t>Hydrofoor 2</t>
  </si>
  <si>
    <t>HU 2 DPVE10/10B</t>
  </si>
  <si>
    <t>2 x pomp</t>
  </si>
  <si>
    <t>Hydrofoor 3</t>
  </si>
  <si>
    <t>Hydrofoor 4</t>
  </si>
  <si>
    <t>3 x pomp CRe5-20</t>
  </si>
  <si>
    <t>Hydrofoor Nieuwbouw</t>
  </si>
  <si>
    <t>PH-01-23-23.094 (Roosterruimte)</t>
  </si>
  <si>
    <t>53.21</t>
  </si>
  <si>
    <t>water, verwarmd tapwater, direct verwarmd met voorraad</t>
  </si>
  <si>
    <t>Close-up Boiler verdieping 23</t>
  </si>
  <si>
    <t>Itho Daalderop</t>
  </si>
  <si>
    <t>15 liter</t>
  </si>
  <si>
    <t>PH-01-20-20.004 (Pantry)</t>
  </si>
  <si>
    <t>Close-in Boiler in facilitaire unit verdieping 20</t>
  </si>
  <si>
    <t>PH-01-17-17.004 (Pantry)</t>
  </si>
  <si>
    <t>Close-in Boiler in facilitaire unit verdieping 17</t>
  </si>
  <si>
    <t>PH-01-14-14.004 (Pantry)</t>
  </si>
  <si>
    <t>Close-in Boiler in facilitaire unit verdieping 14</t>
  </si>
  <si>
    <t>PH-01-11-11.004 (Pantry)</t>
  </si>
  <si>
    <t>Close-in Boiler in facilitaire unit verdieping 11</t>
  </si>
  <si>
    <t>PH-01-8-08.004 (Pantry)</t>
  </si>
  <si>
    <t>Close-in Boiler in facilitaire unit verdieping 8</t>
  </si>
  <si>
    <t>PH-01-5-05.004 (Pantry)</t>
  </si>
  <si>
    <t>Close-in Boiler in facilitaire unit verdieping 5</t>
  </si>
  <si>
    <t>PH-01-1-1.107 (Schoonmaak)</t>
  </si>
  <si>
    <t>Close-up Boiler 1e verdieping in werkkast t.o. ruimte 1.028</t>
  </si>
  <si>
    <t>PH-01-1-1.102 (Kolfkamer)</t>
  </si>
  <si>
    <t>Close-up Boiler in kolfkamer 1e verdieping</t>
  </si>
  <si>
    <t>PH-01-B-B.056 (Spoelkeuken)</t>
  </si>
  <si>
    <t>Boiler 1 spoelkeuken</t>
  </si>
  <si>
    <t>150 liter</t>
  </si>
  <si>
    <t>Boiler 2 spoelkeuken</t>
  </si>
  <si>
    <t>PH-01-B-B.107 (EHBO)</t>
  </si>
  <si>
    <t>Close-up boiler EHBO ruimte</t>
  </si>
  <si>
    <t>PH-01-B-B.042 (Catering)</t>
  </si>
  <si>
    <t>Close-in boiler in cateringruimte culturele kavel</t>
  </si>
  <si>
    <t>PH-01-1-1.054 (Koffiebar)</t>
  </si>
  <si>
    <t>Close-in boiler koffiebar statenveld</t>
  </si>
  <si>
    <t>PH-01-B-B.116 (Koffiebar)</t>
  </si>
  <si>
    <t>Close-in boiler 1 koffiebar hal</t>
  </si>
  <si>
    <t>Close-in boiler 2 koffiebar hal</t>
  </si>
  <si>
    <t>PH-01-P-P.157a (Werkplaats fietsen)</t>
  </si>
  <si>
    <t>Boiler fietsenwerkplaats</t>
  </si>
  <si>
    <t>50 liter</t>
  </si>
  <si>
    <t>PH-01-P-P.156a (Technische ruimte)</t>
  </si>
  <si>
    <t>Close-up boiler 1 Glazen ruimte</t>
  </si>
  <si>
    <t>Close-up boiler 2 Glazen ruimte</t>
  </si>
  <si>
    <t>PH-01-P-P.040 (Werkkast fitness)</t>
  </si>
  <si>
    <t>Close-up boiler 1 Fitness</t>
  </si>
  <si>
    <t>Close-up boiler 2 Fitness</t>
  </si>
  <si>
    <t>PH-01-P-P.036 (Dienstenplein)</t>
  </si>
  <si>
    <t>Close-in boiler dienstenplein</t>
  </si>
  <si>
    <t>PH-01-P-P.011 (Expeditie)</t>
  </si>
  <si>
    <t>Close-up boiler naast damestoilet bij dienstenplein</t>
  </si>
  <si>
    <t>PH-01-P-P.034 (Kantoor DPC)</t>
  </si>
  <si>
    <t>Close-up boiler 1 DPC</t>
  </si>
  <si>
    <t>Close-up boiler 2 DPC</t>
  </si>
  <si>
    <t>Boiler ketelhuis</t>
  </si>
  <si>
    <t>PH-01-P</t>
  </si>
  <si>
    <t>Close-in boiler in keuken omroep Brabant</t>
  </si>
  <si>
    <t>10 liter</t>
  </si>
  <si>
    <t>PH-01-P-P.045 (Instructielokaal BHV)</t>
  </si>
  <si>
    <t>Close-in boiler in keuken BHV-ruimte</t>
  </si>
  <si>
    <t>PH-02-0-67 (Invalidentoilet)</t>
  </si>
  <si>
    <t>Boiler invalidentoilet en douches BG (boven plafond)</t>
  </si>
  <si>
    <t>PH-02-0-49 (Koffiekamer)</t>
  </si>
  <si>
    <t>Close-in boiler in pantry koffiekamer</t>
  </si>
  <si>
    <t>PH-02-0-46 (Berging)</t>
  </si>
  <si>
    <t>Boiler in werkkast berging</t>
  </si>
  <si>
    <t>PH-02-0-14 (Calibratie ruimte)</t>
  </si>
  <si>
    <t>Boiler in Calibratieruimte BG</t>
  </si>
  <si>
    <t>PH-02-0-79 (Spuitcabine)</t>
  </si>
  <si>
    <t>Close-up boiler spuitcabine</t>
  </si>
  <si>
    <t>PH-02-0-27 (Voorbereiding Bodem en Lucht)</t>
  </si>
  <si>
    <t>Boiler 1 in LAB 0.27 BG</t>
  </si>
  <si>
    <t>Boiler 2 in LAB 0.27 BG (afgekoppeld)</t>
  </si>
  <si>
    <t>PH-02-1-65 (Pantry)</t>
  </si>
  <si>
    <t>Close-in boiler in pantry 1e verdieping</t>
  </si>
  <si>
    <t>PH-02-2-64 (Pantry)</t>
  </si>
  <si>
    <t>Close-in boiler in pantry 2e verdieping</t>
  </si>
  <si>
    <t>PH-02-3-64 (Pantry)</t>
  </si>
  <si>
    <t>Close-in boiler in pantry 3e verdieping</t>
  </si>
  <si>
    <t>PH-02-4-65 (Pantry)</t>
  </si>
  <si>
    <t>Close-in boiler in pantry 4e verdeiping</t>
  </si>
  <si>
    <t>53.27</t>
  </si>
  <si>
    <t>water, verwarmd tapwater, doorstroom, indirect verwarmd</t>
  </si>
  <si>
    <t>Koudwater installatie</t>
  </si>
  <si>
    <t>53.35</t>
  </si>
  <si>
    <t>water, bedrijfswater, zwembad-watersysteem</t>
  </si>
  <si>
    <t>Grijswater installatie</t>
  </si>
  <si>
    <t>Lubron</t>
  </si>
  <si>
    <t>es2050</t>
  </si>
  <si>
    <t>incl. 4 buffervaten van 1000L (1x stookruimte, 3x miva-toilet op de 23e verdieping.)</t>
  </si>
  <si>
    <t>53.50</t>
  </si>
  <si>
    <t>water, waterbehandeling, algemeen (verzamelniveau)</t>
  </si>
  <si>
    <t>Waterontharder Hydrofoor 2</t>
  </si>
  <si>
    <t>Waterontharder Hydrofoor 3</t>
  </si>
  <si>
    <t>54.11</t>
  </si>
  <si>
    <t>gassen, brandstof, aardgasvoorziening</t>
  </si>
  <si>
    <t>Gasleiding CV-ketels (scope 7a)</t>
  </si>
  <si>
    <t>100 meter DN100</t>
  </si>
  <si>
    <t>SCIOS Scope 7a/7b</t>
  </si>
  <si>
    <t>54.27</t>
  </si>
  <si>
    <t>gassen, perslucht en vacuüm, vacuümvoorziening</t>
  </si>
  <si>
    <t>Compressor 1 Ketelhuis</t>
  </si>
  <si>
    <t>Grassair</t>
  </si>
  <si>
    <t>BL55A / 250 YD</t>
  </si>
  <si>
    <t>30M3/uur 10 Bar</t>
  </si>
  <si>
    <t>Compressor 2 Ketelhuis</t>
  </si>
  <si>
    <t>PH-01-P-P.001a (Archief)</t>
  </si>
  <si>
    <t>55.12</t>
  </si>
  <si>
    <t>koude-opwekking, lokaal, splitsystemen</t>
  </si>
  <si>
    <t>DX-koeling luchtbehandelingskast Archief</t>
  </si>
  <si>
    <t>Mitsubishi</t>
  </si>
  <si>
    <t>3,5 kW</t>
  </si>
  <si>
    <t>PH-01-23-23.001 (Ruimte verdieping 23)</t>
  </si>
  <si>
    <t>Koeling 23e verdieping hoogbouw</t>
  </si>
  <si>
    <t>Daikin</t>
  </si>
  <si>
    <t>VRV RXYQ8 T9</t>
  </si>
  <si>
    <t>22,4 kW</t>
  </si>
  <si>
    <t>PH-01-1-1.040 (Kamer CdK)</t>
  </si>
  <si>
    <t>Koeling kamer CdK, wachtruimte GS en GS-kamer</t>
  </si>
  <si>
    <t>Daikin multisplit</t>
  </si>
  <si>
    <t>RXYSQ4P8Y 1B</t>
  </si>
  <si>
    <t>11,2 kW</t>
  </si>
  <si>
    <t>PH-01-1-1.038 (Kamerbewaarder)</t>
  </si>
  <si>
    <t>Koeling kamer kamerbewaarder en keuken GS</t>
  </si>
  <si>
    <t>3MXS 52E4VIB2 (buiten); FDXS 25F2VEB (binnen 2x)</t>
  </si>
  <si>
    <t>5 kW</t>
  </si>
  <si>
    <t>PH-01-B-B.143 (Technische ruimte noordpijler)</t>
  </si>
  <si>
    <t>Koeling Techniek Ruimte noordpijler</t>
  </si>
  <si>
    <t>RX71GV1B (buitendeel); FTX71GV1B (binnendeel)</t>
  </si>
  <si>
    <t>7,1 kW</t>
  </si>
  <si>
    <t>PH-01-P-P.010a (Observatiepost)</t>
  </si>
  <si>
    <t>Koeling observatieruimte parkeerkuilniveau</t>
  </si>
  <si>
    <t>2MXM50M (buiten) en FFA25A (binnen 2X)</t>
  </si>
  <si>
    <t>PH-01-K</t>
  </si>
  <si>
    <t>DX koelunit in luchtbehandelingskast bunker</t>
  </si>
  <si>
    <t>8 kW</t>
  </si>
  <si>
    <t>PH-01-B-B.132 (Toezichtsruimte - Beveligingsl)</t>
  </si>
  <si>
    <t>Koeling toezichtsruimte BG</t>
  </si>
  <si>
    <t>38GLP036G9</t>
  </si>
  <si>
    <t>13,6 kW</t>
  </si>
  <si>
    <t>PH-01-B-B.156 (Satelietkeuken)</t>
  </si>
  <si>
    <t>Koeling keuken</t>
  </si>
  <si>
    <t>PKA-RP50 HAL (binnen); SUZ-KA50VA 4E (buiten)</t>
  </si>
  <si>
    <t>5,5 kW</t>
  </si>
  <si>
    <t>PH-02-4-HJZ (Hertog Janzaal)</t>
  </si>
  <si>
    <t>DX-koeling hertog Jan zaal</t>
  </si>
  <si>
    <t>PH-02-2-47 (Kantoor)</t>
  </si>
  <si>
    <t>DX-koeling 1 Serverruimte Nieuwbouw</t>
  </si>
  <si>
    <t>Toshiba</t>
  </si>
  <si>
    <t>RAV-SP562AT-E (buiten); OAV-SM562CT-E (binnen)</t>
  </si>
  <si>
    <t>5,3 kW</t>
  </si>
  <si>
    <t>DX-koeling 2 Serverruimte Nieuwbouw</t>
  </si>
  <si>
    <t>PH-01-2-02.000 (Technische ruimte)</t>
  </si>
  <si>
    <t>55.21</t>
  </si>
  <si>
    <t>koude-opwekking, centraal, compressorensystemen</t>
  </si>
  <si>
    <t>Koelmachine 1 (restaurant, patio, keuken, LS-ruimte en back-up Datacenter)</t>
  </si>
  <si>
    <t>Western</t>
  </si>
  <si>
    <t>ZETA REV 16.2 LN</t>
  </si>
  <si>
    <t>154,6 kW</t>
  </si>
  <si>
    <t>Koelmachine 2 (restaurant, patio, keuken, LS-ruimte en back-up Datacenter)</t>
  </si>
  <si>
    <t>koelmachine 3 (restaurant, patio, keuken, LS-ruimte en back-up Datacenter)</t>
  </si>
  <si>
    <t>ZETA REV 5.2 LN</t>
  </si>
  <si>
    <t>51,4 kW</t>
  </si>
  <si>
    <t>55.31</t>
  </si>
  <si>
    <t>koude-opwekking, distributie, distributiesystemen</t>
  </si>
  <si>
    <t>Buffervat GKW</t>
  </si>
  <si>
    <t>7000 liter</t>
  </si>
  <si>
    <t>1000 liter</t>
  </si>
  <si>
    <t>PH-01-22-22.001 (Technische ruimte)</t>
  </si>
  <si>
    <t>Verdeler GKW 22e verdieping</t>
  </si>
  <si>
    <t>5 groepen</t>
  </si>
  <si>
    <t>Verdeler GKW 2e verdieping</t>
  </si>
  <si>
    <t>7 groepen</t>
  </si>
  <si>
    <t>Verdeler GKW glazen ruimte parkeerkuilniveau</t>
  </si>
  <si>
    <t>6 groepen</t>
  </si>
  <si>
    <t>Transportpompen GKW</t>
  </si>
  <si>
    <t>MGE 100 LB2</t>
  </si>
  <si>
    <t>GKW Vul-Expansieautomaat 22e verdieping</t>
  </si>
  <si>
    <t>Flamco</t>
  </si>
  <si>
    <t>Flamcomat M02 G3</t>
  </si>
  <si>
    <t>2017</t>
  </si>
  <si>
    <t>incl. voorraadvat</t>
  </si>
  <si>
    <t>PH-02-3-48 (Technische ruimte)</t>
  </si>
  <si>
    <t>GKW-verdeler Nieuwbouw</t>
  </si>
  <si>
    <t>grundfos</t>
  </si>
  <si>
    <t>3 groepen</t>
  </si>
  <si>
    <t>Regelafsluiter met servomotor wko</t>
  </si>
  <si>
    <t>56.11</t>
  </si>
  <si>
    <t>warmtedistributie, water, radiatorsystemen</t>
  </si>
  <si>
    <t xml:space="preserve">luchtverhitters ketelhuis </t>
  </si>
  <si>
    <t>downflow</t>
  </si>
  <si>
    <t>Downflow luchtverhitters</t>
  </si>
  <si>
    <t>3 weg-regelafsluiter met servomotor cv</t>
  </si>
  <si>
    <t>Inregelafsluiter met meetnippel cv</t>
  </si>
  <si>
    <t>56.18</t>
  </si>
  <si>
    <t>warmtedistributie, water, vloerverwarmingssystemen</t>
  </si>
  <si>
    <t>Buffervat CV</t>
  </si>
  <si>
    <t>1000 ltr.</t>
  </si>
  <si>
    <t>TSA kelder</t>
  </si>
  <si>
    <t>DN125 / 16.73 l/s</t>
  </si>
  <si>
    <t>TSA parkeer/vloerverwarming</t>
  </si>
  <si>
    <t>DN80 / DN150</t>
  </si>
  <si>
    <t>TSA 1e verdieping / vloerverwamrming ontvangst</t>
  </si>
  <si>
    <t>DN40 / DN65</t>
  </si>
  <si>
    <t>CV-verdeler 1 glazen ruimte parkeerkuilniveau</t>
  </si>
  <si>
    <t>4 groepen</t>
  </si>
  <si>
    <t>4 stuks pompen</t>
  </si>
  <si>
    <t>CV-verdeler 2 glazen ruimte parkeerkuilniveau</t>
  </si>
  <si>
    <t>8 groepen</t>
  </si>
  <si>
    <t>8 stuks pompen</t>
  </si>
  <si>
    <t>CV-verdeler 1 ketelhuis</t>
  </si>
  <si>
    <t>6 stuks pompen</t>
  </si>
  <si>
    <t>CV-verdeler 2 ketelhuis</t>
  </si>
  <si>
    <t>11 groepen</t>
  </si>
  <si>
    <t>11 stuks pompen</t>
  </si>
  <si>
    <t>PH-01-1-1.163 (Technische ruimte)</t>
  </si>
  <si>
    <t>CV-verdeler 1e verdieping</t>
  </si>
  <si>
    <t>5 stuks pompen</t>
  </si>
  <si>
    <t>CV-verdeler 1, 2e verdieping</t>
  </si>
  <si>
    <t>CV-verdeler 2, 2e verdieping</t>
  </si>
  <si>
    <t>PH-01-3-03.000 (Technische ruimte)</t>
  </si>
  <si>
    <t>CV-verdeler, 3e verdieping</t>
  </si>
  <si>
    <t>PH-01-9-09.092a (Technische ruimte)</t>
  </si>
  <si>
    <t>CV-verdeler, 9e verdieping</t>
  </si>
  <si>
    <t>PH-01-16-16.092a (Technische ruimte)</t>
  </si>
  <si>
    <t>CV-verdeler, 16e verdieping</t>
  </si>
  <si>
    <t>CV-verdeler, 22e verdieping</t>
  </si>
  <si>
    <t>CV Vul-Expansieautomaat 22e verdieping</t>
  </si>
  <si>
    <t>expansievaten</t>
  </si>
  <si>
    <t>CV Vul-Expansieautomaat ketelhuis</t>
  </si>
  <si>
    <t>Flamcomat D10 G3</t>
  </si>
  <si>
    <t>CV Transportpompen</t>
  </si>
  <si>
    <t>Stork</t>
  </si>
  <si>
    <t>Fundatiepomp CN 80-160G1M1L1</t>
  </si>
  <si>
    <t>5 keer set van twee</t>
  </si>
  <si>
    <t>CV-verdeler Nieuwbouw</t>
  </si>
  <si>
    <t>TSA WKO hoofdgebouw</t>
  </si>
  <si>
    <t>TSA WKO Nieuwbouw</t>
  </si>
  <si>
    <t>57.21</t>
  </si>
  <si>
    <t>luchtbehandeling, lokale mechanische afzuiging, afzuiginstallatie</t>
  </si>
  <si>
    <t>Toevoer ventilator</t>
  </si>
  <si>
    <t>Afzuigventilator toiletgroepen</t>
  </si>
  <si>
    <t>57.71</t>
  </si>
  <si>
    <t>luchtbehandeling, centraal, luchtbehandelingsinstallatie</t>
  </si>
  <si>
    <t>Luchtbehandelingskast noord toevoer verdieping 13 t/m 21</t>
  </si>
  <si>
    <t>Holland Heating</t>
  </si>
  <si>
    <t>9000 m3/hr</t>
  </si>
  <si>
    <t>Gereviseerd in 2014</t>
  </si>
  <si>
    <t>Luchtbehandelingskast noord afvoer verdieping 13 t/m 21</t>
  </si>
  <si>
    <t>8100 m3/hr</t>
  </si>
  <si>
    <t>Luchtbehandelingskast zuid toevoer verdieping 13 t/m 21</t>
  </si>
  <si>
    <t>Luchtbehandelingskast zuid afvoer verdieping 13 t/m 21</t>
  </si>
  <si>
    <t>Luchtbehandelingskast oost toevoer verdieping 13 t/m 21</t>
  </si>
  <si>
    <t>10000 m3/hr</t>
  </si>
  <si>
    <t>Luchtbehandelingskast oost afvoer verdieping 13 t/m 21</t>
  </si>
  <si>
    <t>9800 m3/hr</t>
  </si>
  <si>
    <t>Luchtbehandelingskast west toevoer verdieping 13 t/m 21</t>
  </si>
  <si>
    <t>Luchtbehandelingskast west afvoer verdieping 13 t/m 21</t>
  </si>
  <si>
    <t>PH-01-3-03.001 (Technische ruimte)</t>
  </si>
  <si>
    <t>Luchtbehandelingskast oost toevoer verdieping 4 t/m 12</t>
  </si>
  <si>
    <t>Luchtbehandelingskast oost afvoer verdieping 4 t/m 12</t>
  </si>
  <si>
    <t>Luchtbehandelingskast west toevoer verdieping 4 t/m 12</t>
  </si>
  <si>
    <t>Luchtbehandelingskast west afvoer verdieping 4 t/m 12</t>
  </si>
  <si>
    <t>Luchtbehandelingskast noord toevoer verdieping 4 t/m 12</t>
  </si>
  <si>
    <t>Luchtbehandelingskast noord afvoer verdieping 4 t/m 12</t>
  </si>
  <si>
    <t>Luchtbehandelingskast zuid toevoer verdieping 4 t/m 12</t>
  </si>
  <si>
    <t>Luchtbehandelingskast zuid afvoer verdieping 4 t/m 12</t>
  </si>
  <si>
    <t>PH-01-P-P.039 (Fitnessruimte)</t>
  </si>
  <si>
    <t>Luchtbehandelingskast toevoer fitnessruimte verdieping -1</t>
  </si>
  <si>
    <t>1000 m3/hr</t>
  </si>
  <si>
    <t>Luchtbehandelingskast afvoer fitnessruimte verdieping -1</t>
  </si>
  <si>
    <t>PH-01-P-P.055 (Techniek)</t>
  </si>
  <si>
    <t>Luchtbehandelingskast toevoer drukkerij verdieping -1</t>
  </si>
  <si>
    <t>6500 m3/hr; incl. bevochtiging</t>
  </si>
  <si>
    <t>Luchtbehandelingskast afvoer drukkerij verdieping -1</t>
  </si>
  <si>
    <t>6500 m3/hr</t>
  </si>
  <si>
    <t>Luchtbehandelingskast personeelsingang (voorm. archief)</t>
  </si>
  <si>
    <t>Luchtbehandelingskast archief</t>
  </si>
  <si>
    <t>612 m3/hr; incl. bevochtiging</t>
  </si>
  <si>
    <t>Luchtbehandelingskast noordzijde laagbouw</t>
  </si>
  <si>
    <t>Luchtbehandelingskast zuidzijde laagbouw</t>
  </si>
  <si>
    <t>14500 m3/hr</t>
  </si>
  <si>
    <t>Luchtbehandelingskast vergaderruimtes laagbouw</t>
  </si>
  <si>
    <t>Luchtbehandelingskast Bois le Duc laagbouw</t>
  </si>
  <si>
    <t>Luchtbehandelingskast Statenzaal</t>
  </si>
  <si>
    <t>PH-01-1-1.001 (Rookruimte)</t>
  </si>
  <si>
    <t>Luchtbehandelingskast koffiekamer 1e verdieping</t>
  </si>
  <si>
    <t>3600 m3/hr</t>
  </si>
  <si>
    <t>Luchtbehandelingskast patio glas 1e verdieping</t>
  </si>
  <si>
    <t>Luchtbehandelingskast restaurant BG</t>
  </si>
  <si>
    <t>Luchtbehandelingskast patio's 1e verdieping</t>
  </si>
  <si>
    <t>6000 m3/hr</t>
  </si>
  <si>
    <t>Luchtbehandelingskast personeelsingang</t>
  </si>
  <si>
    <t>Luchtbehandelingskast kelder -2</t>
  </si>
  <si>
    <t>4000 m3/hr</t>
  </si>
  <si>
    <t>Luchtbehandelingskast keuken -1</t>
  </si>
  <si>
    <t>8200 m3/hr</t>
  </si>
  <si>
    <t>Luchtbehandelingskast toevoer verdieping 23</t>
  </si>
  <si>
    <t>4200 m3/hr</t>
  </si>
  <si>
    <t>Luchtbehandelingskast afvoer verdieping 23</t>
  </si>
  <si>
    <t>3800 m3/hr</t>
  </si>
  <si>
    <t>17800 m3/hr</t>
  </si>
  <si>
    <t>Luchtafvoerkast Oostgevel</t>
  </si>
  <si>
    <t>18800 m3/hr</t>
  </si>
  <si>
    <t>Luchtafvoerkast Westgevel</t>
  </si>
  <si>
    <t>13500 m3/hr</t>
  </si>
  <si>
    <t>Luchtbehandelingskast Garage</t>
  </si>
  <si>
    <t>GEA Happel</t>
  </si>
  <si>
    <t>3350 m3/hr</t>
  </si>
  <si>
    <t>Incl. verwarmingssectie</t>
  </si>
  <si>
    <t>PH-01-P-FLEX (Flexwerkplek)</t>
  </si>
  <si>
    <t>61.11</t>
  </si>
  <si>
    <t>centrale elektrotechnische voorz., energie, noodstroom, eigen energieopwekking</t>
  </si>
  <si>
    <t>APC</t>
  </si>
  <si>
    <t>PH-01-P-P.063 (Laagspanning)</t>
  </si>
  <si>
    <t>UPS laagspanningsruimte</t>
  </si>
  <si>
    <t>Eaton</t>
  </si>
  <si>
    <t>9PX8KiPM</t>
  </si>
  <si>
    <t>O.a. apparatuur beveiligingsloge</t>
  </si>
  <si>
    <t>UPS Noordpijler</t>
  </si>
  <si>
    <t>9PX5Ki</t>
  </si>
  <si>
    <t>T.b.v. installaties toezichtruimte; AV-rack en switch ICT</t>
  </si>
  <si>
    <t>PH-01-P-P.009 (Kantoor Huisvesting)</t>
  </si>
  <si>
    <t>UPS GBS client ruimte P.009</t>
  </si>
  <si>
    <t>Evolution 1550</t>
  </si>
  <si>
    <t>Contractor onderhoud is Eaton</t>
  </si>
  <si>
    <t>UPS 1 serverruimte Nieuwbouw</t>
  </si>
  <si>
    <t>EX 11 RT-SR 5802906</t>
  </si>
  <si>
    <t>UPS 2 serverruimte Nieuwbouw</t>
  </si>
  <si>
    <t>5P1150j</t>
  </si>
  <si>
    <t>UPS 1 rolpoorten parkeerterrein</t>
  </si>
  <si>
    <t>5P1150i</t>
  </si>
  <si>
    <t>UPS 2 rolpoorten parkeerterrein</t>
  </si>
  <si>
    <t>UPS regelkast 2RK2</t>
  </si>
  <si>
    <t>Smart-UPS 750</t>
  </si>
  <si>
    <t>PH-01-Alg.-01 (Intern overig)</t>
  </si>
  <si>
    <t>61.21</t>
  </si>
  <si>
    <t>centrale elektrotechnische voorz., aarding, veiligheidsaarding</t>
  </si>
  <si>
    <t>Aardingsinstallatie hoofdgebouw</t>
  </si>
  <si>
    <t>NEN-EN-IEC 62305-1:</t>
  </si>
  <si>
    <t>Aardingsinstallatie Nieuwbouw</t>
  </si>
  <si>
    <t>61.41</t>
  </si>
  <si>
    <t>centrale elektrotechnische voorz., energie, hoogspanning, 1 kV en hoger</t>
  </si>
  <si>
    <t>Schakelinrichting 10 KV-installatie</t>
  </si>
  <si>
    <t>Magnefix MD4</t>
  </si>
  <si>
    <t>61.70</t>
  </si>
  <si>
    <t>centrale elektrotechnische voorz., bliksemafleiding, algemeen</t>
  </si>
  <si>
    <t>Bliksemafleidingsinstallatie Hoofdgebouw</t>
  </si>
  <si>
    <t>Eis vanuit verzekering; NEN-EN-IEC 62305-1:</t>
  </si>
  <si>
    <t>PH-01-K-K.001 (Laagspanning/ werkplaats HV)</t>
  </si>
  <si>
    <t>62.21</t>
  </si>
  <si>
    <t>krachtstroom, laagspanning, onbewaakt, 220/230 V - 380 V</t>
  </si>
  <si>
    <t>Lichtverdeler kelder K-L1</t>
  </si>
  <si>
    <t>GE Power Controls</t>
  </si>
  <si>
    <t>NEN 1010/NEN 3140</t>
  </si>
  <si>
    <t>Besturingskast goederenlift (K-K1)</t>
  </si>
  <si>
    <t>Lödige</t>
  </si>
  <si>
    <t>Lödige tekening in kast</t>
  </si>
  <si>
    <t>Krachtverdeler kelder K-K2</t>
  </si>
  <si>
    <t>Krachtverdeler kelder K-K3</t>
  </si>
  <si>
    <t>Lichtverdeler algemeen parkeerkuil PK-L1</t>
  </si>
  <si>
    <t>Lichtverdeler beveiliging parkeerkuil PK-L2</t>
  </si>
  <si>
    <t>Krachtverdeler keuken parkeerkuil PK-K1</t>
  </si>
  <si>
    <t>Krachtverdeler garage parkeerkuil PK-K2</t>
  </si>
  <si>
    <t>Krachtverdeler drukkerij parkeerkuil PK-K3</t>
  </si>
  <si>
    <t>Krachtverdeler BHV parkeerkuil PK-K5</t>
  </si>
  <si>
    <t>Krachtverdeler Berging parkeerkuil PK-K6</t>
  </si>
  <si>
    <t>Krachtverdeler Ketelhuis parkeerkuil PK-K7</t>
  </si>
  <si>
    <t>Krachtverdeler waterbehandeling Ketelhuis parkeerkuil PK-K7a</t>
  </si>
  <si>
    <t>Lichtverdeler Omroep Brabant PK-L3</t>
  </si>
  <si>
    <t>PH-01-P-P.130 (Kluis zuidpijler)</t>
  </si>
  <si>
    <t>Lichtverdeler liften parkeerkuil PK-L11</t>
  </si>
  <si>
    <t>Sectiekast Licht parkeerkelder PK-SKL-1</t>
  </si>
  <si>
    <t>Sectiekast Kracht parkeerkelder PK-SKK1</t>
  </si>
  <si>
    <t>Voeding lift CdK PK-K12</t>
  </si>
  <si>
    <t>Krachtverdeler algemeen parkeerkuil PK-K13</t>
  </si>
  <si>
    <t>PH-01-P-P.141 (Technische ruimte)</t>
  </si>
  <si>
    <t>Sectiekast Licht parkeerkelder PK-SKL-2</t>
  </si>
  <si>
    <t>Sectiekast Kracht parkeerkelder PK-SKK2</t>
  </si>
  <si>
    <t>Lichtverdeler algemeen parkeerkuil PK-L21</t>
  </si>
  <si>
    <t>Lichtverdeler terrein parkeerkuil PK-L22</t>
  </si>
  <si>
    <t>Krachtverdeler NO-Break parkeerkuil PK-K21</t>
  </si>
  <si>
    <t>Lichtverdeler algemeen begane grond BG-L1</t>
  </si>
  <si>
    <t>PH-01-B-B.055 (Technische ruimte)</t>
  </si>
  <si>
    <t>Verdeler Restaurant begane grond BG-K1-L2 REST</t>
  </si>
  <si>
    <t>Gecombineerde licht- kracht verdeler</t>
  </si>
  <si>
    <t>Krachtverdeler 2 Spoelkeuken begane grond BG-K2</t>
  </si>
  <si>
    <t>Elektravoeding Spoelkeuken begane grond BG-K3</t>
  </si>
  <si>
    <t>Nulspanningsbeveiliging in lampenhok P.094</t>
  </si>
  <si>
    <t>PH-01-B-B.147 (Technische ruimte Zuidpeiler)</t>
  </si>
  <si>
    <t>Lichtverdeler algemeen begane grond zuid-pijler BG-L11</t>
  </si>
  <si>
    <t>Lichtverdeler Bois le Duc zaal zuid-pijler BG-L12</t>
  </si>
  <si>
    <t>PH-01-B-FLEX (Flexwerkplek)</t>
  </si>
  <si>
    <t>Krachtverdeler evenementen begane grond zuid-pijler BG-K11</t>
  </si>
  <si>
    <t>Lichtverdeler algemeen begane grond noord-pijler BG-L21</t>
  </si>
  <si>
    <t>Lichtverdeler beveiliging begane grond noord-pijler BG-L22</t>
  </si>
  <si>
    <t>Krachtverdeler evenementen begane grond noord-pijler BG-K21</t>
  </si>
  <si>
    <t>Krachtverdeler receptie begane grond noord-pijler BG-K22</t>
  </si>
  <si>
    <t>PH-01-1-1.113 (Technische ruimte)</t>
  </si>
  <si>
    <t>Lichtverdeler algemeen 1e verdieping 1-L1</t>
  </si>
  <si>
    <t>Krachtverdeler algemeen 1e verdieping 1-K1</t>
  </si>
  <si>
    <t>PH-01-1-FLEX (Flexwerkplek)</t>
  </si>
  <si>
    <t>Lichtverdeler algemeen zuid-pijler 1e verdieping 1-L11</t>
  </si>
  <si>
    <t>Krachtverdeler algemeen zuid-pijler 1e verdieping 1-K11</t>
  </si>
  <si>
    <t>Lichtverdeler algemeen noord-pijler 1e verdieping 1-L21</t>
  </si>
  <si>
    <t>Lichtverdeler PS-zaal noord-pijler 1e verdieping 1-L22</t>
  </si>
  <si>
    <t>Krachtverdeler algemeen noord-pijler 1e verdieping 1-K21</t>
  </si>
  <si>
    <t>Lichtverdeler algemeen 2e verdieping 2-L1</t>
  </si>
  <si>
    <t>Krachtverdeler algemeen 2e verdieping 2-K1</t>
  </si>
  <si>
    <t>Krachtverdeler Koelmachines 2e verdieping 2-K2</t>
  </si>
  <si>
    <t>Voeding gebouwverlichting toren 2e verdieping 2-L2</t>
  </si>
  <si>
    <t>Lichtverdeler algemeen 3e verdieping 3-L1</t>
  </si>
  <si>
    <t>Krachtverdeler algemeen 3e verdieping 3-K1</t>
  </si>
  <si>
    <t>Verdeler voormalige computerruimte 3e verdieping 3-L2</t>
  </si>
  <si>
    <t>Redundante voeding via UPS-en STS-en</t>
  </si>
  <si>
    <t>Krachtverdeler voorm. testruimte 3e verdieping 3-K2</t>
  </si>
  <si>
    <t>PH-01-4-04.113 (Technische ruimte)</t>
  </si>
  <si>
    <t>Verdeler 4e verdieping 4-L1</t>
  </si>
  <si>
    <t>PH-01-5-05.113 (Technische ruimte)</t>
  </si>
  <si>
    <t>Verdeler 5e verdieping 5-L1</t>
  </si>
  <si>
    <t>PH-01-6-06.113 (Technische ruimte)</t>
  </si>
  <si>
    <t>Verdeler 6e verdieping 6-L1</t>
  </si>
  <si>
    <t>PH-01-7-07.113 (Technische ruimte)</t>
  </si>
  <si>
    <t>Verdeler 7e verdieping 7-L1</t>
  </si>
  <si>
    <t>PH-01-8-08.113 (Technische ruimte)</t>
  </si>
  <si>
    <t>Verdeler 8e verdieping 8-L1</t>
  </si>
  <si>
    <t>PH-01-9-09.113 (Technische ruimte)</t>
  </si>
  <si>
    <t>Verdeler 9e verdieping 9-L1</t>
  </si>
  <si>
    <t>PH-01-10-10.113 (Technische ruimte)</t>
  </si>
  <si>
    <t>Verdeler 10e verdieping 10-L1</t>
  </si>
  <si>
    <t>PH-01-11-11.113 (Technische ruimte)</t>
  </si>
  <si>
    <t>Verdeler 11e verdieping 11-L1</t>
  </si>
  <si>
    <t>PH-01-12-12.113 (Technische ruimte)</t>
  </si>
  <si>
    <t>Verdeler 12e verdieping 12-L1</t>
  </si>
  <si>
    <t>PH-01-13-13.113 (Technische ruimte)</t>
  </si>
  <si>
    <t>Verdeler 13e verdieping 13-L1</t>
  </si>
  <si>
    <t>PH-01-14-14.113 (Technische ruimte)</t>
  </si>
  <si>
    <t>Verdeler 14e verdieping 14-L1</t>
  </si>
  <si>
    <t>PH-01-15-15.113 (Technische ruimte)</t>
  </si>
  <si>
    <t>Verdeler 15e verdieping 15-L1</t>
  </si>
  <si>
    <t>PH-01-16-16.113 (Technische ruimte)</t>
  </si>
  <si>
    <t>Verdeler 16e verdieping 16-L1</t>
  </si>
  <si>
    <t>PH-01-17-17.113 (Technische ruimte)</t>
  </si>
  <si>
    <t>Verdeler 17e verdieping 17-L1</t>
  </si>
  <si>
    <t>PH-01-18-18.113 (Technische ruimte)</t>
  </si>
  <si>
    <t>Verdeler 18e verdieping 18-L1</t>
  </si>
  <si>
    <t>PH-01-19-19.113 (Technische ruimte)</t>
  </si>
  <si>
    <t>Verdeler 19e verdieping 19-L1</t>
  </si>
  <si>
    <t>PH-01-20-20.113 (Technische ruimte)</t>
  </si>
  <si>
    <t>Verdeler 20e verdieping 20-L1</t>
  </si>
  <si>
    <t>PH-01-21-21.113 (Technische ruimte)</t>
  </si>
  <si>
    <t>Verdeler 21e verdieping 21-L1</t>
  </si>
  <si>
    <t>Lichtverdeler algemeen 22e verdieping 22-L1</t>
  </si>
  <si>
    <t>PH-01-22-22.008 (Gang)</t>
  </si>
  <si>
    <t>Verdeler 22e verdieping 22-L2A en 22-L2B</t>
  </si>
  <si>
    <t>O.a. voedingen KPN en Politie</t>
  </si>
  <si>
    <t>Krachtverdeler algemeen 22e verdieping 22-K1</t>
  </si>
  <si>
    <t>PH-01-23-23.114 (Roosterruimte)</t>
  </si>
  <si>
    <t>Verdeler 23e verdieping 23-L1</t>
  </si>
  <si>
    <t>PH-01-24-24.001 (Dakopbouw)</t>
  </si>
  <si>
    <t>Verdeler 24e verdieping 24-L1</t>
  </si>
  <si>
    <t>PH-01-24-24.002 (Liftmachinekamer)</t>
  </si>
  <si>
    <t>Voeding lift A 24-K1</t>
  </si>
  <si>
    <t>Voeding lift B 24-K2</t>
  </si>
  <si>
    <t>Voeding lift C 24-K3</t>
  </si>
  <si>
    <t>Verdeler lift D 24-K4</t>
  </si>
  <si>
    <t>Voeding lift P 24-K5</t>
  </si>
  <si>
    <t>Hoofdverdeelinrichting Nieuwbouw HVK</t>
  </si>
  <si>
    <t>Hoppenbrouwers</t>
  </si>
  <si>
    <t>Halyester</t>
  </si>
  <si>
    <t>PH-02-0-10 (Kantoor)</t>
  </si>
  <si>
    <t>Verdeler A begane grond</t>
  </si>
  <si>
    <t>Verdeler B begane grond</t>
  </si>
  <si>
    <t>Verdeler koude opslag begane grond</t>
  </si>
  <si>
    <t>PH-02-1-17 (Kantoor)</t>
  </si>
  <si>
    <t>Verdeler A 1e verdieping</t>
  </si>
  <si>
    <t>PH-02-1-19 (Kantoor)</t>
  </si>
  <si>
    <t>Verdeler B 1e verdieping</t>
  </si>
  <si>
    <t>PH-02-2-19 (Kantoor)</t>
  </si>
  <si>
    <t>Verdeler A 2e verdieping</t>
  </si>
  <si>
    <t>Verdeler B 2e verdieping</t>
  </si>
  <si>
    <t>PH-02-2-54 (Lift F en G)</t>
  </si>
  <si>
    <t>Verdeler LC 2e verdieping</t>
  </si>
  <si>
    <t>PH-02-2-18 (Kantoor)</t>
  </si>
  <si>
    <t>Verdeler Lift H 2e verdieping</t>
  </si>
  <si>
    <t>PH-02-3-19 (Kantoor)</t>
  </si>
  <si>
    <t>Verdeler A 3e verdieping</t>
  </si>
  <si>
    <t>PH-02-3-42 (Gang/hal)</t>
  </si>
  <si>
    <t>Verdeler B 3e verdieping</t>
  </si>
  <si>
    <t>Verdeler lift F 3e verdieping</t>
  </si>
  <si>
    <t>Verdeler lift G 3e verdieping</t>
  </si>
  <si>
    <t>PH-02-4-68 (Installatiekast)</t>
  </si>
  <si>
    <t>Verdeler A 4e verdieping</t>
  </si>
  <si>
    <t>Krachtkast bluswaterpompen Ketelhuis parkeerkuil PK-K8</t>
  </si>
  <si>
    <t>Grundfoss</t>
  </si>
  <si>
    <t>PH-01-P-P.004 (Middenspanningsruimte)</t>
  </si>
  <si>
    <t>Hoofdverdeler PK-HLK</t>
  </si>
  <si>
    <t>Sectiekast Licht parkeerkelder PK-SKL-3</t>
  </si>
  <si>
    <t>Sectiekast Kracht parkeerkelder PK-SKK3</t>
  </si>
  <si>
    <t>Sectiekast Licht 2e verdieping 2-SKL</t>
  </si>
  <si>
    <t>Sectiekast Kracht 2e verdieping 2-SKK</t>
  </si>
  <si>
    <t>63.10</t>
  </si>
  <si>
    <t>verlichting, standaard, onbewaakt, algemeen (verzamelniveau)</t>
  </si>
  <si>
    <t>Verlichtingsarmaturen hoogbouw algemeen</t>
  </si>
  <si>
    <t>Verlichtingsarmaturen laagbouw algemeen</t>
  </si>
  <si>
    <t>PH-02-2</t>
  </si>
  <si>
    <t>Verlichtingsarmaturen nieuwbouw algemeen</t>
  </si>
  <si>
    <t>Buiten</t>
  </si>
  <si>
    <t>Verlichtingsarmaturen buiten algemeen</t>
  </si>
  <si>
    <t>63.20</t>
  </si>
  <si>
    <t>verlichting, calamiteiten, decentraal gevoed, algemeen (verzamelniveau)</t>
  </si>
  <si>
    <t>Noodverlichtingarmaturen</t>
  </si>
  <si>
    <t>Isso 79 (Bouwbesluit stelt alleen functionele eis).</t>
  </si>
  <si>
    <t>Vluchtroute signalering</t>
  </si>
  <si>
    <t>63.50</t>
  </si>
  <si>
    <t>verlichting, calamiteiten, centraal gevoed, algemeen (verzamelniveau)</t>
  </si>
  <si>
    <t>Noodverlichting, Spots</t>
  </si>
  <si>
    <t>PH-01-2</t>
  </si>
  <si>
    <t>63.30</t>
  </si>
  <si>
    <t>verlichting, bijzonder, onbewaakt, algemeen (verzamelniveau)</t>
  </si>
  <si>
    <t>Aanstraal verlichting toren (op dak laagbouw)</t>
  </si>
  <si>
    <t>Philips</t>
  </si>
  <si>
    <t>MHD</t>
  </si>
  <si>
    <t>1800W, 400V</t>
  </si>
  <si>
    <t>Nieuwbouw</t>
  </si>
  <si>
    <t>NEN 2559 (blussers) NEN EN 671-3 (brandslanghaspels)</t>
  </si>
  <si>
    <t>100 st. brandslanghaspels, 214 st. handblussers 4x bluswagen (50 kg)</t>
  </si>
  <si>
    <t>Inschrijfformulieren provincie Noord-Brabant</t>
  </si>
  <si>
    <t>en overeenkomstig de Nota('s) van inlichtingen, resp. Staten van Aanvulling en Wijzigingen.</t>
  </si>
  <si>
    <t>in het 1e contractjaar (2026) aan te nemen voor de volgende bedragen en verrekenprijzen:</t>
  </si>
  <si>
    <t>De bedragen zijn exclusief btw met prijspeil 2026</t>
  </si>
  <si>
    <t>Provinciehuis (hoofdgebouw)</t>
  </si>
  <si>
    <t>Provinciehuis (N-gebouw)</t>
  </si>
  <si>
    <t>Museumkwartier (Design Museum)</t>
  </si>
  <si>
    <t>Museumkwartier (Griffie)</t>
  </si>
  <si>
    <t>Brabantlaan 3</t>
  </si>
  <si>
    <t>Verwersstraat 41</t>
  </si>
  <si>
    <t>Museumkwartier (Het Noordbrabants Museum)</t>
  </si>
  <si>
    <t>Waterstraat 16</t>
  </si>
  <si>
    <t>De Mortel 4</t>
  </si>
  <si>
    <t>5211HV</t>
  </si>
  <si>
    <t>5211HT</t>
  </si>
  <si>
    <t>Brandveiligheid</t>
  </si>
  <si>
    <t>Alle bedragen zijn exclusief btw.</t>
  </si>
  <si>
    <t>Calculatieschema en uurtarieven voor projecten e.d. tot € 150.000</t>
  </si>
  <si>
    <t xml:space="preserve">bovendien als maximum te zullen hanteren bij aanbestedingen boven € 150.000. </t>
  </si>
  <si>
    <t xml:space="preserve">Voor projecten, uitbreidingen en wijzigingen </t>
  </si>
  <si>
    <t xml:space="preserve">De inschrijver verklaart klussen, projecten, modificaties, enz. welke op basis van offerte met open begroting zullen worden gegund, </t>
  </si>
  <si>
    <t>,2</t>
  </si>
  <si>
    <t>51.11.001</t>
  </si>
  <si>
    <t>Griffie</t>
  </si>
  <si>
    <r>
      <rPr>
        <sz val="11"/>
        <color rgb="FF000000"/>
        <rFont val="Arial"/>
        <family val="2"/>
      </rPr>
      <t>2e verdieping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</si>
  <si>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Atm.gasketel</t>
    </r>
  </si>
  <si>
    <r>
      <rPr>
        <sz val="11"/>
        <color rgb="FF000000"/>
        <rFont val="Arial"/>
        <family val="2"/>
      </rPr>
      <t>Remeha</t>
    </r>
  </si>
  <si>
    <r>
      <rPr>
        <sz val="11"/>
        <color rgb="FF000000"/>
        <rFont val="Arial"/>
        <family val="2"/>
      </rPr>
      <t>Gas 610 eco 2x 7 leden</t>
    </r>
  </si>
  <si>
    <r>
      <rPr>
        <sz val="11"/>
        <color rgb="FF000000"/>
        <rFont val="Arial"/>
        <family val="2"/>
      </rPr>
      <t>896 kW</t>
    </r>
  </si>
  <si>
    <r>
      <rPr>
        <sz val="11"/>
        <color rgb="FF000000"/>
        <rFont val="Arial"/>
        <family val="2"/>
      </rPr>
      <t>Mach.nr 1015909201901/02</t>
    </r>
  </si>
  <si>
    <t>51.11.002</t>
  </si>
  <si>
    <t>Bijeenkomst</t>
  </si>
  <si>
    <t>Het Noordbrabants Museum</t>
  </si>
  <si>
    <r>
      <rPr>
        <sz val="11"/>
        <color rgb="FF000000"/>
        <rFont val="Arial"/>
        <family val="2"/>
      </rPr>
      <t>1e verdieping</t>
    </r>
  </si>
  <si>
    <r>
      <rPr>
        <sz val="11"/>
        <color rgb="FF000000"/>
        <rFont val="Arial"/>
        <family val="2"/>
      </rPr>
      <t>Atm.gasketel 1</t>
    </r>
  </si>
  <si>
    <r>
      <rPr>
        <sz val="11"/>
        <color rgb="FF000000"/>
        <rFont val="Arial"/>
        <family val="2"/>
      </rPr>
      <t>gas 310 eco 7 leden</t>
    </r>
  </si>
  <si>
    <r>
      <rPr>
        <sz val="11"/>
        <color rgb="FF000000"/>
        <rFont val="Arial"/>
        <family val="2"/>
      </rPr>
      <t>427 kW</t>
    </r>
  </si>
  <si>
    <r>
      <rPr>
        <sz val="11"/>
        <color rgb="FF000000"/>
        <rFont val="Arial"/>
        <family val="2"/>
      </rPr>
      <t>Mach.nr. 1129403202800</t>
    </r>
  </si>
  <si>
    <t>51.11.003</t>
  </si>
  <si>
    <r>
      <rPr>
        <sz val="11"/>
        <color rgb="FF000000"/>
        <rFont val="Arial"/>
        <family val="2"/>
      </rPr>
      <t>gas 310 eco, 5 leden</t>
    </r>
  </si>
  <si>
    <r>
      <rPr>
        <sz val="11"/>
        <color rgb="FF000000"/>
        <rFont val="Arial"/>
        <family val="2"/>
      </rPr>
      <t>269 kW</t>
    </r>
  </si>
  <si>
    <r>
      <rPr>
        <sz val="11"/>
        <color rgb="FF000000"/>
        <rFont val="Arial"/>
        <family val="2"/>
      </rPr>
      <t>Mach.nr 1124402802600</t>
    </r>
  </si>
  <si>
    <t>51.11.004</t>
  </si>
  <si>
    <r>
      <rPr>
        <sz val="11"/>
        <color rgb="FF000000"/>
        <rFont val="Arial"/>
        <family val="2"/>
      </rPr>
      <t>Atm.gasketel 2</t>
    </r>
  </si>
  <si>
    <r>
      <rPr>
        <sz val="11"/>
        <color rgb="FF000000"/>
        <rFont val="Arial"/>
        <family val="2"/>
      </rPr>
      <t>Mach.nr 1124402802590</t>
    </r>
  </si>
  <si>
    <t>51.11.005</t>
  </si>
  <si>
    <r>
      <rPr>
        <sz val="11"/>
        <color rgb="FF000000"/>
        <rFont val="Arial"/>
        <family val="2"/>
      </rPr>
      <t>gas 310 eco, 8 leden</t>
    </r>
  </si>
  <si>
    <r>
      <rPr>
        <sz val="11"/>
        <color rgb="FF000000"/>
        <rFont val="Arial"/>
        <family val="2"/>
      </rPr>
      <t>499 kW</t>
    </r>
  </si>
  <si>
    <r>
      <rPr>
        <sz val="11"/>
        <color rgb="FF000000"/>
        <rFont val="Arial"/>
        <family val="2"/>
      </rPr>
      <t>Mach.nr. 1129403202820</t>
    </r>
  </si>
  <si>
    <t>51.11.006</t>
  </si>
  <si>
    <t>Provinciehuis</t>
  </si>
  <si>
    <t>51.11.007</t>
  </si>
  <si>
    <t>Viessmann</t>
  </si>
  <si>
    <t>Vitocrossal 300 type CI3</t>
  </si>
  <si>
    <t>640 kW</t>
  </si>
  <si>
    <t>51.11.008</t>
  </si>
  <si>
    <t>51.11.009</t>
  </si>
  <si>
    <t>CV-ketel 4</t>
  </si>
  <si>
    <t>51.11.010</t>
  </si>
  <si>
    <r>
      <rPr>
        <sz val="11"/>
        <color rgb="FF000000"/>
        <rFont val="Arial"/>
        <family val="2"/>
      </rPr>
      <t>Woonhuis</t>
    </r>
  </si>
  <si>
    <r>
      <rPr>
        <sz val="11"/>
        <color rgb="FF000000"/>
        <rFont val="Arial"/>
        <family val="2"/>
      </rPr>
      <t>Ketel woonhuis</t>
    </r>
  </si>
  <si>
    <r>
      <rPr>
        <sz val="11"/>
        <color rgb="FF000000"/>
        <rFont val="Arial"/>
        <family val="2"/>
      </rPr>
      <t>Avanta 35C</t>
    </r>
  </si>
  <si>
    <r>
      <rPr>
        <sz val="11"/>
        <color rgb="FF000000"/>
        <rFont val="Arial"/>
        <family val="2"/>
      </rPr>
      <t>35kW</t>
    </r>
  </si>
  <si>
    <t>51.51.001</t>
  </si>
  <si>
    <t>52.32.001</t>
  </si>
  <si>
    <t>52.32.002</t>
  </si>
  <si>
    <r>
      <rPr>
        <sz val="11"/>
        <color rgb="FF000000"/>
        <rFont val="Arial"/>
        <family val="2"/>
      </rPr>
      <t>NBM</t>
    </r>
  </si>
  <si>
    <r>
      <rPr>
        <sz val="11"/>
        <color rgb="FF000000"/>
        <rFont val="Arial"/>
        <family val="2"/>
      </rPr>
      <t>Vetvangput NBM</t>
    </r>
  </si>
  <si>
    <r>
      <rPr>
        <sz val="11"/>
        <color rgb="FF000000"/>
        <rFont val="Arial"/>
        <family val="2"/>
      </rPr>
      <t>Onbekend</t>
    </r>
  </si>
  <si>
    <r>
      <rPr>
        <sz val="11"/>
        <color rgb="FF000000"/>
        <rFont val="Arial"/>
        <family val="2"/>
      </rPr>
      <t>SRC50ZJ-S</t>
    </r>
  </si>
  <si>
    <t>52.36.001</t>
  </si>
  <si>
    <t>52.36.002</t>
  </si>
  <si>
    <t>52.36.003</t>
  </si>
  <si>
    <t>52.36.004</t>
  </si>
  <si>
    <t>52.36.005</t>
  </si>
  <si>
    <t>52.36.006</t>
  </si>
  <si>
    <t>52.36.007</t>
  </si>
  <si>
    <t>52.36.008</t>
  </si>
  <si>
    <t>Design Museum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</si>
  <si>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</si>
  <si>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Vuilwaterpomp TR kelder</t>
    </r>
  </si>
  <si>
    <r>
      <rPr>
        <sz val="11"/>
        <color rgb="FF000000"/>
        <rFont val="Arial"/>
        <family val="2"/>
      </rPr>
      <t>Duyvelaar</t>
    </r>
  </si>
  <si>
    <r>
      <rPr>
        <sz val="11"/>
        <color rgb="FF000000"/>
        <rFont val="Arial"/>
        <family val="2"/>
      </rPr>
      <t>VW2 DVV76DLC.2</t>
    </r>
  </si>
  <si>
    <t>52.36.009</t>
  </si>
  <si>
    <t>Vuilwaterpomp: keuken omroep Brabantn ; -1. Omroep Brabant</t>
  </si>
  <si>
    <t>Sanibraur</t>
  </si>
  <si>
    <t>Sani vite 3</t>
  </si>
  <si>
    <t>52.51.001</t>
  </si>
  <si>
    <t>52.51.002</t>
  </si>
  <si>
    <t>52.51.003</t>
  </si>
  <si>
    <t>53.0.001</t>
  </si>
  <si>
    <t>53.0</t>
  </si>
  <si>
    <t>water; algemeen</t>
  </si>
  <si>
    <t>Vijver pomp installatie; terrein ; kunstwerk bloeien en stromen</t>
  </si>
  <si>
    <t>Samengestelde installatie 1x pomp inst 
1x waterfilter 
1x rotspartij 
2x verlichtings spot</t>
  </si>
  <si>
    <t xml:space="preserve">Kunst </t>
  </si>
  <si>
    <t xml:space="preserve">Water ornament </t>
  </si>
  <si>
    <t>53.11.001</t>
  </si>
  <si>
    <t>N-gebouw</t>
  </si>
  <si>
    <t>53.11.002</t>
  </si>
  <si>
    <t>53.11.003</t>
  </si>
  <si>
    <t>53.11.004</t>
  </si>
  <si>
    <t>53.12.001</t>
  </si>
  <si>
    <t>53.12.002</t>
  </si>
  <si>
    <t>53.14.001</t>
  </si>
  <si>
    <r>
      <rPr>
        <sz val="11"/>
        <color rgb="FF000000"/>
        <rFont val="Arial"/>
        <family val="2"/>
      </rPr>
      <t>BG</t>
    </r>
  </si>
  <si>
    <r>
      <rPr>
        <sz val="11"/>
        <color rgb="FF000000"/>
        <rFont val="Arial"/>
        <family val="2"/>
      </rPr>
      <t>Hydrofoor</t>
    </r>
  </si>
  <si>
    <r>
      <rPr>
        <sz val="11"/>
        <color rgb="FF000000"/>
        <rFont val="Arial"/>
        <family val="2"/>
      </rPr>
      <t>HU2 DPVME6/4 C 1x6/4</t>
    </r>
  </si>
  <si>
    <r>
      <rPr>
        <sz val="11"/>
        <color rgb="FF000000"/>
        <rFont val="Arial"/>
        <family val="2"/>
      </rPr>
      <t>Mach.nr. 12607153</t>
    </r>
  </si>
  <si>
    <t>53.14.002</t>
  </si>
  <si>
    <r>
      <rPr>
        <sz val="11"/>
        <color rgb="FF000000"/>
        <rFont val="Arial"/>
        <family val="2"/>
      </rPr>
      <t>HU2 DPVME/4B</t>
    </r>
  </si>
  <si>
    <r>
      <rPr>
        <sz val="11"/>
        <color rgb="FF000000"/>
        <rFont val="Arial"/>
        <family val="2"/>
      </rPr>
      <t>mach.nr. 10195412</t>
    </r>
  </si>
  <si>
    <t>53.14.003</t>
  </si>
  <si>
    <t>HU3 Premium Line DPV6/8</t>
  </si>
  <si>
    <t>53.14.004</t>
  </si>
  <si>
    <t>53.14.005</t>
  </si>
  <si>
    <t>HU3 Premium Line DPV6/12</t>
  </si>
  <si>
    <t>53.14.006</t>
  </si>
  <si>
    <t> 3 x pomp CRe5-20</t>
  </si>
  <si>
    <t>53.14.007</t>
  </si>
  <si>
    <t>HU2 Premium Line DPV4/3</t>
  </si>
  <si>
    <t>53.21.001</t>
  </si>
  <si>
    <t>53.21.002</t>
  </si>
  <si>
    <t>53.21.003</t>
  </si>
  <si>
    <t>53.21.004</t>
  </si>
  <si>
    <t>PH-01-B-B.056 (keuken)</t>
  </si>
  <si>
    <t>Boiler 2 keuken</t>
  </si>
  <si>
    <t>53.21.005</t>
  </si>
  <si>
    <t>53.21.006</t>
  </si>
  <si>
    <t>53.21.007</t>
  </si>
  <si>
    <t>53.21.008</t>
  </si>
  <si>
    <t>53.21.009</t>
  </si>
  <si>
    <t>53.21.010</t>
  </si>
  <si>
    <t>53.21.011</t>
  </si>
  <si>
    <t>53.21.012</t>
  </si>
  <si>
    <t>53.21.013</t>
  </si>
  <si>
    <t>53.21.014</t>
  </si>
  <si>
    <t>53.21.015</t>
  </si>
  <si>
    <t>53.21.016</t>
  </si>
  <si>
    <t>53.21.017</t>
  </si>
  <si>
    <t>53.21.018</t>
  </si>
  <si>
    <t>53.21.019</t>
  </si>
  <si>
    <t>53.21.020</t>
  </si>
  <si>
    <t>53.21.021</t>
  </si>
  <si>
    <t>53.21.022</t>
  </si>
  <si>
    <t>53.21.023</t>
  </si>
  <si>
    <t>53.21.024</t>
  </si>
  <si>
    <t>53.21.025</t>
  </si>
  <si>
    <t>53.21.026</t>
  </si>
  <si>
    <t>53.21.027</t>
  </si>
  <si>
    <t>53.21.028</t>
  </si>
  <si>
    <t>53.21.029</t>
  </si>
  <si>
    <t>53.21.030</t>
  </si>
  <si>
    <t>53.21.031</t>
  </si>
  <si>
    <t>53.21.032</t>
  </si>
  <si>
    <t>53.21.033</t>
  </si>
  <si>
    <t>53.21.034</t>
  </si>
  <si>
    <t>53.21.035</t>
  </si>
  <si>
    <t>53.21.036</t>
  </si>
  <si>
    <t>53.21.037</t>
  </si>
  <si>
    <t>53.21.038</t>
  </si>
  <si>
    <t>53.21.039</t>
  </si>
  <si>
    <t>53.21.040</t>
  </si>
  <si>
    <t>53.21.041</t>
  </si>
  <si>
    <t xml:space="preserve">Warmtapwaterpomp; -1.055 circulatie pomp warmwater </t>
  </si>
  <si>
    <t xml:space="preserve">Magna 3 32-80 180 </t>
  </si>
  <si>
    <t>53.24.001</t>
  </si>
  <si>
    <t>53.24</t>
  </si>
  <si>
    <t>Boiler (elektrisch)  30 ltr AB; -3 kantine</t>
  </si>
  <si>
    <t>Daalderop</t>
  </si>
  <si>
    <t xml:space="preserve">Mono plus koper </t>
  </si>
  <si>
    <t>53.27.001</t>
  </si>
  <si>
    <t>53.27.002</t>
  </si>
  <si>
    <t>53.35.001</t>
  </si>
  <si>
    <t>53.5.001</t>
  </si>
  <si>
    <t>53.5</t>
  </si>
  <si>
    <t>water; waterbehandeling</t>
  </si>
  <si>
    <r>
      <rPr>
        <sz val="11"/>
        <color rgb="FF000000"/>
        <rFont val="Arial"/>
        <family val="2"/>
      </rPr>
      <t>Osmose-installatie</t>
    </r>
  </si>
  <si>
    <r>
      <rPr>
        <sz val="11"/>
        <color rgb="FF000000"/>
        <rFont val="Arial"/>
        <family val="2"/>
      </rPr>
      <t>Geveke</t>
    </r>
  </si>
  <si>
    <r>
      <rPr>
        <sz val="11"/>
        <color rgb="FF000000"/>
        <rFont val="Arial"/>
        <family val="2"/>
      </rPr>
      <t>pure 20</t>
    </r>
  </si>
  <si>
    <t>53.5.002</t>
  </si>
  <si>
    <r>
      <rPr>
        <sz val="11"/>
        <color rgb="FF000000"/>
        <rFont val="Arial"/>
        <family val="2"/>
      </rPr>
      <t>2e verdieping</t>
    </r>
  </si>
  <si>
    <r>
      <rPr>
        <sz val="11"/>
        <color rgb="FF000000"/>
        <rFont val="Arial"/>
        <family val="2"/>
      </rPr>
      <t>pure 10</t>
    </r>
  </si>
  <si>
    <t>53.5.003</t>
  </si>
  <si>
    <r>
      <rPr>
        <sz val="11"/>
        <color rgb="FF000000"/>
        <rFont val="Arial"/>
        <family val="2"/>
      </rPr>
      <t>pure Mini 05</t>
    </r>
  </si>
  <si>
    <r>
      <rPr>
        <sz val="11"/>
        <color rgb="FF000000"/>
        <rFont val="Arial"/>
        <family val="2"/>
      </rPr>
      <t>Mach. Nr. 200579</t>
    </r>
  </si>
  <si>
    <t>53.5.004</t>
  </si>
  <si>
    <t>53.5.005</t>
  </si>
  <si>
    <r>
      <rPr>
        <sz val="11"/>
        <color rgb="FF000000"/>
        <rFont val="Arial"/>
        <family val="2"/>
      </rPr>
      <t>Kelder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</si>
  <si>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pure mini 10</t>
    </r>
  </si>
  <si>
    <t>53.5.006</t>
  </si>
  <si>
    <r>
      <rPr>
        <sz val="11"/>
        <color rgb="FF000000"/>
        <rFont val="Arial"/>
        <family val="2"/>
      </rPr>
      <t>Osmose-installatie (Paleis/quest)</t>
    </r>
  </si>
  <si>
    <r>
      <rPr>
        <sz val="11"/>
        <color rgb="FF000000"/>
        <rFont val="Arial"/>
        <family val="2"/>
      </rPr>
      <t>Pure 10</t>
    </r>
  </si>
  <si>
    <r>
      <rPr>
        <sz val="11"/>
        <color rgb="FF000000"/>
        <rFont val="Arial"/>
        <family val="2"/>
      </rPr>
      <t>Mach.nr 201173</t>
    </r>
  </si>
  <si>
    <t>53.5.007</t>
  </si>
  <si>
    <t>Reversed Osmose installatie serverruimte</t>
  </si>
  <si>
    <t>BWT</t>
  </si>
  <si>
    <t>BWT 16 ROC</t>
  </si>
  <si>
    <t>1</t>
  </si>
  <si>
    <t>53.50.001</t>
  </si>
  <si>
    <r>
      <rPr>
        <sz val="11"/>
        <color rgb="FF000000"/>
        <rFont val="Arial"/>
        <family val="2"/>
      </rPr>
      <t>Waterontharder</t>
    </r>
  </si>
  <si>
    <r>
      <rPr>
        <sz val="11"/>
        <color rgb="FF000000"/>
        <rFont val="Arial"/>
        <family val="2"/>
      </rPr>
      <t>soft 010 D Duplex</t>
    </r>
  </si>
  <si>
    <t>53.50.002</t>
  </si>
  <si>
    <t>53.50.003</t>
  </si>
  <si>
    <t>53.50.004</t>
  </si>
  <si>
    <t>53.50.005</t>
  </si>
  <si>
    <t>54.11.001</t>
  </si>
  <si>
    <t>54.27.001</t>
  </si>
  <si>
    <t>54.27.002</t>
  </si>
  <si>
    <t>55.10.019</t>
  </si>
  <si>
    <t>Koude-opwekking</t>
  </si>
  <si>
    <t>55.10</t>
  </si>
  <si>
    <t>koeling; lokaal, algemeen (verzamelniveau)</t>
  </si>
  <si>
    <r>
      <rPr>
        <sz val="11"/>
        <color rgb="FF000000"/>
        <rFont val="Arial"/>
        <family val="2"/>
      </rPr>
      <t>Vloeistoffilter 1</t>
    </r>
  </si>
  <si>
    <r>
      <rPr>
        <sz val="11"/>
        <color rgb="FF000000"/>
        <rFont val="Arial"/>
        <family val="2"/>
      </rPr>
      <t>Eriks</t>
    </r>
  </si>
  <si>
    <r>
      <rPr>
        <sz val="11"/>
        <color rgb="FF000000"/>
        <rFont val="Arial"/>
        <family val="2"/>
      </rPr>
      <t>Fig. 1019</t>
    </r>
  </si>
  <si>
    <t>55.10.001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</si>
  <si>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</si>
  <si>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Transportpomp 2 koudwatermachine</t>
    </r>
  </si>
  <si>
    <r>
      <rPr>
        <sz val="11"/>
        <color rgb="FF000000"/>
        <rFont val="Arial"/>
        <family val="2"/>
      </rPr>
      <t>Grundfos</t>
    </r>
  </si>
  <si>
    <r>
      <rPr>
        <sz val="11"/>
        <color rgb="FF000000"/>
        <rFont val="Arial"/>
        <family val="2"/>
      </rPr>
      <t>TP100-240</t>
    </r>
  </si>
  <si>
    <t>55.10.002</t>
  </si>
  <si>
    <t>Datacenter</t>
  </si>
  <si>
    <t>Splitunit</t>
  </si>
  <si>
    <t xml:space="preserve">42NH649C-STD </t>
  </si>
  <si>
    <t>55.10.003</t>
  </si>
  <si>
    <r>
      <rPr>
        <sz val="11"/>
        <color rgb="FF000000"/>
        <rFont val="Arial"/>
        <family val="2"/>
      </rPr>
      <t>Splitairco spetterlab</t>
    </r>
  </si>
  <si>
    <r>
      <rPr>
        <sz val="11"/>
        <color rgb="FF000000"/>
        <rFont val="Arial"/>
        <family val="2"/>
      </rPr>
      <t>Mitsubishi Heavy In</t>
    </r>
  </si>
  <si>
    <r>
      <rPr>
        <sz val="11"/>
        <color rgb="FF000000"/>
        <rFont val="Arial"/>
        <family val="2"/>
      </rPr>
      <t>SRC71-ZR-W</t>
    </r>
  </si>
  <si>
    <r>
      <rPr>
        <sz val="11"/>
        <color rgb="FF000000"/>
        <rFont val="Arial"/>
        <family val="2"/>
      </rPr>
      <t>C=7,1kW H=8kW</t>
    </r>
  </si>
  <si>
    <t>55.10.004</t>
  </si>
  <si>
    <r>
      <rPr>
        <sz val="11"/>
        <color rgb="FF000000"/>
        <rFont val="Arial"/>
        <family val="2"/>
      </rPr>
      <t>Split unit serverruimte BG NBM</t>
    </r>
  </si>
  <si>
    <r>
      <rPr>
        <sz val="11"/>
        <color rgb="FF000000"/>
        <rFont val="Arial"/>
        <family val="2"/>
      </rPr>
      <t>Mitsubishi</t>
    </r>
  </si>
  <si>
    <r>
      <rPr>
        <sz val="11"/>
        <color rgb="FF000000"/>
        <rFont val="Arial"/>
        <family val="2"/>
      </rPr>
      <t>1,7kg/R410a</t>
    </r>
  </si>
  <si>
    <r>
      <rPr>
        <sz val="11"/>
        <color rgb="FF000000"/>
        <rFont val="Arial"/>
        <family val="2"/>
      </rPr>
      <t>Mach nr 120114-04</t>
    </r>
  </si>
  <si>
    <t>55.10.005</t>
  </si>
  <si>
    <r>
      <rPr>
        <sz val="11"/>
        <color rgb="FF000000"/>
        <rFont val="Arial"/>
        <family val="2"/>
      </rPr>
      <t>Split unit serverruimte 1e</t>
    </r>
  </si>
  <si>
    <r>
      <rPr>
        <sz val="11"/>
        <color rgb="FF000000"/>
        <rFont val="Arial"/>
        <family val="2"/>
      </rPr>
      <t>1,55kg/R410a</t>
    </r>
  </si>
  <si>
    <r>
      <rPr>
        <sz val="11"/>
        <color rgb="FF000000"/>
        <rFont val="Arial"/>
        <family val="2"/>
      </rPr>
      <t>Mach nr 120114-03</t>
    </r>
  </si>
  <si>
    <t>55.10.006</t>
  </si>
  <si>
    <r>
      <rPr>
        <sz val="11"/>
        <color rgb="FF000000"/>
        <rFont val="Arial"/>
        <family val="2"/>
      </rPr>
      <t>Mitsubishi Heavy</t>
    </r>
  </si>
  <si>
    <r>
      <rPr>
        <sz val="11"/>
        <color rgb="FF000000"/>
        <rFont val="Arial"/>
        <family val="2"/>
      </rPr>
      <t>SRK50-ZS-W/SRC50ZS-W</t>
    </r>
  </si>
  <si>
    <r>
      <rPr>
        <sz val="11"/>
        <color rgb="FF000000"/>
        <rFont val="Arial"/>
        <family val="2"/>
      </rPr>
      <t>C: 5kW H:5,8kW</t>
    </r>
  </si>
  <si>
    <t>55.10.007</t>
  </si>
  <si>
    <r>
      <rPr>
        <sz val="11"/>
        <color rgb="FF000000"/>
        <rFont val="Arial"/>
        <family val="2"/>
      </rPr>
      <t>Platenwisselaar koelplafond</t>
    </r>
  </si>
  <si>
    <r>
      <rPr>
        <sz val="11"/>
        <color rgb="FF000000"/>
        <rFont val="Arial"/>
        <family val="2"/>
      </rPr>
      <t>onbekend</t>
    </r>
  </si>
  <si>
    <t>55.10.008</t>
  </si>
  <si>
    <r>
      <rPr>
        <sz val="11"/>
        <color rgb="FF000000"/>
        <rFont val="Arial"/>
        <family val="2"/>
      </rPr>
      <t>Expansievat &gt; 50 ltr (koeling)</t>
    </r>
  </si>
  <si>
    <r>
      <rPr>
        <sz val="11"/>
        <color rgb="FF000000"/>
        <rFont val="Arial"/>
        <family val="2"/>
      </rPr>
      <t>Flexcon Premium</t>
    </r>
  </si>
  <si>
    <r>
      <rPr>
        <sz val="11"/>
        <color rgb="FF000000"/>
        <rFont val="Arial"/>
        <family val="2"/>
      </rPr>
      <t>50 liter / 1,5 bar</t>
    </r>
  </si>
  <si>
    <t>55.10.009</t>
  </si>
  <si>
    <t>Dak</t>
  </si>
  <si>
    <r>
      <rPr>
        <sz val="11"/>
        <color rgb="FF000000"/>
        <rFont val="Arial"/>
        <family val="2"/>
      </rPr>
      <t>Drycooler 4</t>
    </r>
  </si>
  <si>
    <r>
      <rPr>
        <sz val="11"/>
        <color rgb="FF000000"/>
        <rFont val="Arial"/>
        <family val="2"/>
      </rPr>
      <t>Alfa Laval</t>
    </r>
  </si>
  <si>
    <r>
      <rPr>
        <sz val="11"/>
        <color rgb="FF000000"/>
        <rFont val="Arial"/>
        <family val="2"/>
      </rPr>
      <t>8DDL 803C</t>
    </r>
  </si>
  <si>
    <t>55.10.010</t>
  </si>
  <si>
    <r>
      <rPr>
        <sz val="11"/>
        <color rgb="FF000000"/>
        <rFont val="Arial"/>
        <family val="2"/>
      </rPr>
      <t>Dak</t>
    </r>
  </si>
  <si>
    <t>55.10.011</t>
  </si>
  <si>
    <r>
      <rPr>
        <sz val="11"/>
        <color rgb="FF000000"/>
        <rFont val="Arial"/>
        <family val="2"/>
      </rPr>
      <t>Drycooler 3</t>
    </r>
  </si>
  <si>
    <t>55.10.012</t>
  </si>
  <si>
    <t>55.10.013</t>
  </si>
  <si>
    <r>
      <rPr>
        <sz val="11"/>
        <color rgb="FF000000"/>
        <rFont val="Arial"/>
        <family val="2"/>
      </rPr>
      <t>Drycooler 2</t>
    </r>
  </si>
  <si>
    <t>55.10.014</t>
  </si>
  <si>
    <t>55.10.015</t>
  </si>
  <si>
    <r>
      <rPr>
        <sz val="11"/>
        <color rgb="FF000000"/>
        <rFont val="Arial"/>
        <family val="2"/>
      </rPr>
      <t>Drycooler 1</t>
    </r>
  </si>
  <si>
    <t>55.10.016</t>
  </si>
  <si>
    <t>55.10.017</t>
  </si>
  <si>
    <r>
      <rPr>
        <sz val="11"/>
        <color rgb="FF000000"/>
        <rFont val="Arial"/>
        <family val="2"/>
      </rPr>
      <t>Drukvat vloerkoeling NBM</t>
    </r>
  </si>
  <si>
    <r>
      <rPr>
        <sz val="11"/>
        <color rgb="FF000000"/>
        <rFont val="Arial"/>
        <family val="2"/>
      </rPr>
      <t>Flamco</t>
    </r>
  </si>
  <si>
    <r>
      <rPr>
        <sz val="11"/>
        <color rgb="FF000000"/>
        <rFont val="Arial"/>
        <family val="2"/>
      </rPr>
      <t>Flexcon</t>
    </r>
  </si>
  <si>
    <t>55.10.018</t>
  </si>
  <si>
    <r>
      <rPr>
        <sz val="11"/>
        <color rgb="FF000000"/>
        <rFont val="Arial"/>
        <family val="2"/>
      </rPr>
      <t>Drukvat koelplafond NBM</t>
    </r>
  </si>
  <si>
    <r>
      <rPr>
        <sz val="11"/>
        <color rgb="FF000000"/>
        <rFont val="Arial"/>
        <family val="2"/>
      </rPr>
      <t>Drukvat koelplafond</t>
    </r>
  </si>
  <si>
    <t>55.10.020</t>
  </si>
  <si>
    <r>
      <rPr>
        <sz val="11"/>
        <color rgb="FF000000"/>
        <rFont val="Arial"/>
        <family val="2"/>
      </rPr>
      <t>Drukvat GKW</t>
    </r>
  </si>
  <si>
    <t>55.10.021</t>
  </si>
  <si>
    <r>
      <rPr>
        <sz val="11"/>
        <color rgb="FF000000"/>
        <rFont val="Arial"/>
        <family val="2"/>
      </rPr>
      <t>Drukvat drycooler</t>
    </r>
  </si>
  <si>
    <t>55.10.022</t>
  </si>
  <si>
    <r>
      <rPr>
        <sz val="11"/>
        <color rgb="FF000000"/>
        <rFont val="Arial"/>
        <family val="2"/>
      </rPr>
      <t>Circulatiepomp vloerkoeling (NBM) kelder SMS</t>
    </r>
  </si>
  <si>
    <r>
      <rPr>
        <sz val="11"/>
        <color rgb="FF000000"/>
        <rFont val="Arial"/>
        <family val="2"/>
      </rPr>
      <t>Magna32-100N100</t>
    </r>
  </si>
  <si>
    <t>55.10.023</t>
  </si>
  <si>
    <r>
      <rPr>
        <sz val="11"/>
        <color rgb="FF000000"/>
        <rFont val="Arial"/>
        <family val="2"/>
      </rPr>
      <t>Circulatiepomp TSA</t>
    </r>
  </si>
  <si>
    <r>
      <rPr>
        <sz val="11"/>
        <color rgb="FF000000"/>
        <rFont val="Arial"/>
        <family val="2"/>
      </rPr>
      <t>Magna3 25-40/180</t>
    </r>
  </si>
  <si>
    <t>55.10.024</t>
  </si>
  <si>
    <r>
      <rPr>
        <sz val="11"/>
        <color rgb="FF000000"/>
        <rFont val="Arial"/>
        <family val="2"/>
      </rPr>
      <t>Circulatiepomp klimaatplafond</t>
    </r>
  </si>
  <si>
    <r>
      <rPr>
        <sz val="11"/>
        <color rgb="FF000000"/>
        <rFont val="Arial"/>
        <family val="2"/>
      </rPr>
      <t>Magna3 32-120F</t>
    </r>
  </si>
  <si>
    <t>55.10.025</t>
  </si>
  <si>
    <r>
      <rPr>
        <sz val="11"/>
        <color rgb="FF000000"/>
        <rFont val="Arial"/>
        <family val="2"/>
      </rPr>
      <t>Circulatiepomp 2 transport GKW</t>
    </r>
  </si>
  <si>
    <r>
      <rPr>
        <sz val="11"/>
        <color rgb="FF000000"/>
        <rFont val="Arial"/>
        <family val="2"/>
      </rPr>
      <t>MG1325SB2-38FF265-H3</t>
    </r>
  </si>
  <si>
    <t>55.10.026</t>
  </si>
  <si>
    <r>
      <rPr>
        <sz val="11"/>
        <color rgb="FF000000"/>
        <rFont val="Arial"/>
        <family val="2"/>
      </rPr>
      <t>Circulatiepomp 2 drycooler</t>
    </r>
  </si>
  <si>
    <r>
      <rPr>
        <sz val="11"/>
        <color rgb="FF000000"/>
        <rFont val="Arial"/>
        <family val="2"/>
      </rPr>
      <t>TP100-310/2A-F-A-BQQE</t>
    </r>
  </si>
  <si>
    <t>55.10.027</t>
  </si>
  <si>
    <r>
      <rPr>
        <sz val="11"/>
        <color rgb="FF000000"/>
        <rFont val="Arial"/>
        <family val="2"/>
      </rPr>
      <t>Circulatiepomp 1 transport GKW</t>
    </r>
  </si>
  <si>
    <t>55.10.028</t>
  </si>
  <si>
    <r>
      <rPr>
        <sz val="11"/>
        <color rgb="FF000000"/>
        <rFont val="Arial"/>
        <family val="2"/>
      </rPr>
      <t>Circulatiepomp 1 drycooler</t>
    </r>
  </si>
  <si>
    <t>55.10.029</t>
  </si>
  <si>
    <r>
      <rPr>
        <sz val="11"/>
        <color rgb="FF000000"/>
        <rFont val="Arial"/>
        <family val="2"/>
      </rPr>
      <t>Circulatiepomp (98742433)</t>
    </r>
  </si>
  <si>
    <t>55.10.030</t>
  </si>
  <si>
    <r>
      <rPr>
        <sz val="11"/>
        <color rgb="FF000000"/>
        <rFont val="Arial"/>
        <family val="2"/>
      </rPr>
      <t>Buitendeel Airco ruimte S.K.06</t>
    </r>
  </si>
  <si>
    <r>
      <rPr>
        <sz val="11"/>
        <color rgb="FF000000"/>
        <rFont val="Arial"/>
        <family val="2"/>
      </rPr>
      <t>1,35kg/R410A</t>
    </r>
  </si>
  <si>
    <t>55.10.031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</si>
  <si>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</si>
  <si>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Binnendeel serverruimte 1e verdieping</t>
    </r>
  </si>
  <si>
    <r>
      <rPr>
        <sz val="11"/>
        <color rgb="FF000000"/>
        <rFont val="Arial"/>
        <family val="2"/>
      </rPr>
      <t>MUZ-aP50VG</t>
    </r>
  </si>
  <si>
    <r>
      <rPr>
        <sz val="11"/>
        <color rgb="FF000000"/>
        <rFont val="Arial"/>
        <family val="2"/>
      </rPr>
      <t>1kg/R32</t>
    </r>
  </si>
  <si>
    <r>
      <rPr>
        <sz val="11"/>
        <color rgb="FF000000"/>
        <rFont val="Arial"/>
        <family val="2"/>
      </rPr>
      <t>mach.nr. 204215</t>
    </r>
  </si>
  <si>
    <t>55.10.032</t>
  </si>
  <si>
    <t>Binnendeel  serverruimte 2e verd</t>
  </si>
  <si>
    <r>
      <rPr>
        <sz val="11"/>
        <color rgb="FF000000"/>
        <rFont val="Arial"/>
        <family val="2"/>
      </rPr>
      <t>FDC100VS</t>
    </r>
  </si>
  <si>
    <r>
      <rPr>
        <sz val="11"/>
        <color rgb="FF000000"/>
        <rFont val="Arial"/>
        <family val="2"/>
      </rPr>
      <t>3,8Kg/R410A</t>
    </r>
  </si>
  <si>
    <r>
      <rPr>
        <sz val="11"/>
        <color rgb="FF000000"/>
        <rFont val="Arial"/>
        <family val="2"/>
      </rPr>
      <t>Mach.nr 203650</t>
    </r>
  </si>
  <si>
    <t>55.10.033</t>
  </si>
  <si>
    <r>
      <rPr>
        <sz val="11"/>
        <color rgb="FF000000"/>
        <rFont val="Arial"/>
        <family val="2"/>
      </rPr>
      <t>Airconditioner 5-10 kW</t>
    </r>
  </si>
  <si>
    <r>
      <rPr>
        <sz val="11"/>
        <color rgb="FF000000"/>
        <rFont val="Arial"/>
        <family val="2"/>
      </rPr>
      <t>Mitsubishi Electric</t>
    </r>
  </si>
  <si>
    <r>
      <rPr>
        <sz val="11"/>
        <color rgb="FF000000"/>
        <rFont val="Arial"/>
        <family val="2"/>
      </rPr>
      <t>PUZ-M100YKA</t>
    </r>
  </si>
  <si>
    <r>
      <rPr>
        <sz val="11"/>
        <color rgb="FF000000"/>
        <rFont val="Arial"/>
        <family val="2"/>
      </rPr>
      <t>4 tot 10,6kW</t>
    </r>
  </si>
  <si>
    <t>55.10.034</t>
  </si>
  <si>
    <r>
      <rPr>
        <sz val="11"/>
        <color rgb="FF000000"/>
        <rFont val="Arial"/>
        <family val="2"/>
      </rPr>
      <t>Airconditioner 0-5 kW beveiligingsruimte</t>
    </r>
  </si>
  <si>
    <r>
      <rPr>
        <sz val="11"/>
        <color rgb="FF000000"/>
        <rFont val="Arial"/>
        <family val="2"/>
      </rPr>
      <t>Mitsubischi</t>
    </r>
  </si>
  <si>
    <t>55.10.035</t>
  </si>
  <si>
    <r>
      <rPr>
        <sz val="11"/>
        <color rgb="FF000000"/>
        <rFont val="Arial"/>
        <family val="2"/>
      </rPr>
      <t>Airco serverruimte tegenover meldkamer</t>
    </r>
  </si>
  <si>
    <r>
      <rPr>
        <sz val="11"/>
        <color rgb="FF000000"/>
        <rFont val="Arial"/>
        <family val="2"/>
      </rPr>
      <t>PUZ-ZM71VHA</t>
    </r>
  </si>
  <si>
    <r>
      <rPr>
        <sz val="11"/>
        <color rgb="FF000000"/>
        <rFont val="Arial"/>
        <family val="2"/>
      </rPr>
      <t>2,8 R32</t>
    </r>
  </si>
  <si>
    <r>
      <rPr>
        <sz val="11"/>
        <color rgb="FF000000"/>
        <rFont val="Arial"/>
        <family val="2"/>
      </rPr>
      <t>Mach.nr 4282-19-137-002</t>
    </r>
  </si>
  <si>
    <t>55.10.036</t>
  </si>
  <si>
    <r>
      <rPr>
        <sz val="11"/>
        <color rgb="FF000000"/>
        <rFont val="Arial"/>
        <family val="2"/>
      </rPr>
      <t>Airco serverruimte tegenover meldkame</t>
    </r>
  </si>
  <si>
    <r>
      <rPr>
        <sz val="11"/>
        <color rgb="FF000000"/>
        <rFont val="Arial"/>
        <family val="2"/>
      </rPr>
      <t>2,8kg/R32</t>
    </r>
  </si>
  <si>
    <r>
      <rPr>
        <sz val="11"/>
        <color rgb="FF000000"/>
        <rFont val="Arial"/>
        <family val="2"/>
      </rPr>
      <t>4282-19-137-001</t>
    </r>
  </si>
  <si>
    <t>55.10.037</t>
  </si>
  <si>
    <r>
      <rPr>
        <sz val="11"/>
        <color rgb="FF000000"/>
        <rFont val="Arial"/>
        <family val="2"/>
      </rPr>
      <t>Airco serverruimte depot</t>
    </r>
  </si>
  <si>
    <r>
      <rPr>
        <sz val="11"/>
        <color rgb="FF000000"/>
        <rFont val="Arial"/>
        <family val="2"/>
      </rPr>
      <t>Carrier</t>
    </r>
  </si>
  <si>
    <r>
      <rPr>
        <sz val="11"/>
        <color rgb="FF000000"/>
        <rFont val="Arial"/>
        <family val="2"/>
      </rPr>
      <t>38XPS-050-H7</t>
    </r>
  </si>
  <si>
    <r>
      <rPr>
        <sz val="11"/>
        <color rgb="FF000000"/>
        <rFont val="Arial"/>
        <family val="2"/>
      </rPr>
      <t>1,4kg/R410A</t>
    </r>
  </si>
  <si>
    <r>
      <rPr>
        <sz val="11"/>
        <color rgb="FF000000"/>
        <rFont val="Arial"/>
        <family val="2"/>
      </rPr>
      <t>Mach.nr 132011</t>
    </r>
  </si>
  <si>
    <t>55.10.038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</si>
  <si>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</si>
  <si>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Airco serverruimte (Paleis/quest) zolder staetenza</t>
    </r>
  </si>
  <si>
    <r>
      <rPr>
        <sz val="11"/>
        <color rgb="FF000000"/>
        <rFont val="Arial"/>
        <family val="2"/>
      </rPr>
      <t>1,55kg/R410A</t>
    </r>
  </si>
  <si>
    <t>55.10.039</t>
  </si>
  <si>
    <r>
      <rPr>
        <sz val="11"/>
        <color rgb="FF000000"/>
        <rFont val="Arial"/>
        <family val="2"/>
      </rPr>
      <t>Airco serverruimte (Paleis/quest) meldkamer</t>
    </r>
  </si>
  <si>
    <r>
      <rPr>
        <sz val="11"/>
        <color rgb="FF000000"/>
        <rFont val="Arial"/>
        <family val="2"/>
      </rPr>
      <t>mach.nr 9120114-02</t>
    </r>
  </si>
  <si>
    <t>55.10.040</t>
  </si>
  <si>
    <r>
      <rPr>
        <sz val="11"/>
        <color rgb="FF000000"/>
        <rFont val="Arial"/>
        <family val="2"/>
      </rPr>
      <t>Airco serverruimte</t>
    </r>
  </si>
  <si>
    <t>55.10.041</t>
  </si>
  <si>
    <r>
      <rPr>
        <sz val="11"/>
        <color rgb="FF000000"/>
        <rFont val="Arial"/>
        <family val="2"/>
      </rPr>
      <t>38XNS-050-H7</t>
    </r>
  </si>
  <si>
    <r>
      <rPr>
        <sz val="11"/>
        <color rgb="FF000000"/>
        <rFont val="Arial"/>
        <family val="2"/>
      </rPr>
      <t>1,40kg/R410A</t>
    </r>
  </si>
  <si>
    <t>55.10.042</t>
  </si>
  <si>
    <r>
      <rPr>
        <sz val="11"/>
        <color rgb="FF000000"/>
        <rFont val="Arial"/>
        <family val="2"/>
      </rPr>
      <t>Toshiba</t>
    </r>
  </si>
  <si>
    <r>
      <rPr>
        <sz val="11"/>
        <color rgb="FF000000"/>
        <rFont val="Arial"/>
        <family val="2"/>
      </rPr>
      <t>RAS16NAV-E</t>
    </r>
  </si>
  <si>
    <r>
      <rPr>
        <sz val="11"/>
        <color rgb="FF000000"/>
        <rFont val="Arial"/>
        <family val="2"/>
      </rPr>
      <t>0,95kg/R410a</t>
    </r>
  </si>
  <si>
    <t>55.10.043</t>
  </si>
  <si>
    <t>AC-unit Splitunit: Buiten-unit 0-100 Kw (Serverruimte)</t>
  </si>
  <si>
    <t>RAV-SP562AT-E</t>
  </si>
  <si>
    <t>55.10.044</t>
  </si>
  <si>
    <t>55.10.045</t>
  </si>
  <si>
    <t>AC-unit Splitunit: Buiten-unit 0-100 Kw (Koeling LBK)</t>
  </si>
  <si>
    <t>RZQSG100L8Y1B</t>
  </si>
  <si>
    <t>10 kW</t>
  </si>
  <si>
    <t>55.10.046</t>
  </si>
  <si>
    <t>55.10.047</t>
  </si>
  <si>
    <t>AC-unit Splitunit: Buiten-unit 0-100 Kw (Hertog Jan zaal)</t>
  </si>
  <si>
    <t>FDC71VNX</t>
  </si>
  <si>
    <t>55.10.048</t>
  </si>
  <si>
    <t>55.10.049</t>
  </si>
  <si>
    <t>PH-01-01</t>
  </si>
  <si>
    <t>AC-unit Splitunit: Binnen-Buiten-unit 0-100 Kw (stoelenberging )</t>
  </si>
  <si>
    <t>FTXM25</t>
  </si>
  <si>
    <t>55.10.050</t>
  </si>
  <si>
    <t>PH-01-12</t>
  </si>
  <si>
    <t>AC-unit Splitunit: Binnen-Buiten-unit 0-100 Kw (schacht 12e verdieping )</t>
  </si>
  <si>
    <t>55.12.001</t>
  </si>
  <si>
    <t>55.12.002</t>
  </si>
  <si>
    <t>55.12.003</t>
  </si>
  <si>
    <t>55.12.004</t>
  </si>
  <si>
    <t>55.12.005</t>
  </si>
  <si>
    <t>55.12.006</t>
  </si>
  <si>
    <t>55.12.007</t>
  </si>
  <si>
    <t>55.12.008</t>
  </si>
  <si>
    <t>55.12.009</t>
  </si>
  <si>
    <t>Mitshubishi</t>
  </si>
  <si>
    <t>FDC71VNX-W (buiten; FDUM71VH (binnen))</t>
  </si>
  <si>
    <t>55.12.010</t>
  </si>
  <si>
    <t>55.12.011</t>
  </si>
  <si>
    <t>55.12.012</t>
  </si>
  <si>
    <t>DX koelunit LBK; bunker</t>
  </si>
  <si>
    <t>D499RS11500 EWM000</t>
  </si>
  <si>
    <t>55.12.013</t>
  </si>
  <si>
    <t>55.21.001</t>
  </si>
  <si>
    <r>
      <rPr>
        <sz val="11"/>
        <color rgb="FF000000"/>
        <rFont val="Arial"/>
        <family val="2"/>
      </rPr>
      <t>Dak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</si>
  <si>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Koelmachines Master</t>
    </r>
  </si>
  <si>
    <r>
      <rPr>
        <sz val="11"/>
        <color rgb="FF000000"/>
        <rFont val="Arial"/>
        <family val="2"/>
      </rPr>
      <t>30RBS-100-01044-PEE</t>
    </r>
  </si>
  <si>
    <r>
      <rPr>
        <sz val="11"/>
        <color rgb="FF000000"/>
        <rFont val="Arial"/>
        <family val="2"/>
      </rPr>
      <t>23kg/R410a</t>
    </r>
  </si>
  <si>
    <r>
      <rPr>
        <sz val="11"/>
        <color rgb="FF000000"/>
        <rFont val="Arial"/>
        <family val="2"/>
      </rPr>
      <t>Mach.nr 809590</t>
    </r>
  </si>
  <si>
    <t>55.21.002</t>
  </si>
  <si>
    <r>
      <rPr>
        <sz val="11"/>
        <color rgb="FF000000"/>
        <rFont val="Arial"/>
        <family val="2"/>
      </rPr>
      <t>20kg/R410a</t>
    </r>
  </si>
  <si>
    <r>
      <rPr>
        <sz val="11"/>
        <color rgb="FF000000"/>
        <rFont val="Arial"/>
        <family val="2"/>
      </rPr>
      <t>Mach.nr 809591</t>
    </r>
  </si>
  <si>
    <t>55.21.003</t>
  </si>
  <si>
    <r>
      <rPr>
        <sz val="11"/>
        <color rgb="FF000000"/>
        <rFont val="Arial"/>
        <family val="2"/>
      </rPr>
      <t>Koelmachine Slave</t>
    </r>
  </si>
  <si>
    <r>
      <rPr>
        <sz val="11"/>
        <color rgb="FF000000"/>
        <rFont val="Arial"/>
        <family val="2"/>
      </rPr>
      <t>30RBSY 080</t>
    </r>
  </si>
  <si>
    <r>
      <rPr>
        <sz val="11"/>
        <color rgb="FF000000"/>
        <rFont val="Arial"/>
        <family val="2"/>
      </rPr>
      <t>15kg/R410a</t>
    </r>
  </si>
  <si>
    <r>
      <rPr>
        <sz val="11"/>
        <color rgb="FF000000"/>
        <rFont val="Arial"/>
        <family val="2"/>
      </rPr>
      <t>Mach.nr 702145</t>
    </r>
  </si>
  <si>
    <t>55.21.004</t>
  </si>
  <si>
    <r>
      <rPr>
        <sz val="11"/>
        <color rgb="FF000000"/>
        <rFont val="Arial"/>
        <family val="2"/>
      </rPr>
      <t>Koelmachine Master Paleis/quest</t>
    </r>
  </si>
  <si>
    <r>
      <rPr>
        <sz val="11"/>
        <color rgb="FF000000"/>
        <rFont val="Arial"/>
        <family val="2"/>
      </rPr>
      <t>Mach.Nr 702144</t>
    </r>
  </si>
  <si>
    <t>55.21.005</t>
  </si>
  <si>
    <t>55.21.006</t>
  </si>
  <si>
    <r>
      <rPr>
        <sz val="11"/>
        <color rgb="FF000000"/>
        <rFont val="Arial"/>
        <family val="2"/>
      </rPr>
      <t>Koelmachine 200-400 kW chiller</t>
    </r>
  </si>
  <si>
    <r>
      <rPr>
        <sz val="11"/>
        <color rgb="FF000000"/>
        <rFont val="Arial"/>
        <family val="2"/>
      </rPr>
      <t>30WI 0900</t>
    </r>
  </si>
  <si>
    <r>
      <rPr>
        <sz val="11"/>
        <color rgb="FF000000"/>
        <rFont val="Arial"/>
        <family val="2"/>
      </rPr>
      <t>261 kW</t>
    </r>
  </si>
  <si>
    <t>55.21.007</t>
  </si>
  <si>
    <t>55.21.008</t>
  </si>
  <si>
    <t>55.21.009</t>
  </si>
  <si>
    <t>55.31.001</t>
  </si>
  <si>
    <t>Vulvat glycol; 2.000</t>
  </si>
  <si>
    <t>JP5-B-B-CVBP</t>
  </si>
  <si>
    <t>55.31.002</t>
  </si>
  <si>
    <r>
      <rPr>
        <sz val="11"/>
        <color rgb="FF000000"/>
        <rFont val="Arial"/>
        <family val="2"/>
      </rPr>
      <t>Verdeler koelmachine</t>
    </r>
  </si>
  <si>
    <t>55.31.003</t>
  </si>
  <si>
    <t>Verdeler GKW; koelmachines; 02.000</t>
  </si>
  <si>
    <t xml:space="preserve">Staal geisoleerd </t>
  </si>
  <si>
    <t>55.31.004</t>
  </si>
  <si>
    <t>Verdeler GKW; 02.000 (leidingschacht)</t>
  </si>
  <si>
    <t>55.31.005</t>
  </si>
  <si>
    <t>Verdeler GKW; 02.000</t>
  </si>
  <si>
    <t>9 groepen</t>
  </si>
  <si>
    <t>55.31.006</t>
  </si>
  <si>
    <t>55.31.007</t>
  </si>
  <si>
    <t>55.31.008</t>
  </si>
  <si>
    <t>55.31.009</t>
  </si>
  <si>
    <t>55.31.010</t>
  </si>
  <si>
    <r>
      <rPr>
        <sz val="11"/>
        <color rgb="FF000000"/>
        <rFont val="Arial"/>
        <family val="2"/>
      </rPr>
      <t>Transportpomp koelmachine</t>
    </r>
  </si>
  <si>
    <r>
      <rPr>
        <sz val="11"/>
        <color rgb="FF000000"/>
        <rFont val="Arial"/>
        <family val="2"/>
      </rPr>
      <t>TP 50-180 (MC80a)</t>
    </r>
  </si>
  <si>
    <t>55.31.011</t>
  </si>
  <si>
    <t>Transportpomp 216TP1</t>
  </si>
  <si>
    <t>Grundfos TPE 80-210/2</t>
  </si>
  <si>
    <t>55.31.012</t>
  </si>
  <si>
    <r>
      <rPr>
        <sz val="11"/>
        <color rgb="FF000000"/>
        <rFont val="Arial"/>
        <family val="2"/>
      </rPr>
      <t>Transportpomp 1 koelmachine</t>
    </r>
  </si>
  <si>
    <t>55.31.013</t>
  </si>
  <si>
    <t>55.31.014</t>
  </si>
  <si>
    <r>
      <rPr>
        <sz val="11"/>
        <color rgb="FF000000"/>
        <rFont val="Arial"/>
        <family val="2"/>
      </rPr>
      <t>Platenwisselaar Koelmachinekelder SMS</t>
    </r>
  </si>
  <si>
    <t>55.31.015</t>
  </si>
  <si>
    <t>Koelmachine kelder- Design Museum/NBM</t>
  </si>
  <si>
    <r>
      <rPr>
        <sz val="11"/>
        <color rgb="FF000000"/>
        <rFont val="Arial"/>
        <family val="2"/>
      </rPr>
      <t>30HXC 260-A0480-PEE</t>
    </r>
  </si>
  <si>
    <r>
      <rPr>
        <sz val="11"/>
        <color rgb="FF000000"/>
        <rFont val="Arial"/>
        <family val="2"/>
      </rPr>
      <t>192kg/R134a</t>
    </r>
  </si>
  <si>
    <r>
      <rPr>
        <sz val="11"/>
        <color rgb="FF000000"/>
        <rFont val="Arial"/>
        <family val="2"/>
      </rPr>
      <t>Mach.nr. 606284</t>
    </r>
  </si>
  <si>
    <t>55.31.016</t>
  </si>
  <si>
    <t>55.31.017</t>
  </si>
  <si>
    <t>GKW-verdeler 1; K.005 (ketelhuis)</t>
  </si>
  <si>
    <t>55.31.018</t>
  </si>
  <si>
    <t>55.31.019</t>
  </si>
  <si>
    <t>GKW Expansievat (membraan)  425 ltr ;2.001</t>
  </si>
  <si>
    <t>Flexcon 425/1.0</t>
  </si>
  <si>
    <t xml:space="preserve">425 L </t>
  </si>
  <si>
    <t>55.31.020</t>
  </si>
  <si>
    <t>GKW Expansievat (membraan)  35 ltr ;2.001</t>
  </si>
  <si>
    <t>Flexcon 35/0.5</t>
  </si>
  <si>
    <t xml:space="preserve">35 L </t>
  </si>
  <si>
    <t>55.31.021</t>
  </si>
  <si>
    <r>
      <rPr>
        <sz val="11"/>
        <color rgb="FF000000"/>
        <rFont val="Arial"/>
        <family val="2"/>
      </rPr>
      <t>Expansievat koelmachine</t>
    </r>
  </si>
  <si>
    <r>
      <rPr>
        <sz val="11"/>
        <color rgb="FF000000"/>
        <rFont val="Arial"/>
        <family val="2"/>
      </rPr>
      <t>300/2</t>
    </r>
  </si>
  <si>
    <t>55.31.022</t>
  </si>
  <si>
    <r>
      <rPr>
        <sz val="11"/>
        <color rgb="FF000000"/>
        <rFont val="Arial"/>
        <family val="2"/>
      </rPr>
      <t>25L</t>
    </r>
  </si>
  <si>
    <t>55.31.023</t>
  </si>
  <si>
    <t>CV Expansievat (membraan) 25 ltr ; 1.163</t>
  </si>
  <si>
    <t>Flexcon 25/0.5</t>
  </si>
  <si>
    <t xml:space="preserve">25 L </t>
  </si>
  <si>
    <t>55.31.024</t>
  </si>
  <si>
    <r>
      <rPr>
        <sz val="11"/>
        <color rgb="FF000000"/>
        <rFont val="Arial"/>
        <family val="2"/>
      </rPr>
      <t>Circulatiepomp 2 koelmachine Paleis/quest</t>
    </r>
  </si>
  <si>
    <t>55.31.025</t>
  </si>
  <si>
    <r>
      <rPr>
        <sz val="11"/>
        <color rgb="FF000000"/>
        <rFont val="Arial"/>
        <family val="2"/>
      </rPr>
      <t>Circulatiepomp 1 koelmachine</t>
    </r>
  </si>
  <si>
    <t>55.31.026</t>
  </si>
  <si>
    <r>
      <rPr>
        <sz val="11"/>
        <color rgb="FF000000"/>
        <rFont val="Arial"/>
        <family val="2"/>
      </rPr>
      <t>Buffervaten Koelmachine (Paleis/quest)achter LBK 6</t>
    </r>
  </si>
  <si>
    <t>55.31.027</t>
  </si>
  <si>
    <t>Buffervat GKW; 02.000</t>
  </si>
  <si>
    <t>Staal 500L</t>
  </si>
  <si>
    <t>500 L</t>
  </si>
  <si>
    <t>55.31.028</t>
  </si>
  <si>
    <t>55.31.029</t>
  </si>
  <si>
    <t>56.10.001</t>
  </si>
  <si>
    <t>56.10</t>
  </si>
  <si>
    <t>warmtedistributie; water, algemeen (verzamelniveau)</t>
  </si>
  <si>
    <r>
      <rPr>
        <sz val="11"/>
        <color rgb="FF000000"/>
        <rFont val="Arial"/>
        <family val="2"/>
      </rPr>
      <t>Circulatiepomp Algemeen</t>
    </r>
  </si>
  <si>
    <r>
      <rPr>
        <sz val="11"/>
        <color rgb="FF000000"/>
        <rFont val="Arial"/>
        <family val="2"/>
      </rPr>
      <t>TPE3 65-180S-A-P</t>
    </r>
  </si>
  <si>
    <t>56.10.002</t>
  </si>
  <si>
    <r>
      <rPr>
        <sz val="11"/>
        <color rgb="FF000000"/>
        <rFont val="Arial"/>
        <family val="2"/>
      </rPr>
      <t>Circulatiepomp convectoren</t>
    </r>
  </si>
  <si>
    <r>
      <rPr>
        <sz val="11"/>
        <color rgb="FF000000"/>
        <rFont val="Arial"/>
        <family val="2"/>
      </rPr>
      <t>Magna3 25-100/180</t>
    </r>
  </si>
  <si>
    <t>56.10.003</t>
  </si>
  <si>
    <r>
      <rPr>
        <sz val="11"/>
        <color rgb="FF000000"/>
        <rFont val="Arial"/>
        <family val="2"/>
      </rPr>
      <t>Circulatiepomp CV (Paleis/quest)</t>
    </r>
  </si>
  <si>
    <r>
      <rPr>
        <sz val="11"/>
        <color rgb="FF000000"/>
        <rFont val="Arial"/>
        <family val="2"/>
      </rPr>
      <t>UPS32-60F</t>
    </r>
  </si>
  <si>
    <t>56.10.004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</si>
  <si>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</si>
  <si>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Magna3 65-120F340</t>
    </r>
  </si>
  <si>
    <t>56.10.005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</si>
  <si>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</si>
  <si>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UPS40-60/4</t>
    </r>
  </si>
  <si>
    <t>56.10.006</t>
  </si>
  <si>
    <r>
      <rPr>
        <sz val="11"/>
        <color rgb="FF000000"/>
        <rFont val="Arial"/>
        <family val="2"/>
      </rPr>
      <t>Circulatiepomp ketel 2</t>
    </r>
  </si>
  <si>
    <t>56.10.007</t>
  </si>
  <si>
    <r>
      <rPr>
        <sz val="11"/>
        <color rgb="FF000000"/>
        <rFont val="Arial"/>
        <family val="2"/>
      </rPr>
      <t>Circulatiepomp Ketel 2</t>
    </r>
  </si>
  <si>
    <t>56.10.008</t>
  </si>
  <si>
    <r>
      <rPr>
        <sz val="11"/>
        <color rgb="FF000000"/>
        <rFont val="Arial"/>
        <family val="2"/>
      </rPr>
      <t>Circulatiepomp LBK 5</t>
    </r>
  </si>
  <si>
    <t>56.10.009</t>
  </si>
  <si>
    <t>Circulatiepomp LBK keuken</t>
  </si>
  <si>
    <r>
      <rPr>
        <sz val="11"/>
        <color rgb="FF000000"/>
        <rFont val="Arial"/>
        <family val="2"/>
      </rPr>
      <t>Magna32-120F</t>
    </r>
  </si>
  <si>
    <t>56.10.010</t>
  </si>
  <si>
    <r>
      <rPr>
        <sz val="11"/>
        <color rgb="FF000000"/>
        <rFont val="Arial"/>
        <family val="2"/>
      </rPr>
      <t>Circulatiepomp naverwarmers</t>
    </r>
  </si>
  <si>
    <r>
      <rPr>
        <sz val="11"/>
        <color rgb="FF000000"/>
        <rFont val="Arial"/>
        <family val="2"/>
      </rPr>
      <t>Magna3 65-150F340</t>
    </r>
  </si>
  <si>
    <t>56.10.011</t>
  </si>
  <si>
    <r>
      <rPr>
        <sz val="11"/>
        <color rgb="FF000000"/>
        <rFont val="Arial"/>
        <family val="2"/>
      </rPr>
      <t>Magna3 40-120F250</t>
    </r>
  </si>
  <si>
    <t>56.10.012</t>
  </si>
  <si>
    <r>
      <rPr>
        <sz val="11"/>
        <color rgb="FF000000"/>
        <rFont val="Arial"/>
        <family val="2"/>
      </rPr>
      <t>Circulatiepomp Noord gevel</t>
    </r>
  </si>
  <si>
    <r>
      <rPr>
        <sz val="11"/>
        <color rgb="FF000000"/>
        <rFont val="Arial"/>
        <family val="2"/>
      </rPr>
      <t>Magna25-100/180</t>
    </r>
  </si>
  <si>
    <t>56.10.013</t>
  </si>
  <si>
    <r>
      <rPr>
        <sz val="11"/>
        <color rgb="FF000000"/>
        <rFont val="Arial"/>
        <family val="2"/>
      </rPr>
      <t>Circulatiepomp Oost gevel</t>
    </r>
  </si>
  <si>
    <r>
      <rPr>
        <sz val="11"/>
        <color rgb="FF000000"/>
        <rFont val="Arial"/>
        <family val="2"/>
      </rPr>
      <t>Magna25-40/180</t>
    </r>
  </si>
  <si>
    <t>56.10.014</t>
  </si>
  <si>
    <r>
      <rPr>
        <sz val="11"/>
        <color rgb="FF000000"/>
        <rFont val="Arial"/>
        <family val="2"/>
      </rPr>
      <t>Circulatiepomp radiatoren</t>
    </r>
  </si>
  <si>
    <t>56.10.015</t>
  </si>
  <si>
    <r>
      <rPr>
        <sz val="11"/>
        <color rgb="FF000000"/>
        <rFont val="Arial"/>
        <family val="2"/>
      </rPr>
      <t>Circulatiepomp Radiatoren Paleis</t>
    </r>
  </si>
  <si>
    <r>
      <rPr>
        <sz val="11"/>
        <color rgb="FF000000"/>
        <rFont val="Arial"/>
        <family val="2"/>
      </rPr>
      <t>UPS40-120F</t>
    </r>
  </si>
  <si>
    <t>56.10.016</t>
  </si>
  <si>
    <r>
      <rPr>
        <sz val="11"/>
        <color rgb="FF000000"/>
        <rFont val="Arial"/>
        <family val="2"/>
      </rPr>
      <t>Circulatiepomp Statenzaal</t>
    </r>
  </si>
  <si>
    <t>56.10.017</t>
  </si>
  <si>
    <r>
      <rPr>
        <sz val="11"/>
        <color rgb="FF000000"/>
        <rFont val="Arial"/>
        <family val="2"/>
      </rPr>
      <t>Circulatiepomp transport</t>
    </r>
  </si>
  <si>
    <r>
      <rPr>
        <sz val="11"/>
        <color rgb="FF000000"/>
        <rFont val="Arial"/>
        <family val="2"/>
      </rPr>
      <t>UPS80-30F</t>
    </r>
  </si>
  <si>
    <t>56.10.018</t>
  </si>
  <si>
    <r>
      <rPr>
        <sz val="11"/>
        <color rgb="FF000000"/>
        <rFont val="Arial"/>
        <family val="2"/>
      </rPr>
      <t>NGE90SB2</t>
    </r>
  </si>
  <si>
    <t>56.10.019</t>
  </si>
  <si>
    <r>
      <rPr>
        <sz val="11"/>
        <color rgb="FF000000"/>
        <rFont val="Arial"/>
        <family val="2"/>
      </rPr>
      <t>Circulatiepomp West gevel</t>
    </r>
  </si>
  <si>
    <r>
      <rPr>
        <sz val="11"/>
        <color rgb="FF000000"/>
        <rFont val="Arial"/>
        <family val="2"/>
      </rPr>
      <t>Magna25-60/180</t>
    </r>
  </si>
  <si>
    <t>56.10.020</t>
  </si>
  <si>
    <r>
      <rPr>
        <sz val="11"/>
        <color rgb="FF000000"/>
        <rFont val="Arial"/>
        <family val="2"/>
      </rPr>
      <t>Circulatiepomp Zuidgevel</t>
    </r>
  </si>
  <si>
    <t>56.10.021</t>
  </si>
  <si>
    <r>
      <rPr>
        <sz val="11"/>
        <color rgb="FF000000"/>
        <rFont val="Arial"/>
        <family val="2"/>
      </rPr>
      <t>Convectoren statenzalen</t>
    </r>
  </si>
  <si>
    <r>
      <rPr>
        <sz val="11"/>
        <color rgb="FF000000"/>
        <rFont val="Arial"/>
        <family val="2"/>
      </rPr>
      <t>Biddle</t>
    </r>
  </si>
  <si>
    <r>
      <rPr>
        <sz val="11"/>
        <color rgb="FF000000"/>
        <rFont val="Arial"/>
        <family val="2"/>
      </rPr>
      <t>Deco</t>
    </r>
  </si>
  <si>
    <r>
      <rPr>
        <sz val="11"/>
        <color rgb="FF000000"/>
        <rFont val="Arial"/>
        <family val="2"/>
      </rPr>
      <t>6 stuks met buitenlucht aanzuiging</t>
    </r>
  </si>
  <si>
    <t>56.10.022</t>
  </si>
  <si>
    <t>CV Transportpompen; P.005 (ketelhuis)</t>
  </si>
  <si>
    <t>CN 80-160G1M1L1</t>
  </si>
  <si>
    <t>2.2 kW</t>
  </si>
  <si>
    <t>56.10.023</t>
  </si>
  <si>
    <r>
      <rPr>
        <sz val="11"/>
        <color rgb="FF000000"/>
        <rFont val="Arial"/>
        <family val="2"/>
      </rPr>
      <t>Drukvat Platenwis.</t>
    </r>
  </si>
  <si>
    <t>56.10.024</t>
  </si>
  <si>
    <r>
      <rPr>
        <sz val="11"/>
        <color rgb="FF000000"/>
        <rFont val="Arial"/>
        <family val="2"/>
      </rPr>
      <t>Expansievat</t>
    </r>
  </si>
  <si>
    <r>
      <rPr>
        <sz val="11"/>
        <color rgb="FF000000"/>
        <rFont val="Arial"/>
        <family val="2"/>
      </rPr>
      <t>25/0,5</t>
    </r>
  </si>
  <si>
    <t>56.10.025</t>
  </si>
  <si>
    <t>Expansievat   &gt; 100 ltr</t>
  </si>
  <si>
    <r>
      <rPr>
        <sz val="11"/>
        <color rgb="FF000000"/>
        <rFont val="Arial"/>
        <family val="2"/>
      </rPr>
      <t>300/0,5</t>
    </r>
  </si>
  <si>
    <r>
      <rPr>
        <sz val="11"/>
        <color rgb="FF000000"/>
        <rFont val="Arial"/>
        <family val="2"/>
      </rPr>
      <t>300L</t>
    </r>
  </si>
  <si>
    <t>56.10.026</t>
  </si>
  <si>
    <t>56.10.027</t>
  </si>
  <si>
    <t>Expansievat (membraan)  200ltr CV K.005</t>
  </si>
  <si>
    <t>Flexcon 200/1.5</t>
  </si>
  <si>
    <t>200</t>
  </si>
  <si>
    <t>56.10.028</t>
  </si>
  <si>
    <t>Expansievat (membraan) 140L CV K.156</t>
  </si>
  <si>
    <t>Flexcon 140/1.5</t>
  </si>
  <si>
    <t>140</t>
  </si>
  <si>
    <t>56.10.029</t>
  </si>
  <si>
    <r>
      <rPr>
        <sz val="11"/>
        <color rgb="FF000000"/>
        <rFont val="Arial"/>
        <family val="2"/>
      </rPr>
      <t>Expansievat 1 tot 100 ltr (2 stuks)</t>
    </r>
  </si>
  <si>
    <r>
      <rPr>
        <sz val="11"/>
        <color rgb="FF000000"/>
        <rFont val="Arial"/>
        <family val="2"/>
      </rPr>
      <t>300/1</t>
    </r>
  </si>
  <si>
    <t>56.10.030</t>
  </si>
  <si>
    <r>
      <rPr>
        <sz val="11"/>
        <color rgb="FF000000"/>
        <rFont val="Arial"/>
        <family val="2"/>
      </rPr>
      <t>Expansievat 2 tot 100 ltr</t>
    </r>
  </si>
  <si>
    <r>
      <rPr>
        <sz val="11"/>
        <color rgb="FF000000"/>
        <rFont val="Arial"/>
        <family val="2"/>
      </rPr>
      <t>600/1</t>
    </r>
  </si>
  <si>
    <t>56.10.031</t>
  </si>
  <si>
    <t>56.10.032</t>
  </si>
  <si>
    <r>
      <rPr>
        <sz val="11"/>
        <color rgb="FF000000"/>
        <rFont val="Arial"/>
        <family val="2"/>
      </rPr>
      <t>Expansievat ketel 1</t>
    </r>
  </si>
  <si>
    <t>56.10.033</t>
  </si>
  <si>
    <t>Expansievat tot 100 ltr</t>
  </si>
  <si>
    <r>
      <rPr>
        <sz val="11"/>
        <color rgb="FF000000"/>
        <rFont val="Arial"/>
        <family val="2"/>
      </rPr>
      <t>18/0,5</t>
    </r>
  </si>
  <si>
    <r>
      <rPr>
        <sz val="11"/>
        <color rgb="FF000000"/>
        <rFont val="Arial"/>
        <family val="2"/>
      </rPr>
      <t>18L</t>
    </r>
  </si>
  <si>
    <t>56.10.034</t>
  </si>
  <si>
    <r>
      <rPr>
        <sz val="11"/>
        <color rgb="FF000000"/>
        <rFont val="Arial"/>
        <family val="2"/>
      </rPr>
      <t>Expansievat woonhuis</t>
    </r>
  </si>
  <si>
    <t>56.10.035</t>
  </si>
  <si>
    <r>
      <rPr>
        <sz val="11"/>
        <color rgb="FF000000"/>
        <rFont val="Arial"/>
        <family val="2"/>
      </rPr>
      <t>Luchtverh. indirect gestookt</t>
    </r>
  </si>
  <si>
    <r>
      <rPr>
        <sz val="11"/>
        <color rgb="FF000000"/>
        <rFont val="Arial"/>
        <family val="2"/>
      </rPr>
      <t>Toevoerbox</t>
    </r>
  </si>
  <si>
    <t>56.10.036</t>
  </si>
  <si>
    <r>
      <rPr>
        <sz val="11"/>
        <color rgb="FF000000"/>
        <rFont val="Arial"/>
        <family val="2"/>
      </rPr>
      <t>Luchtverh. indirect gestookt (Ketelhuis Expeditie)</t>
    </r>
  </si>
  <si>
    <r>
      <rPr>
        <sz val="11"/>
        <color rgb="FF000000"/>
        <rFont val="Arial"/>
        <family val="2"/>
      </rPr>
      <t>Mark</t>
    </r>
  </si>
  <si>
    <r>
      <rPr>
        <sz val="11"/>
        <color rgb="FF000000"/>
        <rFont val="Arial"/>
        <family val="2"/>
      </rPr>
      <t>MDA 23L</t>
    </r>
  </si>
  <si>
    <t>56.10.037</t>
  </si>
  <si>
    <r>
      <rPr>
        <sz val="11"/>
        <color rgb="FF000000"/>
        <rFont val="Arial"/>
        <family val="2"/>
      </rPr>
      <t>Platenwisselaar</t>
    </r>
  </si>
  <si>
    <t>56.10.038</t>
  </si>
  <si>
    <r>
      <rPr>
        <sz val="11"/>
        <color rgb="FF000000"/>
        <rFont val="Arial"/>
        <family val="2"/>
      </rPr>
      <t>Platenwisselaar klimaatplafond</t>
    </r>
  </si>
  <si>
    <t>56.10.039</t>
  </si>
  <si>
    <t>TSA 34 GKW hoofdgebouw; K.005 (ketelhuis)</t>
  </si>
  <si>
    <t xml:space="preserve">onb
</t>
  </si>
  <si>
    <t xml:space="preserve">Platen wisselaar  Geen gegeven door isolatie. Afmetingen in meters H 1.4 B 0.4 D 0.5 </t>
  </si>
  <si>
    <t>56.10.040</t>
  </si>
  <si>
    <t>TSA CV hoogbouw; K.005 (ketelhuis)</t>
  </si>
  <si>
    <t>Alfa Laval</t>
  </si>
  <si>
    <t>23.8 L</t>
  </si>
  <si>
    <t>56.10.041</t>
  </si>
  <si>
    <r>
      <rPr>
        <sz val="11"/>
        <color rgb="FF000000"/>
        <rFont val="Arial"/>
        <family val="2"/>
      </rPr>
      <t>Verdeler</t>
    </r>
  </si>
  <si>
    <r>
      <rPr>
        <sz val="11"/>
        <color rgb="FF000000"/>
        <rFont val="Arial"/>
        <family val="2"/>
      </rPr>
      <t>8 groepen</t>
    </r>
  </si>
  <si>
    <t>56.10.042</t>
  </si>
  <si>
    <t>56.10.043</t>
  </si>
  <si>
    <t>56.10.044</t>
  </si>
  <si>
    <t>WKO transportpomp nieuwbouw</t>
  </si>
  <si>
    <t>TPE3 D 65-150 S-A-F-ABQQE-GDB</t>
  </si>
  <si>
    <t>56.11.001</t>
  </si>
  <si>
    <t>56.11.002</t>
  </si>
  <si>
    <t xml:space="preserve">CV-verdeler 3 radiatoren ; 02.000 schacht </t>
  </si>
  <si>
    <t xml:space="preserve">4 groepen </t>
  </si>
  <si>
    <t>56.11.003</t>
  </si>
  <si>
    <t>56.11.004</t>
  </si>
  <si>
    <t>56.11.005</t>
  </si>
  <si>
    <t>luchtverhitters; P.015 garage/entree</t>
  </si>
  <si>
    <t>GEA</t>
  </si>
  <si>
    <t>54111</t>
  </si>
  <si>
    <t>56.11.006</t>
  </si>
  <si>
    <t>Vloerverwarming fietsenhok ; garage onder brug</t>
  </si>
  <si>
    <t>10 geoepen</t>
  </si>
  <si>
    <t>56.11.007</t>
  </si>
  <si>
    <t>Warm-water luchtverhitter; 0.70 (garage)</t>
  </si>
  <si>
    <t>4122</t>
  </si>
  <si>
    <t>3350 m3/h</t>
  </si>
  <si>
    <t>56.18.001</t>
  </si>
  <si>
    <t>56.18.002</t>
  </si>
  <si>
    <t>56.18.003</t>
  </si>
  <si>
    <t>56.18.004</t>
  </si>
  <si>
    <t>56.18.005</t>
  </si>
  <si>
    <t>56.18.006</t>
  </si>
  <si>
    <t>56.18.007</t>
  </si>
  <si>
    <t>56.18.008</t>
  </si>
  <si>
    <t>56.18.009</t>
  </si>
  <si>
    <t>56.18.010</t>
  </si>
  <si>
    <t>56.18.011</t>
  </si>
  <si>
    <t>56.18.012</t>
  </si>
  <si>
    <t>56.18.013</t>
  </si>
  <si>
    <t>56.18.014</t>
  </si>
  <si>
    <t>56.18.015</t>
  </si>
  <si>
    <t>56.18.016</t>
  </si>
  <si>
    <t>56.18.017</t>
  </si>
  <si>
    <t>56.18.018</t>
  </si>
  <si>
    <t>56.18.019</t>
  </si>
  <si>
    <t>56.18.020</t>
  </si>
  <si>
    <t>TSA Vloerverwarming B.L.D zaal; 1.163 TR</t>
  </si>
  <si>
    <t xml:space="preserve">Buizen wisselaar </t>
  </si>
  <si>
    <t>L</t>
  </si>
  <si>
    <t>56.18.021</t>
  </si>
  <si>
    <t>TSA Vloerverwarming ontvangstzaal; P.156</t>
  </si>
  <si>
    <t>56.18.022</t>
  </si>
  <si>
    <t>TSA Warmtebron; K.005 (ketelhuis)</t>
  </si>
  <si>
    <t>M15-BFG8</t>
  </si>
  <si>
    <t xml:space="preserve">562.7 L </t>
  </si>
  <si>
    <t>56.18.023</t>
  </si>
  <si>
    <t>1234 kW</t>
  </si>
  <si>
    <t>56.18.024</t>
  </si>
  <si>
    <t>439 kW</t>
  </si>
  <si>
    <t>56.22.001</t>
  </si>
  <si>
    <t>56.22</t>
  </si>
  <si>
    <t>warmtedistributie; stoom, convectorsystemen</t>
  </si>
  <si>
    <t>Ventilatorconvector; laagspanings ruimte ; -1.063</t>
  </si>
  <si>
    <t xml:space="preserve">Biddel </t>
  </si>
  <si>
    <t>56.22.002</t>
  </si>
  <si>
    <t>Ventilatorconvector; spoelkeuken ; B.056</t>
  </si>
  <si>
    <t>56.30.001</t>
  </si>
  <si>
    <t>56.30</t>
  </si>
  <si>
    <t>warmtedistributie; lucht, algemeen (verzamelniveau)</t>
  </si>
  <si>
    <t>Lokale voorverwarmer (elektrisch)LBK Archief ; -1. Omroep Brabant</t>
  </si>
  <si>
    <t>VEAB</t>
  </si>
  <si>
    <t>CV 25-21 1MQXL</t>
  </si>
  <si>
    <t>2.1 kW</t>
  </si>
  <si>
    <t>56.30.002</t>
  </si>
  <si>
    <t>Luchtbevochtiger (stoom) (uitgeschakeld)LBK archief/personeelsingang; 2.001</t>
  </si>
  <si>
    <t>Condair</t>
  </si>
  <si>
    <t>1x master 1x slave  2014 stoom vat vervangen daarna niet meer ingeschakeld 
Zijn uitgeschakeld.</t>
  </si>
  <si>
    <t>19.5 kW</t>
  </si>
  <si>
    <t>56.30.003</t>
  </si>
  <si>
    <t>Luchtbevochtiger (stoom) -3.036</t>
  </si>
  <si>
    <t>TS 460</t>
  </si>
  <si>
    <t>56.30.004</t>
  </si>
  <si>
    <t>Luchtbevochtiger (stoom)LBK archief ; -1.omroep Brabant</t>
  </si>
  <si>
    <t>Nordman</t>
  </si>
  <si>
    <t>AT4</t>
  </si>
  <si>
    <t>5 kg/h</t>
  </si>
  <si>
    <t>56.30.005</t>
  </si>
  <si>
    <t>Luchtbevochtiger (stoom)LBK lichtdrukkerij ; -1.055</t>
  </si>
  <si>
    <t>CP3</t>
  </si>
  <si>
    <t>23.3 kW</t>
  </si>
  <si>
    <t>56.30.006</t>
  </si>
  <si>
    <t>Luchtbevochtiger (ultrasoon) data room ; -2.dataroom</t>
  </si>
  <si>
    <t xml:space="preserve">Samengesteld </t>
  </si>
  <si>
    <t>Samengestelde installatie. 
1x waterontharder
1x expansivat 18L
1x condenswaterafvoer
1x ultrasoon water verdamper</t>
  </si>
  <si>
    <t>56.30.007</t>
  </si>
  <si>
    <t>Schonelucht kamer / filtersectie tbv LBK’S 2.000</t>
  </si>
  <si>
    <t>4m bij 2m filter sectie</t>
  </si>
  <si>
    <t>56.30.008</t>
  </si>
  <si>
    <t>3m bij 2m filter sectie</t>
  </si>
  <si>
    <t xml:space="preserve">6m2 </t>
  </si>
  <si>
    <t>56.30.009</t>
  </si>
  <si>
    <t>Schonelucht kamer / filtersectie tbv LBK’S p.156</t>
  </si>
  <si>
    <t>2m bij 2m filter sectie</t>
  </si>
  <si>
    <t>57.0.001</t>
  </si>
  <si>
    <t>57.0</t>
  </si>
  <si>
    <t>luchtbehandeling; algemeen</t>
  </si>
  <si>
    <r>
      <rPr>
        <sz val="11"/>
        <color rgb="FF000000"/>
        <rFont val="Arial"/>
        <family val="2"/>
      </rPr>
      <t>Afzuigventil Containerr. en patchr. 1-2 en 3e verd</t>
    </r>
  </si>
  <si>
    <r>
      <rPr>
        <sz val="11"/>
        <color rgb="FF000000"/>
        <rFont val="Arial"/>
        <family val="2"/>
      </rPr>
      <t>Ostberg</t>
    </r>
  </si>
  <si>
    <r>
      <rPr>
        <sz val="11"/>
        <color rgb="FF000000"/>
        <rFont val="Arial"/>
        <family val="2"/>
      </rPr>
      <t>TKS 400B</t>
    </r>
  </si>
  <si>
    <r>
      <rPr>
        <sz val="11"/>
        <color rgb="FF000000"/>
        <rFont val="Arial"/>
        <family val="2"/>
      </rPr>
      <t>0,113 kW</t>
    </r>
  </si>
  <si>
    <t>57.0.002</t>
  </si>
  <si>
    <t>BG - Griffie- Waterstraat</t>
  </si>
  <si>
    <t>Afzuigventil san. ruimte b.g.</t>
  </si>
  <si>
    <r>
      <rPr>
        <sz val="11"/>
        <color rgb="FF000000"/>
        <rFont val="Arial"/>
        <family val="2"/>
      </rPr>
      <t>Gebhardt</t>
    </r>
  </si>
  <si>
    <r>
      <rPr>
        <sz val="11"/>
        <color rgb="FF000000"/>
        <rFont val="Arial"/>
        <family val="2"/>
      </rPr>
      <t>RDA2531</t>
    </r>
  </si>
  <si>
    <r>
      <rPr>
        <sz val="11"/>
        <color rgb="FF000000"/>
        <rFont val="Arial"/>
        <family val="2"/>
      </rPr>
      <t>0,23 kW</t>
    </r>
  </si>
  <si>
    <t>57.0.003</t>
  </si>
  <si>
    <r>
      <rPr>
        <sz val="11"/>
        <color rgb="FF000000"/>
        <rFont val="Arial"/>
        <family val="2"/>
      </rPr>
      <t>Afzuigventilator bufferopslag</t>
    </r>
  </si>
  <si>
    <t>57.0.004</t>
  </si>
  <si>
    <r>
      <rPr>
        <sz val="11"/>
        <color rgb="FF000000"/>
        <rFont val="Arial"/>
        <family val="2"/>
      </rPr>
      <t>Afzuigventilator depots</t>
    </r>
  </si>
  <si>
    <t>57.0.005</t>
  </si>
  <si>
    <r>
      <rPr>
        <sz val="11"/>
        <color rgb="FF000000"/>
        <rFont val="Arial"/>
        <family val="2"/>
      </rPr>
      <t>Afzuigventilator expeditie NBM</t>
    </r>
  </si>
  <si>
    <r>
      <rPr>
        <sz val="11"/>
        <color rgb="FF000000"/>
        <rFont val="Arial"/>
        <family val="2"/>
      </rPr>
      <t>Systemair</t>
    </r>
  </si>
  <si>
    <r>
      <rPr>
        <sz val="11"/>
        <color rgb="FF000000"/>
        <rFont val="Arial"/>
        <family val="2"/>
      </rPr>
      <t>KVKE 315EC</t>
    </r>
  </si>
  <si>
    <t>57.0.006</t>
  </si>
  <si>
    <r>
      <rPr>
        <sz val="11"/>
        <color rgb="FF000000"/>
        <rFont val="Arial"/>
        <family val="2"/>
      </rPr>
      <t>Afzuigventilator patchruimte</t>
    </r>
  </si>
  <si>
    <t>57.0.007</t>
  </si>
  <si>
    <r>
      <rPr>
        <sz val="11"/>
        <color rgb="FF000000"/>
        <rFont val="Arial"/>
        <family val="2"/>
      </rPr>
      <t>Afzuigventilator Quarataineruimte</t>
    </r>
  </si>
  <si>
    <r>
      <rPr>
        <sz val="11"/>
        <color rgb="FF000000"/>
        <rFont val="Arial"/>
        <family val="2"/>
      </rPr>
      <t>KVKE 160 EC</t>
    </r>
  </si>
  <si>
    <t>57.0.008</t>
  </si>
  <si>
    <r>
      <rPr>
        <sz val="11"/>
        <color rgb="FF000000"/>
        <rFont val="Arial"/>
        <family val="2"/>
      </rPr>
      <t>Afzuigventilator sanitaire ruimtes b.g.</t>
    </r>
  </si>
  <si>
    <r>
      <rPr>
        <sz val="11"/>
        <color rgb="FF000000"/>
        <rFont val="Arial"/>
        <family val="2"/>
      </rPr>
      <t>Stork</t>
    </r>
  </si>
  <si>
    <r>
      <rPr>
        <sz val="11"/>
        <color rgb="FF000000"/>
        <rFont val="Arial"/>
        <family val="2"/>
      </rPr>
      <t>CMF14</t>
    </r>
  </si>
  <si>
    <r>
      <rPr>
        <sz val="11"/>
        <color rgb="FF000000"/>
        <rFont val="Arial"/>
        <family val="2"/>
      </rPr>
      <t>0,0622Kw</t>
    </r>
  </si>
  <si>
    <t>57.0.009</t>
  </si>
  <si>
    <r>
      <rPr>
        <sz val="11"/>
        <color rgb="FF000000"/>
        <rFont val="Arial"/>
        <family val="2"/>
      </rPr>
      <t>Afzuigventilator schacht autolift</t>
    </r>
  </si>
  <si>
    <r>
      <rPr>
        <sz val="11"/>
        <color rgb="FF000000"/>
        <rFont val="Arial"/>
        <family val="2"/>
      </rPr>
      <t>KVKE 250EC</t>
    </r>
  </si>
  <si>
    <t>57.0.010</t>
  </si>
  <si>
    <r>
      <rPr>
        <sz val="11"/>
        <color rgb="FF000000"/>
        <rFont val="Arial"/>
        <family val="2"/>
      </rPr>
      <t>Afzuigventilator toiletten NBM (Werkkast TR)</t>
    </r>
  </si>
  <si>
    <r>
      <rPr>
        <sz val="11"/>
        <color rgb="FF000000"/>
        <rFont val="Arial"/>
        <family val="2"/>
      </rPr>
      <t>KVKE 315 EC</t>
    </r>
  </si>
  <si>
    <t>57.0.011</t>
  </si>
  <si>
    <t>57.0.012</t>
  </si>
  <si>
    <r>
      <rPr>
        <sz val="11"/>
        <color rgb="FF000000"/>
        <rFont val="Arial"/>
        <family val="2"/>
      </rPr>
      <t>Boxventilator magazijn werkplaats</t>
    </r>
  </si>
  <si>
    <t>57.0.013</t>
  </si>
  <si>
    <r>
      <rPr>
        <sz val="11"/>
        <color rgb="FF000000"/>
        <rFont val="Arial"/>
        <family val="2"/>
      </rPr>
      <t>Boxventilator nieuwe koelmachine ruimte</t>
    </r>
  </si>
  <si>
    <t>57.0.014</t>
  </si>
  <si>
    <r>
      <rPr>
        <sz val="11"/>
        <color rgb="FF000000"/>
        <rFont val="Arial"/>
        <family val="2"/>
      </rPr>
      <t>Zolder</t>
    </r>
    <r>
      <rPr>
        <sz val="11"/>
        <color theme="1"/>
        <rFont val="Arial"/>
        <family val="2"/>
      </rPr>
      <t xml:space="preserve"> - Paleis</t>
    </r>
  </si>
  <si>
    <r>
      <rPr>
        <sz val="11"/>
        <color rgb="FF000000"/>
        <rFont val="Arial"/>
        <family val="2"/>
      </rPr>
      <t>Boxventilator Statenzaal</t>
    </r>
  </si>
  <si>
    <r>
      <rPr>
        <sz val="11"/>
        <color rgb="FF000000"/>
        <rFont val="Arial"/>
        <family val="2"/>
      </rPr>
      <t>KVK 500</t>
    </r>
  </si>
  <si>
    <t>57.0.015</t>
  </si>
  <si>
    <r>
      <rPr>
        <sz val="11"/>
        <color rgb="FF000000"/>
        <rFont val="Arial"/>
        <family val="2"/>
      </rPr>
      <t>KVK 315M</t>
    </r>
  </si>
  <si>
    <t>57.0.016</t>
  </si>
  <si>
    <r>
      <rPr>
        <sz val="11"/>
        <color rgb="FF000000"/>
        <rFont val="Arial"/>
        <family val="2"/>
      </rPr>
      <t>Boxventilator toiletten</t>
    </r>
  </si>
  <si>
    <r>
      <rPr>
        <sz val="11"/>
        <color rgb="FF000000"/>
        <rFont val="Arial"/>
        <family val="2"/>
      </rPr>
      <t>KVK 250 EC</t>
    </r>
  </si>
  <si>
    <t>57.0.017</t>
  </si>
  <si>
    <r>
      <rPr>
        <sz val="11"/>
        <color rgb="FF000000"/>
        <rFont val="Arial"/>
        <family val="2"/>
      </rPr>
      <t>Filterunit 1 (Let op: asbest)</t>
    </r>
  </si>
  <si>
    <r>
      <rPr>
        <sz val="11"/>
        <color rgb="FF000000"/>
        <rFont val="Arial"/>
        <family val="2"/>
      </rPr>
      <t>AL-KO</t>
    </r>
  </si>
  <si>
    <r>
      <rPr>
        <sz val="11"/>
        <color rgb="FF000000"/>
        <rFont val="Arial"/>
        <family val="2"/>
      </rPr>
      <t>AT4 8x4/8x4</t>
    </r>
  </si>
  <si>
    <r>
      <rPr>
        <sz val="11"/>
        <color rgb="FF000000"/>
        <rFont val="Arial"/>
        <family val="2"/>
      </rPr>
      <t>450 m3/h</t>
    </r>
  </si>
  <si>
    <t>57.0.018</t>
  </si>
  <si>
    <r>
      <rPr>
        <sz val="11"/>
        <color rgb="FF000000"/>
        <rFont val="Arial"/>
        <family val="2"/>
      </rPr>
      <t>LBK 1 Centrale LBK</t>
    </r>
  </si>
  <si>
    <r>
      <rPr>
        <sz val="11"/>
        <color rgb="FF000000"/>
        <rFont val="Arial"/>
        <family val="2"/>
      </rPr>
      <t>AT4 24x16/24x12</t>
    </r>
  </si>
  <si>
    <r>
      <rPr>
        <sz val="11"/>
        <color rgb="FF000000"/>
        <rFont val="Arial"/>
        <family val="2"/>
      </rPr>
      <t>17.000 m3/h</t>
    </r>
  </si>
  <si>
    <t>57.0.019</t>
  </si>
  <si>
    <r>
      <rPr>
        <sz val="11"/>
        <color rgb="FF000000"/>
        <rFont val="Arial"/>
        <family val="2"/>
      </rPr>
      <t>LBK 10 TR kelder centraal</t>
    </r>
  </si>
  <si>
    <r>
      <rPr>
        <sz val="11"/>
        <color rgb="FF000000"/>
        <rFont val="Arial"/>
        <family val="2"/>
      </rPr>
      <t>AT4 28x16/24x16</t>
    </r>
  </si>
  <si>
    <r>
      <rPr>
        <sz val="11"/>
        <color rgb="FF000000"/>
        <rFont val="Arial"/>
        <family val="2"/>
      </rPr>
      <t>20.000 m3/h</t>
    </r>
  </si>
  <si>
    <t>57.0.020</t>
  </si>
  <si>
    <r>
      <rPr>
        <sz val="11"/>
        <color rgb="FF000000"/>
        <rFont val="Arial"/>
        <family val="2"/>
      </rPr>
      <t>LBK 11 tentoonst. ruimte 1e verd.</t>
    </r>
  </si>
  <si>
    <r>
      <rPr>
        <sz val="11"/>
        <color rgb="FF000000"/>
        <rFont val="Arial"/>
        <family val="2"/>
      </rPr>
      <t>AT4 16x16/16x12</t>
    </r>
  </si>
  <si>
    <r>
      <rPr>
        <sz val="11"/>
        <color rgb="FF000000"/>
        <rFont val="Arial"/>
        <family val="2"/>
      </rPr>
      <t>10.400 m3/h</t>
    </r>
  </si>
  <si>
    <t>57.0.021</t>
  </si>
  <si>
    <r>
      <rPr>
        <sz val="11"/>
        <color rgb="FF000000"/>
        <rFont val="Arial"/>
        <family val="2"/>
      </rPr>
      <t>LBK 12 tentoonst. ruimte 2e verd.</t>
    </r>
  </si>
  <si>
    <r>
      <rPr>
        <sz val="11"/>
        <color rgb="FF000000"/>
        <rFont val="Arial"/>
        <family val="2"/>
      </rPr>
      <t>AT4 12x12/12x12</t>
    </r>
  </si>
  <si>
    <r>
      <rPr>
        <sz val="11"/>
        <color rgb="FF000000"/>
        <rFont val="Arial"/>
        <family val="2"/>
      </rPr>
      <t>6.010 m3/h</t>
    </r>
  </si>
  <si>
    <t>57.0.022</t>
  </si>
  <si>
    <r>
      <rPr>
        <sz val="11"/>
        <color rgb="FF000000"/>
        <rFont val="Arial"/>
        <family val="2"/>
      </rPr>
      <t>LBK 13 depot kelder</t>
    </r>
  </si>
  <si>
    <r>
      <rPr>
        <sz val="11"/>
        <color rgb="FF000000"/>
        <rFont val="Arial"/>
        <family val="2"/>
      </rPr>
      <t>AT4 12x8/12x8</t>
    </r>
  </si>
  <si>
    <r>
      <rPr>
        <sz val="11"/>
        <color rgb="FF000000"/>
        <rFont val="Arial"/>
        <family val="2"/>
      </rPr>
      <t>4.680 m3/h</t>
    </r>
  </si>
  <si>
    <t>57.0.023</t>
  </si>
  <si>
    <r>
      <rPr>
        <sz val="11"/>
        <color rgb="FF000000"/>
        <rFont val="Arial"/>
        <family val="2"/>
      </rPr>
      <t>LBK 14 achterdeel</t>
    </r>
  </si>
  <si>
    <r>
      <rPr>
        <sz val="11"/>
        <color rgb="FF000000"/>
        <rFont val="Arial"/>
        <family val="2"/>
      </rPr>
      <t>AT4 16x12/16x12</t>
    </r>
  </si>
  <si>
    <r>
      <rPr>
        <sz val="11"/>
        <color rgb="FF000000"/>
        <rFont val="Arial"/>
        <family val="2"/>
      </rPr>
      <t>9.661 m3/h</t>
    </r>
  </si>
  <si>
    <t>57.0.024</t>
  </si>
  <si>
    <r>
      <rPr>
        <sz val="11"/>
        <color rgb="FF000000"/>
        <rFont val="Arial"/>
        <family val="2"/>
      </rPr>
      <t>LBK 15 Straatzijde</t>
    </r>
  </si>
  <si>
    <r>
      <rPr>
        <sz val="11"/>
        <color rgb="FF000000"/>
        <rFont val="Arial"/>
        <family val="2"/>
      </rPr>
      <t>7.200 m3/h</t>
    </r>
  </si>
  <si>
    <t>57.0.025</t>
  </si>
  <si>
    <r>
      <rPr>
        <sz val="11"/>
        <color rgb="FF000000"/>
        <rFont val="Arial"/>
        <family val="2"/>
      </rPr>
      <t>LBK 16 Keuken/restaurant/vergaderruimte</t>
    </r>
  </si>
  <si>
    <r>
      <rPr>
        <sz val="11"/>
        <color rgb="FF000000"/>
        <rFont val="Arial"/>
        <family val="2"/>
      </rPr>
      <t>AT4 16x16</t>
    </r>
  </si>
  <si>
    <r>
      <rPr>
        <sz val="11"/>
        <color rgb="FF000000"/>
        <rFont val="Arial"/>
        <family val="2"/>
      </rPr>
      <t>10.000 m3/h</t>
    </r>
  </si>
  <si>
    <t>57.0.026</t>
  </si>
  <si>
    <r>
      <rPr>
        <sz val="11"/>
        <color rgb="FF000000"/>
        <rFont val="Arial"/>
        <family val="2"/>
      </rPr>
      <t>LBK 17 archeologisch depot</t>
    </r>
  </si>
  <si>
    <r>
      <rPr>
        <sz val="11"/>
        <color rgb="FF000000"/>
        <rFont val="Arial"/>
        <family val="2"/>
      </rPr>
      <t>AT4 12x12</t>
    </r>
  </si>
  <si>
    <r>
      <rPr>
        <sz val="11"/>
        <color rgb="FF000000"/>
        <rFont val="Arial"/>
        <family val="2"/>
      </rPr>
      <t>5.040 m3/h</t>
    </r>
  </si>
  <si>
    <t>57.0.027</t>
  </si>
  <si>
    <r>
      <rPr>
        <sz val="11"/>
        <color rgb="FF000000"/>
        <rFont val="Arial"/>
        <family val="2"/>
      </rPr>
      <t>LBK 18 Afzuig keuken</t>
    </r>
  </si>
  <si>
    <r>
      <rPr>
        <sz val="11"/>
        <color rgb="FF000000"/>
        <rFont val="Arial"/>
        <family val="2"/>
      </rPr>
      <t>8.460 m3/h</t>
    </r>
  </si>
  <si>
    <t>57.0.028</t>
  </si>
  <si>
    <r>
      <rPr>
        <sz val="11"/>
        <color rgb="FF000000"/>
        <rFont val="Arial"/>
        <family val="2"/>
      </rPr>
      <t>LBK 2 tentoonstellingsruimte</t>
    </r>
  </si>
  <si>
    <r>
      <rPr>
        <sz val="11"/>
        <color rgb="FF000000"/>
        <rFont val="Arial"/>
        <family val="2"/>
      </rPr>
      <t>AT4 32x24</t>
    </r>
  </si>
  <si>
    <r>
      <rPr>
        <sz val="11"/>
        <color rgb="FF000000"/>
        <rFont val="Arial"/>
        <family val="2"/>
      </rPr>
      <t>41.000 m3/h</t>
    </r>
  </si>
  <si>
    <t>57.0.029</t>
  </si>
  <si>
    <r>
      <rPr>
        <sz val="11"/>
        <color rgb="FF000000"/>
        <rFont val="Arial"/>
        <family val="2"/>
      </rPr>
      <t>LBK 20 Afzuig begane grond</t>
    </r>
  </si>
  <si>
    <t>57.0.030</t>
  </si>
  <si>
    <r>
      <rPr>
        <sz val="11"/>
        <color rgb="FF000000"/>
        <rFont val="Arial"/>
        <family val="2"/>
      </rPr>
      <t>LBK 3 depot begane grond werkplaats</t>
    </r>
  </si>
  <si>
    <r>
      <rPr>
        <sz val="11"/>
        <color rgb="FF000000"/>
        <rFont val="Arial"/>
        <family val="2"/>
      </rPr>
      <t>4.000 m3/h</t>
    </r>
  </si>
  <si>
    <t>57.0.031</t>
  </si>
  <si>
    <r>
      <rPr>
        <sz val="11"/>
        <color rgb="FF000000"/>
        <rFont val="Arial"/>
        <family val="2"/>
      </rPr>
      <t>LBK 4 depot begane grond</t>
    </r>
  </si>
  <si>
    <r>
      <rPr>
        <sz val="11"/>
        <color rgb="FF000000"/>
        <rFont val="Arial"/>
        <family val="2"/>
      </rPr>
      <t>AT4 8x8/8x8</t>
    </r>
  </si>
  <si>
    <r>
      <rPr>
        <sz val="11"/>
        <color rgb="FF000000"/>
        <rFont val="Arial"/>
        <family val="2"/>
      </rPr>
      <t>1.834 m3/h</t>
    </r>
  </si>
  <si>
    <t>57.0.032</t>
  </si>
  <si>
    <r>
      <rPr>
        <sz val="11"/>
        <color rgb="FF000000"/>
        <rFont val="Arial"/>
        <family val="2"/>
      </rPr>
      <t>LBK 5 verbindingsgang</t>
    </r>
  </si>
  <si>
    <r>
      <rPr>
        <sz val="11"/>
        <color rgb="FF000000"/>
        <rFont val="Arial"/>
        <family val="2"/>
      </rPr>
      <t>3.420 m3/h</t>
    </r>
  </si>
  <si>
    <t>57.0.033</t>
  </si>
  <si>
    <r>
      <rPr>
        <sz val="11"/>
        <color rgb="FF000000"/>
        <rFont val="Arial"/>
        <family val="2"/>
      </rPr>
      <t>LBK 6 Spetterlab</t>
    </r>
  </si>
  <si>
    <r>
      <rPr>
        <sz val="11"/>
        <color rgb="FF000000"/>
        <rFont val="Arial"/>
        <family val="2"/>
      </rPr>
      <t>AT4 24x16/24x16</t>
    </r>
  </si>
  <si>
    <t>57.0.034</t>
  </si>
  <si>
    <r>
      <rPr>
        <sz val="11"/>
        <color rgb="FF000000"/>
        <rFont val="Arial"/>
        <family val="2"/>
      </rPr>
      <t>LBK 7 tentoonstellingsr. (paleis kelder vleugel Q)</t>
    </r>
  </si>
  <si>
    <r>
      <rPr>
        <sz val="11"/>
        <color rgb="FF000000"/>
        <rFont val="Arial"/>
        <family val="2"/>
      </rPr>
      <t>AT4 20x16/16x16</t>
    </r>
  </si>
  <si>
    <r>
      <rPr>
        <sz val="11"/>
        <color rgb="FF000000"/>
        <rFont val="Arial"/>
        <family val="2"/>
      </rPr>
      <t>13.500 m3/h</t>
    </r>
  </si>
  <si>
    <t>57.0.035</t>
  </si>
  <si>
    <r>
      <rPr>
        <sz val="11"/>
        <color rgb="FF000000"/>
        <rFont val="Arial"/>
        <family val="2"/>
      </rPr>
      <t>Luchtontvochtiger archief</t>
    </r>
  </si>
  <si>
    <r>
      <rPr>
        <sz val="11"/>
        <color rgb="FF000000"/>
        <rFont val="Arial"/>
        <family val="2"/>
      </rPr>
      <t>Aerial</t>
    </r>
  </si>
  <si>
    <r>
      <rPr>
        <sz val="11"/>
        <color rgb="FF000000"/>
        <rFont val="Arial"/>
        <family val="2"/>
      </rPr>
      <t>ADI10</t>
    </r>
  </si>
  <si>
    <t>57.0.036</t>
  </si>
  <si>
    <r>
      <rPr>
        <sz val="11"/>
        <color rgb="FF000000"/>
        <rFont val="Arial"/>
        <family val="2"/>
      </rPr>
      <t>Stoombevochtiger</t>
    </r>
  </si>
  <si>
    <r>
      <rPr>
        <sz val="11"/>
        <color rgb="FF000000"/>
        <rFont val="Arial"/>
        <family val="2"/>
      </rPr>
      <t>Condair</t>
    </r>
  </si>
  <si>
    <r>
      <rPr>
        <sz val="11"/>
        <color rgb="FF000000"/>
        <rFont val="Arial"/>
        <family val="2"/>
      </rPr>
      <t>Lagedruk bevochtiger</t>
    </r>
  </si>
  <si>
    <r>
      <rPr>
        <sz val="11"/>
        <color rgb="FF000000"/>
        <rFont val="Arial"/>
        <family val="2"/>
      </rPr>
      <t>Mach.nr 1111719</t>
    </r>
  </si>
  <si>
    <t>57.0.037</t>
  </si>
  <si>
    <r>
      <rPr>
        <sz val="11"/>
        <color rgb="FF000000"/>
        <rFont val="Arial"/>
        <family val="2"/>
      </rPr>
      <t>Stoombevochtiger archief</t>
    </r>
  </si>
  <si>
    <r>
      <rPr>
        <sz val="11"/>
        <color rgb="FF000000"/>
        <rFont val="Arial"/>
        <family val="2"/>
      </rPr>
      <t>Defensor</t>
    </r>
  </si>
  <si>
    <r>
      <rPr>
        <sz val="11"/>
        <color rgb="FF000000"/>
        <rFont val="Arial"/>
        <family val="2"/>
      </rPr>
      <t>PH 15/PH27</t>
    </r>
  </si>
  <si>
    <t>57.0.038</t>
  </si>
  <si>
    <r>
      <rPr>
        <sz val="11"/>
        <color rgb="FF000000"/>
        <rFont val="Arial"/>
        <family val="2"/>
      </rPr>
      <t>Stoombevochtiger elektrisch 0-50 kg/h</t>
    </r>
  </si>
  <si>
    <r>
      <rPr>
        <sz val="11"/>
        <color rgb="FF000000"/>
        <rFont val="Arial"/>
        <family val="2"/>
      </rPr>
      <t>MK5 VE proces 5</t>
    </r>
  </si>
  <si>
    <t>57.0.039</t>
  </si>
  <si>
    <r>
      <rPr>
        <sz val="11"/>
        <color rgb="FF000000"/>
        <rFont val="Arial"/>
        <family val="2"/>
      </rPr>
      <t>Stoombevochtiger LBK 1</t>
    </r>
  </si>
  <si>
    <r>
      <rPr>
        <sz val="11"/>
        <color rgb="FF000000"/>
        <rFont val="Arial"/>
        <family val="2"/>
      </rPr>
      <t>FF2/89 fastfog</t>
    </r>
  </si>
  <si>
    <t>57.0.040</t>
  </si>
  <si>
    <r>
      <rPr>
        <sz val="11"/>
        <color rgb="FF000000"/>
        <rFont val="Arial"/>
        <family val="2"/>
      </rPr>
      <t>Stoombevochtiger LBK 10</t>
    </r>
  </si>
  <si>
    <r>
      <rPr>
        <sz val="11"/>
        <color rgb="FF000000"/>
        <rFont val="Arial"/>
        <family val="2"/>
      </rPr>
      <t>FF2 fastfog</t>
    </r>
  </si>
  <si>
    <t>57.0.041</t>
  </si>
  <si>
    <r>
      <rPr>
        <sz val="11"/>
        <color rgb="FF000000"/>
        <rFont val="Arial"/>
        <family val="2"/>
      </rPr>
      <t>Stoombevochtiger LBK 17</t>
    </r>
  </si>
  <si>
    <r>
      <rPr>
        <sz val="11"/>
        <color rgb="FF000000"/>
        <rFont val="Arial"/>
        <family val="2"/>
      </rPr>
      <t>mach.nr. 1093304</t>
    </r>
  </si>
  <si>
    <t>57.0.042</t>
  </si>
  <si>
    <r>
      <rPr>
        <sz val="11"/>
        <color rgb="FF000000"/>
        <rFont val="Arial"/>
        <family val="2"/>
      </rPr>
      <t>Stoombevochtiger LBK 2</t>
    </r>
  </si>
  <si>
    <r>
      <rPr>
        <sz val="11"/>
        <color rgb="FF000000"/>
        <rFont val="Arial"/>
        <family val="2"/>
      </rPr>
      <t>Humidifirst DT80</t>
    </r>
  </si>
  <si>
    <t>57.0.043</t>
  </si>
  <si>
    <r>
      <rPr>
        <sz val="11"/>
        <color rgb="FF000000"/>
        <rFont val="Arial"/>
        <family val="2"/>
      </rPr>
      <t>Stoombevochtiger Master Paleis</t>
    </r>
  </si>
  <si>
    <r>
      <rPr>
        <sz val="11"/>
        <color rgb="FF000000"/>
        <rFont val="Arial"/>
        <family val="2"/>
      </rPr>
      <t>MKS VE visual 80</t>
    </r>
  </si>
  <si>
    <r>
      <rPr>
        <sz val="11"/>
        <color rgb="FF000000"/>
        <rFont val="Arial"/>
        <family val="2"/>
      </rPr>
      <t>Mach.nr 1127891A</t>
    </r>
  </si>
  <si>
    <t>57.0.044</t>
  </si>
  <si>
    <r>
      <rPr>
        <sz val="11"/>
        <color rgb="FF000000"/>
        <rFont val="Arial"/>
        <family val="2"/>
      </rPr>
      <t>Stoombevochtiger Slave Paleis</t>
    </r>
  </si>
  <si>
    <r>
      <rPr>
        <sz val="11"/>
        <color rgb="FF000000"/>
        <rFont val="Arial"/>
        <family val="2"/>
      </rPr>
      <t>mach nr 1127891A</t>
    </r>
  </si>
  <si>
    <t>57.0.045</t>
  </si>
  <si>
    <t>Ultrasoonbevochtiger  LBK 12</t>
  </si>
  <si>
    <r>
      <rPr>
        <sz val="11"/>
        <color rgb="FF000000"/>
        <rFont val="Arial"/>
        <family val="2"/>
      </rPr>
      <t>Humidifirst DT10</t>
    </r>
  </si>
  <si>
    <t>57.0.046</t>
  </si>
  <si>
    <t>Ultrasoonbevochtiger  LBK 4</t>
  </si>
  <si>
    <r>
      <rPr>
        <sz val="11"/>
        <color rgb="FF000000"/>
        <rFont val="Arial"/>
        <family val="2"/>
      </rPr>
      <t>Humidfirst DT10</t>
    </r>
  </si>
  <si>
    <t>57.0.047</t>
  </si>
  <si>
    <t>Ultrasoonbevochtiger LBK 11</t>
  </si>
  <si>
    <t>57.0.048</t>
  </si>
  <si>
    <r>
      <rPr>
        <sz val="11"/>
        <color rgb="FF000000"/>
        <rFont val="Arial"/>
        <family val="2"/>
      </rPr>
      <t>Ultrasoonbevochtiger LBK 13</t>
    </r>
  </si>
  <si>
    <t>57.0.049</t>
  </si>
  <si>
    <r>
      <rPr>
        <sz val="11"/>
        <color rgb="FF000000"/>
        <rFont val="Arial"/>
        <family val="2"/>
      </rPr>
      <t>Ultrasoonbevochtiger LBK 3</t>
    </r>
  </si>
  <si>
    <t>57.10.001</t>
  </si>
  <si>
    <t>PH-02-0</t>
  </si>
  <si>
    <t>57.10</t>
  </si>
  <si>
    <t>luchtbehandeling, natuurlijke ventilatie, algemeen (verzamelniveau)</t>
  </si>
  <si>
    <t>Rook- en warmtafvoer installatie Nieuwbouw</t>
  </si>
  <si>
    <t>Colt</t>
  </si>
  <si>
    <t>4x lammellenvenster in sheddak</t>
  </si>
  <si>
    <t>NEN2654-3:2012, CCV-inspectieschema,</t>
  </si>
  <si>
    <t>57.21.001</t>
  </si>
  <si>
    <t xml:space="preserve">Afzuig ventilator 100-1000 m³/h fietsenstalling </t>
  </si>
  <si>
    <t>ST fans</t>
  </si>
  <si>
    <t>STGB 315-V1</t>
  </si>
  <si>
    <t>57.21.002</t>
  </si>
  <si>
    <t>57.21.003</t>
  </si>
  <si>
    <t>Afzuigventilator; magzijn ;k.001</t>
  </si>
  <si>
    <t xml:space="preserve">Holland Heating </t>
  </si>
  <si>
    <t>LCU 132</t>
  </si>
  <si>
    <t>3000 m3/h</t>
  </si>
  <si>
    <t>57.21.004</t>
  </si>
  <si>
    <t>Afzuigventilator; werkplaats ;k.009</t>
  </si>
  <si>
    <t>57.21.005</t>
  </si>
  <si>
    <t>Afzuigventilatoren; garage ver ; -1.015</t>
  </si>
  <si>
    <t>ADN 280 LCU132</t>
  </si>
  <si>
    <t>6000 m3/h</t>
  </si>
  <si>
    <t>57.21.006</t>
  </si>
  <si>
    <t>Afzuigventilatoren; ontvangsthal; 1.164TR</t>
  </si>
  <si>
    <t>TLZ 280 DUPL LCU 142</t>
  </si>
  <si>
    <t>6500 m3/h</t>
  </si>
  <si>
    <t>57.21.007</t>
  </si>
  <si>
    <t>Afzuigventilatoren; restaurant ; 2.001</t>
  </si>
  <si>
    <t>ADZ 400 RF unit 133</t>
  </si>
  <si>
    <t>9000 m3/h</t>
  </si>
  <si>
    <t>57.21.008</t>
  </si>
  <si>
    <t>Afzuigventilatoren; toiletten laagbouw Oost ; 2.001</t>
  </si>
  <si>
    <t>ADN 280 dupl LCU 143</t>
  </si>
  <si>
    <t>7000 m3/h</t>
  </si>
  <si>
    <t>57.21.009</t>
  </si>
  <si>
    <t>Afzuigventilatoren; toiletten Z-W ; 1.164TR</t>
  </si>
  <si>
    <t>ADZ 200 LCU 122</t>
  </si>
  <si>
    <t>1800 m3/h</t>
  </si>
  <si>
    <t>57.21.010</t>
  </si>
  <si>
    <t>Afzuigventilatoren; uitgifte keuken  ; 2.001</t>
  </si>
  <si>
    <t>5000 m3/h</t>
  </si>
  <si>
    <t>57.21.011</t>
  </si>
  <si>
    <t>Afzuigventilatoren;22.001</t>
  </si>
  <si>
    <t>LCU 122 ADN 225</t>
  </si>
  <si>
    <t>57.21.012</t>
  </si>
  <si>
    <t>Afzuigventilatoren;kookkeuken parkeerkuil 22.001</t>
  </si>
  <si>
    <t>HHWBC1825D LCU143</t>
  </si>
  <si>
    <t>10000 m3/h</t>
  </si>
  <si>
    <t>57.21.013</t>
  </si>
  <si>
    <t>57.21.014</t>
  </si>
  <si>
    <t>Afzuigventilatoren;lift A ;22.001</t>
  </si>
  <si>
    <t>Ventapp</t>
  </si>
  <si>
    <t>E 710/71-71</t>
  </si>
  <si>
    <t>57.21.015</t>
  </si>
  <si>
    <t>Afzuigventilatoren;lift B ;3.001</t>
  </si>
  <si>
    <t>57.21.016</t>
  </si>
  <si>
    <t>Afzuigventilatoren;lift C ;3.001</t>
  </si>
  <si>
    <t>57.21.017</t>
  </si>
  <si>
    <t>Afzuigventilatoren;lift D ;22.001</t>
  </si>
  <si>
    <t>57.21.018</t>
  </si>
  <si>
    <t>Dakafzuigventilator »1000 m³/h</t>
  </si>
  <si>
    <t>Zehnder</t>
  </si>
  <si>
    <t>57.21.019</t>
  </si>
  <si>
    <t xml:space="preserve">Dakafzuigventilator »1000 m³/h ; dak 2e ver </t>
  </si>
  <si>
    <t>H-CDA 222</t>
  </si>
  <si>
    <t>57.21.020</t>
  </si>
  <si>
    <t>REF-V-400 4S</t>
  </si>
  <si>
    <t>57.21.021</t>
  </si>
  <si>
    <t>57.21.022</t>
  </si>
  <si>
    <t xml:space="preserve">Dakafzuigventilator »500 m³/h ; dak 2e ver </t>
  </si>
  <si>
    <t>D CDV 115</t>
  </si>
  <si>
    <t>720 m3/hr</t>
  </si>
  <si>
    <t>57.21.023</t>
  </si>
  <si>
    <t>Inatherm</t>
  </si>
  <si>
    <t>DRV 355/30-4 E</t>
  </si>
  <si>
    <t>57.21.024</t>
  </si>
  <si>
    <t>Rookafvoerinstallatie hoogbouw</t>
  </si>
  <si>
    <t>10000 m3/h, 1kW</t>
  </si>
  <si>
    <t>Luchtafvoer naar buiten vanuit liftschachten.</t>
  </si>
  <si>
    <t>57.21.025</t>
  </si>
  <si>
    <t>57.71.001</t>
  </si>
  <si>
    <t>57.71.002</t>
  </si>
  <si>
    <t>57.71.003</t>
  </si>
  <si>
    <t>57.71.004</t>
  </si>
  <si>
    <t>57.71.005</t>
  </si>
  <si>
    <t>57.71.006</t>
  </si>
  <si>
    <t>57.71.007</t>
  </si>
  <si>
    <t>57.71.009</t>
  </si>
  <si>
    <t>57.71.010</t>
  </si>
  <si>
    <t>57.71.011</t>
  </si>
  <si>
    <t>57.71.012</t>
  </si>
  <si>
    <t>LCU 132 TLZ 280</t>
  </si>
  <si>
    <t>57.71.013</t>
  </si>
  <si>
    <t>57.71.014</t>
  </si>
  <si>
    <t>57.71.015</t>
  </si>
  <si>
    <t>57.71.016</t>
  </si>
  <si>
    <t>57.71.017</t>
  </si>
  <si>
    <t>AD2 280 62L duplex 279i 142/143</t>
  </si>
  <si>
    <t>57.71.018</t>
  </si>
  <si>
    <t>57.71.019</t>
  </si>
  <si>
    <t>57.71.020</t>
  </si>
  <si>
    <t>57.71.021</t>
  </si>
  <si>
    <t>57.71.022</t>
  </si>
  <si>
    <t>57.71.023</t>
  </si>
  <si>
    <t>57.71.024</t>
  </si>
  <si>
    <t>LCU 142 ADN 280 duplex</t>
  </si>
  <si>
    <t>57.71.025</t>
  </si>
  <si>
    <t>57.71.026</t>
  </si>
  <si>
    <t>57.71.027</t>
  </si>
  <si>
    <t>57.71.028</t>
  </si>
  <si>
    <t>HHWBC 1825D LCU 143/144</t>
  </si>
  <si>
    <t>57.71.029</t>
  </si>
  <si>
    <t>57.71.030</t>
  </si>
  <si>
    <t>57.71.031</t>
  </si>
  <si>
    <t>57.71.032</t>
  </si>
  <si>
    <t>AD2 400 RP LCU 143/144</t>
  </si>
  <si>
    <t>57.71.033</t>
  </si>
  <si>
    <t>57.71.034</t>
  </si>
  <si>
    <t>57.71.035</t>
  </si>
  <si>
    <t>57.71.036</t>
  </si>
  <si>
    <t>57.71.037</t>
  </si>
  <si>
    <t>57.71.038</t>
  </si>
  <si>
    <t>57.71.039</t>
  </si>
  <si>
    <t>57.71.040</t>
  </si>
  <si>
    <t>57.71.041</t>
  </si>
  <si>
    <t>57.71.042</t>
  </si>
  <si>
    <t>HHWBC 2225D LCU144</t>
  </si>
  <si>
    <t>59.21.001</t>
  </si>
  <si>
    <r>
      <rPr>
        <sz val="11"/>
        <color rgb="FF000000"/>
        <rFont val="Arial"/>
        <family val="2"/>
      </rPr>
      <t>N-vleugel/Dmdb/paleis,quist/griffie</t>
    </r>
  </si>
  <si>
    <t>59.21</t>
  </si>
  <si>
    <t>brandveiligheid; waterblusinstallatie, sprinkler</t>
  </si>
  <si>
    <t>Sprinklerinstallatie</t>
  </si>
  <si>
    <r>
      <rPr>
        <sz val="11"/>
        <color rgb="FF000000"/>
        <rFont val="Arial"/>
        <family val="2"/>
      </rPr>
      <t>Notifier</t>
    </r>
  </si>
  <si>
    <t>NF3000</t>
  </si>
  <si>
    <t>2 alarmkleppen, 14 sprinklerzones</t>
  </si>
  <si>
    <t>59.21.002</t>
  </si>
  <si>
    <t>Sprinklerinstallatie Nieuwbouw</t>
  </si>
  <si>
    <t>van Wijk &amp; Boerma</t>
  </si>
  <si>
    <t>AC.80-200</t>
  </si>
  <si>
    <t>66 - 162 m3/h</t>
  </si>
  <si>
    <t>1994</t>
  </si>
  <si>
    <t>Bouwbesluit, CCV inspectieschema, Bulletin 80 van CCV</t>
  </si>
  <si>
    <t>59.24.001</t>
  </si>
  <si>
    <t>59.24</t>
  </si>
  <si>
    <t>brandveiligheid; waterblusinstallatie, brandslanghaspels</t>
  </si>
  <si>
    <t>20 brandslanghaspels, 43 brandblusser</t>
  </si>
  <si>
    <t>61.11.003</t>
  </si>
  <si>
    <t>centrale elektrotechnische voorzieningen; energie-opwekking, noodverlichtingsunits, centraal</t>
  </si>
  <si>
    <t>Centrale noodverlichtingsunit  CPS P-N99.1</t>
  </si>
  <si>
    <t>61.11.004</t>
  </si>
  <si>
    <t>Centrale noodverlichtingsunit  CPS W-N99.1</t>
  </si>
  <si>
    <t>61.11.005</t>
  </si>
  <si>
    <r>
      <rPr>
        <sz val="11"/>
        <color rgb="FF000000"/>
        <rFont val="Arial"/>
        <family val="2"/>
      </rPr>
      <t>Centrale noodverlichtingsunit CPS S-N99.1</t>
    </r>
  </si>
  <si>
    <t>61.11.006</t>
  </si>
  <si>
    <r>
      <rPr>
        <sz val="11"/>
        <color rgb="FF000000"/>
        <rFont val="Arial"/>
        <family val="2"/>
      </rPr>
      <t>Centrale noodverlichtingsunit CPS-N-N01</t>
    </r>
  </si>
  <si>
    <t>61.11.009</t>
  </si>
  <si>
    <t>61.11.010</t>
  </si>
  <si>
    <t>61.11.011</t>
  </si>
  <si>
    <t>61.11.012</t>
  </si>
  <si>
    <t>61.11.013</t>
  </si>
  <si>
    <t>UPS AV Switch - Hart der Provincie 1</t>
  </si>
  <si>
    <t>5PX1500Irt</t>
  </si>
  <si>
    <t>G094M20022</t>
  </si>
  <si>
    <t>61.11.014</t>
  </si>
  <si>
    <t>UPS GBS client Bois Le Duc zaal</t>
  </si>
  <si>
    <t>61.11.015</t>
  </si>
  <si>
    <t>61.11.016</t>
  </si>
  <si>
    <t>61.11.017</t>
  </si>
  <si>
    <t>61.11.018</t>
  </si>
  <si>
    <t>UPS regelkast 2RK1 - OS32; 02.000</t>
  </si>
  <si>
    <t>61.11.019</t>
  </si>
  <si>
    <t>61.21.001</t>
  </si>
  <si>
    <t>61.21.002</t>
  </si>
  <si>
    <t>61.41.001</t>
  </si>
  <si>
    <t>61.70.001</t>
  </si>
  <si>
    <t>62.21.001</t>
  </si>
  <si>
    <t>62.21.002</t>
  </si>
  <si>
    <t>62.21.003</t>
  </si>
  <si>
    <t>62.21.004</t>
  </si>
  <si>
    <t>62.21.005</t>
  </si>
  <si>
    <t>62.21.006</t>
  </si>
  <si>
    <t>Krachtv. Sateliet keuken 1 BG-K23; B.163</t>
  </si>
  <si>
    <t xml:space="preserve">Eatron </t>
  </si>
  <si>
    <t>62.21.007</t>
  </si>
  <si>
    <t>62.21.008</t>
  </si>
  <si>
    <t>62.21.009</t>
  </si>
  <si>
    <t>62.21.010</t>
  </si>
  <si>
    <t>62.21.011</t>
  </si>
  <si>
    <t>62.21.012</t>
  </si>
  <si>
    <t>62.21.013</t>
  </si>
  <si>
    <t>62.21.014</t>
  </si>
  <si>
    <t>Krachtverdeler algemeen PK-K14; P.062</t>
  </si>
  <si>
    <t>10 x preferent 
15 x niet preferent</t>
  </si>
  <si>
    <t>62.21.015</t>
  </si>
  <si>
    <t>Krachtverdeler algemeen Regeling gevel verlichting; 02.000</t>
  </si>
  <si>
    <t>62.21.016</t>
  </si>
  <si>
    <t>62.21.017</t>
  </si>
  <si>
    <t>62.21.018</t>
  </si>
  <si>
    <t>62.21.019</t>
  </si>
  <si>
    <t>62.21.020</t>
  </si>
  <si>
    <t>62.21.021</t>
  </si>
  <si>
    <t>62.21.022</t>
  </si>
  <si>
    <t>62.21.023</t>
  </si>
  <si>
    <t>62.21.024</t>
  </si>
  <si>
    <t>62.21.025</t>
  </si>
  <si>
    <t>62.21.026</t>
  </si>
  <si>
    <t>62.21.027</t>
  </si>
  <si>
    <t>62.21.028</t>
  </si>
  <si>
    <t>62.21.029</t>
  </si>
  <si>
    <t xml:space="preserve">Krachtverdeler PK-K2; -1.009 kantoor </t>
  </si>
  <si>
    <t>Hager</t>
  </si>
  <si>
    <t>6 x preferent
24 x niet preferent</t>
  </si>
  <si>
    <t>62.21.030</t>
  </si>
  <si>
    <t>62.21.031</t>
  </si>
  <si>
    <t>62.21.032</t>
  </si>
  <si>
    <t>62.21.033</t>
  </si>
  <si>
    <t>62.21.034</t>
  </si>
  <si>
    <t>62.21.035</t>
  </si>
  <si>
    <t>62.21.036</t>
  </si>
  <si>
    <t>62.21.037</t>
  </si>
  <si>
    <t>62.21.038</t>
  </si>
  <si>
    <t>62.21.039</t>
  </si>
  <si>
    <t>62.21.040</t>
  </si>
  <si>
    <t>62.21.041</t>
  </si>
  <si>
    <t>62.21.042</t>
  </si>
  <si>
    <t>62.21.043</t>
  </si>
  <si>
    <t>62.21.044</t>
  </si>
  <si>
    <t>62.21.045</t>
  </si>
  <si>
    <t>62.21.046</t>
  </si>
  <si>
    <t>62.21.047</t>
  </si>
  <si>
    <t>62.21.048</t>
  </si>
  <si>
    <t>62.21.049</t>
  </si>
  <si>
    <t>62.21.050</t>
  </si>
  <si>
    <t>62.21.051</t>
  </si>
  <si>
    <t>62.21.052</t>
  </si>
  <si>
    <t>62.21.053</t>
  </si>
  <si>
    <t>62.21.054</t>
  </si>
  <si>
    <t>62.21.055</t>
  </si>
  <si>
    <t>62.21.056</t>
  </si>
  <si>
    <t>62.21.057</t>
  </si>
  <si>
    <t>62.21.058</t>
  </si>
  <si>
    <t>62.21.059</t>
  </si>
  <si>
    <t>62.21.060</t>
  </si>
  <si>
    <t>62.21.061</t>
  </si>
  <si>
    <t>62.21.062</t>
  </si>
  <si>
    <t>62.21.063</t>
  </si>
  <si>
    <t>62.21.064</t>
  </si>
  <si>
    <t>62.21.065</t>
  </si>
  <si>
    <t>62.21.066</t>
  </si>
  <si>
    <t>62.21.067</t>
  </si>
  <si>
    <t>62.21.068</t>
  </si>
  <si>
    <t>62.21.069</t>
  </si>
  <si>
    <t>62.21.070</t>
  </si>
  <si>
    <t>62.21.071</t>
  </si>
  <si>
    <t>62.21.072</t>
  </si>
  <si>
    <t>62.21.073</t>
  </si>
  <si>
    <t>Verdeler 23e verd. 23-k1; 23.094</t>
  </si>
  <si>
    <t xml:space="preserve">Odrink en Koenderink </t>
  </si>
  <si>
    <t>16 groepen</t>
  </si>
  <si>
    <t>62.21.074</t>
  </si>
  <si>
    <t>62.21.075</t>
  </si>
  <si>
    <t>62.21.076</t>
  </si>
  <si>
    <t>62.21.077</t>
  </si>
  <si>
    <t>62.21.078</t>
  </si>
  <si>
    <t>62.21.079</t>
  </si>
  <si>
    <t>62.21.080</t>
  </si>
  <si>
    <t>62.21.081</t>
  </si>
  <si>
    <t>62.21.082</t>
  </si>
  <si>
    <t>62.21.083</t>
  </si>
  <si>
    <t>62.21.084</t>
  </si>
  <si>
    <t>62.21.085</t>
  </si>
  <si>
    <t>62.21.086</t>
  </si>
  <si>
    <t>62.21.087</t>
  </si>
  <si>
    <t>62.21.088</t>
  </si>
  <si>
    <t>62.21.089</t>
  </si>
  <si>
    <t>62.21.090</t>
  </si>
  <si>
    <t>62.21.091</t>
  </si>
  <si>
    <t>62.21.092</t>
  </si>
  <si>
    <t>62.21.093</t>
  </si>
  <si>
    <t>62.21.094</t>
  </si>
  <si>
    <t>62.21.095</t>
  </si>
  <si>
    <t>62.21.096</t>
  </si>
  <si>
    <t>62.21.097</t>
  </si>
  <si>
    <t>62.21.098</t>
  </si>
  <si>
    <t>62.21.099</t>
  </si>
  <si>
    <t>62.21.100</t>
  </si>
  <si>
    <t>62.21.101</t>
  </si>
  <si>
    <t>62.21.102</t>
  </si>
  <si>
    <t>62.21.103</t>
  </si>
  <si>
    <t>62.21.104</t>
  </si>
  <si>
    <t>63.10.001</t>
  </si>
  <si>
    <t>lantaarnpalen</t>
  </si>
  <si>
    <t>63.10.002</t>
  </si>
  <si>
    <t>LED</t>
  </si>
  <si>
    <t>63.10.003</t>
  </si>
  <si>
    <t>63.10.004</t>
  </si>
  <si>
    <t>63.20.005</t>
  </si>
  <si>
    <t>63.20.006</t>
  </si>
  <si>
    <t>63.30.007</t>
  </si>
  <si>
    <t>63.50.008</t>
  </si>
  <si>
    <t>63.50.009</t>
  </si>
  <si>
    <t>Noodverlichtingscentrale bunker</t>
  </si>
  <si>
    <t>Nu-Swift</t>
  </si>
  <si>
    <t>63.50.010</t>
  </si>
  <si>
    <t>64.11.001</t>
  </si>
  <si>
    <t>64.11</t>
  </si>
  <si>
    <t>beveiliging; brandmeldings- en ontruimingsinstallatie, detectie en alarmering</t>
  </si>
  <si>
    <t>Ontruimingsinstallatie Hoofdgebouw</t>
  </si>
  <si>
    <t>Siemens/Astrea</t>
  </si>
  <si>
    <t>Astrea</t>
  </si>
  <si>
    <t>2x 19"rekken met in totaal: 24 lussen, 2 steekleidingen, 934 luidsprekers, 914 isolatoren en 2 bedienpanelen</t>
  </si>
  <si>
    <t>2015</t>
  </si>
  <si>
    <t>NEN2654-2:2018, CCV-inspectieschema</t>
  </si>
  <si>
    <t>16 alarmeringszones</t>
  </si>
  <si>
    <t>64.11.002</t>
  </si>
  <si>
    <t>Ontruimingsinstallatie Nieuwbouw</t>
  </si>
  <si>
    <t>Siemens</t>
  </si>
  <si>
    <t>Novigo</t>
  </si>
  <si>
    <t>5 lussen, 209 luidsprekers, 20 isolatoren, 3 bedienpanelen</t>
  </si>
  <si>
    <t>2019</t>
  </si>
  <si>
    <t>64.11.003</t>
  </si>
  <si>
    <r>
      <rPr>
        <sz val="11"/>
        <color rgb="FF000000"/>
        <rFont val="Arial"/>
        <family val="2"/>
      </rPr>
      <t>N-vleugel/Dmdb/paleis,quist</t>
    </r>
  </si>
  <si>
    <r>
      <rPr>
        <sz val="11"/>
        <color rgb="FF000000"/>
        <rFont val="Arial"/>
        <family val="2"/>
      </rPr>
      <t>Voedingen brandbeveiliging</t>
    </r>
  </si>
  <si>
    <r>
      <rPr>
        <sz val="11"/>
        <color rgb="FF000000"/>
        <rFont val="Arial"/>
        <family val="2"/>
      </rPr>
      <t>Slat</t>
    </r>
  </si>
  <si>
    <r>
      <rPr>
        <sz val="11"/>
        <color rgb="FF000000"/>
        <rFont val="Arial"/>
        <family val="2"/>
      </rPr>
      <t>24 volt</t>
    </r>
  </si>
  <si>
    <t>64.14.001</t>
  </si>
  <si>
    <t>PH-01-17-102</t>
  </si>
  <si>
    <t>64.14</t>
  </si>
  <si>
    <t>communicatie; overdracht van signalen, aanwezigheid-/beletsignalering</t>
  </si>
  <si>
    <t>MIVA toiletinstallatie 17e verd 102</t>
  </si>
  <si>
    <t>Zettler</t>
  </si>
  <si>
    <t>2x per jaar OH naar wens klant</t>
  </si>
  <si>
    <t>64.14.002</t>
  </si>
  <si>
    <t>PH-01-21-102</t>
  </si>
  <si>
    <t>MIVA toiletinstallatie 21e verd 102</t>
  </si>
  <si>
    <t>64.14.003</t>
  </si>
  <si>
    <t>PH-01-23-113</t>
  </si>
  <si>
    <t>MIVA toiletinstallatie 23e verd 113</t>
  </si>
  <si>
    <t>64.14.004</t>
  </si>
  <si>
    <t>PH-01-B-B.162</t>
  </si>
  <si>
    <t>MIVA toiletinstallatie BG 162</t>
  </si>
  <si>
    <t>64.14.005</t>
  </si>
  <si>
    <t>PH-02-2-2.49</t>
  </si>
  <si>
    <t>MIVA toiletinstallatie Nieuwbouw 2.49</t>
  </si>
  <si>
    <t>64.14.006</t>
  </si>
  <si>
    <t>PH-02-B-0.25</t>
  </si>
  <si>
    <t>MIVA toiletinstallatie Nieuwbouw BG.025</t>
  </si>
  <si>
    <t>65.11.001</t>
  </si>
  <si>
    <r>
      <rPr>
        <sz val="11"/>
        <color rgb="FF000000"/>
        <rFont val="Arial"/>
        <family val="2"/>
      </rPr>
      <t>Meldkamer Paleis</t>
    </r>
    <r>
      <rPr>
        <sz val="11"/>
        <color theme="1"/>
        <rFont val="Arial"/>
        <family val="2"/>
      </rPr>
      <t xml:space="preserve"> / 1e etage N-vleugel</t>
    </r>
  </si>
  <si>
    <t>65.11</t>
  </si>
  <si>
    <t>beveiliging, brand, detectie en alarmering</t>
  </si>
  <si>
    <r>
      <rPr>
        <sz val="11"/>
        <color rgb="FF000000"/>
        <rFont val="Arial"/>
        <family val="2"/>
      </rPr>
      <t>Brandmeldinstallatie</t>
    </r>
  </si>
  <si>
    <r>
      <rPr>
        <sz val="11"/>
        <color rgb="FF000000"/>
        <rFont val="Arial"/>
        <family val="2"/>
      </rPr>
      <t>NF3000</t>
    </r>
  </si>
  <si>
    <t>2 centrales NF3000, 2 brandweerpanelen, 322 AM, 26 HM, 9 ASD, 75 SW, 118 NI, 3 FL</t>
  </si>
  <si>
    <t>65.11.002</t>
  </si>
  <si>
    <r>
      <rPr>
        <sz val="11"/>
        <color rgb="FF000000"/>
        <rFont val="Arial"/>
        <family val="2"/>
      </rPr>
      <t>Kelder DMDB</t>
    </r>
  </si>
  <si>
    <t>1 centrale NF3000, 1 brandweerpaneel, 214 AM, 17 HM, 6 ASD, 50 SW, 78 NI, 2 FL</t>
  </si>
  <si>
    <t>65.11.003</t>
  </si>
  <si>
    <r>
      <rPr>
        <sz val="11"/>
        <color rgb="FF000000"/>
        <rFont val="Arial"/>
        <family val="2"/>
      </rPr>
      <t>Kelder Binnentuin</t>
    </r>
    <r>
      <rPr>
        <sz val="11"/>
        <color theme="1"/>
        <rFont val="Arial"/>
        <family val="2"/>
      </rPr>
      <t xml:space="preserve"> - Griffie</t>
    </r>
  </si>
  <si>
    <t xml:space="preserve">1 centrale NF3000, 1 brandweerpaneel. </t>
  </si>
  <si>
    <t>65.11.004</t>
  </si>
  <si>
    <t>PH-01-K-K.014 (Serverruimte (Datacenter))</t>
  </si>
  <si>
    <t>Brandmeldinstallatie Datacentrum</t>
  </si>
  <si>
    <t>Tyco</t>
  </si>
  <si>
    <t>MZX_e | 601PH | Vesda VLC</t>
  </si>
  <si>
    <t xml:space="preserve">MZX_e blusstuurcentrale | 9x rookmelder 601PH | 3x HM blussing | 3x HM blokkeer | 6 Xenon flitsers | 1x Sirene | 2x Vesda Laser Compact VLC-500-RO | 1x voeding 1A met 2x7Ah accu's </t>
  </si>
  <si>
    <t>2013</t>
  </si>
  <si>
    <t>NEN2654-1+C1:2018</t>
  </si>
  <si>
    <t>65.11.005</t>
  </si>
  <si>
    <t>Brandmeldinstallatie Hoofdgebouw (excl. datacentrum)</t>
  </si>
  <si>
    <t>Sinteso FC2060 BMC</t>
  </si>
  <si>
    <t>2 centrales FC2060 met in totaal: 14 lussen, 1157 AM, 93 HM, 2 draadloze AM, 14 beams, 67 sturingen, 22 kleefmagneten, GTV100, nevenindicatoren, 4 FT2040 bedienpanelen, 1 FT2001 brandweerpaneel, 1 SiLine DM, 1 Quint DM en 87 detectiezones</t>
  </si>
  <si>
    <t>2014</t>
  </si>
  <si>
    <t>NEN2654-1+C1:2018, CCV-inspectieschema</t>
  </si>
  <si>
    <t xml:space="preserve">Centrales elk 2x28Ah accu's, brandweerpaneel heeft 167 leds (voeding vanuit BMC), bedienpanelen hebben eigen voeding met 2x 7Ah accu's, </t>
  </si>
  <si>
    <t>65.11.006</t>
  </si>
  <si>
    <t>Brandmeldinstallatie Nieuwbouw</t>
  </si>
  <si>
    <t>5 lussen, 147 AM, 14 HM, nevenindicatoren, 7 sturingen, 8 kleefmagneten, GTV100, brandweerpaneel en SiLine DM</t>
  </si>
  <si>
    <t xml:space="preserve">Tevens sprinklermeldcentrale/paneel met 5 sprinklerzones, 2x28Ah accu's </t>
  </si>
  <si>
    <t>65.11.007</t>
  </si>
  <si>
    <r>
      <rPr>
        <sz val="11"/>
        <color rgb="FF000000"/>
        <rFont val="Arial"/>
        <family val="2"/>
      </rPr>
      <t>Serverruimte paleis</t>
    </r>
    <r>
      <rPr>
        <sz val="11"/>
        <color theme="1"/>
        <rFont val="Arial"/>
        <family val="2"/>
      </rPr>
      <t xml:space="preserve"> / 1e etage N-vleugel</t>
    </r>
  </si>
  <si>
    <r>
      <rPr>
        <sz val="11"/>
        <color rgb="FF000000"/>
        <rFont val="Arial"/>
        <family val="2"/>
      </rPr>
      <t>Ontruiming type A</t>
    </r>
  </si>
  <si>
    <r>
      <rPr>
        <sz val="11"/>
        <color rgb="FF000000"/>
        <rFont val="Arial"/>
        <family val="2"/>
      </rPr>
      <t>Hacousto</t>
    </r>
  </si>
  <si>
    <t>2 OAC, 144 luidsprekers</t>
  </si>
  <si>
    <t>65.11.008</t>
  </si>
  <si>
    <t>1 OAC, 96 luidsprekers</t>
  </si>
  <si>
    <t>65.12.001</t>
  </si>
  <si>
    <t>B;Brandscherm; p.048 opslag</t>
  </si>
  <si>
    <t>65.12</t>
  </si>
  <si>
    <t>beveiliging, brand, deurvergrendelingen en -ontgrendelingen</t>
  </si>
  <si>
    <t>*Brandroldeur</t>
  </si>
  <si>
    <t>Hoefnagels</t>
  </si>
  <si>
    <t>F72</t>
  </si>
  <si>
    <t>1.2 m breed
2.2m hoog</t>
  </si>
  <si>
    <t xml:space="preserve">HG; Parkeerdek </t>
  </si>
  <si>
    <t>65.12.002</t>
  </si>
  <si>
    <t>B;Brandscherm; p.goederelift</t>
  </si>
  <si>
    <t>2 m breed
2.5 m hoog</t>
  </si>
  <si>
    <t>65.12.003</t>
  </si>
  <si>
    <t>B;Brandscherm; p.personeelsingang</t>
  </si>
  <si>
    <t>3 m breed
3 m hoog
Scherm tussen lift en poortjes -1</t>
  </si>
  <si>
    <t>65.12.004</t>
  </si>
  <si>
    <t>B;Brandrolluik ; p.007</t>
  </si>
  <si>
    <t>Brandroldeur</t>
  </si>
  <si>
    <t>B120E</t>
  </si>
  <si>
    <t>HG; Hoofdgebouw (PH.01)</t>
  </si>
  <si>
    <t>65.12.005</t>
  </si>
  <si>
    <t>Brandroldeuren nieuwbouw</t>
  </si>
  <si>
    <t>Firescreen Control</t>
  </si>
  <si>
    <t>65.12.006</t>
  </si>
  <si>
    <t>B;Brand roldeur. Expeditie parkeerdek -1</t>
  </si>
  <si>
    <t>Brandschuifdeuren</t>
  </si>
  <si>
    <t>Damm</t>
  </si>
  <si>
    <t>F-V60</t>
  </si>
  <si>
    <t>HG; Parkeerdek (P.-01)</t>
  </si>
  <si>
    <t>65.12.007</t>
  </si>
  <si>
    <t>Hoofdgebouw</t>
  </si>
  <si>
    <t>Brandschuifdeuren Hoogbouw</t>
  </si>
  <si>
    <t>65.12.008</t>
  </si>
  <si>
    <t>B;Branddeuren hoogb.; Alg</t>
  </si>
  <si>
    <t>Staal dubbele deur brandpui</t>
  </si>
  <si>
    <t>JM van Delft</t>
  </si>
  <si>
    <t>59.01.001</t>
  </si>
  <si>
    <t>PH-01-K-K.013a (UPS ruimte)</t>
  </si>
  <si>
    <t>59.1</t>
  </si>
  <si>
    <t>brandveiligheid; gasblusinstallatie</t>
  </si>
  <si>
    <t>Blusgasinstallatie Datacenter</t>
  </si>
  <si>
    <t>Inergen 300 bar iFlow</t>
  </si>
  <si>
    <t>336m³</t>
  </si>
  <si>
    <t>Blusgasinstallatie conform leveranciersvoorschriften, aansturing: NEN 2654-1:2018</t>
  </si>
  <si>
    <t>59.24.002</t>
  </si>
  <si>
    <t>65.30.001</t>
  </si>
  <si>
    <t>65.30</t>
  </si>
  <si>
    <t>beveiliging; overlast-, detectie- en alarmeringsinstallatie, algemeen (verzamelniveau)</t>
  </si>
  <si>
    <r>
      <rPr>
        <sz val="11"/>
        <color rgb="FF000000"/>
        <rFont val="Arial"/>
        <family val="2"/>
      </rPr>
      <t>Waterdetectie</t>
    </r>
  </si>
  <si>
    <r>
      <rPr>
        <sz val="11"/>
        <color rgb="FF000000"/>
        <rFont val="Arial"/>
        <family val="2"/>
      </rPr>
      <t>Cavia</t>
    </r>
  </si>
  <si>
    <t>65.30.002</t>
  </si>
  <si>
    <t xml:space="preserve">Waterdetectie </t>
  </si>
  <si>
    <t>Jola</t>
  </si>
  <si>
    <t xml:space="preserve">Cavia </t>
  </si>
  <si>
    <t>65.30.003</t>
  </si>
  <si>
    <r>
      <rPr>
        <sz val="11"/>
        <color rgb="FF000000"/>
        <rFont val="Arial"/>
        <family val="2"/>
      </rPr>
      <t>Waterdetectie (3 stuks)</t>
    </r>
  </si>
  <si>
    <r>
      <rPr>
        <sz val="11"/>
        <color rgb="FF000000"/>
        <rFont val="Arial"/>
        <family val="2"/>
      </rPr>
      <t>cavia</t>
    </r>
  </si>
  <si>
    <t>65.30.004</t>
  </si>
  <si>
    <r>
      <rPr>
        <sz val="11"/>
        <color rgb="FF000000"/>
        <rFont val="Arial"/>
        <family val="2"/>
      </rPr>
      <t>Waterdetectie koelmachine (Paleis/quest)</t>
    </r>
  </si>
  <si>
    <t>65.35.001</t>
  </si>
  <si>
    <t>65.35</t>
  </si>
  <si>
    <t>beveiliging, overlast, detectie en alarmering, gassenbeveiliging</t>
  </si>
  <si>
    <t>Zuurstof (O2) detectie installatie datacenter</t>
  </si>
  <si>
    <t>Dräger</t>
  </si>
  <si>
    <t>Regard 2400, 2x P7000 O2LS</t>
  </si>
  <si>
    <t>2x per jaar onderhoud conform leveranciersvoorschriften</t>
  </si>
  <si>
    <t>65.01.001</t>
  </si>
  <si>
    <t>65.01</t>
  </si>
  <si>
    <t>beveiliging; algemeen</t>
  </si>
  <si>
    <t>DesigoCC-Systeem (BMI)</t>
  </si>
  <si>
    <t>DesigoCC</t>
  </si>
  <si>
    <t>2e verdieping - Griffie- Waterstraat / W-R2.01 Ketelhuis</t>
  </si>
  <si>
    <t>1e verdieping / Ketelhuis</t>
  </si>
  <si>
    <t>2e verdieping - Paleis / P.2.10 TR</t>
  </si>
  <si>
    <t>BG / Vleugel N</t>
  </si>
  <si>
    <t>Kelder - Griffie- Waterstraat / W-R01.2</t>
  </si>
  <si>
    <t>2e verdieping / S.2.05</t>
  </si>
  <si>
    <t>Kelder - Quist / P.K.01</t>
  </si>
  <si>
    <t>2e verdieping - Paleis / P.2.01 TR</t>
  </si>
  <si>
    <t>2e verdieping - Paleis - Quist / P.2.01 TR</t>
  </si>
  <si>
    <t>Kelder / TR kelder</t>
  </si>
  <si>
    <t>2e verdieping - Paleis - Quist / spetterlab</t>
  </si>
  <si>
    <t>BG / serverruimte</t>
  </si>
  <si>
    <t>1e verdieping / serverruimte</t>
  </si>
  <si>
    <t>1e verdieping / Serverruimte</t>
  </si>
  <si>
    <t>Kelder / kelder SMS</t>
  </si>
  <si>
    <t>Kelder / TR Kelder</t>
  </si>
  <si>
    <t>Kelder / W-R01.2</t>
  </si>
  <si>
    <t>BG / TR Spie</t>
  </si>
  <si>
    <t>Kelder / ruimte S.K.06</t>
  </si>
  <si>
    <t>1e verdieping - Griffie- Waterstraat / serverruimte</t>
  </si>
  <si>
    <t>2e verdieping - Griffie- Waterstraat / serverruimte</t>
  </si>
  <si>
    <t>BG / opbergkast</t>
  </si>
  <si>
    <t>BG - Paleis - Quist / beveiligingsruimte</t>
  </si>
  <si>
    <t>BG - Paleis - Quist / Tegenover de meldkamer</t>
  </si>
  <si>
    <t>BG Buiten - Paleis - Quist / Tegenover meldkamer</t>
  </si>
  <si>
    <t>2e verdieping - Griffie- Waterstraat / Depot</t>
  </si>
  <si>
    <t>2e verdieping - Griffie- Waterstraat / W-R 2.3</t>
  </si>
  <si>
    <t>depot BG bevocht - Griffie- Waterstraat / Kantoorpand de Griffie</t>
  </si>
  <si>
    <t>1e verdieping - Griffie- Waterstraat / Archief W1.04</t>
  </si>
  <si>
    <t>Dak - Griffie- Waterstraat / dak</t>
  </si>
  <si>
    <t>BG - Paleis - Quist / statenzalen</t>
  </si>
  <si>
    <t>2e verdieping - Paleis - Quist / Ketelhuis</t>
  </si>
  <si>
    <t>2e verdieping - Griffie- Waterstraat / Ketelhuis</t>
  </si>
  <si>
    <t>BG - Expeditie Magazijn / Expeditie gang / Expeditie gang</t>
  </si>
  <si>
    <t>1e verdieping - Expeditie Magazijn / Ketelhuis Expeditie</t>
  </si>
  <si>
    <t>BG / expeditie</t>
  </si>
  <si>
    <t>BG / Quarataineruimte</t>
  </si>
  <si>
    <t>1e verdieping / Techniekruimte</t>
  </si>
  <si>
    <t>BG / werkkast TR</t>
  </si>
  <si>
    <t>1e verdieping / werkkast TR</t>
  </si>
  <si>
    <t>1e verdieping / TR luchtbehandeling</t>
  </si>
  <si>
    <t>Zolder - Paleis - Quist / Statenzaal san. ruimte</t>
  </si>
  <si>
    <t>Kelder - Griffie- Waterstraat / statenzaal kruipruimte</t>
  </si>
  <si>
    <t>kelder / kelder</t>
  </si>
  <si>
    <t>1e verdieping / S2,05</t>
  </si>
  <si>
    <t>2e verdieping / tentoostellingsruimte</t>
  </si>
  <si>
    <t>2e verdieping - Griffie- Waterstraat / W.2.07</t>
  </si>
  <si>
    <t>BG - Griffie- Waterstraat / Zolder toilet Horeca</t>
  </si>
  <si>
    <t>Dak - Griffie- Waterstraat / Dak</t>
  </si>
  <si>
    <t>1e verdieping / Tentoonstellingsruimte NB</t>
  </si>
  <si>
    <t>BG / werkplaats</t>
  </si>
  <si>
    <t>Kelder / SK08</t>
  </si>
  <si>
    <t>1e verdieping - Griffie- Waterstraat / W-R01.2</t>
  </si>
  <si>
    <t>1e verdieping / N-R1.1</t>
  </si>
  <si>
    <t>Kelder - Paleis / Kelder</t>
  </si>
  <si>
    <t>BG - Griffie- Waterstraat / BG</t>
  </si>
  <si>
    <t>00.01.002</t>
  </si>
  <si>
    <t>Algemeen</t>
  </si>
  <si>
    <t>Materieelvoorzieningen</t>
  </si>
  <si>
    <t>Klimmiddelen, trapjes en ladders</t>
  </si>
  <si>
    <t>Div.</t>
  </si>
  <si>
    <t>Trap 3 trede, trap 4 trede, 4-treeds trap, trap 4 trede, 12 sport Ladder, Trap, trap 5 trede, 7-treeds trap, 3-treeds trap, Ladder, 7-treeds trap, trap 7 trede, ladder 9 sport, 3-treeds trap, Vrijstaand opstap trap 2-treeds, trap 6 trede, Trap, trap 5 trede, trap 4 trede, trap 4 trede, 5-treeds trap, Vrijstaand opstap trap 2-treeds, Ladder</t>
  </si>
  <si>
    <t>NEN 2484 en EN 131</t>
  </si>
  <si>
    <t>51.11.011</t>
  </si>
  <si>
    <t>luchtverhitters; 0.72 garage</t>
  </si>
  <si>
    <t>Flaktgroup</t>
  </si>
  <si>
    <t>GEA Happel type 54122/43K</t>
  </si>
  <si>
    <t>51.51.002</t>
  </si>
  <si>
    <t>Nieuwbouw - TR BG 0.71</t>
  </si>
  <si>
    <t>Warmtepomp water-water hoog temperatuur</t>
  </si>
  <si>
    <t>Tetris W REV OH 15.2</t>
  </si>
  <si>
    <t>R410A 13kG</t>
  </si>
  <si>
    <t>51.51.003</t>
  </si>
  <si>
    <t>Nieuwbouw - dak</t>
  </si>
  <si>
    <t>Warmtepomp lucht-water hoogtemperatuur</t>
  </si>
  <si>
    <t>ZETA REV HP XT 18.4</t>
  </si>
  <si>
    <t>R410A</t>
  </si>
  <si>
    <t>51.51.004</t>
  </si>
  <si>
    <t>8DDL 803C</t>
  </si>
  <si>
    <t>Serie BDD/BDD6 - Double Fan Row</t>
  </si>
  <si>
    <t>55.10.051</t>
  </si>
  <si>
    <t>Splitunit - 3x binnendeel, 1x buitendeel</t>
  </si>
  <si>
    <t>3x FTXP25N5V1B binnendeel
1x 3MXM68A2V1B9 buitendeel</t>
  </si>
  <si>
    <t>R32 / GWP 675 - 2kg</t>
  </si>
  <si>
    <t>55.10.052</t>
  </si>
  <si>
    <t>55.10.053</t>
  </si>
  <si>
    <t>Splitunit - 2x binnendeel, 1x buitendeel</t>
  </si>
  <si>
    <t>2x FTXP25N5V1B binnendeel
1x 2MXM50A2V1B buitendeel</t>
  </si>
  <si>
    <t>R32 / GWP 675 - 1,15kg</t>
  </si>
  <si>
    <t>55.10.054</t>
  </si>
  <si>
    <t>Splitunit - 4x binnendeel, 1x buitendeel</t>
  </si>
  <si>
    <t>4x FTXP25N5V1B binnendeel
1x R2A25GD741B buitendeel</t>
  </si>
  <si>
    <t>R32 / GWP 675 - 5kg</t>
  </si>
  <si>
    <t>55.10.055</t>
  </si>
  <si>
    <t>NEN2654-3:2012</t>
  </si>
  <si>
    <t>1997-2023</t>
  </si>
  <si>
    <t>Nieuwe EC-fans geplaatst 2023</t>
  </si>
  <si>
    <t>Luchtbehandelingskast Oostgevel toevoer + twincoil</t>
  </si>
  <si>
    <t>twincoil en nieuwe EC-fans in 2023 geplaatst</t>
  </si>
  <si>
    <t>Luchtbehandelingskast Westgevel toevoer + twincoil</t>
  </si>
  <si>
    <t>Zumtobel</t>
  </si>
  <si>
    <t>33 meetpunten bliksemafleiderinstallatie hoofdgebouw, 7 meetpunten cameramasten, 24 meetpunten potentiaalvereffening</t>
  </si>
  <si>
    <t>14 cylinders elk 80 liter gevuld met 24m³ Inergen</t>
  </si>
  <si>
    <t>Kosten beheer + aanwezigheid  + energie-auditrapportage</t>
  </si>
  <si>
    <t>0</t>
  </si>
  <si>
    <t>Onbekend</t>
  </si>
  <si>
    <t>Accu’s: 18x BTX 12-28LS; 75 noodverlichtingsarmaturen, 75 vluchtroutearmaturen.</t>
  </si>
  <si>
    <t>Accu’s: 18x SSB SBL 12-85; 50 noodverlichtingsarmaturen, 50 vluchtroutearmaturen.</t>
  </si>
  <si>
    <t>Accu’s: 18x BTX 12-45LS; 100 noodverlichtingsarmaturen, 100 vluchtroutearmaturen.</t>
  </si>
  <si>
    <t>Accu’s: 18x BTX 12-55LS; 75 noodverlichtingsarmaturen, 75 vluchtroutearmaturen.</t>
  </si>
  <si>
    <t>Keerkleppen</t>
  </si>
  <si>
    <t>Meng- en aftap-kranen</t>
  </si>
  <si>
    <t xml:space="preserve">jockeypomp: KSB - WEA80M1-2 (bj2011), 1 alarmklep, droge sprinklers.
Keerkleppen en alarmklep gereviseerd en droge sprinklers vervangen in 2022, </t>
  </si>
  <si>
    <t>verklaart zich door ondertekening van dit inschrijvingsbiljet bereid tot het inspanningsgericht onderhoud E&amp;W-installaties van het provincie Noord-Brabant te 's-Hertogenbosch conform Beschrijvend document met casenummer: C2364293</t>
  </si>
  <si>
    <t>Extra kosten fysieke aanwezigheid</t>
  </si>
  <si>
    <t xml:space="preserve">Kosten opstellen Energie-audit-rapport </t>
  </si>
  <si>
    <t>Eenheid</t>
  </si>
  <si>
    <t>Rijlabels</t>
  </si>
  <si>
    <t>Eindtotaal</t>
  </si>
  <si>
    <t>Kolomlabels</t>
  </si>
  <si>
    <t>Som van kosten prev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</si>
</sst>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  <numFmt numFmtId="167" formatCode="_-[$€-2]\ * #,##0.00_-;_-[$€-2]\ * #,##0.00\-;_-[$€-2]\ * &quot;-&quot;??_-;_-@_-"/>
    <numFmt numFmtId="168" formatCode="_-\ƒ\ * #,##0.00_-;_-\ƒ\ * #,##0.00\-;_-\ƒ\ * &quot;-&quot;??_-;_-@_-"/>
    <numFmt numFmtId="169" formatCode="_-[$€-2]\ * #,##0_-;_-[$€-2]\ * #,##0\-;_-[$€-2]\ * &quot;-&quot;??_-;_-@_-"/>
    <numFmt numFmtId="170" formatCode="[$-413]d\ mmmm\ yyyy;@"/>
    <numFmt numFmtId="171" formatCode="_ [$€-2]\ * #,##0.00_ ;_ [$€-2]\ * \-#,##0.00_ ;_ [$€-2]\ * &quot;-&quot;??_ ;_ @_ "/>
    <numFmt numFmtId="172" formatCode="0.0"/>
    <numFmt numFmtId="173" formatCode="0.00_ ;[Red]\-0.00\ 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sz val="9"/>
      <color indexed="10"/>
      <name val="Verdana"/>
      <family val="2"/>
    </font>
    <font>
      <b/>
      <sz val="11"/>
      <name val="Verdana"/>
      <family val="2"/>
    </font>
    <font>
      <sz val="8"/>
      <name val="Verdana"/>
      <family val="2"/>
    </font>
    <font>
      <sz val="11"/>
      <name val="Verdana"/>
      <family val="2"/>
    </font>
    <font>
      <b/>
      <i/>
      <sz val="9"/>
      <name val="Verdana"/>
      <family val="2"/>
    </font>
    <font>
      <b/>
      <vertAlign val="superscript"/>
      <sz val="9"/>
      <name val="Verdana"/>
      <family val="2"/>
    </font>
    <font>
      <vertAlign val="superscript"/>
      <sz val="9"/>
      <name val="Verdana"/>
      <family val="2"/>
    </font>
    <font>
      <sz val="9"/>
      <color indexed="81"/>
      <name val="Tahom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</fills>
  <borders count="123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12">
    <xf numFmtId="0" fontId="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54" applyNumberFormat="0" applyAlignment="0" applyProtection="0"/>
    <xf numFmtId="164" fontId="4" fillId="0" borderId="0" applyFont="0" applyFill="0" applyBorder="0" applyAlignment="0" applyProtection="0"/>
    <xf numFmtId="0" fontId="22" fillId="29" borderId="55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3" fillId="0" borderId="56" applyNumberFormat="0" applyFill="0" applyAlignment="0" applyProtection="0"/>
    <xf numFmtId="0" fontId="24" fillId="30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5" fillId="31" borderId="54" applyNumberFormat="0" applyAlignment="0" applyProtection="0"/>
    <xf numFmtId="0" fontId="26" fillId="0" borderId="57" applyNumberFormat="0" applyFill="0" applyAlignment="0" applyProtection="0"/>
    <xf numFmtId="0" fontId="27" fillId="0" borderId="58" applyNumberFormat="0" applyFill="0" applyAlignment="0" applyProtection="0"/>
    <xf numFmtId="0" fontId="28" fillId="0" borderId="59" applyNumberFormat="0" applyFill="0" applyAlignment="0" applyProtection="0"/>
    <xf numFmtId="0" fontId="28" fillId="0" borderId="59" applyNumberFormat="0" applyFill="0" applyAlignment="0" applyProtection="0"/>
    <xf numFmtId="0" fontId="28" fillId="0" borderId="0" applyNumberFormat="0" applyFill="0" applyBorder="0" applyAlignment="0" applyProtection="0"/>
    <xf numFmtId="0" fontId="29" fillId="32" borderId="0" applyNumberFormat="0" applyBorder="0" applyAlignment="0" applyProtection="0"/>
    <xf numFmtId="0" fontId="11" fillId="0" borderId="0"/>
    <xf numFmtId="0" fontId="4" fillId="0" borderId="0" applyProtection="0"/>
    <xf numFmtId="0" fontId="18" fillId="33" borderId="60" applyNumberFormat="0" applyFont="0" applyAlignment="0" applyProtection="0"/>
    <xf numFmtId="0" fontId="30" fillId="34" borderId="0" applyNumberFormat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1" fillId="0" borderId="0"/>
    <xf numFmtId="0" fontId="14" fillId="0" borderId="0"/>
    <xf numFmtId="0" fontId="1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>
      <alignment vertical="top"/>
    </xf>
    <xf numFmtId="0" fontId="4" fillId="0" borderId="0"/>
    <xf numFmtId="0" fontId="15" fillId="0" borderId="0">
      <alignment vertical="top"/>
    </xf>
    <xf numFmtId="0" fontId="12" fillId="0" borderId="0">
      <alignment vertical="top"/>
    </xf>
    <xf numFmtId="0" fontId="4" fillId="0" borderId="0"/>
    <xf numFmtId="0" fontId="1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31" fillId="0" borderId="0" applyNumberFormat="0" applyFill="0" applyBorder="0" applyAlignment="0" applyProtection="0"/>
    <xf numFmtId="0" fontId="32" fillId="0" borderId="61" applyNumberFormat="0" applyFill="0" applyAlignment="0" applyProtection="0"/>
    <xf numFmtId="0" fontId="33" fillId="28" borderId="6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52" fillId="0" borderId="0"/>
    <xf numFmtId="44" fontId="53" fillId="0" borderId="0" applyFont="0" applyFill="0" applyBorder="0" applyAlignment="0" applyProtection="0"/>
  </cellStyleXfs>
  <cellXfs count="325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35" borderId="0" xfId="0" applyFont="1" applyFill="1"/>
    <xf numFmtId="9" fontId="4" fillId="0" borderId="0" xfId="52" applyNumberFormat="1"/>
    <xf numFmtId="0" fontId="4" fillId="0" borderId="0" xfId="52"/>
    <xf numFmtId="8" fontId="4" fillId="0" borderId="0" xfId="52" applyNumberFormat="1"/>
    <xf numFmtId="49" fontId="4" fillId="0" borderId="0" xfId="52" applyNumberFormat="1"/>
    <xf numFmtId="49" fontId="4" fillId="0" borderId="0" xfId="52" applyNumberFormat="1" applyAlignment="1">
      <alignment horizontal="right" vertical="center"/>
    </xf>
    <xf numFmtId="0" fontId="8" fillId="0" borderId="0" xfId="52" applyFont="1"/>
    <xf numFmtId="6" fontId="4" fillId="0" borderId="71" xfId="52" applyNumberFormat="1" applyBorder="1"/>
    <xf numFmtId="0" fontId="4" fillId="0" borderId="0" xfId="52" quotePrefix="1"/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4" fillId="0" borderId="0" xfId="52" applyFont="1"/>
    <xf numFmtId="0" fontId="14" fillId="2" borderId="0" xfId="52" applyFont="1" applyFill="1"/>
    <xf numFmtId="0" fontId="14" fillId="2" borderId="0" xfId="52" applyFont="1" applyFill="1" applyAlignment="1">
      <alignment horizontal="center"/>
    </xf>
    <xf numFmtId="0" fontId="39" fillId="2" borderId="0" xfId="52" applyFont="1" applyFill="1" applyAlignment="1">
      <alignment horizontal="centerContinuous"/>
    </xf>
    <xf numFmtId="0" fontId="40" fillId="2" borderId="0" xfId="52" applyFont="1" applyFill="1"/>
    <xf numFmtId="0" fontId="39" fillId="0" borderId="0" xfId="52" applyFont="1"/>
    <xf numFmtId="0" fontId="40" fillId="2" borderId="0" xfId="0" applyFont="1" applyFill="1" applyAlignment="1">
      <alignment horizontal="centerContinuous"/>
    </xf>
    <xf numFmtId="0" fontId="39" fillId="2" borderId="0" xfId="52" applyFont="1" applyFill="1"/>
    <xf numFmtId="0" fontId="42" fillId="2" borderId="0" xfId="52" applyFont="1" applyFill="1"/>
    <xf numFmtId="0" fontId="39" fillId="2" borderId="0" xfId="52" applyFont="1" applyFill="1" applyAlignment="1">
      <alignment horizontal="right"/>
    </xf>
    <xf numFmtId="169" fontId="40" fillId="35" borderId="5" xfId="52" applyNumberFormat="1" applyFont="1" applyFill="1" applyBorder="1"/>
    <xf numFmtId="169" fontId="40" fillId="35" borderId="72" xfId="52" applyNumberFormat="1" applyFont="1" applyFill="1" applyBorder="1"/>
    <xf numFmtId="169" fontId="40" fillId="35" borderId="71" xfId="52" applyNumberFormat="1" applyFont="1" applyFill="1" applyBorder="1"/>
    <xf numFmtId="169" fontId="40" fillId="35" borderId="0" xfId="52" applyNumberFormat="1" applyFont="1" applyFill="1"/>
    <xf numFmtId="49" fontId="40" fillId="2" borderId="0" xfId="52" applyNumberFormat="1" applyFont="1" applyFill="1"/>
    <xf numFmtId="49" fontId="42" fillId="2" borderId="0" xfId="52" applyNumberFormat="1" applyFont="1" applyFill="1"/>
    <xf numFmtId="0" fontId="39" fillId="2" borderId="0" xfId="52" applyFont="1" applyFill="1" applyAlignment="1">
      <alignment horizontal="center"/>
    </xf>
    <xf numFmtId="0" fontId="39" fillId="2" borderId="4" xfId="52" applyFont="1" applyFill="1" applyBorder="1"/>
    <xf numFmtId="0" fontId="43" fillId="2" borderId="0" xfId="52" applyFont="1" applyFill="1"/>
    <xf numFmtId="0" fontId="14" fillId="0" borderId="73" xfId="52" applyFont="1" applyBorder="1" applyAlignment="1">
      <alignment vertical="center"/>
    </xf>
    <xf numFmtId="0" fontId="14" fillId="0" borderId="39" xfId="52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52" xfId="0" applyFont="1" applyBorder="1" applyAlignment="1">
      <alignment vertical="center"/>
    </xf>
    <xf numFmtId="166" fontId="14" fillId="2" borderId="0" xfId="52" applyNumberFormat="1" applyFont="1" applyFill="1"/>
    <xf numFmtId="0" fontId="14" fillId="0" borderId="74" xfId="52" applyFont="1" applyBorder="1" applyAlignment="1">
      <alignment vertical="center"/>
    </xf>
    <xf numFmtId="0" fontId="14" fillId="0" borderId="40" xfId="52" applyFont="1" applyBorder="1" applyAlignment="1">
      <alignment vertical="center"/>
    </xf>
    <xf numFmtId="0" fontId="14" fillId="0" borderId="40" xfId="52" applyFont="1" applyBorder="1" applyAlignment="1">
      <alignment vertical="center" wrapText="1"/>
    </xf>
    <xf numFmtId="0" fontId="14" fillId="0" borderId="40" xfId="0" applyFont="1" applyBorder="1" applyAlignment="1">
      <alignment horizontal="center" textRotation="90"/>
    </xf>
    <xf numFmtId="0" fontId="14" fillId="0" borderId="40" xfId="0" applyFont="1" applyBorder="1" applyAlignment="1">
      <alignment horizontal="center" textRotation="90" wrapText="1"/>
    </xf>
    <xf numFmtId="0" fontId="14" fillId="0" borderId="53" xfId="0" applyFont="1" applyBorder="1" applyAlignment="1">
      <alignment horizontal="center" textRotation="90" wrapText="1"/>
    </xf>
    <xf numFmtId="0" fontId="14" fillId="0" borderId="42" xfId="0" applyFont="1" applyBorder="1" applyAlignment="1">
      <alignment vertical="center"/>
    </xf>
    <xf numFmtId="0" fontId="14" fillId="0" borderId="42" xfId="52" applyFont="1" applyBorder="1" applyAlignment="1">
      <alignment vertical="center"/>
    </xf>
    <xf numFmtId="3" fontId="14" fillId="0" borderId="42" xfId="52" applyNumberFormat="1" applyFont="1" applyBorder="1" applyAlignment="1">
      <alignment vertical="center"/>
    </xf>
    <xf numFmtId="0" fontId="14" fillId="0" borderId="75" xfId="52" applyFont="1" applyBorder="1" applyAlignment="1">
      <alignment vertical="center"/>
    </xf>
    <xf numFmtId="0" fontId="14" fillId="0" borderId="53" xfId="52" applyFont="1" applyBorder="1" applyAlignment="1">
      <alignment vertical="center"/>
    </xf>
    <xf numFmtId="0" fontId="38" fillId="0" borderId="44" xfId="52" applyFont="1" applyBorder="1" applyAlignment="1">
      <alignment vertical="center"/>
    </xf>
    <xf numFmtId="166" fontId="14" fillId="35" borderId="0" xfId="52" applyNumberFormat="1" applyFont="1" applyFill="1"/>
    <xf numFmtId="0" fontId="44" fillId="0" borderId="0" xfId="52" applyFont="1"/>
    <xf numFmtId="0" fontId="45" fillId="0" borderId="0" xfId="52" applyFont="1"/>
    <xf numFmtId="0" fontId="14" fillId="35" borderId="0" xfId="52" applyFont="1" applyFill="1"/>
    <xf numFmtId="0" fontId="45" fillId="35" borderId="0" xfId="52" applyFont="1" applyFill="1"/>
    <xf numFmtId="49" fontId="14" fillId="2" borderId="0" xfId="52" applyNumberFormat="1" applyFont="1" applyFill="1"/>
    <xf numFmtId="0" fontId="45" fillId="2" borderId="0" xfId="52" applyFont="1" applyFill="1"/>
    <xf numFmtId="0" fontId="44" fillId="2" borderId="0" xfId="52" applyFont="1" applyFill="1"/>
    <xf numFmtId="166" fontId="44" fillId="2" borderId="0" xfId="52" applyNumberFormat="1" applyFont="1" applyFill="1"/>
    <xf numFmtId="0" fontId="39" fillId="2" borderId="0" xfId="0" applyFont="1" applyFill="1"/>
    <xf numFmtId="0" fontId="40" fillId="2" borderId="0" xfId="0" applyFont="1" applyFill="1"/>
    <xf numFmtId="0" fontId="39" fillId="0" borderId="0" xfId="0" applyFont="1"/>
    <xf numFmtId="0" fontId="39" fillId="2" borderId="0" xfId="0" applyFont="1" applyFill="1" applyAlignment="1">
      <alignment vertical="center"/>
    </xf>
    <xf numFmtId="0" fontId="46" fillId="2" borderId="0" xfId="0" applyFont="1" applyFill="1" applyAlignment="1">
      <alignment horizontal="centerContinuous" vertical="center"/>
    </xf>
    <xf numFmtId="0" fontId="39" fillId="0" borderId="0" xfId="0" applyFont="1" applyAlignment="1">
      <alignment vertical="center"/>
    </xf>
    <xf numFmtId="166" fontId="39" fillId="2" borderId="0" xfId="0" applyNumberFormat="1" applyFont="1" applyFill="1" applyAlignment="1">
      <alignment horizontal="centerContinuous" vertical="center"/>
    </xf>
    <xf numFmtId="0" fontId="39" fillId="2" borderId="6" xfId="0" applyFont="1" applyFill="1" applyBorder="1"/>
    <xf numFmtId="0" fontId="39" fillId="2" borderId="7" xfId="0" applyFont="1" applyFill="1" applyBorder="1"/>
    <xf numFmtId="49" fontId="39" fillId="2" borderId="7" xfId="0" applyNumberFormat="1" applyFont="1" applyFill="1" applyBorder="1" applyAlignment="1">
      <alignment horizontal="right"/>
    </xf>
    <xf numFmtId="4" fontId="39" fillId="2" borderId="8" xfId="0" applyNumberFormat="1" applyFont="1" applyFill="1" applyBorder="1" applyAlignment="1">
      <alignment horizontal="right"/>
    </xf>
    <xf numFmtId="0" fontId="39" fillId="2" borderId="9" xfId="0" applyFont="1" applyFill="1" applyBorder="1"/>
    <xf numFmtId="0" fontId="39" fillId="2" borderId="10" xfId="0" applyFont="1" applyFill="1" applyBorder="1"/>
    <xf numFmtId="0" fontId="39" fillId="35" borderId="11" xfId="0" applyFont="1" applyFill="1" applyBorder="1"/>
    <xf numFmtId="49" fontId="39" fillId="2" borderId="11" xfId="0" applyNumberFormat="1" applyFont="1" applyFill="1" applyBorder="1" applyAlignment="1">
      <alignment horizontal="right"/>
    </xf>
    <xf numFmtId="4" fontId="39" fillId="2" borderId="14" xfId="0" applyNumberFormat="1" applyFont="1" applyFill="1" applyBorder="1" applyAlignment="1">
      <alignment horizontal="right"/>
    </xf>
    <xf numFmtId="0" fontId="39" fillId="2" borderId="13" xfId="0" applyFont="1" applyFill="1" applyBorder="1"/>
    <xf numFmtId="4" fontId="39" fillId="2" borderId="12" xfId="0" applyNumberFormat="1" applyFont="1" applyFill="1" applyBorder="1" applyAlignment="1">
      <alignment horizontal="right"/>
    </xf>
    <xf numFmtId="0" fontId="39" fillId="35" borderId="10" xfId="0" applyFont="1" applyFill="1" applyBorder="1"/>
    <xf numFmtId="49" fontId="39" fillId="35" borderId="11" xfId="0" applyNumberFormat="1" applyFont="1" applyFill="1" applyBorder="1" applyAlignment="1">
      <alignment horizontal="right"/>
    </xf>
    <xf numFmtId="4" fontId="39" fillId="2" borderId="64" xfId="0" applyNumberFormat="1" applyFont="1" applyFill="1" applyBorder="1" applyAlignment="1">
      <alignment horizontal="right"/>
    </xf>
    <xf numFmtId="0" fontId="40" fillId="2" borderId="13" xfId="0" applyFont="1" applyFill="1" applyBorder="1" applyAlignment="1">
      <alignment horizontal="right"/>
    </xf>
    <xf numFmtId="0" fontId="39" fillId="2" borderId="11" xfId="0" applyFont="1" applyFill="1" applyBorder="1"/>
    <xf numFmtId="0" fontId="39" fillId="2" borderId="13" xfId="0" applyFont="1" applyFill="1" applyBorder="1" applyAlignment="1">
      <alignment horizontal="right"/>
    </xf>
    <xf numFmtId="168" fontId="40" fillId="2" borderId="19" xfId="0" applyNumberFormat="1" applyFont="1" applyFill="1" applyBorder="1" applyAlignment="1">
      <alignment horizontal="right"/>
    </xf>
    <xf numFmtId="0" fontId="39" fillId="2" borderId="20" xfId="0" applyFont="1" applyFill="1" applyBorder="1" applyAlignment="1">
      <alignment horizontal="centerContinuous"/>
    </xf>
    <xf numFmtId="0" fontId="39" fillId="2" borderId="21" xfId="0" applyFont="1" applyFill="1" applyBorder="1" applyAlignment="1">
      <alignment horizontal="centerContinuous"/>
    </xf>
    <xf numFmtId="0" fontId="39" fillId="2" borderId="23" xfId="0" applyFont="1" applyFill="1" applyBorder="1" applyAlignment="1">
      <alignment vertical="top" wrapText="1"/>
    </xf>
    <xf numFmtId="0" fontId="39" fillId="2" borderId="24" xfId="0" applyFont="1" applyFill="1" applyBorder="1" applyAlignment="1">
      <alignment vertical="top" wrapText="1"/>
    </xf>
    <xf numFmtId="0" fontId="39" fillId="2" borderId="25" xfId="0" applyFont="1" applyFill="1" applyBorder="1" applyAlignment="1">
      <alignment vertical="top" wrapText="1"/>
    </xf>
    <xf numFmtId="0" fontId="39" fillId="2" borderId="26" xfId="0" applyFont="1" applyFill="1" applyBorder="1" applyAlignment="1">
      <alignment vertical="top" wrapText="1"/>
    </xf>
    <xf numFmtId="0" fontId="39" fillId="2" borderId="0" xfId="0" applyFont="1" applyFill="1" applyAlignment="1">
      <alignment vertical="top" wrapText="1"/>
    </xf>
    <xf numFmtId="0" fontId="39" fillId="0" borderId="0" xfId="0" applyFont="1" applyAlignment="1">
      <alignment vertical="top" wrapText="1"/>
    </xf>
    <xf numFmtId="0" fontId="39" fillId="2" borderId="27" xfId="0" applyFont="1" applyFill="1" applyBorder="1" applyAlignment="1">
      <alignment wrapText="1"/>
    </xf>
    <xf numFmtId="0" fontId="39" fillId="2" borderId="0" xfId="0" applyFont="1" applyFill="1" applyAlignment="1">
      <alignment wrapText="1"/>
    </xf>
    <xf numFmtId="0" fontId="39" fillId="2" borderId="28" xfId="0" applyFont="1" applyFill="1" applyBorder="1" applyAlignment="1">
      <alignment wrapText="1"/>
    </xf>
    <xf numFmtId="0" fontId="39" fillId="2" borderId="28" xfId="0" quotePrefix="1" applyFont="1" applyFill="1" applyBorder="1" applyAlignment="1">
      <alignment wrapText="1"/>
    </xf>
    <xf numFmtId="0" fontId="39" fillId="2" borderId="29" xfId="0" applyFont="1" applyFill="1" applyBorder="1" applyAlignment="1">
      <alignment wrapText="1"/>
    </xf>
    <xf numFmtId="0" fontId="39" fillId="0" borderId="0" xfId="0" applyFont="1" applyAlignment="1">
      <alignment wrapText="1"/>
    </xf>
    <xf numFmtId="171" fontId="39" fillId="0" borderId="0" xfId="0" applyNumberFormat="1" applyFont="1"/>
    <xf numFmtId="0" fontId="39" fillId="2" borderId="15" xfId="0" applyFont="1" applyFill="1" applyBorder="1"/>
    <xf numFmtId="0" fontId="39" fillId="2" borderId="17" xfId="0" applyFont="1" applyFill="1" applyBorder="1"/>
    <xf numFmtId="0" fontId="39" fillId="2" borderId="18" xfId="0" applyFont="1" applyFill="1" applyBorder="1"/>
    <xf numFmtId="0" fontId="39" fillId="2" borderId="0" xfId="0" applyFont="1" applyFill="1" applyAlignment="1">
      <alignment horizontal="center"/>
    </xf>
    <xf numFmtId="0" fontId="40" fillId="0" borderId="0" xfId="0" applyFont="1"/>
    <xf numFmtId="0" fontId="39" fillId="2" borderId="32" xfId="0" applyFont="1" applyFill="1" applyBorder="1" applyAlignment="1">
      <alignment vertical="center"/>
    </xf>
    <xf numFmtId="4" fontId="39" fillId="2" borderId="33" xfId="0" applyNumberFormat="1" applyFont="1" applyFill="1" applyBorder="1" applyAlignment="1">
      <alignment horizontal="right"/>
    </xf>
    <xf numFmtId="168" fontId="40" fillId="2" borderId="69" xfId="0" applyNumberFormat="1" applyFont="1" applyFill="1" applyBorder="1" applyAlignment="1">
      <alignment horizontal="right"/>
    </xf>
    <xf numFmtId="168" fontId="40" fillId="2" borderId="35" xfId="0" applyNumberFormat="1" applyFont="1" applyFill="1" applyBorder="1" applyAlignment="1">
      <alignment horizontal="right"/>
    </xf>
    <xf numFmtId="0" fontId="39" fillId="2" borderId="34" xfId="0" applyFont="1" applyFill="1" applyBorder="1"/>
    <xf numFmtId="168" fontId="39" fillId="2" borderId="16" xfId="0" applyNumberFormat="1" applyFont="1" applyFill="1" applyBorder="1" applyAlignment="1">
      <alignment horizontal="right"/>
    </xf>
    <xf numFmtId="168" fontId="39" fillId="2" borderId="19" xfId="0" applyNumberFormat="1" applyFont="1" applyFill="1" applyBorder="1" applyAlignment="1">
      <alignment horizontal="right"/>
    </xf>
    <xf numFmtId="0" fontId="48" fillId="2" borderId="0" xfId="0" applyFont="1" applyFill="1"/>
    <xf numFmtId="0" fontId="39" fillId="0" borderId="67" xfId="0" applyFont="1" applyBorder="1"/>
    <xf numFmtId="17" fontId="40" fillId="2" borderId="0" xfId="0" applyNumberFormat="1" applyFont="1" applyFill="1"/>
    <xf numFmtId="0" fontId="39" fillId="2" borderId="22" xfId="0" applyFont="1" applyFill="1" applyBorder="1" applyAlignment="1">
      <alignment horizontal="centerContinuous"/>
    </xf>
    <xf numFmtId="170" fontId="39" fillId="38" borderId="5" xfId="52" applyNumberFormat="1" applyFont="1" applyFill="1" applyBorder="1" applyProtection="1">
      <protection locked="0"/>
    </xf>
    <xf numFmtId="8" fontId="4" fillId="0" borderId="71" xfId="52" applyNumberFormat="1" applyBorder="1"/>
    <xf numFmtId="49" fontId="4" fillId="0" borderId="0" xfId="52" quotePrefix="1" applyNumberFormat="1"/>
    <xf numFmtId="8" fontId="4" fillId="0" borderId="0" xfId="52" applyNumberFormat="1" applyAlignment="1">
      <alignment horizontal="right"/>
    </xf>
    <xf numFmtId="0" fontId="40" fillId="2" borderId="0" xfId="52" applyFont="1" applyFill="1" applyAlignment="1">
      <alignment horizontal="centerContinuous"/>
    </xf>
    <xf numFmtId="0" fontId="40" fillId="38" borderId="5" xfId="0" applyFont="1" applyFill="1" applyBorder="1" applyAlignment="1" applyProtection="1">
      <alignment horizontal="right"/>
      <protection locked="0"/>
    </xf>
    <xf numFmtId="0" fontId="40" fillId="38" borderId="5" xfId="0" applyFont="1" applyFill="1" applyBorder="1" applyProtection="1">
      <protection locked="0"/>
    </xf>
    <xf numFmtId="0" fontId="40" fillId="38" borderId="5" xfId="0" applyFont="1" applyFill="1" applyBorder="1" applyAlignment="1" applyProtection="1">
      <alignment horizontal="center"/>
      <protection locked="0"/>
    </xf>
    <xf numFmtId="167" fontId="39" fillId="38" borderId="36" xfId="0" applyNumberFormat="1" applyFont="1" applyFill="1" applyBorder="1" applyProtection="1">
      <protection locked="0"/>
    </xf>
    <xf numFmtId="0" fontId="14" fillId="0" borderId="0" xfId="52" applyFont="1" applyAlignment="1">
      <alignment horizontal="center"/>
    </xf>
    <xf numFmtId="0" fontId="14" fillId="0" borderId="0" xfId="52" applyFont="1" applyAlignment="1">
      <alignment textRotation="90"/>
    </xf>
    <xf numFmtId="0" fontId="38" fillId="0" borderId="76" xfId="52" applyFont="1" applyBorder="1"/>
    <xf numFmtId="0" fontId="38" fillId="0" borderId="43" xfId="52" applyFont="1" applyBorder="1"/>
    <xf numFmtId="0" fontId="14" fillId="35" borderId="0" xfId="52" applyFont="1" applyFill="1" applyAlignment="1">
      <alignment horizontal="center"/>
    </xf>
    <xf numFmtId="0" fontId="40" fillId="35" borderId="0" xfId="0" applyFont="1" applyFill="1" applyAlignment="1">
      <alignment horizontal="right"/>
    </xf>
    <xf numFmtId="167" fontId="39" fillId="35" borderId="36" xfId="0" applyNumberFormat="1" applyFont="1" applyFill="1" applyBorder="1"/>
    <xf numFmtId="167" fontId="39" fillId="35" borderId="37" xfId="0" applyNumberFormat="1" applyFont="1" applyFill="1" applyBorder="1"/>
    <xf numFmtId="0" fontId="0" fillId="35" borderId="0" xfId="0" applyFill="1"/>
    <xf numFmtId="0" fontId="0" fillId="35" borderId="4" xfId="0" applyFill="1" applyBorder="1"/>
    <xf numFmtId="0" fontId="0" fillId="35" borderId="4" xfId="0" applyFill="1" applyBorder="1" applyAlignment="1">
      <alignment horizontal="left"/>
    </xf>
    <xf numFmtId="0" fontId="39" fillId="2" borderId="65" xfId="0" applyFont="1" applyFill="1" applyBorder="1" applyAlignment="1">
      <alignment horizontal="right"/>
    </xf>
    <xf numFmtId="0" fontId="47" fillId="2" borderId="0" xfId="0" applyFont="1" applyFill="1"/>
    <xf numFmtId="172" fontId="40" fillId="35" borderId="5" xfId="0" applyNumberFormat="1" applyFont="1" applyFill="1" applyBorder="1" applyAlignment="1">
      <alignment horizontal="center"/>
    </xf>
    <xf numFmtId="0" fontId="39" fillId="0" borderId="21" xfId="0" applyFont="1" applyBorder="1" applyAlignment="1">
      <alignment horizontal="centerContinuous"/>
    </xf>
    <xf numFmtId="0" fontId="39" fillId="0" borderId="22" xfId="0" applyFont="1" applyBorder="1" applyAlignment="1">
      <alignment horizontal="centerContinuous"/>
    </xf>
    <xf numFmtId="0" fontId="39" fillId="2" borderId="49" xfId="0" applyFont="1" applyFill="1" applyBorder="1"/>
    <xf numFmtId="0" fontId="39" fillId="2" borderId="50" xfId="0" applyFont="1" applyFill="1" applyBorder="1"/>
    <xf numFmtId="0" fontId="39" fillId="2" borderId="51" xfId="0" applyFont="1" applyFill="1" applyBorder="1"/>
    <xf numFmtId="167" fontId="39" fillId="35" borderId="46" xfId="0" applyNumberFormat="1" applyFont="1" applyFill="1" applyBorder="1"/>
    <xf numFmtId="167" fontId="39" fillId="35" borderId="47" xfId="0" applyNumberFormat="1" applyFont="1" applyFill="1" applyBorder="1"/>
    <xf numFmtId="0" fontId="39" fillId="2" borderId="27" xfId="0" applyFont="1" applyFill="1" applyBorder="1"/>
    <xf numFmtId="0" fontId="39" fillId="2" borderId="32" xfId="0" applyFont="1" applyFill="1" applyBorder="1"/>
    <xf numFmtId="167" fontId="39" fillId="35" borderId="45" xfId="0" applyNumberFormat="1" applyFont="1" applyFill="1" applyBorder="1"/>
    <xf numFmtId="167" fontId="39" fillId="35" borderId="48" xfId="0" applyNumberFormat="1" applyFont="1" applyFill="1" applyBorder="1"/>
    <xf numFmtId="0" fontId="39" fillId="35" borderId="0" xfId="0" applyFont="1" applyFill="1"/>
    <xf numFmtId="167" fontId="39" fillId="38" borderId="7" xfId="0" applyNumberFormat="1" applyFont="1" applyFill="1" applyBorder="1" applyProtection="1">
      <protection locked="0"/>
    </xf>
    <xf numFmtId="167" fontId="39" fillId="38" borderId="2" xfId="0" applyNumberFormat="1" applyFont="1" applyFill="1" applyBorder="1" applyProtection="1">
      <protection locked="0"/>
    </xf>
    <xf numFmtId="167" fontId="39" fillId="38" borderId="18" xfId="0" applyNumberFormat="1" applyFont="1" applyFill="1" applyBorder="1" applyProtection="1">
      <protection locked="0"/>
    </xf>
    <xf numFmtId="0" fontId="14" fillId="0" borderId="0" xfId="52" applyFont="1" applyAlignment="1">
      <alignment horizontal="center" vertical="center"/>
    </xf>
    <xf numFmtId="0" fontId="14" fillId="35" borderId="0" xfId="52" applyFont="1" applyFill="1" applyAlignment="1">
      <alignment horizontal="center" vertical="center"/>
    </xf>
    <xf numFmtId="166" fontId="14" fillId="35" borderId="0" xfId="52" applyNumberFormat="1" applyFont="1" applyFill="1" applyAlignment="1">
      <alignment vertical="center"/>
    </xf>
    <xf numFmtId="0" fontId="45" fillId="35" borderId="0" xfId="52" applyFont="1" applyFill="1" applyAlignment="1">
      <alignment vertical="center"/>
    </xf>
    <xf numFmtId="0" fontId="14" fillId="35" borderId="0" xfId="52" applyFont="1" applyFill="1" applyAlignment="1">
      <alignment vertical="center"/>
    </xf>
    <xf numFmtId="166" fontId="44" fillId="2" borderId="0" xfId="52" applyNumberFormat="1" applyFont="1" applyFill="1" applyAlignment="1">
      <alignment vertical="center"/>
    </xf>
    <xf numFmtId="0" fontId="14" fillId="0" borderId="39" xfId="0" applyFont="1" applyBorder="1" applyAlignment="1">
      <alignment horizontal="right" vertical="center"/>
    </xf>
    <xf numFmtId="0" fontId="14" fillId="0" borderId="39" xfId="0" applyFont="1" applyBorder="1" applyAlignment="1">
      <alignment horizontal="center" vertical="center"/>
    </xf>
    <xf numFmtId="0" fontId="39" fillId="2" borderId="0" xfId="52" quotePrefix="1" applyFont="1" applyFill="1"/>
    <xf numFmtId="0" fontId="14" fillId="35" borderId="41" xfId="52" applyFont="1" applyFill="1" applyBorder="1" applyAlignment="1">
      <alignment vertical="center"/>
    </xf>
    <xf numFmtId="3" fontId="14" fillId="0" borderId="39" xfId="0" quotePrefix="1" applyNumberFormat="1" applyFont="1" applyBorder="1" applyAlignment="1">
      <alignment vertical="center"/>
    </xf>
    <xf numFmtId="0" fontId="39" fillId="2" borderId="67" xfId="0" applyFont="1" applyFill="1" applyBorder="1"/>
    <xf numFmtId="0" fontId="39" fillId="2" borderId="63" xfId="0" applyFont="1" applyFill="1" applyBorder="1"/>
    <xf numFmtId="167" fontId="39" fillId="38" borderId="95" xfId="0" applyNumberFormat="1" applyFont="1" applyFill="1" applyBorder="1" applyProtection="1">
      <protection locked="0"/>
    </xf>
    <xf numFmtId="167" fontId="39" fillId="35" borderId="96" xfId="0" applyNumberFormat="1" applyFont="1" applyFill="1" applyBorder="1"/>
    <xf numFmtId="167" fontId="39" fillId="35" borderId="97" xfId="0" applyNumberFormat="1" applyFont="1" applyFill="1" applyBorder="1"/>
    <xf numFmtId="0" fontId="39" fillId="2" borderId="2" xfId="0" applyFont="1" applyFill="1" applyBorder="1"/>
    <xf numFmtId="0" fontId="39" fillId="2" borderId="3" xfId="0" applyFont="1" applyFill="1" applyBorder="1"/>
    <xf numFmtId="0" fontId="39" fillId="2" borderId="98" xfId="0" applyFont="1" applyFill="1" applyBorder="1"/>
    <xf numFmtId="167" fontId="39" fillId="38" borderId="67" xfId="0" applyNumberFormat="1" applyFont="1" applyFill="1" applyBorder="1" applyProtection="1">
      <protection locked="0"/>
    </xf>
    <xf numFmtId="167" fontId="39" fillId="35" borderId="99" xfId="0" applyNumberFormat="1" applyFont="1" applyFill="1" applyBorder="1"/>
    <xf numFmtId="167" fontId="39" fillId="35" borderId="100" xfId="0" applyNumberFormat="1" applyFont="1" applyFill="1" applyBorder="1"/>
    <xf numFmtId="0" fontId="39" fillId="2" borderId="101" xfId="0" applyFont="1" applyFill="1" applyBorder="1"/>
    <xf numFmtId="0" fontId="39" fillId="2" borderId="102" xfId="0" applyFont="1" applyFill="1" applyBorder="1"/>
    <xf numFmtId="167" fontId="39" fillId="38" borderId="102" xfId="0" applyNumberFormat="1" applyFont="1" applyFill="1" applyBorder="1" applyProtection="1">
      <protection locked="0"/>
    </xf>
    <xf numFmtId="167" fontId="39" fillId="35" borderId="103" xfId="0" applyNumberFormat="1" applyFont="1" applyFill="1" applyBorder="1"/>
    <xf numFmtId="167" fontId="39" fillId="35" borderId="104" xfId="0" applyNumberFormat="1" applyFont="1" applyFill="1" applyBorder="1"/>
    <xf numFmtId="0" fontId="39" fillId="2" borderId="105" xfId="0" applyFont="1" applyFill="1" applyBorder="1"/>
    <xf numFmtId="167" fontId="39" fillId="38" borderId="85" xfId="0" applyNumberFormat="1" applyFont="1" applyFill="1" applyBorder="1" applyProtection="1">
      <protection locked="0"/>
    </xf>
    <xf numFmtId="167" fontId="39" fillId="35" borderId="106" xfId="0" applyNumberFormat="1" applyFont="1" applyFill="1" applyBorder="1"/>
    <xf numFmtId="167" fontId="39" fillId="35" borderId="107" xfId="0" applyNumberFormat="1" applyFont="1" applyFill="1" applyBorder="1"/>
    <xf numFmtId="167" fontId="39" fillId="35" borderId="50" xfId="0" applyNumberFormat="1" applyFont="1" applyFill="1" applyBorder="1"/>
    <xf numFmtId="0" fontId="39" fillId="2" borderId="20" xfId="0" applyFont="1" applyFill="1" applyBorder="1"/>
    <xf numFmtId="0" fontId="39" fillId="2" borderId="21" xfId="0" applyFont="1" applyFill="1" applyBorder="1"/>
    <xf numFmtId="0" fontId="39" fillId="2" borderId="108" xfId="0" applyFont="1" applyFill="1" applyBorder="1"/>
    <xf numFmtId="167" fontId="39" fillId="38" borderId="21" xfId="0" applyNumberFormat="1" applyFont="1" applyFill="1" applyBorder="1" applyProtection="1">
      <protection locked="0"/>
    </xf>
    <xf numFmtId="167" fontId="39" fillId="35" borderId="109" xfId="0" applyNumberFormat="1" applyFont="1" applyFill="1" applyBorder="1"/>
    <xf numFmtId="167" fontId="39" fillId="35" borderId="43" xfId="0" applyNumberFormat="1" applyFont="1" applyFill="1" applyBorder="1"/>
    <xf numFmtId="167" fontId="39" fillId="35" borderId="110" xfId="0" applyNumberFormat="1" applyFont="1" applyFill="1" applyBorder="1"/>
    <xf numFmtId="0" fontId="39" fillId="2" borderId="111" xfId="0" applyFont="1" applyFill="1" applyBorder="1"/>
    <xf numFmtId="0" fontId="39" fillId="2" borderId="112" xfId="0" applyFont="1" applyFill="1" applyBorder="1"/>
    <xf numFmtId="0" fontId="39" fillId="0" borderId="113" xfId="0" applyFont="1" applyBorder="1"/>
    <xf numFmtId="167" fontId="39" fillId="38" borderId="46" xfId="0" applyNumberFormat="1" applyFont="1" applyFill="1" applyBorder="1" applyProtection="1">
      <protection locked="0"/>
    </xf>
    <xf numFmtId="0" fontId="50" fillId="3" borderId="38" xfId="109" applyFont="1" applyFill="1" applyBorder="1" applyAlignment="1">
      <alignment wrapText="1"/>
    </xf>
    <xf numFmtId="0" fontId="50" fillId="3" borderId="38" xfId="109" applyFont="1" applyFill="1" applyBorder="1" applyAlignment="1">
      <alignment horizontal="right" wrapText="1"/>
    </xf>
    <xf numFmtId="0" fontId="50" fillId="3" borderId="38" xfId="109" applyFont="1" applyFill="1" applyBorder="1" applyAlignment="1">
      <alignment horizontal="left" wrapText="1"/>
    </xf>
    <xf numFmtId="173" fontId="51" fillId="39" borderId="38" xfId="52" applyNumberFormat="1" applyFont="1" applyFill="1" applyBorder="1" applyAlignment="1">
      <alignment horizontal="center" vertical="center" wrapText="1"/>
    </xf>
    <xf numFmtId="49" fontId="14" fillId="36" borderId="38" xfId="52" applyNumberFormat="1" applyFont="1" applyFill="1" applyBorder="1" applyAlignment="1">
      <alignment horizontal="left" wrapText="1"/>
    </xf>
    <xf numFmtId="0" fontId="54" fillId="0" borderId="71" xfId="0" applyFont="1" applyBorder="1" applyAlignment="1">
      <alignment vertical="center"/>
    </xf>
    <xf numFmtId="0" fontId="54" fillId="0" borderId="114" xfId="0" applyFont="1" applyBorder="1" applyAlignment="1">
      <alignment vertical="center"/>
    </xf>
    <xf numFmtId="0" fontId="54" fillId="0" borderId="115" xfId="0" applyFont="1" applyBorder="1" applyAlignment="1">
      <alignment vertical="center"/>
    </xf>
    <xf numFmtId="170" fontId="14" fillId="35" borderId="5" xfId="52" applyNumberFormat="1" applyFont="1" applyFill="1" applyBorder="1" applyAlignment="1">
      <alignment horizontal="right"/>
    </xf>
    <xf numFmtId="2" fontId="39" fillId="0" borderId="0" xfId="0" applyNumberFormat="1" applyFont="1"/>
    <xf numFmtId="1" fontId="39" fillId="0" borderId="0" xfId="0" applyNumberFormat="1" applyFont="1"/>
    <xf numFmtId="1" fontId="39" fillId="40" borderId="0" xfId="0" applyNumberFormat="1" applyFont="1" applyFill="1"/>
    <xf numFmtId="44" fontId="4" fillId="0" borderId="0" xfId="111" applyFont="1"/>
    <xf numFmtId="44" fontId="39" fillId="0" borderId="71" xfId="111" applyFont="1" applyBorder="1"/>
    <xf numFmtId="0" fontId="55" fillId="0" borderId="38" xfId="0" applyFont="1" applyBorder="1" applyAlignment="1">
      <alignment horizontal="left" vertical="top" wrapText="1"/>
    </xf>
    <xf numFmtId="0" fontId="56" fillId="0" borderId="38" xfId="0" applyFont="1" applyBorder="1" applyAlignment="1">
      <alignment horizontal="left" vertical="top" wrapText="1"/>
    </xf>
    <xf numFmtId="0" fontId="14" fillId="0" borderId="0" xfId="52" applyFont="1" applyAlignment="1">
      <alignment wrapText="1"/>
    </xf>
    <xf numFmtId="0" fontId="14" fillId="0" borderId="38" xfId="52" applyFont="1" applyBorder="1" applyAlignment="1">
      <alignment wrapText="1"/>
    </xf>
    <xf numFmtId="0" fontId="14" fillId="37" borderId="38" xfId="52" applyFont="1" applyFill="1" applyBorder="1" applyAlignment="1">
      <alignment wrapText="1"/>
    </xf>
    <xf numFmtId="0" fontId="14" fillId="35" borderId="0" xfId="52" applyFont="1" applyFill="1" applyAlignment="1">
      <alignment wrapText="1"/>
    </xf>
    <xf numFmtId="49" fontId="14" fillId="0" borderId="38" xfId="52" applyNumberFormat="1" applyFont="1" applyBorder="1" applyAlignment="1">
      <alignment horizontal="left" wrapText="1"/>
    </xf>
    <xf numFmtId="0" fontId="14" fillId="0" borderId="38" xfId="52" applyFont="1" applyBorder="1" applyAlignment="1">
      <alignment horizontal="left" wrapText="1"/>
    </xf>
    <xf numFmtId="0" fontId="14" fillId="0" borderId="38" xfId="52" applyFont="1" applyBorder="1" applyAlignment="1">
      <alignment horizontal="right" wrapText="1"/>
    </xf>
    <xf numFmtId="8" fontId="14" fillId="0" borderId="43" xfId="52" applyNumberFormat="1" applyFont="1" applyBorder="1" applyAlignment="1">
      <alignment wrapText="1"/>
    </xf>
    <xf numFmtId="173" fontId="14" fillId="0" borderId="38" xfId="52" applyNumberFormat="1" applyFont="1" applyBorder="1" applyAlignment="1">
      <alignment wrapText="1"/>
    </xf>
    <xf numFmtId="0" fontId="39" fillId="0" borderId="39" xfId="52" applyFont="1" applyBorder="1" applyAlignment="1">
      <alignment vertical="center"/>
    </xf>
    <xf numFmtId="0" fontId="14" fillId="0" borderId="39" xfId="52" quotePrefix="1" applyFont="1" applyBorder="1" applyAlignment="1">
      <alignment horizontal="right" vertical="center"/>
    </xf>
    <xf numFmtId="173" fontId="14" fillId="38" borderId="38" xfId="52" applyNumberFormat="1" applyFont="1" applyFill="1" applyBorder="1" applyAlignment="1" applyProtection="1">
      <alignment wrapText="1"/>
      <protection locked="0"/>
    </xf>
    <xf numFmtId="2" fontId="39" fillId="38" borderId="39" xfId="52" applyNumberFormat="1" applyFont="1" applyFill="1" applyBorder="1" applyAlignment="1" applyProtection="1">
      <alignment vertical="center"/>
      <protection locked="0"/>
    </xf>
    <xf numFmtId="2" fontId="39" fillId="38" borderId="52" xfId="52" applyNumberFormat="1" applyFont="1" applyFill="1" applyBorder="1" applyAlignment="1" applyProtection="1">
      <alignment horizontal="right" vertical="center"/>
      <protection locked="0"/>
    </xf>
    <xf numFmtId="2" fontId="14" fillId="35" borderId="41" xfId="52" applyNumberFormat="1" applyFont="1" applyFill="1" applyBorder="1" applyAlignment="1">
      <alignment vertical="center"/>
    </xf>
    <xf numFmtId="2" fontId="38" fillId="0" borderId="44" xfId="52" applyNumberFormat="1" applyFont="1" applyBorder="1" applyAlignment="1">
      <alignment vertical="center"/>
    </xf>
    <xf numFmtId="0" fontId="14" fillId="0" borderId="118" xfId="52" applyFont="1" applyBorder="1" applyAlignment="1">
      <alignment vertical="center"/>
    </xf>
    <xf numFmtId="0" fontId="14" fillId="0" borderId="119" xfId="0" applyFont="1" applyBorder="1" applyAlignment="1">
      <alignment horizontal="center" vertical="center"/>
    </xf>
    <xf numFmtId="0" fontId="14" fillId="0" borderId="120" xfId="52" applyFont="1" applyBorder="1" applyAlignment="1">
      <alignment vertical="center"/>
    </xf>
    <xf numFmtId="2" fontId="14" fillId="35" borderId="121" xfId="52" applyNumberFormat="1" applyFont="1" applyFill="1" applyBorder="1" applyAlignment="1">
      <alignment vertical="center"/>
    </xf>
    <xf numFmtId="2" fontId="39" fillId="38" borderId="122" xfId="52" applyNumberFormat="1" applyFont="1" applyFill="1" applyBorder="1" applyAlignment="1" applyProtection="1">
      <alignment vertical="center"/>
      <protection locked="0"/>
    </xf>
    <xf numFmtId="0" fontId="14" fillId="0" borderId="44" xfId="0" applyFont="1" applyBorder="1" applyAlignment="1">
      <alignment horizontal="center" vertical="center"/>
    </xf>
    <xf numFmtId="0" fontId="39" fillId="0" borderId="44" xfId="52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41" fillId="38" borderId="1" xfId="52" applyFont="1" applyFill="1" applyBorder="1" applyAlignment="1" applyProtection="1">
      <alignment horizontal="center"/>
      <protection locked="0"/>
    </xf>
    <xf numFmtId="0" fontId="41" fillId="38" borderId="2" xfId="52" applyFont="1" applyFill="1" applyBorder="1" applyAlignment="1" applyProtection="1">
      <alignment horizontal="center"/>
      <protection locked="0"/>
    </xf>
    <xf numFmtId="0" fontId="41" fillId="38" borderId="3" xfId="52" applyFont="1" applyFill="1" applyBorder="1" applyAlignment="1" applyProtection="1">
      <alignment horizontal="center"/>
      <protection locked="0"/>
    </xf>
    <xf numFmtId="0" fontId="40" fillId="38" borderId="1" xfId="52" applyFont="1" applyFill="1" applyBorder="1" applyAlignment="1" applyProtection="1">
      <alignment horizontal="center"/>
      <protection locked="0"/>
    </xf>
    <xf numFmtId="0" fontId="40" fillId="38" borderId="2" xfId="52" applyFont="1" applyFill="1" applyBorder="1" applyAlignment="1" applyProtection="1">
      <alignment horizontal="center"/>
      <protection locked="0"/>
    </xf>
    <xf numFmtId="0" fontId="40" fillId="38" borderId="3" xfId="52" applyFont="1" applyFill="1" applyBorder="1" applyAlignment="1" applyProtection="1">
      <alignment horizontal="center"/>
      <protection locked="0"/>
    </xf>
    <xf numFmtId="0" fontId="39" fillId="38" borderId="1" xfId="52" applyFont="1" applyFill="1" applyBorder="1" applyAlignment="1" applyProtection="1">
      <alignment horizontal="left"/>
      <protection locked="0"/>
    </xf>
    <xf numFmtId="0" fontId="39" fillId="38" borderId="2" xfId="52" applyFont="1" applyFill="1" applyBorder="1" applyAlignment="1" applyProtection="1">
      <alignment horizontal="left"/>
      <protection locked="0"/>
    </xf>
    <xf numFmtId="0" fontId="39" fillId="38" borderId="3" xfId="52" applyFont="1" applyFill="1" applyBorder="1" applyAlignment="1" applyProtection="1">
      <alignment horizontal="left"/>
      <protection locked="0"/>
    </xf>
    <xf numFmtId="0" fontId="40" fillId="38" borderId="1" xfId="52" applyFont="1" applyFill="1" applyBorder="1" applyAlignment="1" applyProtection="1">
      <alignment horizontal="left"/>
      <protection locked="0"/>
    </xf>
    <xf numFmtId="0" fontId="40" fillId="38" borderId="2" xfId="52" applyFont="1" applyFill="1" applyBorder="1" applyAlignment="1" applyProtection="1">
      <alignment horizontal="left"/>
      <protection locked="0"/>
    </xf>
    <xf numFmtId="0" fontId="40" fillId="38" borderId="3" xfId="52" applyFont="1" applyFill="1" applyBorder="1" applyAlignment="1" applyProtection="1">
      <alignment horizontal="left"/>
      <protection locked="0"/>
    </xf>
    <xf numFmtId="0" fontId="39" fillId="2" borderId="0" xfId="52" applyFont="1" applyFill="1" applyAlignment="1">
      <alignment horizontal="center" vertical="center" wrapText="1"/>
    </xf>
    <xf numFmtId="0" fontId="39" fillId="2" borderId="0" xfId="52" applyFont="1" applyFill="1" applyAlignment="1">
      <alignment horizontal="center"/>
    </xf>
    <xf numFmtId="0" fontId="40" fillId="2" borderId="0" xfId="52" applyFont="1" applyFill="1" applyAlignment="1">
      <alignment horizontal="center"/>
    </xf>
    <xf numFmtId="0" fontId="45" fillId="35" borderId="1" xfId="52" applyFont="1" applyFill="1" applyBorder="1" applyAlignment="1">
      <alignment horizontal="left"/>
    </xf>
    <xf numFmtId="0" fontId="45" fillId="35" borderId="3" xfId="52" applyFont="1" applyFill="1" applyBorder="1" applyAlignment="1">
      <alignment horizontal="left"/>
    </xf>
    <xf numFmtId="0" fontId="43" fillId="35" borderId="1" xfId="52" applyFont="1" applyFill="1" applyBorder="1" applyAlignment="1">
      <alignment horizontal="left"/>
    </xf>
    <xf numFmtId="0" fontId="43" fillId="35" borderId="2" xfId="52" applyFont="1" applyFill="1" applyBorder="1" applyAlignment="1">
      <alignment horizontal="left"/>
    </xf>
    <xf numFmtId="0" fontId="43" fillId="35" borderId="3" xfId="52" applyFont="1" applyFill="1" applyBorder="1" applyAlignment="1">
      <alignment horizontal="left"/>
    </xf>
    <xf numFmtId="2" fontId="39" fillId="38" borderId="116" xfId="52" applyNumberFormat="1" applyFont="1" applyFill="1" applyBorder="1" applyAlignment="1" applyProtection="1">
      <alignment horizontal="right" vertical="center"/>
      <protection locked="0"/>
    </xf>
    <xf numFmtId="2" fontId="39" fillId="38" borderId="115" xfId="52" applyNumberFormat="1" applyFont="1" applyFill="1" applyBorder="1" applyAlignment="1" applyProtection="1">
      <alignment horizontal="right" vertical="center"/>
      <protection locked="0"/>
    </xf>
    <xf numFmtId="2" fontId="39" fillId="38" borderId="117" xfId="52" applyNumberFormat="1" applyFont="1" applyFill="1" applyBorder="1" applyAlignment="1" applyProtection="1">
      <alignment horizontal="right" vertical="center"/>
      <protection locked="0"/>
    </xf>
    <xf numFmtId="0" fontId="40" fillId="2" borderId="1" xfId="0" applyFont="1" applyFill="1" applyBorder="1" applyAlignment="1">
      <alignment horizontal="left"/>
    </xf>
    <xf numFmtId="0" fontId="40" fillId="2" borderId="2" xfId="0" applyFont="1" applyFill="1" applyBorder="1" applyAlignment="1">
      <alignment horizontal="left"/>
    </xf>
    <xf numFmtId="0" fontId="40" fillId="2" borderId="3" xfId="0" applyFont="1" applyFill="1" applyBorder="1" applyAlignment="1">
      <alignment horizontal="left"/>
    </xf>
    <xf numFmtId="0" fontId="40" fillId="2" borderId="0" xfId="0" applyFont="1" applyFill="1" applyAlignment="1">
      <alignment horizontal="center"/>
    </xf>
    <xf numFmtId="170" fontId="39" fillId="2" borderId="1" xfId="0" quotePrefix="1" applyNumberFormat="1" applyFont="1" applyFill="1" applyBorder="1" applyAlignment="1">
      <alignment horizontal="right"/>
    </xf>
    <xf numFmtId="170" fontId="39" fillId="2" borderId="3" xfId="0" quotePrefix="1" applyNumberFormat="1" applyFont="1" applyFill="1" applyBorder="1" applyAlignment="1">
      <alignment horizontal="right"/>
    </xf>
    <xf numFmtId="0" fontId="40" fillId="2" borderId="27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66" xfId="0" applyFont="1" applyFill="1" applyBorder="1" applyAlignment="1">
      <alignment horizontal="center" vertical="center" wrapText="1"/>
    </xf>
    <xf numFmtId="0" fontId="40" fillId="2" borderId="63" xfId="0" applyFont="1" applyFill="1" applyBorder="1" applyAlignment="1">
      <alignment horizontal="center" vertical="center" wrapText="1"/>
    </xf>
    <xf numFmtId="0" fontId="40" fillId="2" borderId="67" xfId="0" applyFont="1" applyFill="1" applyBorder="1" applyAlignment="1">
      <alignment horizontal="center" vertical="center" wrapText="1"/>
    </xf>
    <xf numFmtId="0" fontId="40" fillId="2" borderId="6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left"/>
    </xf>
    <xf numFmtId="0" fontId="39" fillId="2" borderId="3" xfId="0" applyFont="1" applyFill="1" applyBorder="1" applyAlignment="1">
      <alignment horizontal="left"/>
    </xf>
    <xf numFmtId="0" fontId="39" fillId="2" borderId="0" xfId="0" applyFont="1" applyFill="1" applyAlignment="1">
      <alignment horizontal="center"/>
    </xf>
    <xf numFmtId="170" fontId="39" fillId="0" borderId="1" xfId="0" applyNumberFormat="1" applyFont="1" applyBorder="1" applyAlignment="1">
      <alignment horizontal="right"/>
    </xf>
    <xf numFmtId="170" fontId="39" fillId="0" borderId="3" xfId="0" applyNumberFormat="1" applyFont="1" applyBorder="1" applyAlignment="1">
      <alignment horizontal="right"/>
    </xf>
    <xf numFmtId="0" fontId="40" fillId="2" borderId="17" xfId="0" applyFont="1" applyFill="1" applyBorder="1" applyAlignment="1">
      <alignment horizontal="center" vertical="center" wrapText="1"/>
    </xf>
    <xf numFmtId="0" fontId="40" fillId="2" borderId="18" xfId="0" applyFont="1" applyFill="1" applyBorder="1" applyAlignment="1">
      <alignment horizontal="center" vertical="center" wrapText="1"/>
    </xf>
    <xf numFmtId="0" fontId="40" fillId="2" borderId="70" xfId="0" applyFont="1" applyFill="1" applyBorder="1" applyAlignment="1">
      <alignment horizontal="center" vertical="center" wrapText="1"/>
    </xf>
    <xf numFmtId="0" fontId="0" fillId="38" borderId="38" xfId="0" applyFill="1" applyBorder="1" applyAlignment="1" applyProtection="1">
      <alignment horizontal="center"/>
      <protection locked="0"/>
    </xf>
    <xf numFmtId="0" fontId="0" fillId="38" borderId="77" xfId="0" applyFill="1" applyBorder="1" applyAlignment="1" applyProtection="1">
      <alignment horizontal="center"/>
      <protection locked="0"/>
    </xf>
    <xf numFmtId="0" fontId="0" fillId="38" borderId="79" xfId="0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0" fillId="38" borderId="80" xfId="0" applyFill="1" applyBorder="1" applyAlignment="1" applyProtection="1">
      <alignment horizontal="center"/>
      <protection locked="0"/>
    </xf>
    <xf numFmtId="0" fontId="0" fillId="38" borderId="84" xfId="0" applyFill="1" applyBorder="1" applyAlignment="1" applyProtection="1">
      <alignment horizontal="center"/>
      <protection locked="0"/>
    </xf>
    <xf numFmtId="0" fontId="0" fillId="38" borderId="30" xfId="0" applyFill="1" applyBorder="1" applyAlignment="1" applyProtection="1">
      <alignment horizontal="center"/>
      <protection locked="0"/>
    </xf>
    <xf numFmtId="170" fontId="3" fillId="2" borderId="1" xfId="0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38" borderId="82" xfId="0" applyFill="1" applyBorder="1" applyAlignment="1" applyProtection="1">
      <alignment horizontal="center"/>
      <protection locked="0"/>
    </xf>
    <xf numFmtId="0" fontId="0" fillId="38" borderId="93" xfId="0" applyFill="1" applyBorder="1" applyAlignment="1" applyProtection="1">
      <alignment horizontal="center"/>
      <protection locked="0"/>
    </xf>
    <xf numFmtId="0" fontId="0" fillId="38" borderId="81" xfId="0" applyFill="1" applyBorder="1" applyAlignment="1" applyProtection="1">
      <alignment horizontal="center"/>
      <protection locked="0"/>
    </xf>
    <xf numFmtId="0" fontId="0" fillId="38" borderId="83" xfId="0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6" fillId="35" borderId="23" xfId="0" applyFont="1" applyFill="1" applyBorder="1" applyAlignment="1">
      <alignment horizontal="center" vertical="center"/>
    </xf>
    <xf numFmtId="0" fontId="36" fillId="35" borderId="24" xfId="0" applyFont="1" applyFill="1" applyBorder="1" applyAlignment="1">
      <alignment horizontal="center" vertical="center"/>
    </xf>
    <xf numFmtId="0" fontId="36" fillId="35" borderId="89" xfId="0" applyFont="1" applyFill="1" applyBorder="1" applyAlignment="1">
      <alignment horizontal="center" vertical="center"/>
    </xf>
    <xf numFmtId="0" fontId="36" fillId="35" borderId="63" xfId="0" applyFont="1" applyFill="1" applyBorder="1" applyAlignment="1">
      <alignment horizontal="center" vertical="center"/>
    </xf>
    <xf numFmtId="0" fontId="36" fillId="35" borderId="67" xfId="0" applyFont="1" applyFill="1" applyBorder="1" applyAlignment="1">
      <alignment horizontal="center" vertical="center"/>
    </xf>
    <xf numFmtId="0" fontId="36" fillId="35" borderId="90" xfId="0" applyFont="1" applyFill="1" applyBorder="1" applyAlignment="1">
      <alignment horizontal="center" vertical="center"/>
    </xf>
    <xf numFmtId="0" fontId="37" fillId="35" borderId="94" xfId="0" applyFont="1" applyFill="1" applyBorder="1" applyAlignment="1">
      <alignment horizontal="center"/>
    </xf>
    <xf numFmtId="0" fontId="37" fillId="35" borderId="86" xfId="0" applyFont="1" applyFill="1" applyBorder="1" applyAlignment="1">
      <alignment horizontal="center"/>
    </xf>
    <xf numFmtId="0" fontId="37" fillId="35" borderId="87" xfId="0" applyFont="1" applyFill="1" applyBorder="1" applyAlignment="1">
      <alignment horizontal="center"/>
    </xf>
    <xf numFmtId="0" fontId="0" fillId="38" borderId="91" xfId="0" applyFill="1" applyBorder="1" applyAlignment="1" applyProtection="1">
      <alignment horizontal="center"/>
      <protection locked="0"/>
    </xf>
    <xf numFmtId="0" fontId="0" fillId="38" borderId="92" xfId="0" applyFill="1" applyBorder="1" applyAlignment="1" applyProtection="1">
      <alignment horizontal="center"/>
      <protection locked="0"/>
    </xf>
    <xf numFmtId="0" fontId="36" fillId="35" borderId="49" xfId="0" applyFont="1" applyFill="1" applyBorder="1" applyAlignment="1">
      <alignment horizontal="center"/>
    </xf>
    <xf numFmtId="0" fontId="36" fillId="35" borderId="50" xfId="0" applyFont="1" applyFill="1" applyBorder="1" applyAlignment="1">
      <alignment horizontal="center"/>
    </xf>
    <xf numFmtId="0" fontId="36" fillId="35" borderId="78" xfId="0" applyFont="1" applyFill="1" applyBorder="1" applyAlignment="1">
      <alignment horizontal="center"/>
    </xf>
    <xf numFmtId="0" fontId="37" fillId="35" borderId="85" xfId="0" applyFont="1" applyFill="1" applyBorder="1" applyAlignment="1">
      <alignment horizontal="center"/>
    </xf>
    <xf numFmtId="0" fontId="37" fillId="35" borderId="88" xfId="0" applyFont="1" applyFill="1" applyBorder="1" applyAlignment="1">
      <alignment horizontal="center"/>
    </xf>
    <xf numFmtId="0" fontId="0" fillId="38" borderId="31" xfId="0" applyFill="1" applyBorder="1" applyAlignment="1" applyProtection="1">
      <alignment horizontal="center"/>
      <protection locked="0"/>
    </xf>
    <xf numFmtId="0" fontId="0" fillId="0" borderId="0" xfId="0" applyNumberFormat="1"/>
  </cellXfs>
  <cellStyles count="11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mma_3D.Portfolio Summary-Lot 1" xfId="26" xr:uid="{00000000-0005-0000-0000-000019000000}"/>
    <cellStyle name="Controlecel" xfId="27" builtinId="23" customBuiltin="1"/>
    <cellStyle name="Currency 2" xfId="28" xr:uid="{00000000-0005-0000-0000-00001B000000}"/>
    <cellStyle name="Currency 2 2" xfId="29" xr:uid="{00000000-0005-0000-0000-00001C000000}"/>
    <cellStyle name="Euro" xfId="30" xr:uid="{00000000-0005-0000-0000-00001D000000}"/>
    <cellStyle name="Gekoppelde cel" xfId="31" builtinId="24" customBuiltin="1"/>
    <cellStyle name="Goed" xfId="32" builtinId="26" customBuiltin="1"/>
    <cellStyle name="Hyperlink 2" xfId="33" xr:uid="{00000000-0005-0000-0000-000020000000}"/>
    <cellStyle name="Hyperlink 2 2" xfId="34" xr:uid="{00000000-0005-0000-0000-000021000000}"/>
    <cellStyle name="Hyperlink 3" xfId="35" xr:uid="{00000000-0005-0000-0000-000022000000}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3 2" xfId="40" xr:uid="{00000000-0005-0000-0000-000027000000}"/>
    <cellStyle name="Kop 4" xfId="41" builtinId="19" customBuiltin="1"/>
    <cellStyle name="Neutraal" xfId="42" builtinId="28" customBuiltin="1"/>
    <cellStyle name="Normal 2" xfId="43" xr:uid="{00000000-0005-0000-0000-00002A000000}"/>
    <cellStyle name="Normal_Annex 4 Location Portfolio Overview RD v3" xfId="44" xr:uid="{00000000-0005-0000-0000-00002B000000}"/>
    <cellStyle name="Notitie 2" xfId="45" xr:uid="{00000000-0005-0000-0000-00002C000000}"/>
    <cellStyle name="Ongeldig" xfId="46" builtinId="27" customBuiltin="1"/>
    <cellStyle name="Procent 2" xfId="47" xr:uid="{00000000-0005-0000-0000-00002E000000}"/>
    <cellStyle name="Procent 2 2" xfId="48" xr:uid="{00000000-0005-0000-0000-00002F000000}"/>
    <cellStyle name="Procent 2 3" xfId="49" xr:uid="{00000000-0005-0000-0000-000030000000}"/>
    <cellStyle name="Procent 3" xfId="50" xr:uid="{00000000-0005-0000-0000-000031000000}"/>
    <cellStyle name="Procent 3 2" xfId="51" xr:uid="{00000000-0005-0000-0000-000032000000}"/>
    <cellStyle name="Standaard" xfId="0" builtinId="0"/>
    <cellStyle name="Standaard 11" xfId="52" xr:uid="{00000000-0005-0000-0000-000034000000}"/>
    <cellStyle name="Standaard 13" xfId="53" xr:uid="{00000000-0005-0000-0000-000035000000}"/>
    <cellStyle name="Standaard 15" xfId="54" xr:uid="{00000000-0005-0000-0000-000036000000}"/>
    <cellStyle name="Standaard 16" xfId="55" xr:uid="{00000000-0005-0000-0000-000037000000}"/>
    <cellStyle name="Standaard 18" xfId="56" xr:uid="{00000000-0005-0000-0000-000038000000}"/>
    <cellStyle name="Standaard 19" xfId="57" xr:uid="{00000000-0005-0000-0000-000039000000}"/>
    <cellStyle name="Standaard 2" xfId="58" xr:uid="{00000000-0005-0000-0000-00003A000000}"/>
    <cellStyle name="Standaard 2 2" xfId="59" xr:uid="{00000000-0005-0000-0000-00003B000000}"/>
    <cellStyle name="Standaard 2 3" xfId="60" xr:uid="{00000000-0005-0000-0000-00003C000000}"/>
    <cellStyle name="Standaard 20" xfId="61" xr:uid="{00000000-0005-0000-0000-00003D000000}"/>
    <cellStyle name="Standaard 21" xfId="62" xr:uid="{00000000-0005-0000-0000-00003E000000}"/>
    <cellStyle name="Standaard 24" xfId="63" xr:uid="{00000000-0005-0000-0000-00003F000000}"/>
    <cellStyle name="Standaard 25" xfId="64" xr:uid="{00000000-0005-0000-0000-000040000000}"/>
    <cellStyle name="Standaard 26" xfId="65" xr:uid="{00000000-0005-0000-0000-000041000000}"/>
    <cellStyle name="Standaard 27" xfId="66" xr:uid="{00000000-0005-0000-0000-000042000000}"/>
    <cellStyle name="Standaard 28" xfId="67" xr:uid="{00000000-0005-0000-0000-000043000000}"/>
    <cellStyle name="Standaard 29" xfId="68" xr:uid="{00000000-0005-0000-0000-000044000000}"/>
    <cellStyle name="Standaard 3" xfId="69" xr:uid="{00000000-0005-0000-0000-000045000000}"/>
    <cellStyle name="Standaard 3 2" xfId="70" xr:uid="{00000000-0005-0000-0000-000046000000}"/>
    <cellStyle name="Standaard 3 2 2" xfId="71" xr:uid="{00000000-0005-0000-0000-000047000000}"/>
    <cellStyle name="Standaard 31" xfId="72" xr:uid="{00000000-0005-0000-0000-000048000000}"/>
    <cellStyle name="Standaard 32" xfId="73" xr:uid="{00000000-0005-0000-0000-000049000000}"/>
    <cellStyle name="Standaard 33" xfId="74" xr:uid="{00000000-0005-0000-0000-00004A000000}"/>
    <cellStyle name="Standaard 39" xfId="75" xr:uid="{00000000-0005-0000-0000-00004B000000}"/>
    <cellStyle name="Standaard 4" xfId="76" xr:uid="{00000000-0005-0000-0000-00004C000000}"/>
    <cellStyle name="Standaard 4 2" xfId="77" xr:uid="{00000000-0005-0000-0000-00004D000000}"/>
    <cellStyle name="Standaard 4 2 2" xfId="78" xr:uid="{00000000-0005-0000-0000-00004E000000}"/>
    <cellStyle name="Standaard 4 3" xfId="79" xr:uid="{00000000-0005-0000-0000-00004F000000}"/>
    <cellStyle name="Standaard 4 4" xfId="80" xr:uid="{00000000-0005-0000-0000-000050000000}"/>
    <cellStyle name="Standaard 40" xfId="81" xr:uid="{00000000-0005-0000-0000-000051000000}"/>
    <cellStyle name="Standaard 41" xfId="82" xr:uid="{00000000-0005-0000-0000-000052000000}"/>
    <cellStyle name="Standaard 42" xfId="83" xr:uid="{00000000-0005-0000-0000-000053000000}"/>
    <cellStyle name="Standaard 43" xfId="84" xr:uid="{00000000-0005-0000-0000-000054000000}"/>
    <cellStyle name="Standaard 44" xfId="85" xr:uid="{00000000-0005-0000-0000-000055000000}"/>
    <cellStyle name="Standaard 45" xfId="86" xr:uid="{00000000-0005-0000-0000-000056000000}"/>
    <cellStyle name="Standaard 46" xfId="87" xr:uid="{00000000-0005-0000-0000-000057000000}"/>
    <cellStyle name="Standaard 47" xfId="88" xr:uid="{00000000-0005-0000-0000-000058000000}"/>
    <cellStyle name="Standaard 48" xfId="89" xr:uid="{00000000-0005-0000-0000-000059000000}"/>
    <cellStyle name="Standaard 49" xfId="90" xr:uid="{00000000-0005-0000-0000-00005A000000}"/>
    <cellStyle name="Standaard 5" xfId="91" xr:uid="{00000000-0005-0000-0000-00005B000000}"/>
    <cellStyle name="Standaard 5 2" xfId="92" xr:uid="{00000000-0005-0000-0000-00005C000000}"/>
    <cellStyle name="Standaard 5 3" xfId="93" xr:uid="{00000000-0005-0000-0000-00005D000000}"/>
    <cellStyle name="Standaard 5 3 2" xfId="94" xr:uid="{00000000-0005-0000-0000-00005E000000}"/>
    <cellStyle name="Standaard 5 4" xfId="95" xr:uid="{00000000-0005-0000-0000-00005F000000}"/>
    <cellStyle name="Standaard 5 5" xfId="96" xr:uid="{00000000-0005-0000-0000-000060000000}"/>
    <cellStyle name="Standaard 50" xfId="97" xr:uid="{00000000-0005-0000-0000-000061000000}"/>
    <cellStyle name="Standaard 51" xfId="98" xr:uid="{00000000-0005-0000-0000-000062000000}"/>
    <cellStyle name="Standaard 52" xfId="99" xr:uid="{00000000-0005-0000-0000-000063000000}"/>
    <cellStyle name="Standaard 6" xfId="100" xr:uid="{00000000-0005-0000-0000-000064000000}"/>
    <cellStyle name="Standaard 7" xfId="101" xr:uid="{00000000-0005-0000-0000-000065000000}"/>
    <cellStyle name="Standaard 7 2" xfId="108" xr:uid="{00000000-0005-0000-0000-000066000000}"/>
    <cellStyle name="Standaard 7 2 2" xfId="109" xr:uid="{00000000-0005-0000-0000-000067000000}"/>
    <cellStyle name="Standaard 8" xfId="110" xr:uid="{00000000-0005-0000-0000-000068000000}"/>
    <cellStyle name="Standaard 9" xfId="102" xr:uid="{00000000-0005-0000-0000-000069000000}"/>
    <cellStyle name="Titel" xfId="103" builtinId="15" customBuiltin="1"/>
    <cellStyle name="Totaal" xfId="104" builtinId="25" customBuiltin="1"/>
    <cellStyle name="Uitvoer" xfId="105" builtinId="21" customBuiltin="1"/>
    <cellStyle name="Valuta" xfId="111" builtinId="4"/>
    <cellStyle name="Verklarende tekst" xfId="106" builtinId="53" customBuiltin="1"/>
    <cellStyle name="Waarschuwingstekst" xfId="10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n van Bree | SY-NERGY" refreshedDate="45960.662839930555" createdVersion="8" refreshedVersion="8" minRefreshableVersion="3" recordCount="582" xr:uid="{0A3BB1DD-9334-4EC2-A045-6B0B0EEDB3C2}">
  <cacheSource type="worksheet">
    <worksheetSource ref="A1:T583" sheet="A Inventaris"/>
  </cacheSource>
  <cacheFields count="20">
    <cacheField name="ID" numFmtId="0">
      <sharedItems/>
    </cacheField>
    <cacheField name="Type vastgoed" numFmtId="0">
      <sharedItems/>
    </cacheField>
    <cacheField name="Gebouwnaam" numFmtId="0">
      <sharedItems count="5">
        <s v="Griffie"/>
        <s v="Het Noordbrabants Museum"/>
        <s v="Provinciehuis"/>
        <s v="N-gebouw"/>
        <s v="Design Museum"/>
      </sharedItems>
    </cacheField>
    <cacheField name="Adres" numFmtId="0">
      <sharedItems/>
    </cacheField>
    <cacheField name="Plaats" numFmtId="0">
      <sharedItems/>
    </cacheField>
    <cacheField name="Bouwlaag / Component locatie" numFmtId="0">
      <sharedItems containsBlank="1"/>
    </cacheField>
    <cacheField name="Hoofdelementomschrijving" numFmtId="0">
      <sharedItems containsBlank="1"/>
    </cacheField>
    <cacheField name="Hoofdelement-_x000a_code" numFmtId="0">
      <sharedItems containsSemiMixedTypes="0" containsString="0" containsNumber="1" containsInteger="1" minValue="0" maxValue="65" count="14">
        <n v="51"/>
        <n v="52"/>
        <n v="53"/>
        <n v="54"/>
        <n v="55"/>
        <n v="56"/>
        <n v="57"/>
        <n v="59"/>
        <n v="61"/>
        <n v="62"/>
        <n v="63"/>
        <n v="65"/>
        <n v="64"/>
        <n v="0"/>
      </sharedItems>
    </cacheField>
    <cacheField name="Subelement-_x000a_code" numFmtId="0">
      <sharedItems containsMixedTypes="1" containsNumber="1" containsInteger="1" minValue="0" maxValue="0"/>
    </cacheField>
    <cacheField name="Subelementomschrijving" numFmtId="0">
      <sharedItems/>
    </cacheField>
    <cacheField name="Component omschrijving" numFmtId="0">
      <sharedItems/>
    </cacheField>
    <cacheField name="Component fabrikant" numFmtId="0">
      <sharedItems containsBlank="1"/>
    </cacheField>
    <cacheField name="Component type " numFmtId="0">
      <sharedItems containsBlank="1" longText="1"/>
    </cacheField>
    <cacheField name="Component capaciteit" numFmtId="0">
      <sharedItems containsBlank="1"/>
    </cacheField>
    <cacheField name="Component aantal" numFmtId="0">
      <sharedItems containsMixedTypes="1" containsNumber="1" containsInteger="1" minValue="1" maxValue="2979"/>
    </cacheField>
    <cacheField name="Eenheid" numFmtId="0">
      <sharedItems/>
    </cacheField>
    <cacheField name="Component _x000a_bouwjaar" numFmtId="0">
      <sharedItems containsBlank="1" containsMixedTypes="1" containsNumber="1" containsInteger="1" minValue="1969" maxValue="2024"/>
    </cacheField>
    <cacheField name="Vigerende regelgeving" numFmtId="0">
      <sharedItems containsBlank="1"/>
    </cacheField>
    <cacheField name="Aanvullende info." numFmtId="0">
      <sharedItems containsBlank="1"/>
    </cacheField>
    <cacheField name="kosten prev OH" numFmtId="173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2">
  <r>
    <s v="51.11.001"/>
    <s v="Kantoor"/>
    <x v="0"/>
    <s v="Waterstraat 16"/>
    <s v="s-Hertogenbosch"/>
    <s v="2e verdieping - Griffie- Waterstraat / W-R2.01 Ketelhuis"/>
    <s v="Warmteopwekking"/>
    <x v="0"/>
    <s v="51.11"/>
    <s v="warmte-opwekking, lokaal"/>
    <s v="Atm.gasketel"/>
    <s v="Remeha"/>
    <s v="Gas 610 eco 2x 7 leden"/>
    <s v="896 kW"/>
    <n v="1"/>
    <s v="st"/>
    <n v="2010"/>
    <m/>
    <s v="Mach.nr 1015909201901/02"/>
    <m/>
  </r>
  <r>
    <s v="51.11.002"/>
    <s v="Bijeenkomst"/>
    <x v="1"/>
    <s v="Verwersstraat 41"/>
    <s v="s-Hertogenbosch"/>
    <s v="1e verdieping / Ketelhuis"/>
    <s v="Warmteopwekking"/>
    <x v="0"/>
    <s v="51.11"/>
    <s v="warmte-opwekking, lokaal"/>
    <s v="Atm.gasketel 1"/>
    <s v="Remeha"/>
    <s v="gas 310 eco 7 leden"/>
    <s v="427 kW"/>
    <n v="1"/>
    <s v="st"/>
    <n v="2011"/>
    <m/>
    <s v="Mach.nr. 1129403202800"/>
    <m/>
  </r>
  <r>
    <s v="51.11.003"/>
    <s v="Bijeenkomst"/>
    <x v="1"/>
    <s v="Verwersstraat 41"/>
    <s v="s-Hertogenbosch"/>
    <s v="2e verdieping - Paleis / P.2.10 TR"/>
    <s v="Warmteopwekking"/>
    <x v="0"/>
    <s v="51.11"/>
    <s v="warmte-opwekking, lokaal"/>
    <s v="Atm.gasketel 1"/>
    <s v="Remeha"/>
    <s v="gas 310 eco, 5 leden"/>
    <s v="269 kW"/>
    <n v="1"/>
    <s v="st"/>
    <n v="2011"/>
    <m/>
    <s v="Mach.nr 1124402802600"/>
    <m/>
  </r>
  <r>
    <s v="51.11.004"/>
    <s v="Bijeenkomst"/>
    <x v="1"/>
    <s v="Verwersstraat 41"/>
    <s v="s-Hertogenbosch"/>
    <s v="2e verdieping - Paleis / P.2.10 TR"/>
    <s v="Warmteopwekking"/>
    <x v="0"/>
    <s v="51.11"/>
    <s v="warmte-opwekking, lokaal"/>
    <s v="Atm.gasketel 2"/>
    <s v="Remeha"/>
    <s v="gas 310 eco, 5 leden"/>
    <s v="269 kW"/>
    <n v="1"/>
    <s v="st"/>
    <n v="2011"/>
    <m/>
    <s v="Mach.nr 1124402802590"/>
    <m/>
  </r>
  <r>
    <s v="51.11.005"/>
    <s v="Bijeenkomst"/>
    <x v="1"/>
    <s v="Verwersstraat 41"/>
    <s v="s-Hertogenbosch"/>
    <s v="1e verdieping / Ketelhuis"/>
    <s v="Warmteopwekking"/>
    <x v="0"/>
    <s v="51.11"/>
    <s v="warmte-opwekking, lokaal"/>
    <s v="Atm.gasketel 2"/>
    <s v="Remeha"/>
    <s v="gas 310 eco, 8 leden"/>
    <s v="499 kW"/>
    <n v="1"/>
    <s v="st"/>
    <n v="2011"/>
    <m/>
    <s v="Mach.nr. 1129403202820"/>
    <m/>
  </r>
  <r>
    <s v="51.11.006"/>
    <s v="Kantoor"/>
    <x v="2"/>
    <s v="Brabantlaan 1"/>
    <s v="s-Hertogenbosch"/>
    <s v="PH-01-K-K.005 (Ketelhuis)"/>
    <s v="Warmteopwekking"/>
    <x v="0"/>
    <s v="51.11"/>
    <s v="warmte-opwekking, lokaal"/>
    <s v="CV ketel 1"/>
    <s v="Novum Oss"/>
    <s v="Novutherm HRC 1602A"/>
    <s v="2000 Kw"/>
    <n v="1"/>
    <s v="st"/>
    <n v="1998"/>
    <s v="SCIOS"/>
    <m/>
    <m/>
  </r>
  <r>
    <s v="51.11.007"/>
    <s v="Kantoor"/>
    <x v="2"/>
    <s v="Brabantlaan 1"/>
    <s v="s-Hertogenbosch"/>
    <s v="PH-01-K-K.005 (Ketelhuis)"/>
    <s v="Warmteopwekking"/>
    <x v="0"/>
    <s v="51.11"/>
    <s v="warmte-opwekking, lokaal"/>
    <s v="CV-ketel 2"/>
    <s v="Viessmann"/>
    <s v="Vitocrossal 300 type CI3"/>
    <s v="640 kW"/>
    <n v="1"/>
    <s v="st"/>
    <n v="2024"/>
    <s v="SCIOS"/>
    <m/>
    <m/>
  </r>
  <r>
    <s v="51.11.008"/>
    <s v="Kantoor"/>
    <x v="2"/>
    <s v="Brabantlaan 1"/>
    <s v="s-Hertogenbosch"/>
    <s v="PH-01-K-K.005 (Ketelhuis)"/>
    <s v="Warmteopwekking"/>
    <x v="0"/>
    <s v="51.11"/>
    <s v="warmte-opwekking, lokaal"/>
    <s v="CV-ketel 3"/>
    <s v="Viessmann"/>
    <s v="Vitocrossal 300 type CI3"/>
    <s v="640 kW"/>
    <n v="1"/>
    <s v="st"/>
    <n v="2024"/>
    <s v="SCIOS"/>
    <m/>
    <m/>
  </r>
  <r>
    <s v="51.11.009"/>
    <s v="Kantoor"/>
    <x v="2"/>
    <s v="Brabantlaan 1"/>
    <s v="s-Hertogenbosch"/>
    <s v="PH-01-K-K.005 (Ketelhuis)"/>
    <s v="Warmteopwekking"/>
    <x v="0"/>
    <s v="51.11"/>
    <s v="warmte-opwekking, lokaal"/>
    <s v="CV-ketel 4"/>
    <s v="Viessmann"/>
    <s v="Vitocrossal 300 type CI3"/>
    <s v="640 kW"/>
    <n v="1"/>
    <s v="st"/>
    <n v="2024"/>
    <s v="SCIOS"/>
    <m/>
    <m/>
  </r>
  <r>
    <s v="51.11.010"/>
    <s v="Bijeenkomst"/>
    <x v="1"/>
    <s v="Verwersstraat 41"/>
    <s v="s-Hertogenbosch"/>
    <s v="Woonhuis"/>
    <s v="Warmteopwekking"/>
    <x v="0"/>
    <s v="51.11"/>
    <s v="warmte-opwekking, lokaal"/>
    <s v="Ketel woonhuis"/>
    <s v="Remeha"/>
    <s v="Avanta 35C"/>
    <s v="35kW"/>
    <n v="1"/>
    <s v="st"/>
    <n v="2011"/>
    <m/>
    <m/>
    <m/>
  </r>
  <r>
    <s v="51.11.011"/>
    <s v="Kantoor"/>
    <x v="3"/>
    <s v="Brabantlaan 3"/>
    <s v="s-Hertogenbosch"/>
    <s v="PH-02-0-72 (Garage)"/>
    <s v="Warmteopwekking"/>
    <x v="0"/>
    <s v="51.11"/>
    <s v="warmte-opwekking, lokaal"/>
    <s v="luchtverhitters; 0.72 garage"/>
    <s v="Flaktgroup"/>
    <s v="GEA Happel type 54122/43K"/>
    <m/>
    <n v="2"/>
    <s v="st"/>
    <n v="2023"/>
    <m/>
    <m/>
    <m/>
  </r>
  <r>
    <s v="51.51.001"/>
    <s v="Kantoor"/>
    <x v="2"/>
    <s v="Brabantlaan 1"/>
    <s v="s-Hertogenbosch"/>
    <s v="PH-01-K-K.005 (Ketelhuis)"/>
    <s v="Warmteopwekking"/>
    <x v="0"/>
    <s v="51.51"/>
    <s v="warmte-opwekking, bijzonder, warmtepomp"/>
    <s v="Warmtepomp WKO systeem"/>
    <s v="Carrier"/>
    <s v="30RW-245-A0191-PE"/>
    <m/>
    <n v="1"/>
    <s v="st"/>
    <n v="2015"/>
    <s v="F-gassen besluit, F-gassen richtlijn EU, EPBD-richtlijn EU, Regeling Energieprestatie, Besluit Energieprestatie."/>
    <s v="2 x 19 kg 407C"/>
    <m/>
  </r>
  <r>
    <s v="51.51.002"/>
    <s v="Kantoor"/>
    <x v="3"/>
    <s v="Brabantlaan 3"/>
    <s v="s-Hertogenbosch"/>
    <s v="Nieuwbouw - TR BG 0.71"/>
    <s v="Warmteopwekking"/>
    <x v="0"/>
    <s v="51.51"/>
    <s v="warmte-opwekking, bijzonder, warmtepomp"/>
    <s v="Warmtepomp water-water hoog temperatuur"/>
    <s v="Western"/>
    <s v="Tetris W REV OH 15.2"/>
    <s v="R410A 13kG"/>
    <n v="1"/>
    <s v="st"/>
    <n v="2023"/>
    <s v="F-gassen besluit, F-gassen richtlijn EU, EPBD-richtlijn EU, Regeling Energieprestatie, Besluit Energieprestatie."/>
    <m/>
    <m/>
  </r>
  <r>
    <s v="51.51.003"/>
    <s v="Kantoor"/>
    <x v="3"/>
    <s v="Brabantlaan 3"/>
    <s v="s-Hertogenbosch"/>
    <s v="Nieuwbouw - dak"/>
    <s v="Warmteopwekking"/>
    <x v="0"/>
    <s v="51.51"/>
    <s v="warmte-opwekking, bijzonder, warmtepomp"/>
    <s v="Warmtepomp lucht-water hoogtemperatuur"/>
    <s v="Western"/>
    <s v="ZETA REV HP XT 18.4"/>
    <s v="R410A"/>
    <n v="1"/>
    <s v="st"/>
    <n v="2023"/>
    <s v="F-gassen besluit, F-gassen richtlijn EU, EPBD-richtlijn EU, Regeling Energieprestatie, Besluit Energieprestatie."/>
    <m/>
    <m/>
  </r>
  <r>
    <s v="51.51.004"/>
    <s v="Kantoor"/>
    <x v="3"/>
    <s v="Brabantlaan 3"/>
    <s v="s-Hertogenbosch"/>
    <s v="Nieuwbouw - dak"/>
    <s v="Warmteopwekking"/>
    <x v="0"/>
    <s v="51.51"/>
    <s v="warmte-opwekking, bijzonder, warmtepomp"/>
    <s v="Warmtepomp lucht-water hoogtemperatuur"/>
    <s v="Western"/>
    <s v="ZETA REV HP XT 18.4"/>
    <s v="R410A"/>
    <n v="1"/>
    <s v="st"/>
    <n v="2023"/>
    <s v="F-gassen besluit, F-gassen richtlijn EU, EPBD-richtlijn EU, Regeling Energieprestatie, Besluit Energieprestatie."/>
    <m/>
    <m/>
  </r>
  <r>
    <s v="52.32.001"/>
    <s v="Kantoor"/>
    <x v="2"/>
    <s v="Brabantlaan 1"/>
    <s v="s-Hertogenbosch"/>
    <s v="PH-03--1-P Oost (Parkeerterrein Oost)"/>
    <s v="Afvoeren"/>
    <x v="1"/>
    <s v="52.32"/>
    <s v="afvoeren, afvalwater, bedrijfsafval"/>
    <s v="Vetput afvoer warme keuken en spoelkeuken"/>
    <m/>
    <m/>
    <m/>
    <n v="1"/>
    <s v="st"/>
    <n v="2023"/>
    <s v="Activiteitenbesluit 3.131, NEN1825-1/2"/>
    <m/>
    <m/>
  </r>
  <r>
    <s v="52.32.002"/>
    <s v="Bijeenkomst"/>
    <x v="1"/>
    <s v="Verwersstraat 41"/>
    <s v="s-Hertogenbosch"/>
    <s v="NBM"/>
    <m/>
    <x v="1"/>
    <s v="52.32"/>
    <s v="afvoeren, afvalwater, pompsysteem"/>
    <s v="Vetvangput NBM"/>
    <s v="Onbekend"/>
    <s v="SRC50ZJ-S"/>
    <s v="Onbekend"/>
    <n v="1"/>
    <s v="st"/>
    <n v="2011"/>
    <m/>
    <m/>
    <m/>
  </r>
  <r>
    <s v="52.36.001"/>
    <s v="Kantoor"/>
    <x v="2"/>
    <s v="Brabantlaan 1"/>
    <s v="s-Hertogenbosch"/>
    <s v="PH-03-0-T Noord (Tuin Noord)"/>
    <s v="Afvoeren"/>
    <x v="1"/>
    <s v="52.36"/>
    <s v="afvoeren, afvalwater, pompsysteem"/>
    <s v="Vuilwaterpomp in put bij oud ijzer ruimte"/>
    <m/>
    <s v="RW2DRK1215-2NW100X4"/>
    <m/>
    <n v="1"/>
    <s v="st"/>
    <n v="1996"/>
    <m/>
    <m/>
    <m/>
  </r>
  <r>
    <s v="52.36.002"/>
    <s v="Kantoor"/>
    <x v="2"/>
    <s v="Brabantlaan 1"/>
    <s v="s-Hertogenbosch"/>
    <s v="PH-01-PCC"/>
    <s v="Afvoeren"/>
    <x v="1"/>
    <s v="52.36"/>
    <s v="afvoeren, afvalwater, pompsysteem"/>
    <s v="Vuilwaterpomp in put Bunker"/>
    <m/>
    <s v="VW1 DRV 68-2 110"/>
    <m/>
    <n v="1"/>
    <s v="st"/>
    <n v="2017"/>
    <m/>
    <m/>
    <m/>
  </r>
  <r>
    <s v="52.36.003"/>
    <s v="Kantoor"/>
    <x v="2"/>
    <s v="Brabantlaan 1"/>
    <s v="s-Hertogenbosch"/>
    <s v="PH-03--1-P Noord (Parkeerterrein Noord)"/>
    <s v="Afvoeren"/>
    <x v="1"/>
    <s v="52.36"/>
    <s v="afvoeren, afvalwater, pompsysteem"/>
    <s v="Vuilwaterpomp in put garage dienstauto's"/>
    <m/>
    <s v="RW1 DRV1026-2 NW100X3"/>
    <m/>
    <n v="1"/>
    <s v="st"/>
    <n v="2002"/>
    <m/>
    <m/>
    <m/>
  </r>
  <r>
    <s v="52.36.004"/>
    <s v="Kantoor"/>
    <x v="2"/>
    <s v="Brabantlaan 1"/>
    <s v="s-Hertogenbosch"/>
    <s v="PH-01-K-K.005 (Ketelhuis)"/>
    <s v="Afvoeren"/>
    <x v="1"/>
    <s v="52.36"/>
    <s v="afvoeren, afvalwater, pompsysteem"/>
    <s v="Vuilwaterpomp in put ketelhuis"/>
    <m/>
    <s v="VW2 VRD17.5-508"/>
    <m/>
    <n v="1"/>
    <s v="st"/>
    <n v="1995"/>
    <m/>
    <m/>
    <m/>
  </r>
  <r>
    <s v="52.36.005"/>
    <s v="Kantoor"/>
    <x v="2"/>
    <s v="Brabantlaan 1"/>
    <s v="s-Hertogenbosch"/>
    <s v="PH-01-K-K.012b (Magazijn)"/>
    <s v="Afvoeren"/>
    <x v="1"/>
    <s v="52.36"/>
    <s v="afvoeren, afvalwater, pompsysteem"/>
    <s v="Vuilwaterpomp in put meubelopslag"/>
    <m/>
    <s v="RW1 DRV66-2 100 2&quot;"/>
    <m/>
    <n v="1"/>
    <s v="st"/>
    <n v="2007"/>
    <m/>
    <m/>
    <m/>
  </r>
  <r>
    <s v="52.36.006"/>
    <s v="Kantoor"/>
    <x v="2"/>
    <s v="Brabantlaan 1"/>
    <s v="s-Hertogenbosch"/>
    <s v="PH-02-0-72 (Garage)"/>
    <s v="Afvoeren"/>
    <x v="1"/>
    <s v="52.36"/>
    <s v="afvoeren, afvalwater, pompsysteem"/>
    <s v="Vuilwaterpomp in put milieugarage"/>
    <m/>
    <s v="RW2 DRV630-2 VL NW80X3"/>
    <m/>
    <n v="1"/>
    <s v="st"/>
    <n v="1994"/>
    <m/>
    <m/>
    <m/>
  </r>
  <r>
    <s v="52.36.007"/>
    <s v="Kantoor"/>
    <x v="2"/>
    <s v="Brabantlaan 1"/>
    <s v="s-Hertogenbosch"/>
    <s v="PH-03--1-P West (Parkeerterrein West)"/>
    <s v="Afvoeren"/>
    <x v="1"/>
    <s v="52.36"/>
    <s v="afvoeren, afvalwater, pompsysteem"/>
    <s v="Vuilwaterpomp in straatkolk"/>
    <m/>
    <s v="VW1 DRV611-2 W 130"/>
    <m/>
    <n v="1"/>
    <s v="st"/>
    <n v="2006"/>
    <m/>
    <m/>
    <m/>
  </r>
  <r>
    <s v="52.36.008"/>
    <s v="Bijeenkomst"/>
    <x v="4"/>
    <s v="De Mortel 4"/>
    <s v="s-Hertogenbosch"/>
    <s v="Kelder"/>
    <m/>
    <x v="1"/>
    <s v="52.36"/>
    <s v="afvoeren, afvalwater, pompsysteem"/>
    <s v="Vuilwaterpomp TR kelder"/>
    <s v="Duyvelaar"/>
    <s v="VW2 DVV76DLC.2"/>
    <m/>
    <n v="1"/>
    <s v="st"/>
    <n v="2012"/>
    <m/>
    <m/>
    <m/>
  </r>
  <r>
    <s v="52.36.009"/>
    <s v="Kantoor"/>
    <x v="2"/>
    <s v="Brabantlaan 1"/>
    <s v="s-Hertogenbosch"/>
    <m/>
    <s v="Afvoeren"/>
    <x v="1"/>
    <s v="52.36"/>
    <s v="afvoeren, afvalwater, pompsysteem"/>
    <s v="Vuilwaterpomp: keuken omroep Brabantn ; -1. Omroep Brabant"/>
    <s v="Sanibraur"/>
    <m/>
    <s v="Sani vite 3"/>
    <n v="1"/>
    <s v="st"/>
    <m/>
    <m/>
    <m/>
    <m/>
  </r>
  <r>
    <s v="52.51.001"/>
    <s v="Kantoor"/>
    <x v="2"/>
    <s v="Brabantlaan 1"/>
    <s v="s-Hertogenbosch"/>
    <s v="PH-03--1-P Noord (Parkeerterrein Noord)"/>
    <s v="Afvoeren"/>
    <x v="1"/>
    <s v="52.51"/>
    <s v="afvoeren, speciaal, chemisch verontreinigd afvalwater"/>
    <s v="Benzine afscheider 2"/>
    <m/>
    <m/>
    <m/>
    <n v="1"/>
    <s v="st"/>
    <m/>
    <s v="Activiteitenbesluit, Milieubeheer 2013, NEN-EN 858"/>
    <m/>
    <m/>
  </r>
  <r>
    <s v="52.51.002"/>
    <s v="Kantoor"/>
    <x v="2"/>
    <s v="Brabantlaan 1"/>
    <s v="s-Hertogenbosch"/>
    <s v="PH-03--1-P Noord (Parkeerterrein Noord)"/>
    <s v="Afvoeren"/>
    <x v="1"/>
    <s v="52.51"/>
    <s v="afvoeren, speciaal, chemisch verontreinigd afvalwater"/>
    <s v="Benzine afscheider 3"/>
    <m/>
    <m/>
    <m/>
    <n v="1"/>
    <s v="st"/>
    <m/>
    <s v="Activiteitenbesluit, Milieubeheer 2013, NEN-EN 858"/>
    <m/>
    <m/>
  </r>
  <r>
    <s v="52.51.003"/>
    <s v="Kantoor"/>
    <x v="2"/>
    <s v="Brabantlaan 1"/>
    <s v="s-Hertogenbosch"/>
    <s v="PH-03--1-P Noord (Parkeerterrein Noord)"/>
    <s v="Afvoeren"/>
    <x v="1"/>
    <s v="52.51"/>
    <s v="afvoeren, speciaal, chemisch verontreinigd afvalwater"/>
    <s v="Benzine-afscheider 1"/>
    <m/>
    <m/>
    <m/>
    <n v="1"/>
    <s v="st"/>
    <m/>
    <s v="Activiteitenbesluit, Milieubeheer 2013, NEN-EN 858"/>
    <m/>
    <m/>
  </r>
  <r>
    <s v="53.0.001"/>
    <s v="Kantoor"/>
    <x v="2"/>
    <s v="Brabantlaan 1"/>
    <s v="s-Hertogenbosch"/>
    <m/>
    <s v="Water"/>
    <x v="2"/>
    <s v="53.0"/>
    <s v="water; algemeen"/>
    <s v="Vijver pomp installatie; terrein ; kunstwerk bloeien en stromen"/>
    <s v="Samengestelde installatie 1x pomp inst _x000a_1x waterfilter _x000a_1x rotspartij _x000a_2x verlichtings spot"/>
    <s v="Kunst "/>
    <s v="Water ornament "/>
    <n v="1"/>
    <s v="st"/>
    <m/>
    <m/>
    <m/>
    <m/>
  </r>
  <r>
    <s v="53.11.001"/>
    <s v="Kantoor"/>
    <x v="3"/>
    <s v="Brabantlaan 3"/>
    <s v="s-Hertogenbosch"/>
    <s v="PH-02-0-FLEX (Flexwerkplek)"/>
    <s v="Water"/>
    <x v="2"/>
    <s v="53.11"/>
    <s v="water, drinkwater, netaansluiting"/>
    <s v="Drinkwater installatie tappunten Nieuwbouw"/>
    <m/>
    <m/>
    <m/>
    <n v="5"/>
    <s v="st"/>
    <m/>
    <s v="Waterleidingwet, Waterleidingbesluit, Arbowet, ISSO 55.1"/>
    <m/>
    <m/>
  </r>
  <r>
    <s v="53.11.002"/>
    <s v="Kantoor"/>
    <x v="2"/>
    <s v="Brabantlaan 1"/>
    <s v="s-Hertogenbosch"/>
    <s v="PH-01-Alg."/>
    <s v="Water"/>
    <x v="2"/>
    <s v="53.11"/>
    <s v="water, drinkwater, netaansluiting"/>
    <s v="Drinkwaterinstallatie tappunten hoofdgebouw"/>
    <m/>
    <m/>
    <m/>
    <n v="34"/>
    <s v="st"/>
    <m/>
    <s v="Waterleidingwet, Waterleidingbesluit, Arbowet, ISSO 55.1"/>
    <s v="Datum keuringsrapport 15-02 -2018"/>
    <m/>
  </r>
  <r>
    <s v="53.11.003"/>
    <s v="Kantoor"/>
    <x v="2"/>
    <s v="Brabantlaan 1"/>
    <s v="s-Hertogenbosch"/>
    <s v="PH-01-PCC"/>
    <s v="Water"/>
    <x v="2"/>
    <s v="53.11"/>
    <s v="water, drinkwater, netaansluiting"/>
    <s v="Keerkleppen"/>
    <m/>
    <m/>
    <m/>
    <n v="359"/>
    <s v="st"/>
    <m/>
    <s v="Waterleidingwet, Waterleidingbesluit, Arbowet, ISSO 55.1"/>
    <m/>
    <m/>
  </r>
  <r>
    <s v="53.11.004"/>
    <s v="Kantoor"/>
    <x v="2"/>
    <s v="Brabantlaan 1"/>
    <s v="s-Hertogenbosch"/>
    <s v="PH-03--1-P Noord (Parkeerterrein Noord)"/>
    <s v="Water"/>
    <x v="2"/>
    <s v="53.11"/>
    <s v="water, drinkwater, netaansluiting"/>
    <s v="Netaansluiting Brabant water"/>
    <m/>
    <m/>
    <m/>
    <n v="1"/>
    <s v="st"/>
    <m/>
    <s v="Waterleidingwet, Waterleidingbesluit, Arbowet, ISSO 55.1"/>
    <m/>
    <m/>
  </r>
  <r>
    <s v="53.12.001"/>
    <s v="Kantoor"/>
    <x v="2"/>
    <s v="Brabantlaan 1"/>
    <s v="s-Hertogenbosch"/>
    <s v="PH-03--1-P Noord (Parkeerterrein Noord)"/>
    <s v="Water"/>
    <x v="2"/>
    <s v="53.12"/>
    <s v="water, drinkwater, bronaansluiting"/>
    <s v="WKO provinciehuis hoofdgebouw"/>
    <m/>
    <m/>
    <m/>
    <n v="1"/>
    <s v="st"/>
    <m/>
    <s v="Wijzigingsbesluit bodemenergiesystemen"/>
    <m/>
    <m/>
  </r>
  <r>
    <s v="53.12.002"/>
    <s v="Kantoor"/>
    <x v="3"/>
    <s v="Brabantlaan 3"/>
    <s v="s-Hertogenbosch"/>
    <s v="PH-03--1-P Noord (Parkeerterrein Noord)"/>
    <s v="Water"/>
    <x v="2"/>
    <s v="53.12"/>
    <s v="water, drinkwater, bronaansluiting"/>
    <s v="WKO provinciehuis nieuwbouw"/>
    <m/>
    <m/>
    <m/>
    <n v="1"/>
    <s v="st"/>
    <m/>
    <s v="Wijzigingsbesluit bodemenergiesystemen"/>
    <m/>
    <m/>
  </r>
  <r>
    <s v="53.14.001"/>
    <s v="Bijeenkomst"/>
    <x v="1"/>
    <s v="Verwersstraat 41"/>
    <s v="s-Hertogenbosch"/>
    <s v="BG / Vleugel N"/>
    <s v="Water"/>
    <x v="2"/>
    <s v="53.14"/>
    <s v="water, drinkwater, drukverhoging"/>
    <s v="Hydrofoor"/>
    <s v="Duyvelaar"/>
    <s v="HU2 DPVME6/4 C 1x6/4"/>
    <m/>
    <n v="1"/>
    <s v="st"/>
    <n v="2011"/>
    <m/>
    <s v="Mach.nr. 12607153"/>
    <m/>
  </r>
  <r>
    <s v="53.14.002"/>
    <s v="Kantoor"/>
    <x v="0"/>
    <s v="Waterstraat 16"/>
    <s v="s-Hertogenbosch"/>
    <s v="Kelder - Griffie- Waterstraat / W-R01.2"/>
    <s v="Water"/>
    <x v="2"/>
    <s v="53.14"/>
    <s v="water, drinkwater, drukverhoging"/>
    <s v="Hydrofoor"/>
    <s v="Duyvelaar"/>
    <s v="HU2 DPVME/4B"/>
    <m/>
    <n v="1"/>
    <s v="st"/>
    <n v="2011"/>
    <m/>
    <s v="mach.nr. 10195412"/>
    <m/>
  </r>
  <r>
    <s v="53.14.003"/>
    <s v="Kantoor"/>
    <x v="2"/>
    <s v="Brabantlaan 1"/>
    <s v="s-Hertogenbosch"/>
    <s v="PH-01-P-P.005 (Ketelhuis)"/>
    <s v="Water"/>
    <x v="2"/>
    <s v="53.14"/>
    <s v="water, drinkwater, drukverhoging"/>
    <s v="Hydrofoor 1"/>
    <s v="Duijvelaar"/>
    <s v="HU3 Premium Line DPV6/8"/>
    <m/>
    <n v="1"/>
    <s v="st"/>
    <n v="2022"/>
    <m/>
    <m/>
    <m/>
  </r>
  <r>
    <s v="53.14.004"/>
    <s v="Kantoor"/>
    <x v="2"/>
    <s v="Brabantlaan 1"/>
    <s v="s-Hertogenbosch"/>
    <s v="PH-01-P-P.005 (Ketelhuis)"/>
    <s v="Water"/>
    <x v="2"/>
    <s v="53.14"/>
    <s v="water, drinkwater, drukverhoging"/>
    <s v="Hydrofoor 2"/>
    <s v="Duijvelaar"/>
    <s v="HU 2 DPVE10/10B"/>
    <m/>
    <n v="1"/>
    <s v="st"/>
    <n v="2016"/>
    <m/>
    <s v="2 x pomp"/>
    <m/>
  </r>
  <r>
    <s v="53.14.005"/>
    <s v="Kantoor"/>
    <x v="2"/>
    <s v="Brabantlaan 1"/>
    <s v="s-Hertogenbosch"/>
    <s v="PH-01-P-P.005 (Ketelhuis)"/>
    <s v="Water"/>
    <x v="2"/>
    <s v="53.14"/>
    <s v="water, drinkwater, drukverhoging"/>
    <s v="Hydrofoor 3"/>
    <s v="Duijvelaar"/>
    <s v="HU3 Premium Line DPV6/12"/>
    <m/>
    <n v="1"/>
    <s v="st"/>
    <n v="2022"/>
    <m/>
    <m/>
    <m/>
  </r>
  <r>
    <s v="53.14.006"/>
    <s v="Kantoor"/>
    <x v="2"/>
    <s v="Brabantlaan 1"/>
    <s v="s-Hertogenbosch"/>
    <s v="PH-01-P-P.005 (Ketelhuis)"/>
    <s v="Water"/>
    <x v="2"/>
    <s v="53.14"/>
    <s v="water, drinkwater, drukverhoging"/>
    <s v="Hydrofoor 4"/>
    <s v="Duijvelaar"/>
    <s v=" 3 x pomp CRe5-20"/>
    <m/>
    <n v="1"/>
    <s v="st"/>
    <n v="2009"/>
    <m/>
    <s v="3 x pomp CRe5-20"/>
    <m/>
  </r>
  <r>
    <s v="53.14.007"/>
    <s v="Kantoor"/>
    <x v="3"/>
    <s v="Brabantlaan 3"/>
    <s v="s-Hertogenbosch"/>
    <s v="PH-02-0-72 (Garage)"/>
    <s v="Water"/>
    <x v="2"/>
    <s v="53.14"/>
    <s v="water, drinkwater, drukverhoging"/>
    <s v="Hydrofoor Nieuwbouw"/>
    <s v="Duijvelaar"/>
    <s v="HU2 Premium Line DPV4/3"/>
    <m/>
    <n v="1"/>
    <s v="st"/>
    <n v="2022"/>
    <m/>
    <m/>
    <m/>
  </r>
  <r>
    <s v="53.21.001"/>
    <s v="Kantoor"/>
    <x v="2"/>
    <s v="Brabantlaan 1"/>
    <s v="s-Hertogenbosch"/>
    <s v="PH-02-0-27 (Voorbereiding Bodem en Lucht)"/>
    <s v="Water"/>
    <x v="2"/>
    <s v="53.21"/>
    <s v="water, verwarmd tapwater, direct verwarmd met voorraad"/>
    <s v="Boiler 1 in LAB 0.27 BG"/>
    <s v="Itho Daalderop"/>
    <s v="15 liter"/>
    <m/>
    <n v="1"/>
    <s v="st"/>
    <m/>
    <m/>
    <m/>
    <m/>
  </r>
  <r>
    <s v="53.21.002"/>
    <s v="Kantoor"/>
    <x v="2"/>
    <s v="Brabantlaan 1"/>
    <s v="s-Hertogenbosch"/>
    <s v="PH-01-B-B.056 (Spoelkeuken)"/>
    <s v="Water"/>
    <x v="2"/>
    <s v="53.21"/>
    <s v="water, verwarmd tapwater, direct verwarmd met voorraad"/>
    <s v="Boiler 1 spoelkeuken"/>
    <s v="Itho Daalderop"/>
    <s v="150 liter"/>
    <m/>
    <n v="1"/>
    <s v="st"/>
    <m/>
    <m/>
    <m/>
    <m/>
  </r>
  <r>
    <s v="53.21.003"/>
    <s v="Kantoor"/>
    <x v="2"/>
    <s v="Brabantlaan 1"/>
    <s v="s-Hertogenbosch"/>
    <s v="PH-02-0-27 (Voorbereiding Bodem en Lucht)"/>
    <s v="Water"/>
    <x v="2"/>
    <s v="53.21"/>
    <s v="water, verwarmd tapwater, direct verwarmd met voorraad"/>
    <s v="Boiler 2 in LAB 0.27 BG (afgekoppeld)"/>
    <s v="Itho Daalderop"/>
    <s v="15 liter"/>
    <m/>
    <n v="1"/>
    <s v="st"/>
    <m/>
    <m/>
    <m/>
    <m/>
  </r>
  <r>
    <s v="53.21.004"/>
    <s v="Kantoor"/>
    <x v="2"/>
    <s v="Brabantlaan 1"/>
    <s v="s-Hertogenbosch"/>
    <s v="PH-01-B-B.056 (keuken)"/>
    <s v="Water"/>
    <x v="2"/>
    <s v="53.21"/>
    <s v="water, verwarmd tapwater, direct verwarmd met voorraad"/>
    <s v="Boiler 2 keuken"/>
    <s v="Itho Daalderop"/>
    <s v="150 liter"/>
    <m/>
    <n v="1"/>
    <s v="st"/>
    <n v="2021"/>
    <m/>
    <m/>
    <m/>
  </r>
  <r>
    <s v="53.21.005"/>
    <s v="Kantoor"/>
    <x v="2"/>
    <s v="Brabantlaan 1"/>
    <s v="s-Hertogenbosch"/>
    <s v="PH-01-B-B.056 (Spoelkeuken)"/>
    <s v="Water"/>
    <x v="2"/>
    <s v="53.21"/>
    <s v="water, verwarmd tapwater, direct verwarmd met voorraad"/>
    <s v="Boiler 2 spoelkeuken"/>
    <s v="Itho Daalderop"/>
    <s v="150 liter"/>
    <m/>
    <n v="1"/>
    <s v="st"/>
    <n v="2021"/>
    <m/>
    <m/>
    <m/>
  </r>
  <r>
    <s v="53.21.006"/>
    <s v="Kantoor"/>
    <x v="2"/>
    <s v="Brabantlaan 1"/>
    <s v="s-Hertogenbosch"/>
    <s v="PH-01-P-P.157a (Werkplaats fietsen)"/>
    <s v="Water"/>
    <x v="2"/>
    <s v="53.21"/>
    <s v="water, verwarmd tapwater, direct verwarmd met voorraad"/>
    <s v="Boiler fietsenwerkplaats"/>
    <s v="Itho Daalderop"/>
    <s v="50 liter"/>
    <m/>
    <n v="1"/>
    <s v="st"/>
    <m/>
    <m/>
    <m/>
    <m/>
  </r>
  <r>
    <s v="53.21.007"/>
    <s v="Kantoor"/>
    <x v="2"/>
    <s v="Brabantlaan 1"/>
    <s v="s-Hertogenbosch"/>
    <s v="PH-02-0-14 (Calibratie ruimte)"/>
    <s v="Water"/>
    <x v="2"/>
    <s v="53.21"/>
    <s v="water, verwarmd tapwater, direct verwarmd met voorraad"/>
    <s v="Boiler in Calibratieruimte BG"/>
    <s v="Itho Daalderop"/>
    <s v="15 liter"/>
    <m/>
    <n v="1"/>
    <s v="st"/>
    <m/>
    <m/>
    <m/>
    <m/>
  </r>
  <r>
    <s v="53.21.008"/>
    <s v="Kantoor"/>
    <x v="2"/>
    <s v="Brabantlaan 1"/>
    <s v="s-Hertogenbosch"/>
    <s v="PH-02-0-46 (Berging)"/>
    <s v="Water"/>
    <x v="2"/>
    <s v="53.21"/>
    <s v="water, verwarmd tapwater, direct verwarmd met voorraad"/>
    <s v="Boiler in werkkast berging"/>
    <s v="Itho Daalderop"/>
    <s v="15 liter"/>
    <m/>
    <n v="1"/>
    <s v="st"/>
    <m/>
    <m/>
    <m/>
    <m/>
  </r>
  <r>
    <s v="53.21.009"/>
    <s v="Kantoor"/>
    <x v="2"/>
    <s v="Brabantlaan 1"/>
    <s v="s-Hertogenbosch"/>
    <s v="PH-02-0-67 (Invalidentoilet)"/>
    <s v="Water"/>
    <x v="2"/>
    <s v="53.21"/>
    <s v="water, verwarmd tapwater, direct verwarmd met voorraad"/>
    <s v="Boiler invalidentoilet en douches BG (boven plafond)"/>
    <s v="Itho Daalderop"/>
    <s v="150 liter"/>
    <m/>
    <n v="1"/>
    <s v="st"/>
    <m/>
    <m/>
    <m/>
    <m/>
  </r>
  <r>
    <s v="53.21.010"/>
    <s v="Kantoor"/>
    <x v="2"/>
    <s v="Brabantlaan 1"/>
    <s v="s-Hertogenbosch"/>
    <s v="PH-01-K-K.005 (Ketelhuis)"/>
    <s v="Water"/>
    <x v="2"/>
    <s v="53.21"/>
    <s v="water, verwarmd tapwater, direct verwarmd met voorraad"/>
    <s v="Boiler ketelhuis"/>
    <s v="Itho Daalderop"/>
    <s v="150 liter"/>
    <m/>
    <n v="1"/>
    <s v="st"/>
    <m/>
    <m/>
    <m/>
    <m/>
  </r>
  <r>
    <s v="53.21.011"/>
    <s v="Kantoor"/>
    <x v="2"/>
    <s v="Brabantlaan 1"/>
    <s v="s-Hertogenbosch"/>
    <s v="PH-01-B-B.116 (Koffiebar)"/>
    <s v="Water"/>
    <x v="2"/>
    <s v="53.21"/>
    <s v="water, verwarmd tapwater, direct verwarmd met voorraad"/>
    <s v="Close-in boiler 1 koffiebar hal"/>
    <s v="Itho Daalderop"/>
    <s v="15 liter"/>
    <m/>
    <n v="1"/>
    <s v="st"/>
    <m/>
    <m/>
    <m/>
    <m/>
  </r>
  <r>
    <s v="53.21.012"/>
    <s v="Kantoor"/>
    <x v="2"/>
    <s v="Brabantlaan 1"/>
    <s v="s-Hertogenbosch"/>
    <s v="PH-01-B-B.116 (Koffiebar)"/>
    <s v="Water"/>
    <x v="2"/>
    <s v="53.21"/>
    <s v="water, verwarmd tapwater, direct verwarmd met voorraad"/>
    <s v="Close-in boiler 2 koffiebar hal"/>
    <s v="Itho Daalderop"/>
    <s v="15 liter"/>
    <m/>
    <n v="1"/>
    <s v="st"/>
    <m/>
    <m/>
    <m/>
    <m/>
  </r>
  <r>
    <s v="53.21.013"/>
    <s v="Kantoor"/>
    <x v="2"/>
    <s v="Brabantlaan 1"/>
    <s v="s-Hertogenbosch"/>
    <s v="PH-01-P-P.036 (Dienstenplein)"/>
    <s v="Water"/>
    <x v="2"/>
    <s v="53.21"/>
    <s v="water, verwarmd tapwater, direct verwarmd met voorraad"/>
    <s v="Close-in boiler dienstenplein"/>
    <s v="Itho Daalderop"/>
    <s v="15 liter"/>
    <m/>
    <n v="1"/>
    <s v="st"/>
    <m/>
    <m/>
    <m/>
    <m/>
  </r>
  <r>
    <s v="53.21.014"/>
    <s v="Kantoor"/>
    <x v="2"/>
    <s v="Brabantlaan 1"/>
    <s v="s-Hertogenbosch"/>
    <s v="PH-01-B-B.042 (Catering)"/>
    <s v="Water"/>
    <x v="2"/>
    <s v="53.21"/>
    <s v="water, verwarmd tapwater, direct verwarmd met voorraad"/>
    <s v="Close-in boiler in cateringruimte culturele kavel"/>
    <s v="Itho Daalderop"/>
    <s v="15 liter"/>
    <m/>
    <n v="1"/>
    <s v="st"/>
    <m/>
    <m/>
    <m/>
    <m/>
  </r>
  <r>
    <s v="53.21.015"/>
    <s v="Kantoor"/>
    <x v="2"/>
    <s v="Brabantlaan 1"/>
    <s v="s-Hertogenbosch"/>
    <s v="PH-01-11-11.004 (Pantry)"/>
    <s v="Water"/>
    <x v="2"/>
    <s v="53.21"/>
    <s v="water, verwarmd tapwater, direct verwarmd met voorraad"/>
    <s v="Close-in Boiler in facilitaire unit verdieping 11"/>
    <s v="Itho Daalderop"/>
    <s v="15 liter"/>
    <m/>
    <n v="1"/>
    <s v="st"/>
    <m/>
    <m/>
    <m/>
    <m/>
  </r>
  <r>
    <s v="53.21.016"/>
    <s v="Kantoor"/>
    <x v="2"/>
    <s v="Brabantlaan 1"/>
    <s v="s-Hertogenbosch"/>
    <s v="PH-01-14-14.004 (Pantry)"/>
    <s v="Water"/>
    <x v="2"/>
    <s v="53.21"/>
    <s v="water, verwarmd tapwater, direct verwarmd met voorraad"/>
    <s v="Close-in Boiler in facilitaire unit verdieping 14"/>
    <s v="Itho Daalderop"/>
    <s v="15 liter"/>
    <m/>
    <n v="1"/>
    <s v="st"/>
    <m/>
    <m/>
    <m/>
    <m/>
  </r>
  <r>
    <s v="53.21.017"/>
    <s v="Kantoor"/>
    <x v="2"/>
    <s v="Brabantlaan 1"/>
    <s v="s-Hertogenbosch"/>
    <s v="PH-01-17-17.004 (Pantry)"/>
    <s v="Water"/>
    <x v="2"/>
    <s v="53.21"/>
    <s v="water, verwarmd tapwater, direct verwarmd met voorraad"/>
    <s v="Close-in Boiler in facilitaire unit verdieping 17"/>
    <s v="Itho Daalderop"/>
    <s v="15 liter"/>
    <m/>
    <n v="1"/>
    <s v="st"/>
    <m/>
    <m/>
    <m/>
    <m/>
  </r>
  <r>
    <s v="53.21.018"/>
    <s v="Kantoor"/>
    <x v="2"/>
    <s v="Brabantlaan 1"/>
    <s v="s-Hertogenbosch"/>
    <s v="PH-01-20-20.004 (Pantry)"/>
    <s v="Water"/>
    <x v="2"/>
    <s v="53.21"/>
    <s v="water, verwarmd tapwater, direct verwarmd met voorraad"/>
    <s v="Close-in Boiler in facilitaire unit verdieping 20"/>
    <s v="Itho Daalderop"/>
    <s v="15 liter"/>
    <m/>
    <n v="1"/>
    <s v="st"/>
    <m/>
    <m/>
    <m/>
    <m/>
  </r>
  <r>
    <s v="53.21.019"/>
    <s v="Kantoor"/>
    <x v="2"/>
    <s v="Brabantlaan 1"/>
    <s v="s-Hertogenbosch"/>
    <s v="PH-01-5-05.004 (Pantry)"/>
    <s v="Water"/>
    <x v="2"/>
    <s v="53.21"/>
    <s v="water, verwarmd tapwater, direct verwarmd met voorraad"/>
    <s v="Close-in Boiler in facilitaire unit verdieping 5"/>
    <s v="Itho Daalderop"/>
    <s v="15 liter"/>
    <m/>
    <n v="1"/>
    <s v="st"/>
    <m/>
    <m/>
    <m/>
    <m/>
  </r>
  <r>
    <s v="53.21.020"/>
    <s v="Kantoor"/>
    <x v="2"/>
    <s v="Brabantlaan 1"/>
    <s v="s-Hertogenbosch"/>
    <s v="PH-01-8-08.004 (Pantry)"/>
    <s v="Water"/>
    <x v="2"/>
    <s v="53.21"/>
    <s v="water, verwarmd tapwater, direct verwarmd met voorraad"/>
    <s v="Close-in Boiler in facilitaire unit verdieping 8"/>
    <s v="Itho Daalderop"/>
    <s v="15 liter"/>
    <m/>
    <n v="1"/>
    <s v="st"/>
    <m/>
    <m/>
    <m/>
    <m/>
  </r>
  <r>
    <s v="53.21.021"/>
    <s v="Kantoor"/>
    <x v="2"/>
    <s v="Brabantlaan 1"/>
    <s v="s-Hertogenbosch"/>
    <s v="PH-01-P-P.045 (Instructielokaal BHV)"/>
    <s v="Water"/>
    <x v="2"/>
    <s v="53.21"/>
    <s v="water, verwarmd tapwater, direct verwarmd met voorraad"/>
    <s v="Close-in boiler in keuken BHV-ruimte"/>
    <s v="Itho Daalderop"/>
    <s v="15 liter"/>
    <m/>
    <n v="1"/>
    <s v="st"/>
    <m/>
    <m/>
    <m/>
    <m/>
  </r>
  <r>
    <s v="53.21.022"/>
    <s v="Kantoor"/>
    <x v="2"/>
    <s v="Brabantlaan 1"/>
    <s v="s-Hertogenbosch"/>
    <s v="PH-01-P"/>
    <s v="Water"/>
    <x v="2"/>
    <s v="53.21"/>
    <s v="water, verwarmd tapwater, direct verwarmd met voorraad"/>
    <s v="Close-in boiler in keuken omroep Brabant"/>
    <s v="Itho Daalderop"/>
    <s v="10 liter"/>
    <m/>
    <n v="1"/>
    <s v="st"/>
    <m/>
    <m/>
    <m/>
    <m/>
  </r>
  <r>
    <s v="53.21.023"/>
    <s v="Kantoor"/>
    <x v="2"/>
    <s v="Brabantlaan 1"/>
    <s v="s-Hertogenbosch"/>
    <s v="PH-02-1-65 (Pantry)"/>
    <s v="Water"/>
    <x v="2"/>
    <s v="53.21"/>
    <s v="water, verwarmd tapwater, direct verwarmd met voorraad"/>
    <s v="Close-in boiler in pantry 1e verdieping"/>
    <s v="Itho Daalderop"/>
    <s v="15 liter"/>
    <m/>
    <n v="1"/>
    <s v="st"/>
    <m/>
    <m/>
    <m/>
    <m/>
  </r>
  <r>
    <s v="53.21.024"/>
    <s v="Kantoor"/>
    <x v="2"/>
    <s v="Brabantlaan 1"/>
    <s v="s-Hertogenbosch"/>
    <s v="PH-02-2-64 (Pantry)"/>
    <s v="Water"/>
    <x v="2"/>
    <s v="53.21"/>
    <s v="water, verwarmd tapwater, direct verwarmd met voorraad"/>
    <s v="Close-in boiler in pantry 2e verdieping"/>
    <s v="Itho Daalderop"/>
    <s v="15 liter"/>
    <m/>
    <n v="1"/>
    <s v="st"/>
    <m/>
    <m/>
    <m/>
    <m/>
  </r>
  <r>
    <s v="53.21.025"/>
    <s v="Kantoor"/>
    <x v="2"/>
    <s v="Brabantlaan 1"/>
    <s v="s-Hertogenbosch"/>
    <s v="PH-02-3-64 (Pantry)"/>
    <s v="Water"/>
    <x v="2"/>
    <s v="53.21"/>
    <s v="water, verwarmd tapwater, direct verwarmd met voorraad"/>
    <s v="Close-in boiler in pantry 3e verdieping"/>
    <s v="Itho Daalderop"/>
    <s v="15 liter"/>
    <m/>
    <n v="1"/>
    <s v="st"/>
    <m/>
    <m/>
    <m/>
    <m/>
  </r>
  <r>
    <s v="53.21.026"/>
    <s v="Kantoor"/>
    <x v="2"/>
    <s v="Brabantlaan 1"/>
    <s v="s-Hertogenbosch"/>
    <s v="PH-02-4-65 (Pantry)"/>
    <s v="Water"/>
    <x v="2"/>
    <s v="53.21"/>
    <s v="water, verwarmd tapwater, direct verwarmd met voorraad"/>
    <s v="Close-in boiler in pantry 4e verdeiping"/>
    <s v="Itho Daalderop"/>
    <s v="15 liter"/>
    <m/>
    <n v="1"/>
    <s v="st"/>
    <m/>
    <m/>
    <m/>
    <m/>
  </r>
  <r>
    <s v="53.21.027"/>
    <s v="Kantoor"/>
    <x v="2"/>
    <s v="Brabantlaan 1"/>
    <s v="s-Hertogenbosch"/>
    <s v="PH-02-0-49 (Koffiekamer)"/>
    <s v="Water"/>
    <x v="2"/>
    <s v="53.21"/>
    <s v="water, verwarmd tapwater, direct verwarmd met voorraad"/>
    <s v="Close-in boiler in pantry koffiekamer"/>
    <s v="Itho Daalderop"/>
    <s v="15 liter"/>
    <m/>
    <n v="1"/>
    <s v="st"/>
    <m/>
    <m/>
    <m/>
    <m/>
  </r>
  <r>
    <s v="53.21.028"/>
    <s v="Kantoor"/>
    <x v="2"/>
    <s v="Brabantlaan 1"/>
    <s v="s-Hertogenbosch"/>
    <s v="PH-01-1-1.054 (Koffiebar)"/>
    <s v="Water"/>
    <x v="2"/>
    <s v="53.21"/>
    <s v="water, verwarmd tapwater, direct verwarmd met voorraad"/>
    <s v="Close-in boiler koffiebar statenveld"/>
    <s v="Itho Daalderop"/>
    <s v="15 liter"/>
    <m/>
    <n v="1"/>
    <s v="st"/>
    <m/>
    <m/>
    <m/>
    <m/>
  </r>
  <r>
    <s v="53.21.029"/>
    <s v="Kantoor"/>
    <x v="2"/>
    <s v="Brabantlaan 1"/>
    <s v="s-Hertogenbosch"/>
    <s v="PH-01-P-P.034 (Kantoor DPC)"/>
    <s v="Water"/>
    <x v="2"/>
    <s v="53.21"/>
    <s v="water, verwarmd tapwater, direct verwarmd met voorraad"/>
    <s v="Close-up boiler 1 DPC"/>
    <s v="Itho Daalderop"/>
    <s v="15 liter"/>
    <m/>
    <n v="1"/>
    <s v="st"/>
    <m/>
    <m/>
    <m/>
    <m/>
  </r>
  <r>
    <s v="53.21.030"/>
    <s v="Kantoor"/>
    <x v="2"/>
    <s v="Brabantlaan 1"/>
    <s v="s-Hertogenbosch"/>
    <s v="PH-01-P-P.040 (Werkkast fitness)"/>
    <s v="Water"/>
    <x v="2"/>
    <s v="53.21"/>
    <s v="water, verwarmd tapwater, direct verwarmd met voorraad"/>
    <s v="Close-up boiler 1 Fitness"/>
    <s v="Itho Daalderop"/>
    <s v="150 liter"/>
    <m/>
    <n v="1"/>
    <s v="st"/>
    <m/>
    <m/>
    <m/>
    <m/>
  </r>
  <r>
    <s v="53.21.031"/>
    <s v="Kantoor"/>
    <x v="2"/>
    <s v="Brabantlaan 1"/>
    <s v="s-Hertogenbosch"/>
    <s v="PH-01-P-P.156a (Technische ruimte)"/>
    <s v="Water"/>
    <x v="2"/>
    <s v="53.21"/>
    <s v="water, verwarmd tapwater, direct verwarmd met voorraad"/>
    <s v="Close-up boiler 1 Glazen ruimte"/>
    <s v="Itho Daalderop"/>
    <s v="150 liter"/>
    <m/>
    <n v="1"/>
    <s v="st"/>
    <m/>
    <m/>
    <m/>
    <m/>
  </r>
  <r>
    <s v="53.21.032"/>
    <s v="Kantoor"/>
    <x v="2"/>
    <s v="Brabantlaan 1"/>
    <s v="s-Hertogenbosch"/>
    <s v="PH-01-1-1.107 (Schoonmaak)"/>
    <s v="Water"/>
    <x v="2"/>
    <s v="53.21"/>
    <s v="water, verwarmd tapwater, direct verwarmd met voorraad"/>
    <s v="Close-up Boiler 1e verdieping in werkkast t.o. ruimte 1.028"/>
    <s v="Itho Daalderop"/>
    <s v="15 liter"/>
    <m/>
    <n v="1"/>
    <s v="st"/>
    <m/>
    <m/>
    <m/>
    <m/>
  </r>
  <r>
    <s v="53.21.033"/>
    <s v="Kantoor"/>
    <x v="2"/>
    <s v="Brabantlaan 1"/>
    <s v="s-Hertogenbosch"/>
    <s v="PH-01-P-P.034 (Kantoor DPC)"/>
    <s v="Water"/>
    <x v="2"/>
    <s v="53.21"/>
    <s v="water, verwarmd tapwater, direct verwarmd met voorraad"/>
    <s v="Close-up boiler 2 DPC"/>
    <s v="Itho Daalderop"/>
    <s v="15 liter"/>
    <m/>
    <n v="1"/>
    <s v="st"/>
    <m/>
    <m/>
    <m/>
    <m/>
  </r>
  <r>
    <s v="53.21.034"/>
    <s v="Kantoor"/>
    <x v="2"/>
    <s v="Brabantlaan 1"/>
    <s v="s-Hertogenbosch"/>
    <s v="PH-01-P-P.040 (Werkkast fitness)"/>
    <s v="Water"/>
    <x v="2"/>
    <s v="53.21"/>
    <s v="water, verwarmd tapwater, direct verwarmd met voorraad"/>
    <s v="Close-up boiler 2 Fitness"/>
    <s v="Itho Daalderop"/>
    <s v="150 liter"/>
    <m/>
    <n v="1"/>
    <s v="st"/>
    <m/>
    <m/>
    <m/>
    <m/>
  </r>
  <r>
    <s v="53.21.035"/>
    <s v="Kantoor"/>
    <x v="2"/>
    <s v="Brabantlaan 1"/>
    <s v="s-Hertogenbosch"/>
    <s v="PH-01-P-P.156a (Technische ruimte)"/>
    <s v="Water"/>
    <x v="2"/>
    <s v="53.21"/>
    <s v="water, verwarmd tapwater, direct verwarmd met voorraad"/>
    <s v="Close-up boiler 2 Glazen ruimte"/>
    <s v="Itho Daalderop"/>
    <s v="150 liter"/>
    <m/>
    <n v="1"/>
    <s v="st"/>
    <m/>
    <m/>
    <m/>
    <m/>
  </r>
  <r>
    <s v="53.21.036"/>
    <s v="Kantoor"/>
    <x v="2"/>
    <s v="Brabantlaan 1"/>
    <s v="s-Hertogenbosch"/>
    <s v="PH-01-B-B.107 (EHBO)"/>
    <s v="Water"/>
    <x v="2"/>
    <s v="53.21"/>
    <s v="water, verwarmd tapwater, direct verwarmd met voorraad"/>
    <s v="Close-up boiler EHBO ruimte"/>
    <s v="Itho Daalderop"/>
    <s v="15 liter"/>
    <m/>
    <n v="1"/>
    <s v="st"/>
    <m/>
    <m/>
    <m/>
    <m/>
  </r>
  <r>
    <s v="53.21.037"/>
    <s v="Kantoor"/>
    <x v="2"/>
    <s v="Brabantlaan 1"/>
    <s v="s-Hertogenbosch"/>
    <s v="PH-01-1-1.102 (Kolfkamer)"/>
    <s v="Water"/>
    <x v="2"/>
    <s v="53.21"/>
    <s v="water, verwarmd tapwater, direct verwarmd met voorraad"/>
    <s v="Close-up Boiler in kolfkamer 1e verdieping"/>
    <s v="Itho Daalderop"/>
    <s v="15 liter"/>
    <m/>
    <n v="1"/>
    <s v="st"/>
    <m/>
    <m/>
    <m/>
    <m/>
  </r>
  <r>
    <s v="53.21.038"/>
    <s v="Kantoor"/>
    <x v="2"/>
    <s v="Brabantlaan 1"/>
    <s v="s-Hertogenbosch"/>
    <s v="PH-01-P-P.011 (Expeditie)"/>
    <s v="Water"/>
    <x v="2"/>
    <s v="53.21"/>
    <s v="water, verwarmd tapwater, direct verwarmd met voorraad"/>
    <s v="Close-up boiler naast damestoilet bij dienstenplein"/>
    <s v="Itho Daalderop"/>
    <s v="15 liter"/>
    <m/>
    <n v="1"/>
    <s v="st"/>
    <m/>
    <m/>
    <m/>
    <m/>
  </r>
  <r>
    <s v="53.21.039"/>
    <s v="Kantoor"/>
    <x v="2"/>
    <s v="Brabantlaan 1"/>
    <s v="s-Hertogenbosch"/>
    <s v="PH-02-0-79 (Spuitcabine)"/>
    <s v="Water"/>
    <x v="2"/>
    <s v="53.21"/>
    <s v="water, verwarmd tapwater, direct verwarmd met voorraad"/>
    <s v="Close-up boiler spuitcabine"/>
    <s v="Itho Daalderop"/>
    <s v="15 liter"/>
    <m/>
    <n v="1"/>
    <s v="st"/>
    <m/>
    <m/>
    <m/>
    <m/>
  </r>
  <r>
    <s v="53.21.040"/>
    <s v="Kantoor"/>
    <x v="2"/>
    <s v="Brabantlaan 1"/>
    <s v="s-Hertogenbosch"/>
    <s v="PH-01-23-23.094 (Roosterruimte)"/>
    <s v="Water"/>
    <x v="2"/>
    <s v="53.21"/>
    <s v="water, verwarmd tapwater, direct verwarmd met voorraad"/>
    <s v="Close-up Boiler verdieping 23"/>
    <s v="Itho Daalderop"/>
    <s v="15 liter"/>
    <m/>
    <n v="1"/>
    <s v="st"/>
    <m/>
    <m/>
    <m/>
    <m/>
  </r>
  <r>
    <s v="53.21.041"/>
    <s v="Kantoor"/>
    <x v="2"/>
    <s v="Brabantlaan 1"/>
    <s v="s-Hertogenbosch"/>
    <m/>
    <s v="Water"/>
    <x v="2"/>
    <s v="53.21"/>
    <s v="water, verwarmd tapwater, direct verwarmd met voorraad"/>
    <s v="Warmtapwaterpomp; -1.055 circulatie pomp warmwater "/>
    <s v="Grundfos"/>
    <m/>
    <s v="Magna 3 32-80 180 "/>
    <n v="1"/>
    <s v="st"/>
    <m/>
    <m/>
    <m/>
    <m/>
  </r>
  <r>
    <s v="53.24.001"/>
    <s v="Kantoor"/>
    <x v="2"/>
    <s v="Brabantlaan 1"/>
    <s v="s-Hertogenbosch"/>
    <m/>
    <s v="Water"/>
    <x v="2"/>
    <s v="53.24"/>
    <s v="water, verwarmd tapwater, direct verwarmd met voorraad"/>
    <s v="Boiler (elektrisch)  30 ltr AB; -3 kantine"/>
    <s v="Daalderop"/>
    <m/>
    <s v="Mono plus koper "/>
    <n v="1"/>
    <s v="st"/>
    <m/>
    <m/>
    <m/>
    <m/>
  </r>
  <r>
    <s v="53.27.001"/>
    <s v="Kantoor"/>
    <x v="2"/>
    <s v="Brabantlaan 1"/>
    <s v="s-Hertogenbosch"/>
    <m/>
    <s v="Water"/>
    <x v="2"/>
    <s v="53.27"/>
    <s v="water, verwarmd tapwater, doorstroom, indirect verwarmd"/>
    <s v="Koudwater installatie"/>
    <m/>
    <m/>
    <m/>
    <n v="1"/>
    <s v="st"/>
    <m/>
    <s v="Waterleidingwet, Waterleidingbesluit, Arbowet, ISSO 55.1"/>
    <m/>
    <m/>
  </r>
  <r>
    <s v="53.27.002"/>
    <s v="Kantoor"/>
    <x v="2"/>
    <s v="Brabantlaan 1"/>
    <s v="s-Hertogenbosch"/>
    <m/>
    <s v="Water"/>
    <x v="2"/>
    <s v="53.27"/>
    <s v="water, verwarmd tapwater, doorstroom, indirect verwarmd"/>
    <s v="Meng- en aftap-kranen"/>
    <m/>
    <m/>
    <m/>
    <n v="39"/>
    <s v="st"/>
    <m/>
    <s v="Waterleidingwet, Waterleidingbesluit, Arbowet, ISSO 55.1"/>
    <m/>
    <m/>
  </r>
  <r>
    <s v="53.35.001"/>
    <s v="Kantoor"/>
    <x v="2"/>
    <s v="Brabantlaan 1"/>
    <s v="s-Hertogenbosch"/>
    <s v="PH-01-P-P.005 (Ketelhuis)"/>
    <s v="Water"/>
    <x v="2"/>
    <s v="53.35"/>
    <s v="water, bedrijfswater, zwembad-watersysteem"/>
    <s v="Grijswater installatie"/>
    <s v="Lubron"/>
    <s v="es2050"/>
    <m/>
    <n v="1"/>
    <s v="st"/>
    <n v="1998"/>
    <m/>
    <s v="incl. 4 buffervaten van 1000L (1x stookruimte, 3x miva-toilet op de 23e verdieping.)"/>
    <m/>
  </r>
  <r>
    <s v="53.5.001"/>
    <s v="Bijeenkomst"/>
    <x v="1"/>
    <s v="Verwersstraat 41"/>
    <s v="s-Hertogenbosch"/>
    <s v="1e verdieping"/>
    <s v="Water"/>
    <x v="2"/>
    <s v="53.5"/>
    <s v="water; waterbehandeling"/>
    <s v="Osmose-installatie"/>
    <s v="Geveke"/>
    <s v="pure 20"/>
    <m/>
    <n v="1"/>
    <s v="st"/>
    <n v="2012"/>
    <m/>
    <m/>
    <m/>
  </r>
  <r>
    <s v="53.5.002"/>
    <s v="Bijeenkomst"/>
    <x v="4"/>
    <s v="De Mortel 4"/>
    <s v="s-Hertogenbosch"/>
    <s v="2e verdieping / S.2.05"/>
    <s v="Water"/>
    <x v="2"/>
    <s v="53.5"/>
    <s v="water; waterbehandeling"/>
    <s v="Osmose-installatie"/>
    <s v="Geveke"/>
    <s v="pure 10"/>
    <m/>
    <n v="1"/>
    <s v="st"/>
    <n v="2012"/>
    <m/>
    <m/>
    <m/>
  </r>
  <r>
    <s v="53.5.003"/>
    <s v="Kantoor"/>
    <x v="0"/>
    <s v="Waterstraat 16"/>
    <s v="s-Hertogenbosch"/>
    <s v="Kelder - Griffie- Waterstraat / W-R01.2"/>
    <s v="Water"/>
    <x v="2"/>
    <s v="53.5"/>
    <s v="water; waterbehandeling"/>
    <s v="Osmose-installatie"/>
    <s v="Geveke"/>
    <s v="pure Mini 05"/>
    <m/>
    <n v="1"/>
    <s v="st"/>
    <n v="2011"/>
    <m/>
    <s v="Mach. Nr. 200579"/>
    <m/>
  </r>
  <r>
    <s v="53.5.004"/>
    <s v="Bijeenkomst"/>
    <x v="1"/>
    <s v="Verwersstraat 41"/>
    <s v="s-Hertogenbosch"/>
    <s v="Kelder - Quist / P.K.01"/>
    <s v="Water"/>
    <x v="2"/>
    <s v="53.5"/>
    <s v="water; waterbehandeling"/>
    <s v="Osmose-installatie"/>
    <s v="Geveke"/>
    <s v="pure 20"/>
    <m/>
    <n v="1"/>
    <s v="st"/>
    <n v="2012"/>
    <m/>
    <m/>
    <m/>
  </r>
  <r>
    <s v="53.5.005"/>
    <s v="Bijeenkomst"/>
    <x v="1"/>
    <s v="Verwersstraat 41"/>
    <s v="s-Hertogenbosch"/>
    <s v="Kelder - Paleis - Quist"/>
    <s v="Water"/>
    <x v="2"/>
    <s v="53.5"/>
    <s v="water; waterbehandeling"/>
    <s v="Osmose-installatie"/>
    <s v="Geveke"/>
    <s v="pure mini 10"/>
    <m/>
    <n v="1"/>
    <s v="st"/>
    <n v="2012"/>
    <m/>
    <m/>
    <m/>
  </r>
  <r>
    <s v="53.5.006"/>
    <s v="Bijeenkomst"/>
    <x v="1"/>
    <s v="Verwersstraat 41"/>
    <s v="s-Hertogenbosch"/>
    <s v="2e verdieping - Paleis / P.2.01 TR"/>
    <s v="Water"/>
    <x v="2"/>
    <s v="53.5"/>
    <s v="water; waterbehandeling"/>
    <s v="Osmose-installatie (Paleis/quest)"/>
    <s v="Geveke"/>
    <s v="Pure 10"/>
    <m/>
    <n v="1"/>
    <s v="st"/>
    <n v="2013"/>
    <m/>
    <s v="Mach.nr 201173"/>
    <m/>
  </r>
  <r>
    <s v="53.5.007"/>
    <s v="Kantoor"/>
    <x v="2"/>
    <s v="Brabantlaan 1"/>
    <s v="s-Hertogenbosch"/>
    <m/>
    <s v="Water"/>
    <x v="2"/>
    <s v="53.5"/>
    <s v="water; waterbehandeling"/>
    <s v="Reversed Osmose installatie serverruimte"/>
    <s v="BWT"/>
    <s v="BWT 16 ROC"/>
    <m/>
    <s v="1"/>
    <s v="st"/>
    <n v="2021"/>
    <m/>
    <m/>
    <m/>
  </r>
  <r>
    <s v="53.50.001"/>
    <s v="Bijeenkomst"/>
    <x v="1"/>
    <s v="Verwersstraat 41"/>
    <s v="s-Hertogenbosch"/>
    <s v="1e verdieping"/>
    <s v="Water"/>
    <x v="2"/>
    <s v="53.50"/>
    <s v="water, waterbehandeling, algemeen (verzamelniveau)"/>
    <s v="Waterontharder"/>
    <s v="Geveke"/>
    <s v="soft 010 D Duplex"/>
    <m/>
    <n v="1"/>
    <s v="st"/>
    <n v="2011"/>
    <m/>
    <m/>
    <m/>
  </r>
  <r>
    <s v="53.50.002"/>
    <s v="Bijeenkomst"/>
    <x v="1"/>
    <s v="Verwersstraat 41"/>
    <s v="s-Hertogenbosch"/>
    <s v="2e verdieping - Paleis - Quist / P.2.01 TR"/>
    <s v="Water"/>
    <x v="2"/>
    <s v="53.50"/>
    <s v="water, waterbehandeling, algemeen (verzamelniveau)"/>
    <s v="Waterontharder"/>
    <s v="Geveke"/>
    <s v="soft 010 D Duplex"/>
    <m/>
    <n v="1"/>
    <s v="st"/>
    <n v="2012"/>
    <m/>
    <m/>
    <m/>
  </r>
  <r>
    <s v="53.50.003"/>
    <s v="Bijeenkomst"/>
    <x v="4"/>
    <s v="De Mortel 4"/>
    <s v="s-Hertogenbosch"/>
    <s v="2e verdieping / S.2.05"/>
    <s v="Water"/>
    <x v="2"/>
    <s v="53.50"/>
    <s v="water, waterbehandeling, algemeen (verzamelniveau)"/>
    <s v="Waterontharder"/>
    <s v="Geveke"/>
    <s v="soft 010 D Duplex"/>
    <m/>
    <n v="1"/>
    <s v="st"/>
    <n v="2012"/>
    <m/>
    <m/>
    <m/>
  </r>
  <r>
    <s v="53.50.004"/>
    <s v="Kantoor"/>
    <x v="2"/>
    <s v="Brabantlaan 1"/>
    <s v="s-Hertogenbosch"/>
    <s v="PH-01-P-P.005 (Ketelhuis)"/>
    <s v="Water"/>
    <x v="2"/>
    <s v="53.50"/>
    <s v="water, waterbehandeling, algemeen (verzamelniveau)"/>
    <s v="Waterontharder Hydrofoor 2"/>
    <s v="Lubron"/>
    <m/>
    <m/>
    <n v="1"/>
    <s v="st"/>
    <n v="2023"/>
    <m/>
    <m/>
    <m/>
  </r>
  <r>
    <s v="53.50.005"/>
    <s v="Kantoor"/>
    <x v="2"/>
    <s v="Brabantlaan 1"/>
    <s v="s-Hertogenbosch"/>
    <s v="PH-01-P-P.005 (Ketelhuis)"/>
    <s v="Water"/>
    <x v="2"/>
    <s v="53.50"/>
    <s v="water, waterbehandeling, algemeen (verzamelniveau)"/>
    <s v="Waterontharder Hydrofoor 3"/>
    <s v="Lubron"/>
    <m/>
    <m/>
    <n v="1"/>
    <s v="st"/>
    <n v="2023"/>
    <m/>
    <m/>
    <m/>
  </r>
  <r>
    <s v="54.11.001"/>
    <s v="Kantoor"/>
    <x v="2"/>
    <s v="Brabantlaan 1"/>
    <s v="s-Hertogenbosch"/>
    <s v="PH-01-P-P.005 (Ketelhuis)"/>
    <s v="Gassen"/>
    <x v="3"/>
    <s v="54.11"/>
    <s v="gassen, brandstof, aardgasvoorziening"/>
    <s v="Gasleiding CV-ketels (scope 7a)"/>
    <m/>
    <s v="100 meter DN100"/>
    <m/>
    <n v="1"/>
    <s v="st"/>
    <n v="2024"/>
    <s v="SCIOS Scope 7a/7b"/>
    <m/>
    <m/>
  </r>
  <r>
    <s v="54.27.001"/>
    <s v="Kantoor"/>
    <x v="2"/>
    <s v="Brabantlaan 1"/>
    <s v="s-Hertogenbosch"/>
    <s v="PH-01-K-K.005 (Ketelhuis)"/>
    <s v="Gassen"/>
    <x v="3"/>
    <s v="54.27"/>
    <s v="gassen, perslucht en vacuüm, vacuümvoorziening"/>
    <s v="Compressor 1 Ketelhuis"/>
    <s v="Grassair"/>
    <s v="BL55A / 250 YD"/>
    <m/>
    <n v="1"/>
    <s v="st"/>
    <n v="2009"/>
    <m/>
    <s v="30M3/uur 10 Bar"/>
    <m/>
  </r>
  <r>
    <s v="54.27.002"/>
    <s v="Kantoor"/>
    <x v="2"/>
    <s v="Brabantlaan 1"/>
    <s v="s-Hertogenbosch"/>
    <s v="PH-01-K-K.005 (Ketelhuis)"/>
    <s v="Gassen"/>
    <x v="3"/>
    <s v="54.27"/>
    <s v="gassen, perslucht en vacuüm, vacuümvoorziening"/>
    <s v="Compressor 2 Ketelhuis"/>
    <s v="Grassair"/>
    <s v="BL55A / 250 YD"/>
    <m/>
    <n v="1"/>
    <s v="st"/>
    <n v="2009"/>
    <m/>
    <s v="30M3/uur 10 Bar"/>
    <m/>
  </r>
  <r>
    <s v="55.10.019"/>
    <s v="Bijeenkomst"/>
    <x v="4"/>
    <s v="De Mortel 4"/>
    <s v="s-Hertogenbosch"/>
    <s v="Kelder / TR kelder"/>
    <s v="Koude-opwekking"/>
    <x v="4"/>
    <s v="55.10"/>
    <s v="koeling; lokaal, algemeen (verzamelniveau)"/>
    <s v="Vloeistoffilter 1"/>
    <s v="Eriks"/>
    <s v="Fig. 1019"/>
    <m/>
    <n v="1"/>
    <s v="st"/>
    <n v="2013"/>
    <m/>
    <m/>
    <m/>
  </r>
  <r>
    <s v="55.10.001"/>
    <s v="Bijeenkomst"/>
    <x v="1"/>
    <s v="Verwersstraat 41"/>
    <s v="s-Hertogenbosch"/>
    <s v="kelder"/>
    <s v="Koude-opwekking"/>
    <x v="4"/>
    <s v="55.10"/>
    <s v="koeling; lokaal, algemeen (verzamelniveau)"/>
    <s v="Transportpomp 2 koudwatermachine"/>
    <s v="Grundfos"/>
    <s v="TP100-240"/>
    <m/>
    <n v="1"/>
    <s v="st"/>
    <n v="2012"/>
    <m/>
    <m/>
    <m/>
  </r>
  <r>
    <s v="55.10.002"/>
    <s v="Kantoor"/>
    <x v="2"/>
    <s v="Brabantlaan 1"/>
    <s v="Provinciehuis"/>
    <s v="Datacenter"/>
    <s v="Koude-opwekking"/>
    <x v="4"/>
    <s v="55.10"/>
    <s v="koeling; lokaal, algemeen (verzamelniveau)"/>
    <s v="Splitunit"/>
    <s v="Carrier"/>
    <s v="42NH649C-STD "/>
    <m/>
    <s v="1"/>
    <s v="st"/>
    <n v="2022"/>
    <s v="F-gassen besluit, F-gassen richtlijn EU, EPBD-richtlijn EU, Regeling Energieprestatie, Besluit Energieprestatie."/>
    <m/>
    <m/>
  </r>
  <r>
    <s v="55.10.003"/>
    <s v="Bijeenkomst"/>
    <x v="1"/>
    <s v="Verwersstraat 41"/>
    <s v="s-Hertogenbosch"/>
    <s v="2e verdieping - Paleis - Quist / spetterlab"/>
    <s v="Koude-opwekking"/>
    <x v="4"/>
    <s v="55.10"/>
    <s v="koeling; lokaal, algemeen (verzamelniveau)"/>
    <s v="Splitairco spetterlab"/>
    <s v="Mitsubishi Heavy In"/>
    <s v="SRC71-ZR-W"/>
    <s v="C=7,1kW H=8kW"/>
    <n v="1"/>
    <s v="st"/>
    <n v="2023"/>
    <m/>
    <m/>
    <m/>
  </r>
  <r>
    <s v="55.10.004"/>
    <s v="Bijeenkomst"/>
    <x v="1"/>
    <s v="Verwersstraat 41"/>
    <s v="s-Hertogenbosch"/>
    <s v="BG / serverruimte"/>
    <s v="Koude-opwekking"/>
    <x v="4"/>
    <s v="55.10"/>
    <s v="koeling; lokaal, algemeen (verzamelniveau)"/>
    <s v="Split unit serverruimte BG NBM"/>
    <s v="Mitsubishi"/>
    <s v="SRC50ZJ-S"/>
    <s v="1,7kg/R410a"/>
    <n v="1"/>
    <s v="st"/>
    <n v="2012"/>
    <m/>
    <s v="Mach nr 120114-04"/>
    <m/>
  </r>
  <r>
    <s v="55.10.005"/>
    <s v="Bijeenkomst"/>
    <x v="1"/>
    <s v="Verwersstraat 41"/>
    <s v="s-Hertogenbosch"/>
    <s v="1e verdieping / serverruimte"/>
    <s v="Koude-opwekking"/>
    <x v="4"/>
    <s v="55.10"/>
    <s v="koeling; lokaal, algemeen (verzamelniveau)"/>
    <s v="Split unit serverruimte 1e"/>
    <s v="Mitsubishi"/>
    <s v="SRC50ZJ-S"/>
    <s v="1,55kg/R410a"/>
    <n v="1"/>
    <s v="st"/>
    <n v="2012"/>
    <m/>
    <s v="Mach nr 120114-03"/>
    <m/>
  </r>
  <r>
    <s v="55.10.006"/>
    <s v="Bijeenkomst"/>
    <x v="1"/>
    <s v="Verwersstraat 41"/>
    <s v="s-Hertogenbosch"/>
    <s v="1e verdieping / Serverruimte"/>
    <s v="Koude-opwekking"/>
    <x v="4"/>
    <s v="55.10"/>
    <s v="koeling; lokaal, algemeen (verzamelniveau)"/>
    <s v="Split unit serverruimte 1e"/>
    <s v="Mitsubishi Heavy"/>
    <s v="SRK50-ZS-W/SRC50ZS-W"/>
    <s v="C: 5kW H:5,8kW"/>
    <n v="1"/>
    <s v="st"/>
    <n v="2023"/>
    <m/>
    <m/>
    <m/>
  </r>
  <r>
    <s v="55.10.007"/>
    <s v="Bijeenkomst"/>
    <x v="1"/>
    <s v="Verwersstraat 41"/>
    <s v="s-Hertogenbosch"/>
    <s v="1e verdieping / Ketelhuis"/>
    <s v="Koude-opwekking"/>
    <x v="4"/>
    <s v="55.10"/>
    <s v="koeling; lokaal, algemeen (verzamelniveau)"/>
    <s v="Platenwisselaar koelplafond"/>
    <s v="Onbekend"/>
    <s v="onbekend"/>
    <s v="Onbekend"/>
    <n v="1"/>
    <s v="st"/>
    <n v="2011"/>
    <m/>
    <m/>
    <m/>
  </r>
  <r>
    <s v="55.10.008"/>
    <s v="Bijeenkomst"/>
    <x v="4"/>
    <s v="De Mortel 4"/>
    <s v="s-Hertogenbosch"/>
    <s v="Kelder / TR kelder"/>
    <s v="Koude-opwekking"/>
    <x v="4"/>
    <s v="55.10"/>
    <s v="koeling; lokaal, algemeen (verzamelniveau)"/>
    <s v="Expansievat &gt; 50 ltr (koeling)"/>
    <s v="Flexcon Premium"/>
    <s v="50 liter / 1,5 bar"/>
    <m/>
    <n v="1"/>
    <s v="st"/>
    <n v="2013"/>
    <m/>
    <m/>
    <m/>
  </r>
  <r>
    <s v="55.10.009"/>
    <s v="Bijeenkomst"/>
    <x v="1"/>
    <s v="Verwersstraat 41"/>
    <s v="s-Hertogenbosch"/>
    <s v="Dak"/>
    <s v="Koude-opwekking"/>
    <x v="4"/>
    <s v="55.10"/>
    <s v="koeling; lokaal, algemeen (verzamelniveau)"/>
    <s v="Drycooler 4"/>
    <s v="Alfa Laval"/>
    <s v="8DDL 803C"/>
    <m/>
    <n v="1"/>
    <s v="st"/>
    <n v="2012"/>
    <m/>
    <s v="Serie BDD/BDD6 - Double Fan Row"/>
    <m/>
  </r>
  <r>
    <s v="55.10.010"/>
    <s v="Bijeenkomst"/>
    <x v="1"/>
    <s v="Verwersstraat 41"/>
    <s v="s-Hertogenbosch"/>
    <s v="Dak"/>
    <s v="Koude-opwekking"/>
    <x v="4"/>
    <s v="55.10"/>
    <s v="koeling; lokaal, algemeen (verzamelniveau)"/>
    <s v="Drycooler 4"/>
    <s v="Alfa Laval"/>
    <s v="8DDL 803C"/>
    <m/>
    <n v="1"/>
    <s v="st"/>
    <n v="2013"/>
    <m/>
    <s v="Serie BDD/BDD6 - Double Fan Row"/>
    <m/>
  </r>
  <r>
    <s v="55.10.011"/>
    <s v="Bijeenkomst"/>
    <x v="1"/>
    <s v="Verwersstraat 41"/>
    <s v="s-Hertogenbosch"/>
    <s v="Dak"/>
    <s v="Koude-opwekking"/>
    <x v="4"/>
    <s v="55.10"/>
    <s v="koeling; lokaal, algemeen (verzamelniveau)"/>
    <s v="Drycooler 3"/>
    <s v="Alfa Laval"/>
    <s v="8DDL 803C"/>
    <m/>
    <n v="1"/>
    <s v="st"/>
    <n v="2012"/>
    <m/>
    <s v="Serie BDD/BDD6 - Double Fan Row"/>
    <m/>
  </r>
  <r>
    <s v="55.10.012"/>
    <s v="Bijeenkomst"/>
    <x v="1"/>
    <s v="Verwersstraat 41"/>
    <s v="s-Hertogenbosch"/>
    <s v="Dak"/>
    <s v="Koude-opwekking"/>
    <x v="4"/>
    <s v="55.10"/>
    <s v="koeling; lokaal, algemeen (verzamelniveau)"/>
    <s v="Drycooler 3"/>
    <s v="Alfa Laval"/>
    <s v="8DDL 803C"/>
    <m/>
    <n v="1"/>
    <s v="st"/>
    <n v="2013"/>
    <m/>
    <s v="Serie BDD/BDD6 - Double Fan Row"/>
    <m/>
  </r>
  <r>
    <s v="55.10.013"/>
    <s v="Bijeenkomst"/>
    <x v="1"/>
    <s v="Verwersstraat 41"/>
    <s v="s-Hertogenbosch"/>
    <s v="Dak"/>
    <s v="Koude-opwekking"/>
    <x v="4"/>
    <s v="55.10"/>
    <s v="koeling; lokaal, algemeen (verzamelniveau)"/>
    <s v="Drycooler 2"/>
    <s v="Alfa Laval"/>
    <s v="8DDL 803C"/>
    <m/>
    <n v="1"/>
    <s v="st"/>
    <n v="2012"/>
    <m/>
    <s v="Serie BDD/BDD6 - Double Fan Row"/>
    <m/>
  </r>
  <r>
    <s v="55.10.014"/>
    <s v="Bijeenkomst"/>
    <x v="1"/>
    <s v="Verwersstraat 41"/>
    <s v="s-Hertogenbosch"/>
    <s v="Dak"/>
    <s v="Koude-opwekking"/>
    <x v="4"/>
    <s v="55.10"/>
    <s v="koeling; lokaal, algemeen (verzamelniveau)"/>
    <s v="Drycooler 2"/>
    <s v="Alfa Laval"/>
    <s v="8DDL 803C"/>
    <m/>
    <n v="1"/>
    <s v="st"/>
    <n v="2013"/>
    <m/>
    <s v="Serie BDD/BDD6 - Double Fan Row"/>
    <m/>
  </r>
  <r>
    <s v="55.10.015"/>
    <s v="Bijeenkomst"/>
    <x v="1"/>
    <s v="Verwersstraat 41"/>
    <s v="s-Hertogenbosch"/>
    <s v="Dak"/>
    <s v="Koude-opwekking"/>
    <x v="4"/>
    <s v="55.10"/>
    <s v="koeling; lokaal, algemeen (verzamelniveau)"/>
    <s v="Drycooler 1"/>
    <s v="Alfa Laval"/>
    <s v="8DDL 803C"/>
    <m/>
    <n v="1"/>
    <s v="st"/>
    <n v="2012"/>
    <m/>
    <s v="Serie BDD/BDD6 - Double Fan Row"/>
    <m/>
  </r>
  <r>
    <s v="55.10.016"/>
    <s v="Bijeenkomst"/>
    <x v="1"/>
    <s v="Verwersstraat 41"/>
    <s v="s-Hertogenbosch"/>
    <s v="Dak"/>
    <s v="Koude-opwekking"/>
    <x v="4"/>
    <s v="55.10"/>
    <s v="koeling; lokaal, algemeen (verzamelniveau)"/>
    <s v="Drycooler 1"/>
    <s v="Alfa Laval"/>
    <s v="8DDL 803C"/>
    <m/>
    <n v="1"/>
    <s v="st"/>
    <n v="2013"/>
    <m/>
    <s v="Serie BDD/BDD6 - Double Fan Row"/>
    <m/>
  </r>
  <r>
    <s v="55.10.017"/>
    <s v="Bijeenkomst"/>
    <x v="4"/>
    <s v="De Mortel 4"/>
    <s v="s-Hertogenbosch"/>
    <s v="Kelder / kelder SMS"/>
    <s v="Koude-opwekking"/>
    <x v="4"/>
    <s v="55.10"/>
    <s v="koeling; lokaal, algemeen (verzamelniveau)"/>
    <s v="Drukvat vloerkoeling NBM"/>
    <s v="Flamco"/>
    <s v="Flexcon"/>
    <s v="Onbekend"/>
    <n v="1"/>
    <s v="st"/>
    <n v="2021"/>
    <m/>
    <m/>
    <m/>
  </r>
  <r>
    <s v="55.10.018"/>
    <s v="Bijeenkomst"/>
    <x v="4"/>
    <s v="De Mortel 4"/>
    <s v="s-Hertogenbosch"/>
    <s v="Kelder"/>
    <s v="Koude-opwekking"/>
    <x v="4"/>
    <s v="55.10"/>
    <s v="koeling; lokaal, algemeen (verzamelniveau)"/>
    <s v="Drukvat koelplafond NBM"/>
    <s v="Flamco"/>
    <s v="Flexcon"/>
    <s v="Onbekend"/>
    <n v="1"/>
    <s v="st"/>
    <n v="2021"/>
    <m/>
    <m/>
    <m/>
  </r>
  <r>
    <s v="55.10.019"/>
    <s v="Bijeenkomst"/>
    <x v="1"/>
    <s v="Verwersstraat 41"/>
    <s v="s-Hertogenbosch"/>
    <s v="1e verdieping / Ketelhuis"/>
    <s v="Koude-opwekking"/>
    <x v="4"/>
    <s v="55.10"/>
    <s v="koeling; lokaal, algemeen (verzamelniveau)"/>
    <s v="Drukvat koelplafond"/>
    <s v="Onbekend"/>
    <s v="onbekend"/>
    <s v="Onbekend"/>
    <n v="1"/>
    <s v="st"/>
    <n v="2011"/>
    <m/>
    <m/>
    <m/>
  </r>
  <r>
    <s v="55.10.020"/>
    <s v="Bijeenkomst"/>
    <x v="4"/>
    <s v="De Mortel 4"/>
    <s v="s-Hertogenbosch"/>
    <s v="Kelder / TR Kelder"/>
    <s v="Koude-opwekking"/>
    <x v="4"/>
    <s v="55.10"/>
    <s v="koeling; lokaal, algemeen (verzamelniveau)"/>
    <s v="Drukvat GKW"/>
    <s v="Flamco"/>
    <s v="Flexcon"/>
    <s v="Onbekend"/>
    <n v="1"/>
    <s v="st"/>
    <n v="2010"/>
    <m/>
    <m/>
    <m/>
  </r>
  <r>
    <s v="55.10.021"/>
    <s v="Bijeenkomst"/>
    <x v="4"/>
    <s v="De Mortel 4"/>
    <s v="s-Hertogenbosch"/>
    <s v="Kelder / TR Kelder"/>
    <s v="Koude-opwekking"/>
    <x v="4"/>
    <s v="55.10"/>
    <s v="koeling; lokaal, algemeen (verzamelniveau)"/>
    <s v="Drukvat drycooler"/>
    <s v="Flamco"/>
    <s v="Flexcon"/>
    <s v="Onbekend"/>
    <n v="1"/>
    <s v="st"/>
    <n v="2010"/>
    <m/>
    <m/>
    <m/>
  </r>
  <r>
    <s v="55.10.022"/>
    <s v="Bijeenkomst"/>
    <x v="4"/>
    <s v="De Mortel 4"/>
    <s v="s-Hertogenbosch"/>
    <s v="Kelder / W-R01.2"/>
    <s v="Koude-opwekking"/>
    <x v="4"/>
    <s v="55.10"/>
    <s v="koeling; lokaal, algemeen (verzamelniveau)"/>
    <s v="Circulatiepomp vloerkoeling (NBM) kelder SMS"/>
    <s v="Grundfos"/>
    <s v="Magna32-100N100"/>
    <m/>
    <n v="1"/>
    <s v="st"/>
    <n v="2010"/>
    <m/>
    <m/>
    <m/>
  </r>
  <r>
    <s v="55.10.023"/>
    <s v="Bijeenkomst"/>
    <x v="4"/>
    <s v="De Mortel 4"/>
    <s v="s-Hertogenbosch"/>
    <s v="Kelder / W-R01.2"/>
    <s v="Koude-opwekking"/>
    <x v="4"/>
    <s v="55.10"/>
    <s v="koeling; lokaal, algemeen (verzamelniveau)"/>
    <s v="Circulatiepomp TSA"/>
    <s v="Grundfos"/>
    <s v="Magna3 25-40/180"/>
    <m/>
    <n v="1"/>
    <s v="st"/>
    <n v="2010"/>
    <m/>
    <m/>
    <m/>
  </r>
  <r>
    <s v="55.10.024"/>
    <s v="Bijeenkomst"/>
    <x v="1"/>
    <s v="Verwersstraat 41"/>
    <s v="s-Hertogenbosch"/>
    <s v="BG / TR Spie"/>
    <s v="Koude-opwekking"/>
    <x v="4"/>
    <s v="55.10"/>
    <s v="koeling; lokaal, algemeen (verzamelniveau)"/>
    <s v="Circulatiepomp klimaatplafond"/>
    <s v="Grundfos"/>
    <s v="Magna3 32-120F"/>
    <m/>
    <n v="1"/>
    <s v="st"/>
    <n v="2017"/>
    <m/>
    <m/>
    <m/>
  </r>
  <r>
    <s v="55.10.025"/>
    <s v="Bijeenkomst"/>
    <x v="4"/>
    <s v="De Mortel 4"/>
    <s v="s-Hertogenbosch"/>
    <s v="Kelder / TR Kelder"/>
    <s v="Koude-opwekking"/>
    <x v="4"/>
    <s v="55.10"/>
    <s v="koeling; lokaal, algemeen (verzamelniveau)"/>
    <s v="Circulatiepomp 2 transport GKW"/>
    <s v="Grundfos"/>
    <s v="MG1325SB2-38FF265-H3"/>
    <m/>
    <n v="1"/>
    <s v="st"/>
    <n v="2010"/>
    <m/>
    <m/>
    <m/>
  </r>
  <r>
    <s v="55.10.026"/>
    <s v="Bijeenkomst"/>
    <x v="4"/>
    <s v="De Mortel 4"/>
    <s v="s-Hertogenbosch"/>
    <s v="Kelder / TR Kelder"/>
    <s v="Koude-opwekking"/>
    <x v="4"/>
    <s v="55.10"/>
    <s v="koeling; lokaal, algemeen (verzamelniveau)"/>
    <s v="Circulatiepomp 2 drycooler"/>
    <s v="Grundfos"/>
    <s v="TP100-310/2A-F-A-BQQE"/>
    <m/>
    <n v="1"/>
    <s v="st"/>
    <n v="2010"/>
    <m/>
    <m/>
    <m/>
  </r>
  <r>
    <s v="55.10.027"/>
    <s v="Bijeenkomst"/>
    <x v="4"/>
    <s v="De Mortel 4"/>
    <s v="s-Hertogenbosch"/>
    <s v="Kelder / TR Kelder"/>
    <s v="Koude-opwekking"/>
    <x v="4"/>
    <s v="55.10"/>
    <s v="koeling; lokaal, algemeen (verzamelniveau)"/>
    <s v="Circulatiepomp 1 transport GKW"/>
    <s v="Grundfos"/>
    <s v="MG1325SB2-38FF265-H3"/>
    <m/>
    <n v="1"/>
    <s v="st"/>
    <n v="2010"/>
    <m/>
    <m/>
    <m/>
  </r>
  <r>
    <s v="55.10.028"/>
    <s v="Bijeenkomst"/>
    <x v="4"/>
    <s v="De Mortel 4"/>
    <s v="s-Hertogenbosch"/>
    <s v="Kelder / TR Kelder"/>
    <s v="Koude-opwekking"/>
    <x v="4"/>
    <s v="55.10"/>
    <s v="koeling; lokaal, algemeen (verzamelniveau)"/>
    <s v="Circulatiepomp 1 drycooler"/>
    <s v="Grundfos"/>
    <s v="TP100-310/2A-F-A-BQQE"/>
    <m/>
    <n v="1"/>
    <s v="st"/>
    <n v="2010"/>
    <m/>
    <m/>
    <m/>
  </r>
  <r>
    <s v="55.10.029"/>
    <s v="Bijeenkomst"/>
    <x v="4"/>
    <s v="De Mortel 4"/>
    <s v="s-Hertogenbosch"/>
    <s v="Kelder / TR kelder"/>
    <s v="Koude-opwekking"/>
    <x v="4"/>
    <s v="55.10"/>
    <s v="koeling; lokaal, algemeen (verzamelniveau)"/>
    <s v="Circulatiepomp (98742433)"/>
    <s v="Onbekend"/>
    <s v="onbekend"/>
    <m/>
    <n v="1"/>
    <s v="st"/>
    <n v="2013"/>
    <m/>
    <m/>
    <m/>
  </r>
  <r>
    <s v="55.10.030"/>
    <s v="Bijeenkomst"/>
    <x v="4"/>
    <s v="De Mortel 4"/>
    <s v="s-Hertogenbosch"/>
    <s v="Kelder / ruimte S.K.06"/>
    <s v="Koude-opwekking"/>
    <x v="4"/>
    <s v="55.10"/>
    <s v="koeling; lokaal, algemeen (verzamelniveau)"/>
    <s v="Buitendeel Airco ruimte S.K.06"/>
    <s v="Mitsubishi"/>
    <s v="SRC50ZJ-S"/>
    <s v="1,35kg/R410A"/>
    <n v="1"/>
    <s v="st"/>
    <n v="2012"/>
    <m/>
    <m/>
    <m/>
  </r>
  <r>
    <s v="55.10.031"/>
    <s v="Kantoor"/>
    <x v="0"/>
    <s v="Waterstraat 16"/>
    <s v="s-Hertogenbosch"/>
    <s v="1e verdieping - Griffie- Waterstraat / serverruimte"/>
    <s v="Koude-opwekking"/>
    <x v="4"/>
    <s v="55.10"/>
    <s v="koeling; lokaal, algemeen (verzamelniveau)"/>
    <s v="Binnendeel serverruimte 1e verdieping"/>
    <s v="Mitsubishi"/>
    <s v="MUZ-aP50VG"/>
    <s v="1kg/R32"/>
    <n v="1"/>
    <s v="st"/>
    <n v="2020"/>
    <m/>
    <s v="mach.nr. 204215"/>
    <m/>
  </r>
  <r>
    <s v="55.10.032"/>
    <s v="Kantoor"/>
    <x v="0"/>
    <s v="Waterstraat 16"/>
    <s v="s-Hertogenbosch"/>
    <s v="2e verdieping - Griffie- Waterstraat / serverruimte"/>
    <s v="Koude-opwekking"/>
    <x v="4"/>
    <s v="55.10"/>
    <s v="koeling; lokaal, algemeen (verzamelniveau)"/>
    <s v="Binnendeel  serverruimte 2e verd"/>
    <s v="Mitsubishi"/>
    <s v="FDC100VS"/>
    <s v="3,8Kg/R410A"/>
    <n v="1"/>
    <s v="st"/>
    <n v="2015"/>
    <m/>
    <s v="Mach.nr 203650"/>
    <m/>
  </r>
  <r>
    <s v="55.10.033"/>
    <s v="Bijeenkomst"/>
    <x v="4"/>
    <s v="De Mortel 4"/>
    <s v="s-Hertogenbosch"/>
    <s v="BG / opbergkast"/>
    <s v="Koude-opwekking"/>
    <x v="4"/>
    <s v="55.10"/>
    <s v="koeling; lokaal, algemeen (verzamelniveau)"/>
    <s v="Airconditioner 5-10 kW"/>
    <s v="Mitsubishi Electric"/>
    <s v="PUZ-M100YKA"/>
    <s v="4 tot 10,6kW"/>
    <n v="1"/>
    <s v="st"/>
    <n v="2020"/>
    <m/>
    <m/>
    <m/>
  </r>
  <r>
    <s v="55.10.034"/>
    <s v="Bijeenkomst"/>
    <x v="1"/>
    <s v="Verwersstraat 41"/>
    <s v="s-Hertogenbosch"/>
    <s v="BG - Paleis - Quist / beveiligingsruimte"/>
    <s v="Koude-opwekking"/>
    <x v="4"/>
    <s v="55.10"/>
    <s v="koeling; lokaal, algemeen (verzamelniveau)"/>
    <s v="Airconditioner 0-5 kW beveiligingsruimte"/>
    <s v="Mitsubischi"/>
    <s v="SRC50ZJ-S"/>
    <m/>
    <n v="1"/>
    <s v="st"/>
    <n v="2012"/>
    <m/>
    <m/>
    <m/>
  </r>
  <r>
    <s v="55.10.035"/>
    <s v="Bijeenkomst"/>
    <x v="1"/>
    <s v="Verwersstraat 41"/>
    <s v="s-Hertogenbosch"/>
    <s v="BG - Paleis - Quist / Tegenover de meldkamer"/>
    <s v="Koude-opwekking"/>
    <x v="4"/>
    <s v="55.10"/>
    <s v="koeling; lokaal, algemeen (verzamelniveau)"/>
    <s v="Airco serverruimte tegenover meldkamer"/>
    <s v="Mitsubishi"/>
    <s v="PUZ-ZM71VHA"/>
    <s v="2,8 R32"/>
    <n v="1"/>
    <s v="st"/>
    <n v="2019"/>
    <m/>
    <s v="Mach.nr 4282-19-137-002"/>
    <m/>
  </r>
  <r>
    <s v="55.10.036"/>
    <s v="Bijeenkomst"/>
    <x v="1"/>
    <s v="Verwersstraat 41"/>
    <s v="s-Hertogenbosch"/>
    <s v="BG Buiten - Paleis - Quist / Tegenover meldkamer"/>
    <s v="Koude-opwekking"/>
    <x v="4"/>
    <s v="55.10"/>
    <s v="koeling; lokaal, algemeen (verzamelniveau)"/>
    <s v="Airco serverruimte tegenover meldkame"/>
    <s v="Mitsubishi"/>
    <s v="PUZ-ZM71VHA"/>
    <s v="2,8kg/R32"/>
    <n v="1"/>
    <s v="st"/>
    <n v="2019"/>
    <m/>
    <s v="4282-19-137-001"/>
    <m/>
  </r>
  <r>
    <s v="55.10.037"/>
    <s v="Kantoor"/>
    <x v="0"/>
    <s v="Waterstraat 16"/>
    <s v="s-Hertogenbosch"/>
    <s v="2e verdieping - Griffie- Waterstraat / Depot"/>
    <s v="Koude-opwekking"/>
    <x v="4"/>
    <s v="55.10"/>
    <s v="koeling; lokaal, algemeen (verzamelniveau)"/>
    <s v="Airco serverruimte depot"/>
    <s v="Carrier"/>
    <s v="38XPS-050-H7"/>
    <s v="1,4kg/R410A"/>
    <n v="1"/>
    <s v="st"/>
    <n v="2011"/>
    <m/>
    <s v="Mach.nr 132011"/>
    <m/>
  </r>
  <r>
    <s v="55.10.038"/>
    <s v="Bijeenkomst"/>
    <x v="1"/>
    <s v="Verwersstraat 41"/>
    <s v="s-Hertogenbosch"/>
    <s v="1e verdieping - Paleis - Quist"/>
    <s v="Koude-opwekking"/>
    <x v="4"/>
    <s v="55.10"/>
    <s v="koeling; lokaal, algemeen (verzamelniveau)"/>
    <s v="Airco serverruimte (Paleis/quest) zolder staetenza"/>
    <s v="Mitsubishi"/>
    <s v="SRC50ZJ-S"/>
    <s v="1,55kg/R410a"/>
    <n v="1"/>
    <s v="st"/>
    <n v="2012"/>
    <m/>
    <m/>
    <m/>
  </r>
  <r>
    <s v="55.10.039"/>
    <s v="Bijeenkomst"/>
    <x v="1"/>
    <s v="Verwersstraat 41"/>
    <s v="s-Hertogenbosch"/>
    <s v="BG - Paleis - Quist / Tegenover de meldkamer"/>
    <s v="Koude-opwekking"/>
    <x v="4"/>
    <s v="55.10"/>
    <s v="koeling; lokaal, algemeen (verzamelniveau)"/>
    <s v="Airco serverruimte (Paleis/quest) meldkamer"/>
    <s v="Mitsubishi"/>
    <s v="SRC50ZJ-S"/>
    <s v="1,35kg/R410A"/>
    <n v="1"/>
    <s v="st"/>
    <n v="2012"/>
    <m/>
    <s v="mach.nr 9120114-02"/>
    <m/>
  </r>
  <r>
    <s v="55.10.040"/>
    <s v="Kantoor"/>
    <x v="0"/>
    <s v="Waterstraat 16"/>
    <s v="s-Hertogenbosch"/>
    <s v="2e verdieping - Griffie- Waterstraat / W-R 2.3"/>
    <s v="Koude-opwekking"/>
    <x v="4"/>
    <s v="55.10"/>
    <s v="koeling; lokaal, algemeen (verzamelniveau)"/>
    <s v="Airco serverruimte"/>
    <s v="Mitsubishi"/>
    <s v="SRC50ZJ-S"/>
    <s v="1,35kg/R410A"/>
    <n v="1"/>
    <s v="st"/>
    <n v="2012"/>
    <m/>
    <m/>
    <m/>
  </r>
  <r>
    <s v="55.10.041"/>
    <s v="Kantoor"/>
    <x v="0"/>
    <s v="Waterstraat 16"/>
    <s v="s-Hertogenbosch"/>
    <s v="depot BG bevocht - Griffie- Waterstraat / Kantoorpand de Griffie"/>
    <s v="Koude-opwekking"/>
    <x v="4"/>
    <s v="55.10"/>
    <s v="koeling; lokaal, algemeen (verzamelniveau)"/>
    <s v="Airco serverruimte"/>
    <s v="Carrier"/>
    <s v="38XNS-050-H7"/>
    <s v="1,40kg/R410A"/>
    <n v="1"/>
    <s v="st"/>
    <n v="2010"/>
    <m/>
    <m/>
    <m/>
  </r>
  <r>
    <s v="55.10.042"/>
    <s v="Kantoor"/>
    <x v="0"/>
    <s v="Waterstraat 16"/>
    <s v="s-Hertogenbosch"/>
    <s v="1e verdieping - Griffie- Waterstraat / Archief W1.04"/>
    <s v="Koude-opwekking"/>
    <x v="4"/>
    <s v="55.10"/>
    <s v="koeling; lokaal, algemeen (verzamelniveau)"/>
    <s v="Airco serverruimte"/>
    <s v="Toshiba"/>
    <s v="RAS16NAV-E"/>
    <s v="0,95kg/R410a"/>
    <n v="1"/>
    <s v="st"/>
    <n v="2006"/>
    <m/>
    <m/>
    <m/>
  </r>
  <r>
    <s v="55.10.043"/>
    <s v="Kantoor"/>
    <x v="2"/>
    <s v="Brabantlaan 1"/>
    <s v="s-Hertogenbosch"/>
    <m/>
    <s v="Koude-opwekking"/>
    <x v="4"/>
    <s v="55.10"/>
    <s v="koeling; lokaal, algemeen (verzamelniveau)"/>
    <s v="AC-unit Splitunit: Buiten-unit 0-100 Kw (Serverruimte)"/>
    <s v="Toshiba"/>
    <s v="RAV-SP562AT-E"/>
    <s v="5 kW"/>
    <n v="1"/>
    <s v="st"/>
    <n v="2018"/>
    <s v="F-gassen besluit, F-gassen richtlijn EU, EPBD-richtlijn EU, Regeling Energieprestatie, Besluit Energieprestatie."/>
    <m/>
    <m/>
  </r>
  <r>
    <s v="55.10.044"/>
    <s v="Kantoor"/>
    <x v="2"/>
    <s v="Brabantlaan 1"/>
    <s v="s-Hertogenbosch"/>
    <m/>
    <s v="Koude-opwekking"/>
    <x v="4"/>
    <s v="55.10"/>
    <s v="koeling; lokaal, algemeen (verzamelniveau)"/>
    <s v="AC-unit Splitunit: Buiten-unit 0-100 Kw (Serverruimte)"/>
    <s v="Toshiba"/>
    <s v="RAV-SP562AT-E"/>
    <s v="5 kW"/>
    <n v="1"/>
    <s v="st"/>
    <n v="2018"/>
    <s v="F-gassen besluit, F-gassen richtlijn EU, EPBD-richtlijn EU, Regeling Energieprestatie, Besluit Energieprestatie."/>
    <m/>
    <m/>
  </r>
  <r>
    <s v="55.10.045"/>
    <s v="Kantoor"/>
    <x v="2"/>
    <s v="Brabantlaan 1"/>
    <s v="s-Hertogenbosch"/>
    <m/>
    <s v="Koude-opwekking"/>
    <x v="4"/>
    <s v="55.10"/>
    <s v="koeling; lokaal, algemeen (verzamelniveau)"/>
    <s v="AC-unit Splitunit: Buiten-unit 0-100 Kw (Koeling LBK)"/>
    <s v="Daikin"/>
    <s v="RZQSG100L8Y1B"/>
    <s v="10 kW"/>
    <n v="1"/>
    <s v="st"/>
    <n v="2016"/>
    <s v="F-gassen besluit, F-gassen richtlijn EU, EPBD-richtlijn EU, Regeling Energieprestatie, Besluit Energieprestatie."/>
    <m/>
    <m/>
  </r>
  <r>
    <s v="55.10.046"/>
    <s v="Kantoor"/>
    <x v="2"/>
    <s v="Brabantlaan 1"/>
    <s v="s-Hertogenbosch"/>
    <m/>
    <s v="Koude-opwekking"/>
    <x v="4"/>
    <s v="55.10"/>
    <s v="koeling; lokaal, algemeen (verzamelniveau)"/>
    <s v="AC-unit Splitunit: Buiten-unit 0-100 Kw (Koeling LBK)"/>
    <s v="Daikin"/>
    <s v="RZQSG100L8Y1B"/>
    <s v="10 kW"/>
    <n v="1"/>
    <s v="st"/>
    <n v="2016"/>
    <s v="F-gassen besluit, F-gassen richtlijn EU, EPBD-richtlijn EU, Regeling Energieprestatie, Besluit Energieprestatie."/>
    <m/>
    <m/>
  </r>
  <r>
    <s v="55.10.047"/>
    <s v="Kantoor"/>
    <x v="2"/>
    <s v="Brabantlaan 1"/>
    <s v="s-Hertogenbosch"/>
    <m/>
    <s v="Koude-opwekking"/>
    <x v="4"/>
    <s v="55.10"/>
    <s v="koeling; lokaal, algemeen (verzamelniveau)"/>
    <s v="AC-unit Splitunit: Buiten-unit 0-100 Kw (Hertog Jan zaal)"/>
    <s v="Mitsubishi"/>
    <s v="FDC71VNX"/>
    <s v="7,1 kW"/>
    <n v="1"/>
    <s v="st"/>
    <n v="2018"/>
    <s v="F-gassen besluit, F-gassen richtlijn EU, EPBD-richtlijn EU, Regeling Energieprestatie, Besluit Energieprestatie."/>
    <m/>
    <m/>
  </r>
  <r>
    <s v="55.10.048"/>
    <s v="Kantoor"/>
    <x v="2"/>
    <s v="Brabantlaan 1"/>
    <s v="s-Hertogenbosch"/>
    <m/>
    <s v="Koude-opwekking"/>
    <x v="4"/>
    <s v="55.10"/>
    <s v="koeling; lokaal, algemeen (verzamelniveau)"/>
    <s v="AC-unit Splitunit: Buiten-unit 0-100 Kw (Hertog Jan zaal)"/>
    <s v="Mitsubishi"/>
    <s v="FDC71VNX"/>
    <s v="7,1 kW"/>
    <n v="1"/>
    <s v="st"/>
    <n v="2018"/>
    <s v="F-gassen besluit, F-gassen richtlijn EU, EPBD-richtlijn EU, Regeling Energieprestatie, Besluit Energieprestatie."/>
    <m/>
    <m/>
  </r>
  <r>
    <s v="55.10.049"/>
    <s v="Kantoor"/>
    <x v="2"/>
    <s v="Brabantlaan 1"/>
    <s v="Provinciehuis"/>
    <s v="PH-01-01"/>
    <s v="Koude-opwekking"/>
    <x v="4"/>
    <s v="55.10"/>
    <s v="koeling; lokaal, algemeen (verzamelniveau)"/>
    <s v="AC-unit Splitunit: Binnen-Buiten-unit 0-100 Kw (stoelenberging )"/>
    <m/>
    <s v="Daikin"/>
    <s v="FTXM25"/>
    <s v="1"/>
    <s v="st"/>
    <n v="2021"/>
    <s v="F-gassen besluit, F-gassen richtlijn EU, EPBD-richtlijn EU, Regeling Energieprestatie, Besluit Energieprestatie."/>
    <m/>
    <m/>
  </r>
  <r>
    <s v="55.10.050"/>
    <s v="Kantoor"/>
    <x v="2"/>
    <s v="Brabantlaan 1"/>
    <s v="Provinciehuis"/>
    <s v="PH-01-12"/>
    <s v="Koude-opwekking"/>
    <x v="4"/>
    <s v="55.10"/>
    <s v="koeling; lokaal, algemeen (verzamelniveau)"/>
    <s v="AC-unit Splitunit: Binnen-Buiten-unit 0-100 Kw (schacht 12e verdieping )"/>
    <m/>
    <s v="Daikin"/>
    <s v="FTXM25"/>
    <s v="1"/>
    <s v="st"/>
    <n v="2021"/>
    <s v="F-gassen besluit, F-gassen richtlijn EU, EPBD-richtlijn EU, Regeling Energieprestatie, Besluit Energieprestatie."/>
    <m/>
    <m/>
  </r>
  <r>
    <s v="55.10.051"/>
    <s v="Kantoor"/>
    <x v="3"/>
    <s v="Brabantlaan 3"/>
    <s v="s-Hertogenbosch"/>
    <m/>
    <s v="Koude-opwekking"/>
    <x v="4"/>
    <s v="55.10"/>
    <s v="koeling; lokaal, algemeen (verzamelniveau)"/>
    <s v="Splitunit - 3x binnendeel, 1x buitendeel"/>
    <s v="Daikin"/>
    <s v="3x FTXP25N5V1B binnendeel_x000a_1x 3MXM68A2V1B9 buitendeel"/>
    <s v="R32 / GWP 675 - 2kg"/>
    <n v="1"/>
    <s v="st"/>
    <n v="2023"/>
    <s v="F-gassen besluit, F-gassen richtlijn EU, EPBD-richtlijn EU, Regeling Energieprestatie, Besluit Energieprestatie."/>
    <m/>
    <m/>
  </r>
  <r>
    <s v="55.10.052"/>
    <s v="Kantoor"/>
    <x v="3"/>
    <s v="Brabantlaan 3"/>
    <s v="s-Hertogenbosch"/>
    <m/>
    <s v="Koude-opwekking"/>
    <x v="4"/>
    <s v="55.10"/>
    <s v="koeling; lokaal, algemeen (verzamelniveau)"/>
    <s v="Splitunit - 3x binnendeel, 1x buitendeel"/>
    <s v="Daikin"/>
    <s v="3x FTXP25N5V1B binnendeel_x000a_1x 3MXM68A2V1B9 buitendeel"/>
    <s v="R32 / GWP 675 - 2kg"/>
    <n v="1"/>
    <s v="st"/>
    <n v="2023"/>
    <s v="F-gassen besluit, F-gassen richtlijn EU, EPBD-richtlijn EU, Regeling Energieprestatie, Besluit Energieprestatie."/>
    <m/>
    <m/>
  </r>
  <r>
    <s v="55.10.053"/>
    <s v="Kantoor"/>
    <x v="3"/>
    <s v="Brabantlaan 3"/>
    <s v="s-Hertogenbosch"/>
    <m/>
    <s v="Koude-opwekking"/>
    <x v="4"/>
    <s v="55.10"/>
    <s v="koeling; lokaal, algemeen (verzamelniveau)"/>
    <s v="Splitunit - 2x binnendeel, 1x buitendeel"/>
    <s v="Daikin"/>
    <s v="2x FTXP25N5V1B binnendeel_x000a_1x 2MXM50A2V1B buitendeel"/>
    <s v="R32 / GWP 675 - 1,15kg"/>
    <n v="1"/>
    <s v="st"/>
    <n v="2023"/>
    <s v="F-gassen besluit, F-gassen richtlijn EU, EPBD-richtlijn EU, Regeling Energieprestatie, Besluit Energieprestatie."/>
    <m/>
    <m/>
  </r>
  <r>
    <s v="55.10.054"/>
    <s v="Kantoor"/>
    <x v="3"/>
    <s v="Brabantlaan 3"/>
    <s v="s-Hertogenbosch"/>
    <m/>
    <s v="Koude-opwekking"/>
    <x v="4"/>
    <s v="55.10"/>
    <s v="koeling; lokaal, algemeen (verzamelniveau)"/>
    <s v="Splitunit - 4x binnendeel, 1x buitendeel"/>
    <s v="Daikin"/>
    <s v="4x FTXP25N5V1B binnendeel_x000a_1x R2A25GD741B buitendeel"/>
    <s v="R32 / GWP 675 - 5kg"/>
    <n v="1"/>
    <s v="st"/>
    <n v="2023"/>
    <s v="F-gassen besluit, F-gassen richtlijn EU, EPBD-richtlijn EU, Regeling Energieprestatie, Besluit Energieprestatie."/>
    <m/>
    <m/>
  </r>
  <r>
    <s v="55.10.055"/>
    <s v="Kantoor"/>
    <x v="3"/>
    <s v="Brabantlaan 3"/>
    <s v="s-Hertogenbosch"/>
    <m/>
    <s v="Koude-opwekking"/>
    <x v="4"/>
    <s v="55.10"/>
    <s v="koeling; lokaal, algemeen (verzamelniveau)"/>
    <s v="Splitunit - 3x binnendeel, 1x buitendeel"/>
    <s v="Daikin"/>
    <s v="3x FTXP25N5V1B binnendeel_x000a_1x 3MXM68A2V1B9 buitendeel"/>
    <s v="R32 / GWP 675 - 2kg"/>
    <n v="1"/>
    <s v="st"/>
    <n v="2023"/>
    <s v="F-gassen besluit, F-gassen richtlijn EU, EPBD-richtlijn EU, Regeling Energieprestatie, Besluit Energieprestatie."/>
    <m/>
    <m/>
  </r>
  <r>
    <s v="55.12.001"/>
    <s v="Kantoor"/>
    <x v="2"/>
    <s v="Brabantlaan 1"/>
    <s v="s-Hertogenbosch"/>
    <s v="PH-01-B-B.132 (Toezichtsruimte - Beveligingsl)"/>
    <s v="Koude-opwekking en distributie"/>
    <x v="4"/>
    <s v="55.12"/>
    <s v="koude-opwekking, lokaal, splitsystemen"/>
    <s v="Koeling toezichtsruimte BG"/>
    <s v="Carrier"/>
    <s v="38GLP036G9"/>
    <s v="13,6 kW"/>
    <n v="1"/>
    <s v="st"/>
    <n v="2007"/>
    <s v="F-gassen besluit, F-gassen richtlijn EU, EPBD-richtlijn EU, Regeling Energieprestatie, Besluit Energieprestatie."/>
    <m/>
    <m/>
  </r>
  <r>
    <s v="55.12.002"/>
    <s v="Kantoor"/>
    <x v="2"/>
    <s v="Brabantlaan 1"/>
    <s v="s-Hertogenbosch"/>
    <s v="PH-01-B-B.143 (Technische ruimte noordpijler)"/>
    <s v="Koude-opwekking en distributie"/>
    <x v="4"/>
    <s v="55.12"/>
    <s v="koude-opwekking, lokaal, splitsystemen"/>
    <s v="Koeling Techniek Ruimte noordpijler"/>
    <s v="Daikin"/>
    <s v="RX71GV1B (buitendeel); FTX71GV1B (binnendeel)"/>
    <s v="7,1 kW"/>
    <n v="1"/>
    <s v="st"/>
    <n v="2016"/>
    <s v="F-gassen besluit, F-gassen richtlijn EU, EPBD-richtlijn EU, Regeling Energieprestatie, Besluit Energieprestatie."/>
    <m/>
    <m/>
  </r>
  <r>
    <s v="55.12.003"/>
    <s v="Kantoor"/>
    <x v="2"/>
    <s v="Brabantlaan 1"/>
    <s v="s-Hertogenbosch"/>
    <s v="PH-01-P-P.010a (Observatiepost)"/>
    <s v="Koude-opwekking en distributie"/>
    <x v="4"/>
    <s v="55.12"/>
    <s v="koude-opwekking, lokaal, splitsystemen"/>
    <s v="Koeling observatieruimte parkeerkuilniveau"/>
    <s v="Daikin"/>
    <s v="2MXM50M (buiten) en FFA25A (binnen 2X)"/>
    <s v="5 kW"/>
    <n v="1"/>
    <s v="st"/>
    <n v="2018"/>
    <s v="F-gassen besluit, F-gassen richtlijn EU, EPBD-richtlijn EU, Regeling Energieprestatie, Besluit Energieprestatie."/>
    <m/>
    <m/>
  </r>
  <r>
    <s v="55.12.004"/>
    <s v="Kantoor"/>
    <x v="2"/>
    <s v="Brabantlaan 1"/>
    <s v="s-Hertogenbosch"/>
    <s v="PH-01-B-B.156 (Satelietkeuken)"/>
    <s v="Koude-opwekking en distributie"/>
    <x v="4"/>
    <s v="55.12"/>
    <s v="koude-opwekking, lokaal, splitsystemen"/>
    <s v="Koeling keuken"/>
    <s v="Mitsubishi"/>
    <s v="PKA-RP50 HAL (binnen); SUZ-KA50VA 4E (buiten)"/>
    <s v="5,5 kW"/>
    <n v="1"/>
    <s v="st"/>
    <n v="2015"/>
    <s v="F-gassen besluit, F-gassen richtlijn EU, EPBD-richtlijn EU, Regeling Energieprestatie, Besluit Energieprestatie."/>
    <m/>
    <m/>
  </r>
  <r>
    <s v="55.12.005"/>
    <s v="Kantoor"/>
    <x v="2"/>
    <s v="Brabantlaan 1"/>
    <s v="s-Hertogenbosch"/>
    <s v="PH-01-1-1.038 (Kamerbewaarder)"/>
    <s v="Koude-opwekking en distributie"/>
    <x v="4"/>
    <s v="55.12"/>
    <s v="koude-opwekking, lokaal, splitsystemen"/>
    <s v="Koeling kamer kamerbewaarder en keuken GS"/>
    <s v="Daikin"/>
    <s v="3MXS 52E4VIB2 (buiten); FDXS 25F2VEB (binnen 2x)"/>
    <s v="5 kW"/>
    <n v="1"/>
    <s v="st"/>
    <n v="2016"/>
    <s v="F-gassen besluit, F-gassen richtlijn EU, EPBD-richtlijn EU, Regeling Energieprestatie, Besluit Energieprestatie."/>
    <m/>
    <m/>
  </r>
  <r>
    <s v="55.12.006"/>
    <s v="Kantoor"/>
    <x v="2"/>
    <s v="Brabantlaan 1"/>
    <s v="s-Hertogenbosch"/>
    <s v="PH-01-1-1.040 (Kamer CdK)"/>
    <s v="Koude-opwekking en distributie"/>
    <x v="4"/>
    <s v="55.12"/>
    <s v="koude-opwekking, lokaal, splitsystemen"/>
    <s v="Koeling kamer CdK, wachtruimte GS en GS-kamer"/>
    <s v="Daikin multisplit"/>
    <s v="RXYSQ4P8Y 1B"/>
    <s v="11,2 kW"/>
    <n v="1"/>
    <s v="st"/>
    <n v="2015"/>
    <s v="F-gassen besluit, F-gassen richtlijn EU, EPBD-richtlijn EU, Regeling Energieprestatie, Besluit Energieprestatie."/>
    <m/>
    <m/>
  </r>
  <r>
    <s v="55.12.007"/>
    <s v="Kantoor"/>
    <x v="2"/>
    <s v="Brabantlaan 1"/>
    <s v="s-Hertogenbosch"/>
    <s v="PH-01-23-23.001 (Ruimte verdieping 23)"/>
    <s v="Koude-opwekking en distributie"/>
    <x v="4"/>
    <s v="55.12"/>
    <s v="koude-opwekking, lokaal, splitsystemen"/>
    <s v="Koeling 23e verdieping hoogbouw"/>
    <s v="Daikin"/>
    <s v="VRV RXYQ8 T9"/>
    <s v="22,4 kW"/>
    <n v="1"/>
    <s v="st"/>
    <n v="2015"/>
    <s v="F-gassen besluit, F-gassen richtlijn EU, EPBD-richtlijn EU, Regeling Energieprestatie, Besluit Energieprestatie."/>
    <m/>
    <m/>
  </r>
  <r>
    <s v="55.12.008"/>
    <s v="Kantoor"/>
    <x v="2"/>
    <s v="Brabantlaan 1"/>
    <s v="s-Hertogenbosch"/>
    <s v="PH-01-P-P.001a (Archief)"/>
    <s v="Koude-opwekking en distributie"/>
    <x v="4"/>
    <s v="55.12"/>
    <s v="koude-opwekking, lokaal, splitsystemen"/>
    <s v="DX-koeling luchtbehandelingskast Archief"/>
    <s v="Mitsubishi"/>
    <m/>
    <s v="3,5 kW"/>
    <n v="1"/>
    <s v="st"/>
    <n v="2015"/>
    <s v="F-gassen besluit, F-gassen richtlijn EU, EPBD-richtlijn EU, Regeling Energieprestatie, Besluit Energieprestatie."/>
    <m/>
    <m/>
  </r>
  <r>
    <s v="55.12.009"/>
    <s v="Kantoor"/>
    <x v="2"/>
    <s v="Brabantlaan 1"/>
    <s v="s-Hertogenbosch"/>
    <s v="PH-02-4-HJZ (Hertog Janzaal)"/>
    <s v="Koude-opwekking en distributie"/>
    <x v="4"/>
    <s v="55.12"/>
    <s v="koude-opwekking, lokaal, splitsystemen"/>
    <s v="DX-koeling hertog Jan zaal"/>
    <s v="Mitshubishi"/>
    <s v="FDC71VNX-W (buiten; FDUM71VH (binnen))"/>
    <s v="8 kW"/>
    <n v="1"/>
    <s v="st"/>
    <n v="2024"/>
    <s v="F-gassen besluit, F-gassen richtlijn EU, EPBD-richtlijn EU, Regeling Energieprestatie, Besluit Energieprestatie."/>
    <m/>
    <m/>
  </r>
  <r>
    <s v="55.12.010"/>
    <s v="Kantoor"/>
    <x v="3"/>
    <s v="Brabantlaan 3"/>
    <s v="s-Hertogenbosch"/>
    <s v="PH-02-2-47 (Kantoor)"/>
    <s v="Koude-opwekking en distributie"/>
    <x v="4"/>
    <s v="55.12"/>
    <s v="koude-opwekking, lokaal, splitsystemen"/>
    <s v="DX-koeling 2 Serverruimte Nieuwbouw"/>
    <s v="Toshiba"/>
    <s v="RAV-SP562AT-E (buiten); OAV-SM562CT-E (binnen)"/>
    <s v="5,3 kW"/>
    <n v="1"/>
    <s v="st"/>
    <n v="2009"/>
    <s v="F-gassen besluit, F-gassen richtlijn EU, EPBD-richtlijn EU, Regeling Energieprestatie, Besluit Energieprestatie."/>
    <m/>
    <m/>
  </r>
  <r>
    <s v="55.12.011"/>
    <s v="Kantoor"/>
    <x v="3"/>
    <s v="Brabantlaan 3"/>
    <s v="s-Hertogenbosch"/>
    <s v="PH-02-2-47 (Kantoor)"/>
    <s v="Koude-opwekking en distributie"/>
    <x v="4"/>
    <s v="55.12"/>
    <s v="koude-opwekking, lokaal, splitsystemen"/>
    <s v="DX-koeling 1 Serverruimte Nieuwbouw"/>
    <s v="Toshiba"/>
    <s v="RAV-SP562AT-E (buiten); OAV-SM562CT-E (binnen)"/>
    <s v="5,3 kW"/>
    <n v="1"/>
    <s v="st"/>
    <n v="2009"/>
    <s v="F-gassen besluit, F-gassen richtlijn EU, EPBD-richtlijn EU, Regeling Energieprestatie, Besluit Energieprestatie."/>
    <m/>
    <m/>
  </r>
  <r>
    <s v="55.12.012"/>
    <s v="Kantoor"/>
    <x v="2"/>
    <s v="Brabantlaan 1"/>
    <s v="s-Hertogenbosch"/>
    <m/>
    <s v="Koude-opwekking"/>
    <x v="4"/>
    <s v="55.12"/>
    <s v="koude-opwekking, lokaal, splitsystemen"/>
    <s v="DX koelunit LBK; bunker"/>
    <s v="Carrier"/>
    <s v="D499RS11500 EWM000"/>
    <m/>
    <n v="1"/>
    <s v="st"/>
    <n v="1969"/>
    <s v="F-gassen besluit, F-gassen richtlijn EU, EPBD-richtlijn EU, Regeling Energieprestatie, Besluit Energieprestatie."/>
    <m/>
    <m/>
  </r>
  <r>
    <s v="55.12.013"/>
    <s v="Kantoor"/>
    <x v="2"/>
    <s v="Brabantlaan 1"/>
    <s v="s-Hertogenbosch"/>
    <s v="PH-01-K"/>
    <s v="Koude-opwekking en distributie"/>
    <x v="4"/>
    <s v="55.12"/>
    <s v="koude-opwekking, lokaal, splitsystemen"/>
    <s v="DX koelunit in luchtbehandelingskast bunker"/>
    <s v="Carrier"/>
    <m/>
    <s v="8 kW"/>
    <n v="1"/>
    <s v="st"/>
    <n v="2005"/>
    <s v="F-gassen besluit, F-gassen richtlijn EU, EPBD-richtlijn EU, Regeling Energieprestatie, Besluit Energieprestatie."/>
    <m/>
    <m/>
  </r>
  <r>
    <s v="55.21.001"/>
    <s v="Kantoor"/>
    <x v="0"/>
    <s v="Waterstraat 16"/>
    <s v="s-Hertogenbosch"/>
    <s v="Dak - Griffie- Waterstraat / dak"/>
    <s v="Koude-opwekking en distributie"/>
    <x v="4"/>
    <s v="55.21"/>
    <s v="koude-opwekking, centraal, compressorensystemen"/>
    <s v="Koelmachines Master"/>
    <s v="Carrier"/>
    <s v="30RBS-100-01044-PEE"/>
    <s v="23kg/R410a"/>
    <n v="1"/>
    <s v="st"/>
    <n v="2010"/>
    <m/>
    <s v="Mach.nr 809590"/>
    <m/>
  </r>
  <r>
    <s v="55.21.002"/>
    <s v="Kantoor"/>
    <x v="0"/>
    <s v="Waterstraat 16"/>
    <s v="s-Hertogenbosch"/>
    <s v="Dak - Griffie- Waterstraat"/>
    <s v="Koude-opwekking en distributie"/>
    <x v="4"/>
    <s v="55.21"/>
    <s v="koude-opwekking, centraal, compressorensystemen"/>
    <s v="Koelmachines Master"/>
    <s v="Carrier"/>
    <s v="30RBS-100-01044-PEE"/>
    <s v="20kg/R410a"/>
    <n v="1"/>
    <s v="st"/>
    <n v="2010"/>
    <m/>
    <s v="Mach.nr 809591"/>
    <m/>
  </r>
  <r>
    <s v="55.21.003"/>
    <s v="Bijeenkomst"/>
    <x v="1"/>
    <s v="Verwersstraat 41"/>
    <s v="s-Hertogenbosch"/>
    <s v="2e verdieping - Paleis / P.2.01 TR"/>
    <s v="Koude-opwekking en distributie"/>
    <x v="4"/>
    <s v="55.21"/>
    <s v="koude-opwekking, centraal, compressorensystemen"/>
    <s v="Koelmachine Slave"/>
    <s v="Carrier"/>
    <s v="30RBSY 080"/>
    <s v="15kg/R410a"/>
    <n v="1"/>
    <s v="st"/>
    <n v="2011"/>
    <m/>
    <s v="Mach.nr 702145"/>
    <m/>
  </r>
  <r>
    <s v="55.21.004"/>
    <s v="Bijeenkomst"/>
    <x v="1"/>
    <s v="Verwersstraat 41"/>
    <s v="s-Hertogenbosch"/>
    <s v="2e verdieping - Paleis / P.2.01 TR"/>
    <s v="Koude-opwekking en distributie"/>
    <x v="4"/>
    <s v="55.21"/>
    <s v="koude-opwekking, centraal, compressorensystemen"/>
    <s v="Koelmachine Master Paleis/quest"/>
    <s v="Carrier"/>
    <s v="30RBSY 080"/>
    <s v="15kg/R410a"/>
    <n v="1"/>
    <s v="st"/>
    <n v="2011"/>
    <m/>
    <s v="Mach.Nr 702144"/>
    <m/>
  </r>
  <r>
    <s v="55.21.005"/>
    <s v="Kantoor"/>
    <x v="2"/>
    <s v="Brabantlaan 1"/>
    <s v="s-Hertogenbosch"/>
    <s v="PH-01-2-02.000 (Technische ruimte)"/>
    <s v="Koude-opwekking en distributie"/>
    <x v="4"/>
    <s v="55.21"/>
    <s v="koude-opwekking, centraal, compressorensystemen"/>
    <s v="koelmachine 3 (restaurant, patio, keuken, LS-ruimte en back-up Datacenter)"/>
    <s v="Western"/>
    <s v="ZETA REV 5.2 LN"/>
    <s v="51,4 kW"/>
    <n v="1"/>
    <s v="st"/>
    <n v="2016"/>
    <s v="F-gassen besluit, F-gassen richtlijn EU, EPBD-richtlijn EU, Regeling Energieprestatie, Besluit Energieprestatie."/>
    <m/>
    <m/>
  </r>
  <r>
    <s v="55.21.006"/>
    <s v="Bijeenkomst"/>
    <x v="4"/>
    <s v="De Mortel 4"/>
    <s v="s-Hertogenbosch"/>
    <s v="Kelder / TR kelder"/>
    <s v="Koude-opwekking en distributie"/>
    <x v="4"/>
    <s v="55.21"/>
    <s v="koude-opwekking, centraal, compressorensystemen"/>
    <s v="Koelmachine 200-400 kW chiller"/>
    <s v="Carrier"/>
    <s v="30WI 0900"/>
    <s v="261 kW"/>
    <n v="1"/>
    <s v="st"/>
    <n v="2022"/>
    <m/>
    <m/>
    <m/>
  </r>
  <r>
    <s v="55.21.007"/>
    <s v="Bijeenkomst"/>
    <x v="4"/>
    <s v="De Mortel 4"/>
    <s v="s-Hertogenbosch"/>
    <s v="Kelder / TR kelder"/>
    <s v="Koude-opwekking en distributie"/>
    <x v="4"/>
    <s v="55.21"/>
    <s v="koude-opwekking, centraal, compressorensystemen"/>
    <s v="Koelmachine 200-400 kW chiller"/>
    <s v="Carrier"/>
    <s v="30WI 0900"/>
    <s v="261 kW"/>
    <n v="1"/>
    <s v="st"/>
    <n v="2022"/>
    <m/>
    <m/>
    <m/>
  </r>
  <r>
    <s v="55.21.008"/>
    <s v="Kantoor"/>
    <x v="2"/>
    <s v="Brabantlaan 1"/>
    <s v="s-Hertogenbosch"/>
    <s v="PH-01-2-02.000 (Technische ruimte)"/>
    <s v="Koude-opwekking en distributie"/>
    <x v="4"/>
    <s v="55.21"/>
    <s v="koude-opwekking, centraal, compressorensystemen"/>
    <s v="Koelmachine 2 (restaurant, patio, keuken, LS-ruimte en back-up Datacenter)"/>
    <s v="Western"/>
    <s v="ZETA REV 16.2 LN"/>
    <s v="154,6 kW"/>
    <n v="1"/>
    <s v="st"/>
    <n v="2016"/>
    <s v="F-gassen besluit, F-gassen richtlijn EU, EPBD-richtlijn EU, Regeling Energieprestatie, Besluit Energieprestatie."/>
    <m/>
    <m/>
  </r>
  <r>
    <s v="55.21.009"/>
    <s v="Kantoor"/>
    <x v="2"/>
    <s v="Brabantlaan 1"/>
    <s v="s-Hertogenbosch"/>
    <s v="PH-01-2-02.000 (Technische ruimte)"/>
    <s v="Koude-opwekking en distributie"/>
    <x v="4"/>
    <s v="55.21"/>
    <s v="koude-opwekking, centraal, compressorensystemen"/>
    <s v="Koelmachine 1 (restaurant, patio, keuken, LS-ruimte en back-up Datacenter)"/>
    <s v="Western"/>
    <s v="ZETA REV 16.2 LN"/>
    <s v="154,6 kW"/>
    <n v="1"/>
    <s v="st"/>
    <n v="2016"/>
    <s v="F-gassen besluit, F-gassen richtlijn EU, EPBD-richtlijn EU, Regeling Energieprestatie, Besluit Energieprestatie."/>
    <m/>
    <m/>
  </r>
  <r>
    <s v="55.31.001"/>
    <s v="Kantoor"/>
    <x v="2"/>
    <s v="Brabantlaan 1"/>
    <s v="s-Hertogenbosch"/>
    <m/>
    <s v="Koude-opwekking"/>
    <x v="4"/>
    <s v="55.31"/>
    <s v="koude-opwekking, distributie, distributiesystemen"/>
    <s v="Vulvat glycol; 2.000"/>
    <s v="Grundfos"/>
    <s v="JP5-B-B-CVBP"/>
    <m/>
    <n v="1"/>
    <s v="st"/>
    <m/>
    <m/>
    <m/>
    <m/>
  </r>
  <r>
    <s v="55.31.002"/>
    <s v="Bijeenkomst"/>
    <x v="1"/>
    <s v="Verwersstraat 41"/>
    <s v="s-Hertogenbosch"/>
    <s v="Kelder"/>
    <s v="Koude-opwekking"/>
    <x v="4"/>
    <s v="55.31"/>
    <s v="koude-opwekking, distributie, distributiesystemen"/>
    <s v="Verdeler koelmachine"/>
    <s v="onbekend"/>
    <s v="onbekend"/>
    <m/>
    <n v="1"/>
    <s v="st"/>
    <n v="2012"/>
    <m/>
    <m/>
    <m/>
  </r>
  <r>
    <s v="55.31.003"/>
    <s v="Kantoor"/>
    <x v="2"/>
    <s v="Brabantlaan 1"/>
    <s v="s-Hertogenbosch"/>
    <m/>
    <s v="Koude-opwekking"/>
    <x v="4"/>
    <s v="55.31"/>
    <s v="koude-opwekking, distributie, distributiesystemen"/>
    <s v="Verdeler GKW; koelmachines; 02.000"/>
    <m/>
    <s v="Staal geisoleerd "/>
    <s v="3 groepen"/>
    <n v="1"/>
    <s v="st"/>
    <n v="2014"/>
    <m/>
    <m/>
    <m/>
  </r>
  <r>
    <s v="55.31.004"/>
    <s v="Kantoor"/>
    <x v="2"/>
    <s v="Brabantlaan 1"/>
    <s v="s-Hertogenbosch"/>
    <m/>
    <s v="Koude-opwekking"/>
    <x v="4"/>
    <s v="55.31"/>
    <s v="koude-opwekking, distributie, distributiesystemen"/>
    <s v="Verdeler GKW; 02.000 (leidingschacht)"/>
    <m/>
    <s v="Staal geisoleerd "/>
    <s v="3 groepen"/>
    <n v="1"/>
    <s v="st"/>
    <n v="2014"/>
    <m/>
    <m/>
    <m/>
  </r>
  <r>
    <s v="55.31.005"/>
    <s v="Kantoor"/>
    <x v="2"/>
    <s v="Brabantlaan 1"/>
    <s v="s-Hertogenbosch"/>
    <m/>
    <s v="Koude-opwekking"/>
    <x v="4"/>
    <s v="55.31"/>
    <s v="koude-opwekking, distributie, distributiesystemen"/>
    <s v="Verdeler GKW; 02.000"/>
    <m/>
    <s v="Staal geisoleerd "/>
    <s v="9 groepen"/>
    <n v="1"/>
    <s v="st"/>
    <m/>
    <m/>
    <m/>
    <m/>
  </r>
  <r>
    <s v="55.31.006"/>
    <s v="Kantoor"/>
    <x v="2"/>
    <s v="Brabantlaan 1"/>
    <s v="s-Hertogenbosch"/>
    <s v="PH-01-P-P.156a (Technische ruimte)"/>
    <s v="Koude-opwekking en distributie"/>
    <x v="4"/>
    <s v="55.31"/>
    <s v="koude-opwekking, distributie, distributiesystemen"/>
    <s v="Verdeler GKW glazen ruimte parkeerkuilniveau"/>
    <m/>
    <s v="6 groepen"/>
    <m/>
    <n v="1"/>
    <s v="st"/>
    <n v="1998"/>
    <m/>
    <m/>
    <m/>
  </r>
  <r>
    <s v="55.31.007"/>
    <s v="Kantoor"/>
    <x v="2"/>
    <s v="Brabantlaan 1"/>
    <s v="s-Hertogenbosch"/>
    <s v="PH-01-2-02.000 (Technische ruimte)"/>
    <s v="Koude-opwekking en distributie"/>
    <x v="4"/>
    <s v="55.31"/>
    <s v="koude-opwekking, distributie, distributiesystemen"/>
    <s v="Verdeler GKW 2e verdieping"/>
    <m/>
    <s v="7 groepen"/>
    <m/>
    <n v="1"/>
    <s v="st"/>
    <n v="1998"/>
    <m/>
    <m/>
    <m/>
  </r>
  <r>
    <s v="55.31.008"/>
    <s v="Kantoor"/>
    <x v="2"/>
    <s v="Brabantlaan 1"/>
    <s v="s-Hertogenbosch"/>
    <s v="PH-01-22-22.001 (Technische ruimte)"/>
    <s v="Koude-opwekking en distributie"/>
    <x v="4"/>
    <s v="55.31"/>
    <s v="koude-opwekking, distributie, distributiesystemen"/>
    <s v="Verdeler GKW 22e verdieping"/>
    <m/>
    <s v="5 groepen"/>
    <m/>
    <n v="1"/>
    <s v="st"/>
    <n v="1997"/>
    <m/>
    <m/>
    <m/>
  </r>
  <r>
    <s v="55.31.009"/>
    <s v="Kantoor"/>
    <x v="2"/>
    <s v="Brabantlaan 1"/>
    <s v="s-Hertogenbosch"/>
    <s v="PH-01-2-02.000 (Technische ruimte)"/>
    <s v="Koude-opwekking en distributie"/>
    <x v="4"/>
    <s v="55.31"/>
    <s v="koude-opwekking, distributie, distributiesystemen"/>
    <s v="Transportpompen GKW"/>
    <s v="Grundfos"/>
    <s v="MGE 100 LB2"/>
    <m/>
    <n v="1"/>
    <s v="st"/>
    <m/>
    <m/>
    <m/>
    <m/>
  </r>
  <r>
    <s v="55.31.010"/>
    <s v="Bijeenkomst"/>
    <x v="1"/>
    <s v="Verwersstraat 41"/>
    <s v="s-Hertogenbosch"/>
    <s v="2e verdieping - Paleis / P.2.01 TR"/>
    <s v="Koude-opwekking"/>
    <x v="4"/>
    <s v="55.31"/>
    <s v="koude-opwekking, distributie, distributiesystemen"/>
    <s v="Transportpomp koelmachine"/>
    <s v="Grundfos"/>
    <s v="TP 50-180 (MC80a)"/>
    <m/>
    <n v="1"/>
    <s v="st"/>
    <n v="2011"/>
    <m/>
    <m/>
    <m/>
  </r>
  <r>
    <s v="55.31.011"/>
    <s v="Kantoor"/>
    <x v="2"/>
    <s v="Brabantlaan 1"/>
    <s v="s-Hertogenbosch"/>
    <s v="PH-01-P-P.005 (Ketelhuis)"/>
    <s v="Koude-opwekking"/>
    <x v="4"/>
    <s v="55.31"/>
    <s v="koude-opwekking, distributie, distributiesystemen"/>
    <s v="Transportpomp 216TP1"/>
    <s v="Grundfos"/>
    <s v="Grundfos TPE 80-210/2"/>
    <m/>
    <s v="1"/>
    <s v="st"/>
    <n v="2020"/>
    <m/>
    <m/>
    <m/>
  </r>
  <r>
    <s v="55.31.012"/>
    <s v="Bijeenkomst"/>
    <x v="1"/>
    <s v="Verwersstraat 41"/>
    <s v="s-Hertogenbosch"/>
    <s v="Kelder"/>
    <s v="Koude-opwekking"/>
    <x v="4"/>
    <s v="55.31"/>
    <s v="koude-opwekking, distributie, distributiesystemen"/>
    <s v="Transportpomp 1 koelmachine"/>
    <s v="Grundfos"/>
    <s v="TP100-240"/>
    <m/>
    <n v="1"/>
    <s v="st"/>
    <n v="2012"/>
    <m/>
    <m/>
    <m/>
  </r>
  <r>
    <s v="55.31.013"/>
    <s v="Kantoor"/>
    <x v="2"/>
    <s v="Brabantlaan 1"/>
    <s v="s-Hertogenbosch"/>
    <s v="PH-02-3-48 (Technische ruimte)"/>
    <s v="Koude-opwekking en distributie"/>
    <x v="4"/>
    <s v="55.31"/>
    <s v="koude-opwekking, distributie, distributiesystemen"/>
    <s v="Regelafsluiter met servomotor wko"/>
    <m/>
    <m/>
    <m/>
    <n v="16"/>
    <s v="st"/>
    <m/>
    <m/>
    <m/>
    <m/>
  </r>
  <r>
    <s v="55.31.014"/>
    <s v="Bijeenkomst"/>
    <x v="1"/>
    <s v="Verwersstraat 41"/>
    <s v="s-Hertogenbosch"/>
    <s v="Kelder"/>
    <s v="Koude-opwekking"/>
    <x v="4"/>
    <s v="55.31"/>
    <s v="koude-opwekking, distributie, distributiesystemen"/>
    <s v="Platenwisselaar Koelmachinekelder SMS"/>
    <s v="onbekend"/>
    <s v="onbekend"/>
    <m/>
    <n v="1"/>
    <s v="st"/>
    <n v="2012"/>
    <m/>
    <m/>
    <m/>
  </r>
  <r>
    <s v="55.31.015"/>
    <s v="Bijeenkomst"/>
    <x v="4"/>
    <s v="De Mortel 4"/>
    <s v="s-Hertogenbosch"/>
    <s v="Kelder"/>
    <s v="Koude-opwekking"/>
    <x v="4"/>
    <s v="55.31"/>
    <s v="koude-opwekking, distributie, distributiesystemen"/>
    <s v="Koelmachine kelder- Design Museum/NBM"/>
    <s v="Carrier"/>
    <s v="30HXC 260-A0480-PEE"/>
    <s v="192kg/R134a"/>
    <n v="1"/>
    <s v="st"/>
    <n v="2010"/>
    <m/>
    <s v="Mach.nr. 606284"/>
    <m/>
  </r>
  <r>
    <s v="55.31.016"/>
    <s v="Kantoor"/>
    <x v="3"/>
    <s v="Brabantlaan 3"/>
    <s v="s-Hertogenbosch"/>
    <s v="PH-02-3-48 (Technische ruimte)"/>
    <s v="Koude-opwekking en distributie"/>
    <x v="4"/>
    <s v="55.31"/>
    <s v="koude-opwekking, distributie, distributiesystemen"/>
    <s v="GKW-verdeler Nieuwbouw"/>
    <s v="grundfos"/>
    <s v="3 groepen"/>
    <m/>
    <n v="1"/>
    <s v="st"/>
    <n v="2006"/>
    <m/>
    <m/>
    <m/>
  </r>
  <r>
    <s v="55.31.017"/>
    <s v="Kantoor"/>
    <x v="2"/>
    <s v="Brabantlaan 1"/>
    <s v="s-Hertogenbosch"/>
    <m/>
    <s v="Koude-opwekking"/>
    <x v="4"/>
    <s v="55.31"/>
    <s v="koude-opwekking, distributie, distributiesystemen"/>
    <s v="GKW-verdeler 1; K.005 (ketelhuis)"/>
    <m/>
    <s v="Staal geisoleerd "/>
    <s v="9 groepen"/>
    <n v="1"/>
    <s v="st"/>
    <m/>
    <m/>
    <m/>
    <m/>
  </r>
  <r>
    <s v="55.31.018"/>
    <s v="Kantoor"/>
    <x v="2"/>
    <s v="Brabantlaan 1"/>
    <s v="s-Hertogenbosch"/>
    <s v="PH-01-22-22.001 (Technische ruimte)"/>
    <s v="Koude-opwekking en distributie"/>
    <x v="4"/>
    <s v="55.31"/>
    <s v="koude-opwekking, distributie, distributiesystemen"/>
    <s v="GKW Vul-Expansieautomaat 22e verdieping"/>
    <s v="Flamco"/>
    <s v="Flamcomat M02 G3"/>
    <m/>
    <n v="1"/>
    <s v="st"/>
    <s v="2017"/>
    <m/>
    <s v="incl. voorraadvat"/>
    <m/>
  </r>
  <r>
    <s v="55.31.019"/>
    <s v="Kantoor"/>
    <x v="2"/>
    <s v="Brabantlaan 1"/>
    <s v="s-Hertogenbosch"/>
    <m/>
    <s v="Koude-opwekking"/>
    <x v="4"/>
    <s v="55.31"/>
    <s v="koude-opwekking, distributie, distributiesystemen"/>
    <s v="GKW Expansievat (membraan)  425 ltr ;2.001"/>
    <s v="Flamco"/>
    <s v="Flexcon 425/1.0"/>
    <s v="425 L "/>
    <n v="1"/>
    <s v="st"/>
    <m/>
    <m/>
    <m/>
    <m/>
  </r>
  <r>
    <s v="55.31.020"/>
    <s v="Kantoor"/>
    <x v="2"/>
    <s v="Brabantlaan 1"/>
    <s v="s-Hertogenbosch"/>
    <m/>
    <s v="Koude-opwekking"/>
    <x v="4"/>
    <s v="55.31"/>
    <s v="koude-opwekking, distributie, distributiesystemen"/>
    <s v="GKW Expansievat (membraan)  35 ltr ;2.001"/>
    <s v="Flamco"/>
    <s v="Flexcon 35/0.5"/>
    <s v="35 L "/>
    <n v="3"/>
    <s v="st"/>
    <m/>
    <m/>
    <m/>
    <m/>
  </r>
  <r>
    <s v="55.31.021"/>
    <s v="Bijeenkomst"/>
    <x v="1"/>
    <s v="Verwersstraat 41"/>
    <s v="s-Hertogenbosch"/>
    <s v="Kelder"/>
    <s v="Koude-opwekking"/>
    <x v="4"/>
    <s v="55.31"/>
    <s v="koude-opwekking, distributie, distributiesystemen"/>
    <s v="Expansievat koelmachine"/>
    <s v="Flexcon"/>
    <s v="300/2"/>
    <m/>
    <n v="1"/>
    <s v="st"/>
    <n v="2011"/>
    <m/>
    <m/>
    <m/>
  </r>
  <r>
    <s v="55.31.022"/>
    <s v="Bijeenkomst"/>
    <x v="1"/>
    <s v="Verwersstraat 41"/>
    <s v="s-Hertogenbosch"/>
    <s v="2e verdieping - Paleis / P.2.01 TR"/>
    <s v="Koude-opwekking"/>
    <x v="4"/>
    <s v="55.31"/>
    <s v="koude-opwekking, distributie, distributiesystemen"/>
    <s v="Expansievat koelmachine"/>
    <s v="Flamco"/>
    <s v="Flexcon"/>
    <s v="25L"/>
    <n v="1"/>
    <s v="st"/>
    <n v="2020"/>
    <m/>
    <m/>
    <m/>
  </r>
  <r>
    <s v="55.31.023"/>
    <s v="Kantoor"/>
    <x v="2"/>
    <s v="Brabantlaan 1"/>
    <s v="s-Hertogenbosch"/>
    <m/>
    <s v="Koude-opwekking"/>
    <x v="4"/>
    <s v="55.31"/>
    <s v="koude-opwekking, distributie, distributiesystemen"/>
    <s v="CV Expansievat (membraan) 25 ltr ; 1.163"/>
    <s v="Flamco"/>
    <s v="Flexcon 25/0.5"/>
    <s v="25 L "/>
    <n v="1"/>
    <s v="st"/>
    <m/>
    <m/>
    <m/>
    <m/>
  </r>
  <r>
    <s v="55.31.024"/>
    <s v="Bijeenkomst"/>
    <x v="1"/>
    <s v="Verwersstraat 41"/>
    <s v="s-Hertogenbosch"/>
    <s v="2e verdieping - Paleis - Quist / P.2.01 TR"/>
    <s v="Koude-opwekking"/>
    <x v="4"/>
    <s v="55.31"/>
    <s v="koude-opwekking, distributie, distributiesystemen"/>
    <s v="Circulatiepomp 2 koelmachine Paleis/quest"/>
    <s v="Grundfos"/>
    <s v="onbekend"/>
    <m/>
    <n v="1"/>
    <s v="st"/>
    <n v="2011"/>
    <m/>
    <m/>
    <m/>
  </r>
  <r>
    <s v="55.31.025"/>
    <s v="Bijeenkomst"/>
    <x v="1"/>
    <s v="Verwersstraat 41"/>
    <s v="s-Hertogenbosch"/>
    <s v="2e verdieping - Paleis / P.2.01 TR"/>
    <s v="Koude-opwekking"/>
    <x v="4"/>
    <s v="55.31"/>
    <s v="koude-opwekking, distributie, distributiesystemen"/>
    <s v="Circulatiepomp 1 koelmachine"/>
    <s v="Grundfos"/>
    <s v="onbekend"/>
    <m/>
    <n v="1"/>
    <s v="st"/>
    <n v="2011"/>
    <m/>
    <m/>
    <m/>
  </r>
  <r>
    <s v="55.31.026"/>
    <s v="Bijeenkomst"/>
    <x v="1"/>
    <s v="Verwersstraat 41"/>
    <s v="s-Hertogenbosch"/>
    <s v="2e verdieping - Paleis / P.2.01 TR"/>
    <s v="Koude-opwekking"/>
    <x v="4"/>
    <s v="55.31"/>
    <s v="koude-opwekking, distributie, distributiesystemen"/>
    <s v="Buffervaten Koelmachine (Paleis/quest)achter LBK 6"/>
    <s v="onbekend"/>
    <s v="onbekend"/>
    <m/>
    <n v="1"/>
    <s v="st"/>
    <n v="2012"/>
    <m/>
    <m/>
    <m/>
  </r>
  <r>
    <s v="55.31.027"/>
    <s v="Kantoor"/>
    <x v="2"/>
    <s v="Brabantlaan 1"/>
    <s v="s-Hertogenbosch"/>
    <m/>
    <s v="Koude-opwekking"/>
    <x v="4"/>
    <s v="55.31"/>
    <s v="koude-opwekking, distributie, distributiesystemen"/>
    <s v="Buffervat GKW; 02.000"/>
    <m/>
    <s v="Staal 500L"/>
    <s v="500 L"/>
    <n v="1"/>
    <s v="st"/>
    <m/>
    <m/>
    <m/>
    <m/>
  </r>
  <r>
    <s v="55.31.028"/>
    <s v="Kantoor"/>
    <x v="2"/>
    <s v="Brabantlaan 1"/>
    <s v="s-Hertogenbosch"/>
    <s v="PH-01-P-P.005 (Ketelhuis)"/>
    <s v="Koude-opwekking en distributie"/>
    <x v="4"/>
    <s v="55.31"/>
    <s v="koude-opwekking, distributie, distributiesystemen"/>
    <s v="Buffervat GKW"/>
    <m/>
    <s v="7000 liter"/>
    <m/>
    <n v="1"/>
    <s v="st"/>
    <m/>
    <m/>
    <m/>
    <m/>
  </r>
  <r>
    <s v="55.31.029"/>
    <s v="Kantoor"/>
    <x v="2"/>
    <s v="Brabantlaan 1"/>
    <s v="s-Hertogenbosch"/>
    <s v="PH-01-2-02.000 (Technische ruimte)"/>
    <s v="Koude-opwekking en distributie"/>
    <x v="4"/>
    <s v="55.31"/>
    <s v="koude-opwekking, distributie, distributiesystemen"/>
    <s v="Buffervat GKW"/>
    <m/>
    <s v="1000 liter"/>
    <m/>
    <n v="1"/>
    <s v="st"/>
    <m/>
    <m/>
    <m/>
    <m/>
  </r>
  <r>
    <s v="56.10.001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Circulatiepomp Algemeen"/>
    <s v="Grundfos"/>
    <s v="TPE3 65-180S-A-P"/>
    <m/>
    <n v="1"/>
    <s v="st"/>
    <n v="2016"/>
    <m/>
    <m/>
    <m/>
  </r>
  <r>
    <s v="56.10.002"/>
    <s v="Bijeenkomst"/>
    <x v="4"/>
    <s v="De Mortel 4"/>
    <s v="s-Hertogenbosch"/>
    <s v="Kelder / W-R01.2"/>
    <s v="Warmtedistributie"/>
    <x v="5"/>
    <s v="56.10"/>
    <s v="warmtedistributie; water, algemeen (verzamelniveau)"/>
    <s v="Circulatiepomp convectoren"/>
    <s v="Grundfos"/>
    <s v="Magna3 25-100/180"/>
    <m/>
    <n v="1"/>
    <s v="st"/>
    <n v="2010"/>
    <m/>
    <m/>
    <m/>
  </r>
  <r>
    <s v="56.10.003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Circulatiepomp CV (Paleis/quest)"/>
    <s v="Grundfos"/>
    <s v="UPS32-60F"/>
    <m/>
    <n v="1"/>
    <s v="st"/>
    <n v="2013"/>
    <m/>
    <m/>
    <m/>
  </r>
  <r>
    <s v="56.10.004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Circulatiepomp ketel 1"/>
    <s v="Grundfos"/>
    <s v="Magna3 65-120F340"/>
    <m/>
    <n v="1"/>
    <s v="st"/>
    <n v="2011"/>
    <m/>
    <m/>
    <m/>
  </r>
  <r>
    <s v="56.10.005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Circulatiepomp Ketel 1"/>
    <s v="Grundfos"/>
    <s v="UPS40-60/4"/>
    <m/>
    <n v="1"/>
    <s v="st"/>
    <n v="2013"/>
    <m/>
    <m/>
    <m/>
  </r>
  <r>
    <s v="56.10.006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Circulatiepomp ketel 2"/>
    <s v="Grundfos"/>
    <s v="Magna3 65-120F340"/>
    <m/>
    <n v="1"/>
    <s v="st"/>
    <n v="2011"/>
    <m/>
    <m/>
    <m/>
  </r>
  <r>
    <s v="56.10.007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Circulatiepomp Ketel 2"/>
    <s v="Grundfos"/>
    <s v="UPS40-60/4"/>
    <m/>
    <n v="1"/>
    <s v="st"/>
    <n v="2013"/>
    <m/>
    <m/>
    <m/>
  </r>
  <r>
    <s v="56.10.008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Circulatiepomp LBK 5"/>
    <s v="Grundfos"/>
    <s v="Magna3 25-100/180"/>
    <m/>
    <n v="1"/>
    <s v="st"/>
    <n v="2013"/>
    <m/>
    <m/>
    <m/>
  </r>
  <r>
    <s v="56.10.009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LBK keuken"/>
    <s v="Grundfos"/>
    <s v="Magna32-120F"/>
    <m/>
    <n v="1"/>
    <s v="st"/>
    <n v="2010"/>
    <m/>
    <m/>
    <m/>
  </r>
  <r>
    <s v="56.10.010"/>
    <s v="Bijeenkomst"/>
    <x v="1"/>
    <s v="Verwersstraat 41"/>
    <s v="s-Hertogenbosch"/>
    <s v="1e verdieping"/>
    <s v="Warmtedistributie"/>
    <x v="5"/>
    <s v="56.10"/>
    <s v="warmtedistributie; water, algemeen (verzamelniveau)"/>
    <s v="Circulatiepomp naverwarmers"/>
    <s v="Grundfos"/>
    <s v="Magna3 65-150F340"/>
    <m/>
    <n v="1"/>
    <s v="st"/>
    <n v="2011"/>
    <m/>
    <m/>
    <m/>
  </r>
  <r>
    <s v="56.10.011"/>
    <s v="Bijeenkomst"/>
    <x v="4"/>
    <s v="De Mortel 4"/>
    <s v="s-Hertogenbosch"/>
    <s v="Kelder / W-R01.2"/>
    <s v="Warmtedistributie"/>
    <x v="5"/>
    <s v="56.10"/>
    <s v="warmtedistributie; water, algemeen (verzamelniveau)"/>
    <s v="Circulatiepomp naverwarmers"/>
    <s v="Grundfos"/>
    <s v="Magna3 40-120F250"/>
    <m/>
    <n v="1"/>
    <s v="st"/>
    <n v="2010"/>
    <m/>
    <m/>
    <m/>
  </r>
  <r>
    <s v="56.10.012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Noord gevel"/>
    <s v="Grundfos"/>
    <s v="Magna25-100/180"/>
    <m/>
    <n v="1"/>
    <s v="st"/>
    <n v="2010"/>
    <m/>
    <m/>
    <m/>
  </r>
  <r>
    <s v="56.10.013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Oost gevel"/>
    <s v="Grundfos"/>
    <s v="Magna25-40/180"/>
    <m/>
    <n v="1"/>
    <s v="st"/>
    <n v="2010"/>
    <m/>
    <m/>
    <m/>
  </r>
  <r>
    <s v="56.10.014"/>
    <s v="Bijeenkomst"/>
    <x v="1"/>
    <s v="Verwersstraat 41"/>
    <s v="s-Hertogenbosch"/>
    <s v="1e verdieping"/>
    <s v="Warmtedistributie"/>
    <x v="5"/>
    <s v="56.10"/>
    <s v="warmtedistributie; water, algemeen (verzamelniveau)"/>
    <s v="Circulatiepomp radiatoren"/>
    <s v="Grundfos"/>
    <s v="Magna3 25-100/180"/>
    <m/>
    <n v="1"/>
    <s v="st"/>
    <n v="2012"/>
    <m/>
    <m/>
    <m/>
  </r>
  <r>
    <s v="56.10.015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Circulatiepomp Radiatoren Paleis"/>
    <s v="Grundfos"/>
    <s v="UPS40-120F"/>
    <m/>
    <n v="1"/>
    <s v="st"/>
    <n v="2013"/>
    <m/>
    <m/>
    <m/>
  </r>
  <r>
    <s v="56.10.016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Statenzaal"/>
    <s v="Grundfos"/>
    <s v="Magna32-120F"/>
    <m/>
    <n v="1"/>
    <s v="st"/>
    <n v="2010"/>
    <m/>
    <m/>
    <m/>
  </r>
  <r>
    <s v="56.10.017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transport"/>
    <s v="Grundfos"/>
    <s v="UPS80-30F"/>
    <m/>
    <n v="1"/>
    <s v="st"/>
    <n v="2010"/>
    <m/>
    <m/>
    <m/>
  </r>
  <r>
    <s v="56.10.018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Circulatiepomp transport"/>
    <s v="Grundfos"/>
    <s v="NGE90SB2"/>
    <m/>
    <n v="1"/>
    <s v="st"/>
    <n v="2010"/>
    <m/>
    <m/>
    <m/>
  </r>
  <r>
    <s v="56.10.019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West gevel"/>
    <s v="Grundfos"/>
    <s v="Magna25-60/180"/>
    <m/>
    <n v="1"/>
    <s v="st"/>
    <n v="2010"/>
    <m/>
    <m/>
    <m/>
  </r>
  <r>
    <s v="56.10.020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Circulatiepomp Zuidgevel"/>
    <s v="Grundfos"/>
    <s v="Magna25-40/180"/>
    <m/>
    <n v="1"/>
    <s v="st"/>
    <n v="2010"/>
    <m/>
    <m/>
    <m/>
  </r>
  <r>
    <s v="56.10.021"/>
    <s v="Bijeenkomst"/>
    <x v="1"/>
    <s v="Verwersstraat 41"/>
    <s v="s-Hertogenbosch"/>
    <s v="BG - Paleis - Quist / statenzalen"/>
    <s v="Warmtedistributie"/>
    <x v="5"/>
    <s v="56.10"/>
    <s v="warmtedistributie; water, algemeen (verzamelniveau)"/>
    <s v="Convectoren statenzalen"/>
    <s v="Biddle"/>
    <s v="Deco"/>
    <s v="6 stuks met buitenlucht aanzuiging"/>
    <n v="1"/>
    <s v="st"/>
    <n v="2010"/>
    <m/>
    <m/>
    <m/>
  </r>
  <r>
    <s v="56.10.022"/>
    <s v="Kantoor"/>
    <x v="2"/>
    <s v="Brabantlaan 1"/>
    <s v="s-Hertogenbosch"/>
    <s v="PH-01-P-P.005 (Ketelhuis)"/>
    <s v="Warmtedistributie"/>
    <x v="5"/>
    <s v="56.10"/>
    <s v="warmtedistributie; water, algemeen (verzamelniveau)"/>
    <s v="CV Transportpompen; P.005 (ketelhuis)"/>
    <s v="Stork"/>
    <s v="CN 80-160G1M1L1"/>
    <s v="2.2 kW"/>
    <n v="9"/>
    <s v="st"/>
    <m/>
    <m/>
    <m/>
    <m/>
  </r>
  <r>
    <s v="56.10.023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Drukvat Platenwis."/>
    <s v="onbekend"/>
    <s v="onbekend"/>
    <s v="onbekend"/>
    <n v="1"/>
    <s v="st"/>
    <n v="2011"/>
    <m/>
    <m/>
    <m/>
  </r>
  <r>
    <s v="56.10.024"/>
    <s v="Bijeenkomst"/>
    <x v="1"/>
    <s v="Verwersstraat 41"/>
    <s v="s-Hertogenbosch"/>
    <s v="1e verdieping"/>
    <s v="Warmtedistributie"/>
    <x v="5"/>
    <s v="56.10"/>
    <s v="warmtedistributie; water, algemeen (verzamelniveau)"/>
    <s v="Expansievat"/>
    <s v="Flexcon"/>
    <s v="25/0,5"/>
    <s v="25L"/>
    <n v="1"/>
    <s v="st"/>
    <n v="2014"/>
    <m/>
    <m/>
    <m/>
  </r>
  <r>
    <s v="56.10.025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Expansievat   &gt; 100 ltr"/>
    <s v="Flexcon"/>
    <s v="300/0,5"/>
    <s v="300L"/>
    <n v="1"/>
    <s v="st"/>
    <n v="2011"/>
    <m/>
    <m/>
    <m/>
  </r>
  <r>
    <s v="56.10.026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Expansievat   &gt; 100 ltr"/>
    <s v="Flexcon"/>
    <s v="300/0,5"/>
    <s v="300L"/>
    <n v="1"/>
    <s v="st"/>
    <n v="2011"/>
    <m/>
    <m/>
    <m/>
  </r>
  <r>
    <s v="56.10.027"/>
    <s v="Kantoor"/>
    <x v="2"/>
    <s v="Brabantlaan 1"/>
    <s v="s-Hertogenbosch"/>
    <m/>
    <s v="Warmtedistributie"/>
    <x v="5"/>
    <s v="56.10"/>
    <s v="warmtedistributie; water, algemeen (verzamelniveau)"/>
    <s v="Expansievat (membraan)  200ltr CV K.005"/>
    <s v="Flamco"/>
    <s v="Flexcon 200/1.5"/>
    <s v="200"/>
    <n v="3"/>
    <s v="st"/>
    <m/>
    <m/>
    <m/>
    <m/>
  </r>
  <r>
    <s v="56.10.028"/>
    <s v="Kantoor"/>
    <x v="2"/>
    <s v="Brabantlaan 1"/>
    <s v="s-Hertogenbosch"/>
    <m/>
    <s v="Warmtedistributie"/>
    <x v="5"/>
    <s v="56.10"/>
    <s v="warmtedistributie; water, algemeen (verzamelniveau)"/>
    <s v="Expansievat (membraan) 140L CV K.156"/>
    <s v="Flamco"/>
    <s v="Flexcon 140/1.5"/>
    <s v="140"/>
    <n v="1"/>
    <s v="st"/>
    <m/>
    <m/>
    <m/>
    <m/>
  </r>
  <r>
    <s v="56.10.029"/>
    <s v="Kantoor"/>
    <x v="0"/>
    <s v="Waterstraat 16"/>
    <s v="s-Hertogenbosch"/>
    <s v="Kelder - Griffie- Waterstraat / W-R01.2"/>
    <s v="Warmtedistributie"/>
    <x v="5"/>
    <s v="56.10"/>
    <s v="warmtedistributie; water, algemeen (verzamelniveau)"/>
    <s v="Expansievat 1 tot 100 ltr (2 stuks)"/>
    <s v="Flexcon"/>
    <s v="300/1"/>
    <m/>
    <n v="2"/>
    <s v="st"/>
    <n v="2012"/>
    <m/>
    <m/>
    <m/>
  </r>
  <r>
    <s v="56.10.030"/>
    <s v="Bijeenkomst"/>
    <x v="1"/>
    <s v="Verwersstraat 41"/>
    <s v="s-Hertogenbosch"/>
    <s v="2e verdieping - Paleis - Quist / Ketelhuis"/>
    <s v="Warmtedistributie"/>
    <x v="5"/>
    <s v="56.10"/>
    <s v="warmtedistributie; water, algemeen (verzamelniveau)"/>
    <s v="Expansievat 2 tot 100 ltr"/>
    <s v="Flexcon"/>
    <s v="600/1"/>
    <m/>
    <n v="1"/>
    <s v="st"/>
    <n v="2012"/>
    <m/>
    <m/>
    <m/>
  </r>
  <r>
    <s v="56.10.031"/>
    <s v="Kantoor"/>
    <x v="0"/>
    <s v="Waterstraat 16"/>
    <s v="s-Hertogenbosch"/>
    <s v="2e verdieping - Griffie- Waterstraat / Ketelhuis"/>
    <s v="Warmtedistributie"/>
    <x v="5"/>
    <s v="56.10"/>
    <s v="warmtedistributie; water, algemeen (verzamelniveau)"/>
    <s v="Expansievat 2 tot 100 ltr"/>
    <s v="Flexcon"/>
    <s v="600/1"/>
    <m/>
    <n v="1"/>
    <s v="st"/>
    <n v="2012"/>
    <m/>
    <m/>
    <m/>
  </r>
  <r>
    <s v="56.10.032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Expansievat ketel 1"/>
    <s v="Flexcon"/>
    <s v="25/0,5"/>
    <s v="25L"/>
    <n v="1"/>
    <s v="st"/>
    <n v="2015"/>
    <m/>
    <m/>
    <m/>
  </r>
  <r>
    <s v="56.10.033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Expansievat tot 100 ltr"/>
    <s v="Flexcon"/>
    <s v="18/0,5"/>
    <s v="18L"/>
    <n v="1"/>
    <s v="st"/>
    <n v="2011"/>
    <m/>
    <m/>
    <m/>
  </r>
  <r>
    <s v="56.10.034"/>
    <s v="Bijeenkomst"/>
    <x v="1"/>
    <s v="Verwersstraat 41"/>
    <s v="s-Hertogenbosch"/>
    <s v="Woonhuis"/>
    <s v="Warmtedistributie"/>
    <x v="5"/>
    <s v="56.10"/>
    <s v="warmtedistributie; water, algemeen (verzamelniveau)"/>
    <s v="Expansievat woonhuis"/>
    <s v="Onbekend"/>
    <s v="Onbekend"/>
    <s v="Onbekend"/>
    <n v="1"/>
    <s v="st"/>
    <n v="2011"/>
    <m/>
    <m/>
    <m/>
  </r>
  <r>
    <s v="56.10.035"/>
    <s v="Bijeenkomst"/>
    <x v="1"/>
    <s v="Verwersstraat 41"/>
    <s v="s-Hertogenbosch"/>
    <s v="BG - Expeditie Magazijn / Expeditie gang / Expeditie gang"/>
    <s v="Warmtedistributie"/>
    <x v="5"/>
    <s v="56.10"/>
    <s v="warmtedistributie; water, algemeen (verzamelniveau)"/>
    <s v="Luchtverh. indirect gestookt"/>
    <s v="Toevoerbox"/>
    <s v="onbekend"/>
    <m/>
    <n v="1"/>
    <s v="st"/>
    <n v="2017"/>
    <m/>
    <m/>
    <m/>
  </r>
  <r>
    <s v="56.10.036"/>
    <s v="Bijeenkomst"/>
    <x v="1"/>
    <s v="Verwersstraat 41"/>
    <s v="s-Hertogenbosch"/>
    <s v="1e verdieping - Expeditie Magazijn / Ketelhuis Expeditie"/>
    <s v="Warmtedistributie"/>
    <x v="5"/>
    <s v="56.10"/>
    <s v="warmtedistributie; water, algemeen (verzamelniveau)"/>
    <s v="Luchtverh. indirect gestookt (Ketelhuis Expeditie)"/>
    <s v="Mark"/>
    <s v="MDA 23L"/>
    <m/>
    <n v="1"/>
    <s v="st"/>
    <n v="2011"/>
    <m/>
    <m/>
    <m/>
  </r>
  <r>
    <s v="56.10.037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Platenwisselaar"/>
    <s v="onbekend"/>
    <s v="onbekend"/>
    <m/>
    <n v="1"/>
    <s v="st"/>
    <n v="2011"/>
    <m/>
    <m/>
    <m/>
  </r>
  <r>
    <s v="56.10.038"/>
    <s v="Bijeenkomst"/>
    <x v="1"/>
    <s v="Verwersstraat 41"/>
    <s v="s-Hertogenbosch"/>
    <s v="BG / TR Spie"/>
    <s v="Warmtedistributie"/>
    <x v="5"/>
    <s v="56.10"/>
    <s v="warmtedistributie; water, algemeen (verzamelniveau)"/>
    <s v="Platenwisselaar klimaatplafond"/>
    <s v="onbekend"/>
    <s v="onbekend"/>
    <s v="onbekend"/>
    <n v="1"/>
    <s v="st"/>
    <n v="2011"/>
    <m/>
    <m/>
    <m/>
  </r>
  <r>
    <s v="56.10.039"/>
    <s v="Kantoor"/>
    <x v="2"/>
    <s v="Brabantlaan 1"/>
    <s v="s-Hertogenbosch"/>
    <m/>
    <s v="Warmtedistributie"/>
    <x v="5"/>
    <s v="56.10"/>
    <s v="warmtedistributie; water, algemeen (verzamelniveau)"/>
    <s v="TSA 34 GKW hoofdgebouw; K.005 (ketelhuis)"/>
    <s v="onb_x000a_"/>
    <s v="Platen wisselaar  Geen gegeven door isolatie. Afmetingen in meters H 1.4 B 0.4 D 0.5 "/>
    <m/>
    <n v="1"/>
    <s v="st"/>
    <m/>
    <m/>
    <m/>
    <m/>
  </r>
  <r>
    <s v="56.10.040"/>
    <s v="Kantoor"/>
    <x v="2"/>
    <s v="Brabantlaan 1"/>
    <s v="s-Hertogenbosch"/>
    <m/>
    <s v="Warmtedistributie"/>
    <x v="5"/>
    <s v="56.10"/>
    <s v="warmtedistributie; water, algemeen (verzamelniveau)"/>
    <s v="TSA CV hoogbouw; K.005 (ketelhuis)"/>
    <s v="Alfa Laval"/>
    <m/>
    <s v="23.8 L"/>
    <n v="2"/>
    <s v="st"/>
    <m/>
    <m/>
    <m/>
    <m/>
  </r>
  <r>
    <s v="56.10.041"/>
    <s v="Bijeenkomst"/>
    <x v="1"/>
    <s v="Verwersstraat 41"/>
    <s v="s-Hertogenbosch"/>
    <s v="1e verdieping / Ketelhuis"/>
    <s v="Warmtedistributie"/>
    <x v="5"/>
    <s v="56.10"/>
    <s v="warmtedistributie; water, algemeen (verzamelniveau)"/>
    <s v="Verdeler"/>
    <s v="onbekend"/>
    <s v="onbekend"/>
    <s v="8 groepen"/>
    <n v="1"/>
    <s v="st"/>
    <n v="2012"/>
    <m/>
    <m/>
    <m/>
  </r>
  <r>
    <s v="56.10.042"/>
    <s v="Bijeenkomst"/>
    <x v="1"/>
    <s v="Verwersstraat 41"/>
    <s v="s-Hertogenbosch"/>
    <s v="2e verdieping - Paleis / P.2.10 TR"/>
    <s v="Warmtedistributie"/>
    <x v="5"/>
    <s v="56.10"/>
    <s v="warmtedistributie; water, algemeen (verzamelniveau)"/>
    <s v="Verdeler"/>
    <s v="onbekend"/>
    <s v="onbekend"/>
    <s v="8 groepen"/>
    <n v="1"/>
    <s v="st"/>
    <n v="2011"/>
    <m/>
    <m/>
    <m/>
  </r>
  <r>
    <s v="56.10.043"/>
    <s v="Kantoor"/>
    <x v="0"/>
    <s v="Waterstraat 16"/>
    <s v="s-Hertogenbosch"/>
    <s v="2e verdieping - Griffie- Waterstraat"/>
    <s v="Warmtedistributie"/>
    <x v="5"/>
    <s v="56.10"/>
    <s v="warmtedistributie; water, algemeen (verzamelniveau)"/>
    <s v="Verdeler"/>
    <s v="onbekend"/>
    <s v="onbekend"/>
    <m/>
    <n v="1"/>
    <s v="st"/>
    <n v="2011"/>
    <m/>
    <m/>
    <m/>
  </r>
  <r>
    <s v="56.10.044"/>
    <s v="Kantoor"/>
    <x v="3"/>
    <s v="Brabantlaan 3"/>
    <s v="s-Hertogenbosch"/>
    <s v="PH-01-P-P.005 (Ketelhuis)"/>
    <s v="Warmtedistributie"/>
    <x v="5"/>
    <s v="56.10"/>
    <s v="warmtedistributie; water, algemeen (verzamelniveau)"/>
    <s v="WKO transportpomp nieuwbouw"/>
    <s v="Grundfos"/>
    <s v="TPE3 D 65-150 S-A-F-ABQQE-GDB"/>
    <m/>
    <s v="1"/>
    <s v="st"/>
    <n v="2021"/>
    <m/>
    <m/>
    <m/>
  </r>
  <r>
    <s v="56.11.001"/>
    <s v="Kantoor"/>
    <x v="2"/>
    <s v="Brabantlaan 1"/>
    <s v="s-Hertogenbosch"/>
    <s v="PH-01-P-P.005 (Ketelhuis)"/>
    <s v="Warmtedistributie"/>
    <x v="5"/>
    <s v="56.11"/>
    <s v="warmtedistributie, water, radiatorsystemen"/>
    <s v="3 weg-regelafsluiter met servomotor cv"/>
    <m/>
    <m/>
    <m/>
    <n v="50"/>
    <s v="st"/>
    <m/>
    <m/>
    <m/>
    <m/>
  </r>
  <r>
    <s v="56.11.002"/>
    <s v="Kantoor"/>
    <x v="2"/>
    <s v="Brabantlaan 1"/>
    <s v="s-Hertogenbosch"/>
    <m/>
    <s v="Warmtedistributie"/>
    <x v="5"/>
    <s v="56.11"/>
    <s v="warmtedistributie, water, radiatorsystemen"/>
    <s v="CV-verdeler 3 radiatoren ; 02.000 schacht "/>
    <s v="Grundfos"/>
    <m/>
    <s v="4 groepen "/>
    <n v="1"/>
    <s v="st"/>
    <m/>
    <m/>
    <m/>
    <m/>
  </r>
  <r>
    <s v="56.11.003"/>
    <s v="Kantoor"/>
    <x v="2"/>
    <s v="Brabantlaan 1"/>
    <s v="s-Hertogenbosch"/>
    <s v="PH-01-P-P.005 (Ketelhuis)"/>
    <s v="Warmtedistributie"/>
    <x v="5"/>
    <s v="56.11"/>
    <s v="warmtedistributie, water, radiatorsystemen"/>
    <s v="Inregelafsluiter met meetnippel cv"/>
    <m/>
    <m/>
    <m/>
    <n v="50"/>
    <s v="st"/>
    <m/>
    <m/>
    <m/>
    <m/>
  </r>
  <r>
    <s v="56.11.004"/>
    <s v="Kantoor"/>
    <x v="2"/>
    <s v="Brabantlaan 1"/>
    <s v="s-Hertogenbosch"/>
    <s v="PH-01-P-P.005 (Ketelhuis)"/>
    <s v="Warmtedistributie"/>
    <x v="5"/>
    <s v="56.11"/>
    <s v="warmtedistributie, water, radiatorsystemen"/>
    <s v="luchtverhitters ketelhuis "/>
    <s v="downflow"/>
    <m/>
    <m/>
    <n v="4"/>
    <s v="st"/>
    <m/>
    <m/>
    <s v="Downflow luchtverhitters"/>
    <m/>
  </r>
  <r>
    <s v="56.11.005"/>
    <s v="Kantoor"/>
    <x v="2"/>
    <s v="Brabantlaan 1"/>
    <s v="s-Hertogenbosch"/>
    <m/>
    <s v="Warmtedistributie"/>
    <x v="5"/>
    <s v="56.11"/>
    <s v="warmtedistributie, water, radiatorsystemen"/>
    <s v="luchtverhitters; P.015 garage/entree"/>
    <s v="GEA"/>
    <s v="54111"/>
    <m/>
    <n v="3"/>
    <s v="st"/>
    <m/>
    <m/>
    <m/>
    <m/>
  </r>
  <r>
    <s v="56.11.006"/>
    <s v="Kantoor"/>
    <x v="2"/>
    <s v="Brabantlaan 1"/>
    <s v="s-Hertogenbosch"/>
    <m/>
    <s v="Warmtedistributie"/>
    <x v="5"/>
    <s v="56.11"/>
    <s v="warmtedistributie, water, radiatorsystemen"/>
    <s v="Vloerverwarming fietsenhok ; garage onder brug"/>
    <m/>
    <m/>
    <s v="10 geoepen"/>
    <n v="1"/>
    <s v="st"/>
    <m/>
    <m/>
    <m/>
    <m/>
  </r>
  <r>
    <s v="56.11.007"/>
    <s v="Kantoor"/>
    <x v="2"/>
    <s v="Brabantlaan 1"/>
    <s v="s-Hertogenbosch"/>
    <m/>
    <s v="Warmtedistributie"/>
    <x v="5"/>
    <s v="56.11"/>
    <s v="warmtedistributie, water, radiatorsystemen"/>
    <s v="Warm-water luchtverhitter; 0.70 (garage)"/>
    <s v="GEA"/>
    <s v="4122"/>
    <s v="3350 m3/h"/>
    <n v="2"/>
    <s v="st"/>
    <m/>
    <m/>
    <m/>
    <m/>
  </r>
  <r>
    <s v="56.18.001"/>
    <s v="Kantoor"/>
    <x v="2"/>
    <s v="Brabantlaan 1"/>
    <s v="s-Hertogenbosch"/>
    <s v="PH-01-P-P.005 (Ketelhuis)"/>
    <s v="Warmtedistributie"/>
    <x v="5"/>
    <s v="56.18"/>
    <s v="warmtedistributie, water, vloerverwarmingssystemen"/>
    <s v="Buffervat CV"/>
    <m/>
    <s v="1000 ltr."/>
    <m/>
    <n v="1"/>
    <s v="st"/>
    <m/>
    <m/>
    <m/>
    <m/>
  </r>
  <r>
    <s v="56.18.002"/>
    <s v="Kantoor"/>
    <x v="2"/>
    <s v="Brabantlaan 1"/>
    <s v="s-Hertogenbosch"/>
    <s v="PH-01-P-P.005 (Ketelhuis)"/>
    <s v="Warmtedistributie"/>
    <x v="5"/>
    <s v="56.18"/>
    <s v="warmtedistributie, water, vloerverwarmingssystemen"/>
    <s v="CV Transportpompen"/>
    <s v="Stork"/>
    <s v="Fundatiepomp CN 80-160G1M1L1"/>
    <m/>
    <n v="1"/>
    <s v="st"/>
    <n v="1998"/>
    <m/>
    <s v="5 keer set van twee"/>
    <m/>
  </r>
  <r>
    <s v="56.18.003"/>
    <s v="Kantoor"/>
    <x v="2"/>
    <s v="Brabantlaan 1"/>
    <s v="s-Hertogenbosch"/>
    <s v="PH-01-22-22.001 (Technische ruimte)"/>
    <s v="Warmtedistributie"/>
    <x v="5"/>
    <s v="56.18"/>
    <s v="warmtedistributie, water, vloerverwarmingssystemen"/>
    <s v="CV Vul-Expansieautomaat 22e verdieping"/>
    <s v="Flamco"/>
    <s v="Flamcomat M02 G3"/>
    <m/>
    <n v="1"/>
    <s v="st"/>
    <s v="2017"/>
    <s v="expansievaten"/>
    <s v="incl. voorraadvat"/>
    <m/>
  </r>
  <r>
    <s v="56.18.004"/>
    <s v="Kantoor"/>
    <x v="2"/>
    <s v="Brabantlaan 1"/>
    <s v="s-Hertogenbosch"/>
    <s v="PH-01-K-K.005 (Ketelhuis)"/>
    <s v="Warmtedistributie"/>
    <x v="5"/>
    <s v="56.18"/>
    <s v="warmtedistributie, water, vloerverwarmingssystemen"/>
    <s v="CV Vul-Expansieautomaat ketelhuis"/>
    <s v="Flamco"/>
    <s v="Flamcomat D10 G3"/>
    <m/>
    <n v="1"/>
    <s v="st"/>
    <s v="2017"/>
    <m/>
    <s v="incl. voorraadvat"/>
    <m/>
  </r>
  <r>
    <s v="56.18.005"/>
    <s v="Kantoor"/>
    <x v="2"/>
    <s v="Brabantlaan 1"/>
    <s v="s-Hertogenbosch"/>
    <s v="PH-01-P-P.156a (Technische ruimte)"/>
    <s v="Warmtedistributie"/>
    <x v="5"/>
    <s v="56.18"/>
    <s v="warmtedistributie, water, vloerverwarmingssystemen"/>
    <s v="CV-verdeler 1 glazen ruimte parkeerkuilniveau"/>
    <s v="Grundfos"/>
    <s v="4 groepen"/>
    <m/>
    <n v="1"/>
    <s v="st"/>
    <n v="2006"/>
    <m/>
    <s v="4 stuks pompen"/>
    <m/>
  </r>
  <r>
    <s v="56.18.006"/>
    <s v="Kantoor"/>
    <x v="2"/>
    <s v="Brabantlaan 1"/>
    <s v="s-Hertogenbosch"/>
    <s v="PH-01-K-K.005 (Ketelhuis)"/>
    <s v="Warmtedistributie"/>
    <x v="5"/>
    <s v="56.18"/>
    <s v="warmtedistributie, water, vloerverwarmingssystemen"/>
    <s v="CV-verdeler 1 ketelhuis"/>
    <s v="Grundfos"/>
    <s v="6 groepen"/>
    <m/>
    <n v="1"/>
    <s v="st"/>
    <n v="1998"/>
    <m/>
    <s v="6 stuks pompen"/>
    <m/>
  </r>
  <r>
    <s v="56.18.007"/>
    <s v="Kantoor"/>
    <x v="2"/>
    <s v="Brabantlaan 1"/>
    <s v="s-Hertogenbosch"/>
    <s v="PH-01-2-02.000 (Technische ruimte)"/>
    <s v="Warmtedistributie"/>
    <x v="5"/>
    <s v="56.18"/>
    <s v="warmtedistributie, water, vloerverwarmingssystemen"/>
    <s v="CV-verdeler 1, 2e verdieping"/>
    <s v="Grundfos"/>
    <s v="5 groepen"/>
    <m/>
    <n v="1"/>
    <s v="st"/>
    <n v="1998"/>
    <m/>
    <s v="5 stuks pompen"/>
    <m/>
  </r>
  <r>
    <s v="56.18.008"/>
    <s v="Kantoor"/>
    <x v="2"/>
    <s v="Brabantlaan 1"/>
    <s v="s-Hertogenbosch"/>
    <s v="PH-01-1-1.163 (Technische ruimte)"/>
    <s v="Warmtedistributie"/>
    <x v="5"/>
    <s v="56.18"/>
    <s v="warmtedistributie, water, vloerverwarmingssystemen"/>
    <s v="CV-verdeler 1e verdieping"/>
    <s v="Grundfos"/>
    <s v="5 groepen"/>
    <m/>
    <n v="1"/>
    <s v="st"/>
    <n v="1998"/>
    <m/>
    <s v="5 stuks pompen"/>
    <m/>
  </r>
  <r>
    <s v="56.18.009"/>
    <s v="Kantoor"/>
    <x v="2"/>
    <s v="Brabantlaan 1"/>
    <s v="s-Hertogenbosch"/>
    <s v="PH-01-P-P.156a (Technische ruimte)"/>
    <s v="Warmtedistributie"/>
    <x v="5"/>
    <s v="56.18"/>
    <s v="warmtedistributie, water, vloerverwarmingssystemen"/>
    <s v="CV-verdeler 2 glazen ruimte parkeerkuilniveau"/>
    <s v="Grundfos"/>
    <s v="8 groepen"/>
    <m/>
    <n v="1"/>
    <s v="st"/>
    <n v="1998"/>
    <m/>
    <s v="8 stuks pompen"/>
    <m/>
  </r>
  <r>
    <s v="56.18.010"/>
    <s v="Kantoor"/>
    <x v="2"/>
    <s v="Brabantlaan 1"/>
    <s v="s-Hertogenbosch"/>
    <s v="PH-01-P-P.005 (Ketelhuis)"/>
    <s v="Warmtedistributie"/>
    <x v="5"/>
    <s v="56.18"/>
    <s v="warmtedistributie, water, vloerverwarmingssystemen"/>
    <s v="CV-verdeler 2 ketelhuis"/>
    <s v="Grundfos"/>
    <s v="11 groepen"/>
    <m/>
    <n v="1"/>
    <s v="st"/>
    <n v="1998"/>
    <m/>
    <s v="11 stuks pompen"/>
    <m/>
  </r>
  <r>
    <s v="56.18.011"/>
    <s v="Kantoor"/>
    <x v="2"/>
    <s v="Brabantlaan 1"/>
    <s v="s-Hertogenbosch"/>
    <s v="PH-01-2-02.000 (Technische ruimte)"/>
    <s v="Warmtedistributie"/>
    <x v="5"/>
    <s v="56.18"/>
    <s v="warmtedistributie, water, vloerverwarmingssystemen"/>
    <s v="CV-verdeler 2, 2e verdieping"/>
    <s v="Grundfos"/>
    <s v="6 groepen"/>
    <m/>
    <n v="1"/>
    <s v="st"/>
    <n v="1998"/>
    <m/>
    <s v="6 stuks pompen"/>
    <m/>
  </r>
  <r>
    <s v="56.18.012"/>
    <s v="Kantoor"/>
    <x v="3"/>
    <s v="Brabantlaan 3"/>
    <s v="s-Hertogenbosch"/>
    <s v="PH-02-3-48 (Technische ruimte)"/>
    <s v="Warmtedistributie"/>
    <x v="5"/>
    <s v="56.18"/>
    <s v="warmtedistributie, water, vloerverwarmingssystemen"/>
    <s v="CV-verdeler Nieuwbouw"/>
    <s v="Grundfos"/>
    <s v="4 groepen"/>
    <m/>
    <n v="1"/>
    <s v="st"/>
    <n v="1998"/>
    <m/>
    <s v="4 stuks pompen"/>
    <m/>
  </r>
  <r>
    <s v="56.18.013"/>
    <s v="Kantoor"/>
    <x v="2"/>
    <s v="Brabantlaan 1"/>
    <s v="s-Hertogenbosch"/>
    <s v="PH-01-16-16.092a (Technische ruimte)"/>
    <s v="Warmtedistributie"/>
    <x v="5"/>
    <s v="56.18"/>
    <s v="warmtedistributie, water, vloerverwarmingssystemen"/>
    <s v="CV-verdeler, 16e verdieping"/>
    <s v="Grundfos"/>
    <s v="4 groepen"/>
    <m/>
    <n v="1"/>
    <s v="st"/>
    <n v="1997"/>
    <m/>
    <s v="4 stuks pompen"/>
    <m/>
  </r>
  <r>
    <s v="56.18.014"/>
    <s v="Kantoor"/>
    <x v="2"/>
    <s v="Brabantlaan 1"/>
    <s v="s-Hertogenbosch"/>
    <s v="PH-01-22-22.001 (Technische ruimte)"/>
    <s v="Warmtedistributie"/>
    <x v="5"/>
    <s v="56.18"/>
    <s v="warmtedistributie, water, vloerverwarmingssystemen"/>
    <s v="CV-verdeler, 22e verdieping"/>
    <s v="Grundfos"/>
    <s v="6 groepen"/>
    <m/>
    <n v="1"/>
    <s v="st"/>
    <n v="1997"/>
    <m/>
    <s v="6 stuks pompen"/>
    <m/>
  </r>
  <r>
    <s v="56.18.015"/>
    <s v="Kantoor"/>
    <x v="2"/>
    <s v="Brabantlaan 1"/>
    <s v="s-Hertogenbosch"/>
    <s v="PH-01-3-03.000 (Technische ruimte)"/>
    <s v="Warmtedistributie"/>
    <x v="5"/>
    <s v="56.18"/>
    <s v="warmtedistributie, water, vloerverwarmingssystemen"/>
    <s v="CV-verdeler, 3e verdieping"/>
    <s v="Grundfos"/>
    <s v="4 groepen"/>
    <m/>
    <n v="1"/>
    <s v="st"/>
    <n v="1998"/>
    <m/>
    <s v="4 stuks pompen"/>
    <m/>
  </r>
  <r>
    <s v="56.18.016"/>
    <s v="Kantoor"/>
    <x v="2"/>
    <s v="Brabantlaan 1"/>
    <s v="s-Hertogenbosch"/>
    <s v="PH-01-9-09.092a (Technische ruimte)"/>
    <s v="Warmtedistributie"/>
    <x v="5"/>
    <s v="56.18"/>
    <s v="warmtedistributie, water, vloerverwarmingssystemen"/>
    <s v="CV-verdeler, 9e verdieping"/>
    <s v="Grundfos"/>
    <s v="4 groepen"/>
    <m/>
    <n v="1"/>
    <s v="st"/>
    <n v="1997"/>
    <m/>
    <s v="4 stuks pompen"/>
    <m/>
  </r>
  <r>
    <s v="56.18.017"/>
    <s v="Kantoor"/>
    <x v="2"/>
    <s v="Brabantlaan 1"/>
    <s v="s-Hertogenbosch"/>
    <m/>
    <s v="Warmtedistributie"/>
    <x v="5"/>
    <s v="56.18"/>
    <s v="warmtedistributie, water, vloerverwarmingssystemen"/>
    <s v="TSA 1e verdieping / vloerverwamrming ontvangst"/>
    <m/>
    <m/>
    <s v="DN40 / DN65"/>
    <n v="1"/>
    <s v="st"/>
    <m/>
    <m/>
    <m/>
    <m/>
  </r>
  <r>
    <s v="56.18.018"/>
    <s v="Kantoor"/>
    <x v="2"/>
    <s v="Brabantlaan 1"/>
    <s v="s-Hertogenbosch"/>
    <m/>
    <s v="Warmtedistributie"/>
    <x v="5"/>
    <s v="56.18"/>
    <s v="warmtedistributie, water, vloerverwarmingssystemen"/>
    <s v="TSA kelder"/>
    <m/>
    <m/>
    <s v="DN125 / 16.73 l/s"/>
    <n v="2"/>
    <s v="st"/>
    <m/>
    <m/>
    <m/>
    <m/>
  </r>
  <r>
    <s v="56.18.019"/>
    <s v="Kantoor"/>
    <x v="2"/>
    <s v="Brabantlaan 1"/>
    <s v="s-Hertogenbosch"/>
    <m/>
    <s v="Warmtedistributie"/>
    <x v="5"/>
    <s v="56.18"/>
    <s v="warmtedistributie, water, vloerverwarmingssystemen"/>
    <s v="TSA parkeer/vloerverwarming"/>
    <m/>
    <m/>
    <s v="DN80 / DN150"/>
    <n v="1"/>
    <s v="st"/>
    <m/>
    <m/>
    <m/>
    <m/>
  </r>
  <r>
    <s v="56.18.020"/>
    <s v="Kantoor"/>
    <x v="2"/>
    <s v="Brabantlaan 1"/>
    <s v="s-Hertogenbosch"/>
    <m/>
    <s v="Warmtedistributie"/>
    <x v="5"/>
    <s v="56.18"/>
    <s v="warmtedistributie, water, vloerverwarmingssystemen"/>
    <s v="TSA Vloerverwarming B.L.D zaal; 1.163 TR"/>
    <s v="Alfa Laval"/>
    <s v="Buizen wisselaar "/>
    <s v="L"/>
    <n v="1"/>
    <s v="st"/>
    <n v="1998"/>
    <m/>
    <m/>
    <m/>
  </r>
  <r>
    <s v="56.18.021"/>
    <s v="Kantoor"/>
    <x v="2"/>
    <s v="Brabantlaan 1"/>
    <s v="s-Hertogenbosch"/>
    <m/>
    <s v="Warmtedistributie"/>
    <x v="5"/>
    <s v="56.18"/>
    <s v="warmtedistributie, water, vloerverwarmingssystemen"/>
    <s v="TSA Vloerverwarming ontvangstzaal; P.156"/>
    <s v="Alfa Laval"/>
    <s v="Buizen wisselaar "/>
    <s v="L"/>
    <n v="1"/>
    <s v="st"/>
    <m/>
    <m/>
    <m/>
    <m/>
  </r>
  <r>
    <s v="56.18.022"/>
    <s v="Kantoor"/>
    <x v="2"/>
    <s v="Brabantlaan 1"/>
    <s v="s-Hertogenbosch"/>
    <m/>
    <s v="Warmtedistributie"/>
    <x v="5"/>
    <s v="56.18"/>
    <s v="warmtedistributie, water, vloerverwarmingssystemen"/>
    <s v="TSA Warmtebron; K.005 (ketelhuis)"/>
    <s v="Alfa Laval"/>
    <s v="M15-BFG8"/>
    <s v="562.7 L "/>
    <n v="1"/>
    <s v="st"/>
    <m/>
    <m/>
    <m/>
    <m/>
  </r>
  <r>
    <s v="56.18.023"/>
    <s v="Kantoor"/>
    <x v="2"/>
    <s v="Brabantlaan 1"/>
    <s v="s-Hertogenbosch"/>
    <s v="PH-01-K-K.005 (Ketelhuis)"/>
    <s v="Warmtedistributie"/>
    <x v="5"/>
    <s v="56.18"/>
    <s v="warmtedistributie, water, vloerverwarmingssystemen"/>
    <s v="TSA WKO hoofdgebouw"/>
    <m/>
    <m/>
    <s v="1234 kW"/>
    <n v="1"/>
    <s v="st"/>
    <n v="2023"/>
    <m/>
    <m/>
    <m/>
  </r>
  <r>
    <s v="56.18.024"/>
    <s v="Kantoor"/>
    <x v="3"/>
    <s v="Brabantlaan 3"/>
    <s v="s-Hertogenbosch"/>
    <s v="PH-02-0-72 (Garage)"/>
    <s v="Warmtedistributie"/>
    <x v="5"/>
    <s v="56.18"/>
    <s v="warmtedistributie, water, vloerverwarmingssystemen"/>
    <s v="TSA WKO Nieuwbouw"/>
    <m/>
    <m/>
    <s v="439 kW"/>
    <n v="1"/>
    <s v="st"/>
    <n v="2023"/>
    <m/>
    <m/>
    <m/>
  </r>
  <r>
    <s v="56.22.001"/>
    <s v="Kantoor"/>
    <x v="2"/>
    <s v="Brabantlaan 1"/>
    <s v="s-Hertogenbosch"/>
    <m/>
    <s v="Koude-opwekking"/>
    <x v="5"/>
    <s v="56.22"/>
    <s v="warmtedistributie; stoom, convectorsystemen"/>
    <s v="Ventilatorconvector; laagspanings ruimte ; -1.063"/>
    <s v="Biddel "/>
    <m/>
    <m/>
    <n v="1"/>
    <s v="st"/>
    <m/>
    <m/>
    <m/>
    <m/>
  </r>
  <r>
    <s v="56.22.002"/>
    <s v="Kantoor"/>
    <x v="2"/>
    <s v="Brabantlaan 1"/>
    <s v="s-Hertogenbosch"/>
    <m/>
    <s v="Koude-opwekking"/>
    <x v="5"/>
    <s v="56.22"/>
    <s v="warmtedistributie; stoom, convectorsystemen"/>
    <s v="Ventilatorconvector; spoelkeuken ; B.056"/>
    <s v="Biddel "/>
    <m/>
    <m/>
    <n v="2"/>
    <s v="st"/>
    <m/>
    <m/>
    <m/>
    <m/>
  </r>
  <r>
    <s v="56.30.001"/>
    <s v="Kantoor"/>
    <x v="2"/>
    <s v="Brabantlaan 1"/>
    <s v="s-Hertogenbosch"/>
    <m/>
    <s v="Warmtedistributie"/>
    <x v="5"/>
    <s v="56.30"/>
    <s v="warmtedistributie; lucht, algemeen (verzamelniveau)"/>
    <s v="Lokale voorverwarmer (elektrisch)LBK Archief ; -1. Omroep Brabant"/>
    <s v="VEAB"/>
    <s v="CV 25-21 1MQXL"/>
    <s v="2.1 kW"/>
    <n v="1"/>
    <s v="st"/>
    <m/>
    <m/>
    <m/>
    <m/>
  </r>
  <r>
    <s v="56.30.002"/>
    <s v="Kantoor"/>
    <x v="2"/>
    <s v="Brabantlaan 1"/>
    <s v="s-Hertogenbosch"/>
    <m/>
    <s v="Warmtedistributie"/>
    <x v="5"/>
    <s v="56.30"/>
    <s v="warmtedistributie; lucht, algemeen (verzamelniveau)"/>
    <s v="Luchtbevochtiger (stoom) (uitgeschakeld)LBK archief/personeelsingang; 2.001"/>
    <s v="Condair"/>
    <s v="1x master 1x slave  2014 stoom vat vervangen daarna niet meer ingeschakeld _x000a_Zijn uitgeschakeld."/>
    <s v="19.5 kW"/>
    <n v="2"/>
    <s v="st"/>
    <m/>
    <m/>
    <m/>
    <m/>
  </r>
  <r>
    <s v="56.30.003"/>
    <s v="Kantoor"/>
    <x v="2"/>
    <s v="Brabantlaan 1"/>
    <s v="s-Hertogenbosch"/>
    <m/>
    <s v="Warmtedistributie"/>
    <x v="5"/>
    <s v="56.30"/>
    <s v="warmtedistributie; lucht, algemeen (verzamelniveau)"/>
    <s v="Luchtbevochtiger (stoom) -3.036"/>
    <s v="Condair"/>
    <s v="TS 460"/>
    <s v="10 kW"/>
    <n v="1"/>
    <s v="st"/>
    <m/>
    <m/>
    <m/>
    <m/>
  </r>
  <r>
    <s v="56.30.004"/>
    <s v="Kantoor"/>
    <x v="2"/>
    <s v="Brabantlaan 1"/>
    <s v="s-Hertogenbosch"/>
    <m/>
    <s v="Warmtedistributie"/>
    <x v="5"/>
    <s v="56.30"/>
    <s v="warmtedistributie; lucht, algemeen (verzamelniveau)"/>
    <s v="Luchtbevochtiger (stoom)LBK archief ; -1.omroep Brabant"/>
    <s v="Nordman"/>
    <s v="AT4"/>
    <s v="5 kg/h"/>
    <n v="1"/>
    <s v="st"/>
    <m/>
    <m/>
    <m/>
    <m/>
  </r>
  <r>
    <s v="56.30.005"/>
    <s v="Kantoor"/>
    <x v="2"/>
    <s v="Brabantlaan 1"/>
    <s v="s-Hertogenbosch"/>
    <m/>
    <s v="Warmtedistributie"/>
    <x v="5"/>
    <s v="56.30"/>
    <s v="warmtedistributie; lucht, algemeen (verzamelniveau)"/>
    <s v="Luchtbevochtiger (stoom)LBK lichtdrukkerij ; -1.055"/>
    <s v="Condair"/>
    <s v="CP3"/>
    <s v="23.3 kW"/>
    <n v="1"/>
    <s v="st"/>
    <m/>
    <m/>
    <m/>
    <m/>
  </r>
  <r>
    <s v="56.30.006"/>
    <s v="Kantoor"/>
    <x v="2"/>
    <s v="Brabantlaan 1"/>
    <s v="s-Hertogenbosch"/>
    <m/>
    <s v="Warmtedistributie"/>
    <x v="5"/>
    <s v="56.30"/>
    <s v="warmtedistributie; lucht, algemeen (verzamelniveau)"/>
    <s v="Luchtbevochtiger (ultrasoon) data room ; -2.dataroom"/>
    <m/>
    <s v="Samengesteld "/>
    <s v="Samengestelde installatie. _x000a_1x waterontharder_x000a_1x expansivat 18L_x000a_1x condenswaterafvoer_x000a_1x ultrasoon water verdamper"/>
    <n v="1"/>
    <s v="st"/>
    <m/>
    <m/>
    <m/>
    <m/>
  </r>
  <r>
    <s v="56.30.007"/>
    <s v="Kantoor"/>
    <x v="2"/>
    <s v="Brabantlaan 1"/>
    <s v="s-Hertogenbosch"/>
    <m/>
    <s v="Warmtedistributie"/>
    <x v="5"/>
    <s v="56.30"/>
    <s v="warmtedistributie; lucht, algemeen (verzamelniveau)"/>
    <s v="Schonelucht kamer / filtersectie tbv LBK’S 2.000"/>
    <m/>
    <s v="4m bij 2m filter sectie"/>
    <m/>
    <n v="2"/>
    <s v="st"/>
    <m/>
    <m/>
    <m/>
    <m/>
  </r>
  <r>
    <s v="56.30.008"/>
    <s v="Kantoor"/>
    <x v="2"/>
    <s v="Brabantlaan 1"/>
    <s v="s-Hertogenbosch"/>
    <m/>
    <s v="Warmtedistributie"/>
    <x v="5"/>
    <s v="56.30"/>
    <s v="warmtedistributie; lucht, algemeen (verzamelniveau)"/>
    <s v="Schonelucht kamer / filtersectie tbv LBK’S 2.000"/>
    <m/>
    <s v="3m bij 2m filter sectie"/>
    <s v="6m2 "/>
    <n v="2"/>
    <s v="st"/>
    <m/>
    <m/>
    <m/>
    <m/>
  </r>
  <r>
    <s v="56.30.009"/>
    <s v="Kantoor"/>
    <x v="2"/>
    <s v="Brabantlaan 1"/>
    <s v="s-Hertogenbosch"/>
    <m/>
    <s v="Warmtedistributie"/>
    <x v="5"/>
    <s v="56.30"/>
    <s v="warmtedistributie; lucht, algemeen (verzamelniveau)"/>
    <s v="Schonelucht kamer / filtersectie tbv LBK’S p.156"/>
    <m/>
    <s v="2m bij 2m filter sectie"/>
    <m/>
    <n v="2"/>
    <s v="st"/>
    <m/>
    <m/>
    <m/>
    <m/>
  </r>
  <r>
    <s v="57.0.001"/>
    <s v="Kantoor"/>
    <x v="0"/>
    <s v="Waterstraat 16"/>
    <s v="s-Hertogenbosch"/>
    <s v="2e verdieping - Griffie- Waterstraat"/>
    <s v="Luchtbehandeling"/>
    <x v="6"/>
    <s v="57.0"/>
    <s v="luchtbehandeling; algemeen"/>
    <s v="Afzuigventil Containerr. en patchr. 1-2 en 3e verd"/>
    <s v="Ostberg"/>
    <s v="TKS 400B"/>
    <s v="0,113 kW"/>
    <n v="1"/>
    <s v="st"/>
    <n v="2009"/>
    <m/>
    <m/>
    <m/>
  </r>
  <r>
    <s v="57.0.002"/>
    <s v="Kantoor"/>
    <x v="0"/>
    <s v="Waterstraat 16"/>
    <s v="s-Hertogenbosch"/>
    <s v="BG - Griffie- Waterstraat"/>
    <s v="Luchtbehandeling"/>
    <x v="6"/>
    <s v="57.0"/>
    <s v="luchtbehandeling; algemeen"/>
    <s v="Afzuigventil san. ruimte b.g."/>
    <s v="Gebhardt"/>
    <s v="RDA2531"/>
    <s v="0,23 kW"/>
    <n v="1"/>
    <s v="st"/>
    <n v="2010"/>
    <m/>
    <m/>
    <m/>
  </r>
  <r>
    <s v="57.0.003"/>
    <s v="Kantoor"/>
    <x v="0"/>
    <s v="Waterstraat 16"/>
    <s v="s-Hertogenbosch"/>
    <s v="2e verdieping - Griffie- Waterstraat"/>
    <s v="Luchtbehandeling"/>
    <x v="6"/>
    <s v="57.0"/>
    <s v="luchtbehandeling; algemeen"/>
    <s v="Afzuigventilator bufferopslag"/>
    <s v="onbekend"/>
    <s v="onbekend"/>
    <s v="onbekend"/>
    <n v="1"/>
    <s v="st"/>
    <n v="2011"/>
    <m/>
    <m/>
    <m/>
  </r>
  <r>
    <s v="57.0.004"/>
    <s v="Kantoor"/>
    <x v="0"/>
    <s v="Waterstraat 16"/>
    <s v="s-Hertogenbosch"/>
    <s v="2e verdieping - Griffie- Waterstraat"/>
    <s v="Luchtbehandeling"/>
    <x v="6"/>
    <s v="57.0"/>
    <s v="luchtbehandeling; algemeen"/>
    <s v="Afzuigventilator depots"/>
    <s v="onbekend"/>
    <s v="onbekend"/>
    <s v="onbekend"/>
    <n v="1"/>
    <s v="st"/>
    <n v="2011"/>
    <m/>
    <m/>
    <m/>
  </r>
  <r>
    <s v="57.0.005"/>
    <s v="Bijeenkomst"/>
    <x v="1"/>
    <s v="Verwersstraat 41"/>
    <s v="s-Hertogenbosch"/>
    <s v="BG / expeditie"/>
    <s v="Luchtbehandeling"/>
    <x v="6"/>
    <s v="57.0"/>
    <s v="luchtbehandeling; algemeen"/>
    <s v="Afzuigventilator expeditie NBM"/>
    <s v="Systemair"/>
    <s v="KVKE 315EC"/>
    <m/>
    <n v="1"/>
    <s v="st"/>
    <n v="2010"/>
    <m/>
    <m/>
    <m/>
  </r>
  <r>
    <s v="57.0.006"/>
    <s v="Kantoor"/>
    <x v="0"/>
    <s v="Waterstraat 16"/>
    <s v="s-Hertogenbosch"/>
    <s v="1e verdieping - Griffie- Waterstraat"/>
    <s v="Luchtbehandeling"/>
    <x v="6"/>
    <s v="57.0"/>
    <s v="luchtbehandeling; algemeen"/>
    <s v="Afzuigventilator patchruimte"/>
    <s v="onbekend"/>
    <s v="onbekend"/>
    <m/>
    <n v="1"/>
    <s v="st"/>
    <n v="2012"/>
    <m/>
    <m/>
    <m/>
  </r>
  <r>
    <s v="57.0.007"/>
    <s v="Bijeenkomst"/>
    <x v="1"/>
    <s v="Verwersstraat 41"/>
    <s v="s-Hertogenbosch"/>
    <s v="BG / Quarataineruimte"/>
    <s v="Luchtbehandeling"/>
    <x v="6"/>
    <s v="57.0"/>
    <s v="luchtbehandeling; algemeen"/>
    <s v="Afzuigventilator Quarataineruimte"/>
    <s v="Systemair"/>
    <s v="KVKE 160 EC"/>
    <m/>
    <n v="1"/>
    <s v="st"/>
    <n v="2012"/>
    <m/>
    <m/>
    <m/>
  </r>
  <r>
    <s v="57.0.008"/>
    <s v="Kantoor"/>
    <x v="0"/>
    <s v="Waterstraat 16"/>
    <s v="s-Hertogenbosch"/>
    <s v="2e verdieping - Griffie- Waterstraat"/>
    <s v="Luchtbehandeling"/>
    <x v="6"/>
    <s v="57.0"/>
    <s v="luchtbehandeling; algemeen"/>
    <s v="Afzuigventilator sanitaire ruimtes b.g."/>
    <s v="Stork"/>
    <s v="CMF14"/>
    <s v="0,0622Kw"/>
    <n v="1"/>
    <s v="st"/>
    <n v="2009"/>
    <m/>
    <m/>
    <m/>
  </r>
  <r>
    <s v="57.0.009"/>
    <s v="Bijeenkomst"/>
    <x v="1"/>
    <s v="Verwersstraat 41"/>
    <s v="s-Hertogenbosch"/>
    <s v="1e verdieping / Techniekruimte"/>
    <s v="Luchtbehandeling"/>
    <x v="6"/>
    <s v="57.0"/>
    <s v="luchtbehandeling; algemeen"/>
    <s v="Afzuigventilator schacht autolift"/>
    <s v="Systemair"/>
    <s v="KVKE 250EC"/>
    <m/>
    <n v="1"/>
    <s v="st"/>
    <n v="2010"/>
    <m/>
    <m/>
    <m/>
  </r>
  <r>
    <s v="57.0.010"/>
    <s v="Bijeenkomst"/>
    <x v="1"/>
    <s v="Verwersstraat 41"/>
    <s v="s-Hertogenbosch"/>
    <s v="BG / werkkast TR"/>
    <s v="Luchtbehandeling"/>
    <x v="6"/>
    <s v="57.0"/>
    <s v="luchtbehandeling; algemeen"/>
    <s v="Afzuigventilator toiletten NBM (Werkkast TR)"/>
    <s v="Systemair"/>
    <s v="KVKE 315 EC"/>
    <m/>
    <n v="1"/>
    <s v="st"/>
    <n v="2010"/>
    <m/>
    <m/>
    <m/>
  </r>
  <r>
    <s v="57.0.011"/>
    <s v="Bijeenkomst"/>
    <x v="1"/>
    <s v="Verwersstraat 41"/>
    <s v="s-Hertogenbosch"/>
    <s v="1e verdieping / werkkast TR"/>
    <s v="Luchtbehandeling"/>
    <x v="6"/>
    <s v="57.0"/>
    <s v="luchtbehandeling; algemeen"/>
    <s v="Afzuigventilator toiletten NBM (Werkkast TR)"/>
    <s v="Systemair"/>
    <s v="KVKE 160 EC"/>
    <m/>
    <n v="1"/>
    <s v="st"/>
    <n v="2010"/>
    <m/>
    <m/>
    <m/>
  </r>
  <r>
    <s v="57.0.012"/>
    <s v="Bijeenkomst"/>
    <x v="1"/>
    <s v="Verwersstraat 41"/>
    <s v="s-Hertogenbosch"/>
    <s v="1e verdieping / TR luchtbehandeling"/>
    <s v="Luchtbehandeling"/>
    <x v="6"/>
    <s v="57.0"/>
    <s v="luchtbehandeling; algemeen"/>
    <s v="Boxventilator magazijn werkplaats"/>
    <s v="onbekend"/>
    <s v="onbekend"/>
    <s v="onbekend"/>
    <n v="1"/>
    <s v="st"/>
    <n v="2013"/>
    <m/>
    <m/>
    <m/>
  </r>
  <r>
    <s v="57.0.013"/>
    <s v="Bijeenkomst"/>
    <x v="4"/>
    <s v="De Mortel 4"/>
    <s v="s-Hertogenbosch"/>
    <s v="Kelder"/>
    <s v="Luchtbehandeling"/>
    <x v="6"/>
    <s v="57.0"/>
    <s v="luchtbehandeling; algemeen"/>
    <s v="Boxventilator nieuwe koelmachine ruimte"/>
    <s v="Systemair"/>
    <s v="onbekend"/>
    <m/>
    <n v="1"/>
    <s v="st"/>
    <n v="2010"/>
    <m/>
    <m/>
    <m/>
  </r>
  <r>
    <s v="57.0.014"/>
    <s v="Bijeenkomst"/>
    <x v="1"/>
    <s v="Verwersstraat 41"/>
    <s v="s-Hertogenbosch"/>
    <s v="Zolder - Paleis"/>
    <s v="Luchtbehandeling"/>
    <x v="6"/>
    <s v="57.0"/>
    <s v="luchtbehandeling; algemeen"/>
    <s v="Boxventilator Statenzaal"/>
    <s v="Systemair"/>
    <s v="KVK 500"/>
    <m/>
    <n v="1"/>
    <s v="st"/>
    <n v="2012"/>
    <m/>
    <m/>
    <m/>
  </r>
  <r>
    <s v="57.0.015"/>
    <s v="Bijeenkomst"/>
    <x v="1"/>
    <s v="Verwersstraat 41"/>
    <s v="s-Hertogenbosch"/>
    <s v="Zolder - Paleis - Quist / Statenzaal san. ruimte"/>
    <s v="Luchtbehandeling"/>
    <x v="6"/>
    <s v="57.0"/>
    <s v="luchtbehandeling; algemeen"/>
    <s v="Boxventilator Statenzaal"/>
    <s v="Systemair"/>
    <s v="KVK 315M"/>
    <m/>
    <n v="1"/>
    <s v="st"/>
    <n v="2010"/>
    <m/>
    <m/>
    <m/>
  </r>
  <r>
    <s v="57.0.016"/>
    <s v="Bijeenkomst"/>
    <x v="4"/>
    <s v="De Mortel 4"/>
    <s v="s-Hertogenbosch"/>
    <s v="2e verdieping"/>
    <s v="Luchtbehandeling"/>
    <x v="6"/>
    <s v="57.0"/>
    <s v="luchtbehandeling; algemeen"/>
    <s v="Boxventilator toiletten"/>
    <s v="Systemair"/>
    <s v="KVK 250 EC"/>
    <m/>
    <n v="1"/>
    <s v="st"/>
    <n v="2010"/>
    <m/>
    <m/>
    <m/>
  </r>
  <r>
    <s v="57.0.017"/>
    <s v="Kantoor"/>
    <x v="0"/>
    <s v="Waterstraat 16"/>
    <s v="s-Hertogenbosch"/>
    <s v="Kelder - Griffie- Waterstraat / statenzaal kruipruimte"/>
    <s v="Luchtbehandeling"/>
    <x v="6"/>
    <s v="57.0"/>
    <s v="luchtbehandeling; algemeen"/>
    <s v="Filterunit 1 (Let op: asbest)"/>
    <s v="AL-KO"/>
    <s v="AT4 8x4/8x4"/>
    <s v="450 m3/h"/>
    <n v="1"/>
    <s v="st"/>
    <n v="2012"/>
    <m/>
    <m/>
    <m/>
  </r>
  <r>
    <s v="57.0.018"/>
    <s v="Bijeenkomst"/>
    <x v="1"/>
    <s v="Verwersstraat 41"/>
    <s v="s-Hertogenbosch"/>
    <s v="1e verdieping"/>
    <s v="Luchtbehandeling"/>
    <x v="6"/>
    <s v="57.0"/>
    <s v="luchtbehandeling; algemeen"/>
    <s v="LBK 1 Centrale LBK"/>
    <s v="AL-KO"/>
    <s v="AT4 24x16/24x12"/>
    <s v="17.000 m3/h"/>
    <n v="1"/>
    <s v="st"/>
    <n v="2011"/>
    <m/>
    <m/>
    <m/>
  </r>
  <r>
    <s v="57.0.019"/>
    <s v="Bijeenkomst"/>
    <x v="4"/>
    <s v="De Mortel 4"/>
    <s v="s-Hertogenbosch"/>
    <s v="kelder / kelder"/>
    <s v="Luchtbehandeling"/>
    <x v="6"/>
    <s v="57.0"/>
    <s v="luchtbehandeling; algemeen"/>
    <s v="LBK 10 TR kelder centraal"/>
    <s v="AL-KO"/>
    <s v="AT4 28x16/24x16"/>
    <s v="20.000 m3/h"/>
    <n v="1"/>
    <s v="st"/>
    <n v="2010"/>
    <m/>
    <m/>
    <m/>
  </r>
  <r>
    <s v="57.0.020"/>
    <s v="Bijeenkomst"/>
    <x v="4"/>
    <s v="De Mortel 4"/>
    <s v="s-Hertogenbosch"/>
    <s v="1e verdieping / S2,05"/>
    <s v="Luchtbehandeling"/>
    <x v="6"/>
    <s v="57.0"/>
    <s v="luchtbehandeling; algemeen"/>
    <s v="LBK 11 tentoonst. ruimte 1e verd."/>
    <s v="AL-KO"/>
    <s v="AT4 16x16/16x12"/>
    <s v="10.400 m3/h"/>
    <n v="1"/>
    <s v="st"/>
    <n v="2011"/>
    <m/>
    <m/>
    <m/>
  </r>
  <r>
    <s v="57.0.021"/>
    <s v="Bijeenkomst"/>
    <x v="4"/>
    <s v="De Mortel 4"/>
    <s v="s-Hertogenbosch"/>
    <s v="2e verdieping / tentoostellingsruimte"/>
    <s v="Luchtbehandeling"/>
    <x v="6"/>
    <s v="57.0"/>
    <s v="luchtbehandeling; algemeen"/>
    <s v="LBK 12 tentoonst. ruimte 2e verd."/>
    <s v="AL-KO"/>
    <s v="AT4 12x12/12x12"/>
    <s v="6.010 m3/h"/>
    <n v="1"/>
    <s v="st"/>
    <n v="2011"/>
    <m/>
    <m/>
    <m/>
  </r>
  <r>
    <s v="57.0.022"/>
    <s v="Bijeenkomst"/>
    <x v="4"/>
    <s v="De Mortel 4"/>
    <s v="s-Hertogenbosch"/>
    <s v="Kelder"/>
    <s v="Luchtbehandeling"/>
    <x v="6"/>
    <s v="57.0"/>
    <s v="luchtbehandeling; algemeen"/>
    <s v="LBK 13 depot kelder"/>
    <s v="AL-KO"/>
    <s v="AT4 12x8/12x8"/>
    <s v="4.680 m3/h"/>
    <n v="1"/>
    <s v="st"/>
    <n v="2010"/>
    <m/>
    <m/>
    <m/>
  </r>
  <r>
    <s v="57.0.023"/>
    <s v="Kantoor"/>
    <x v="0"/>
    <s v="Waterstraat 16"/>
    <s v="s-Hertogenbosch"/>
    <s v="2e verdieping - Griffie- Waterstraat / W.2.07"/>
    <s v="Luchtbehandeling"/>
    <x v="6"/>
    <s v="57.0"/>
    <s v="luchtbehandeling; algemeen"/>
    <s v="LBK 14 achterdeel"/>
    <s v="AL-KO"/>
    <s v="AT4 16x12/16x12"/>
    <s v="9.661 m3/h"/>
    <n v="1"/>
    <s v="st"/>
    <n v="2010"/>
    <m/>
    <m/>
    <m/>
  </r>
  <r>
    <s v="57.0.024"/>
    <s v="Kantoor"/>
    <x v="0"/>
    <s v="Waterstraat 16"/>
    <s v="s-Hertogenbosch"/>
    <s v="Kelder - Griffie- Waterstraat / W-R01.2"/>
    <s v="Luchtbehandeling"/>
    <x v="6"/>
    <s v="57.0"/>
    <s v="luchtbehandeling; algemeen"/>
    <s v="LBK 15 Straatzijde"/>
    <s v="AL-KO"/>
    <s v="AT4 12x12/12x12"/>
    <s v="7.200 m3/h"/>
    <n v="1"/>
    <s v="st"/>
    <n v="2010"/>
    <m/>
    <m/>
    <m/>
  </r>
  <r>
    <s v="57.0.025"/>
    <s v="Kantoor"/>
    <x v="0"/>
    <s v="Waterstraat 16"/>
    <s v="s-Hertogenbosch"/>
    <s v="BG - Griffie- Waterstraat / Zolder toilet Horeca"/>
    <s v="Luchtbehandeling"/>
    <x v="6"/>
    <s v="57.0"/>
    <s v="luchtbehandeling; algemeen"/>
    <s v="LBK 16 Keuken/restaurant/vergaderruimte"/>
    <s v="AL-KO"/>
    <s v="AT4 16x16"/>
    <s v="10.000 m3/h"/>
    <n v="1"/>
    <s v="st"/>
    <n v="2010"/>
    <m/>
    <m/>
    <m/>
  </r>
  <r>
    <s v="57.0.026"/>
    <s v="Kantoor"/>
    <x v="0"/>
    <s v="Waterstraat 16"/>
    <s v="s-Hertogenbosch"/>
    <s v="Kelder - Griffie- Waterstraat / W-R01.2"/>
    <s v="Luchtbehandeling"/>
    <x v="6"/>
    <s v="57.0"/>
    <s v="luchtbehandeling; algemeen"/>
    <s v="LBK 17 archeologisch depot"/>
    <s v="AL-KO"/>
    <s v="AT4 12x12"/>
    <s v="5.040 m3/h"/>
    <n v="1"/>
    <s v="st"/>
    <n v="2010"/>
    <m/>
    <m/>
    <m/>
  </r>
  <r>
    <s v="57.0.027"/>
    <s v="Kantoor"/>
    <x v="0"/>
    <s v="Waterstraat 16"/>
    <s v="s-Hertogenbosch"/>
    <s v="Dak - Griffie- Waterstraat / Dak"/>
    <s v="Luchtbehandeling"/>
    <x v="6"/>
    <s v="57.0"/>
    <s v="luchtbehandeling; algemeen"/>
    <s v="LBK 18 Afzuig keuken"/>
    <s v="AL-KO"/>
    <s v="AT4 12x12"/>
    <s v="8.460 m3/h"/>
    <n v="1"/>
    <s v="st"/>
    <n v="2012"/>
    <m/>
    <m/>
    <m/>
  </r>
  <r>
    <s v="57.0.028"/>
    <s v="Bijeenkomst"/>
    <x v="1"/>
    <s v="Verwersstraat 41"/>
    <s v="s-Hertogenbosch"/>
    <s v="1e verdieping / Tentoonstellingsruimte NB"/>
    <s v="Luchtbehandeling"/>
    <x v="6"/>
    <s v="57.0"/>
    <s v="luchtbehandeling; algemeen"/>
    <s v="LBK 2 tentoonstellingsruimte"/>
    <s v="AL-KO"/>
    <s v="AT4 32x24"/>
    <s v="41.000 m3/h"/>
    <n v="1"/>
    <s v="st"/>
    <n v="2011"/>
    <m/>
    <m/>
    <m/>
  </r>
  <r>
    <s v="57.0.029"/>
    <s v="Kantoor"/>
    <x v="0"/>
    <s v="Waterstraat 16"/>
    <s v="s-Hertogenbosch"/>
    <s v="Dak - Griffie- Waterstraat"/>
    <s v="Luchtbehandeling"/>
    <x v="6"/>
    <s v="57.0"/>
    <s v="luchtbehandeling; algemeen"/>
    <s v="LBK 20 Afzuig begane grond"/>
    <s v="onbekend"/>
    <s v="onbekend"/>
    <m/>
    <n v="1"/>
    <s v="st"/>
    <n v="2012"/>
    <m/>
    <m/>
    <m/>
  </r>
  <r>
    <s v="57.0.030"/>
    <s v="Bijeenkomst"/>
    <x v="1"/>
    <s v="Verwersstraat 41"/>
    <s v="s-Hertogenbosch"/>
    <s v="BG / werkplaats"/>
    <s v="Luchtbehandeling"/>
    <x v="6"/>
    <s v="57.0"/>
    <s v="luchtbehandeling; algemeen"/>
    <s v="LBK 3 depot begane grond werkplaats"/>
    <s v="AL-KO"/>
    <s v="AT4 12x8/12x8"/>
    <s v="4.000 m3/h"/>
    <n v="1"/>
    <s v="st"/>
    <n v="2011"/>
    <m/>
    <m/>
    <m/>
  </r>
  <r>
    <s v="57.0.031"/>
    <s v="Bijeenkomst"/>
    <x v="1"/>
    <s v="Verwersstraat 41"/>
    <s v="s-Hertogenbosch"/>
    <s v="BG"/>
    <s v="Luchtbehandeling"/>
    <x v="6"/>
    <s v="57.0"/>
    <s v="luchtbehandeling; algemeen"/>
    <s v="LBK 4 depot begane grond"/>
    <s v="AL-KO"/>
    <s v="AT4 8x8/8x8"/>
    <s v="1.834 m3/h"/>
    <n v="1"/>
    <s v="st"/>
    <n v="2010"/>
    <m/>
    <m/>
    <m/>
  </r>
  <r>
    <s v="57.0.032"/>
    <s v="Bijeenkomst"/>
    <x v="1"/>
    <s v="Verwersstraat 41"/>
    <s v="s-Hertogenbosch"/>
    <s v="BG / TR Spie"/>
    <s v="Luchtbehandeling"/>
    <x v="6"/>
    <s v="57.0"/>
    <s v="luchtbehandeling; algemeen"/>
    <s v="LBK 5 verbindingsgang"/>
    <s v="AL-KO"/>
    <s v="AT4 12x8/12x8"/>
    <s v="3.420 m3/h"/>
    <n v="1"/>
    <s v="st"/>
    <n v="2011"/>
    <m/>
    <m/>
    <m/>
  </r>
  <r>
    <s v="57.0.033"/>
    <s v="Bijeenkomst"/>
    <x v="1"/>
    <s v="Verwersstraat 41"/>
    <s v="s-Hertogenbosch"/>
    <s v="2e verdieping - Paleis / P.2.01 TR"/>
    <s v="Luchtbehandeling"/>
    <x v="6"/>
    <s v="57.0"/>
    <s v="luchtbehandeling; algemeen"/>
    <s v="LBK 6 Spetterlab"/>
    <s v="AL-KO"/>
    <s v="AT4 24x16/24x16"/>
    <s v="20.000 m3/h"/>
    <n v="1"/>
    <s v="st"/>
    <n v="2011"/>
    <m/>
    <m/>
    <m/>
  </r>
  <r>
    <s v="57.0.034"/>
    <s v="Bijeenkomst"/>
    <x v="1"/>
    <s v="Verwersstraat 41"/>
    <s v="s-Hertogenbosch"/>
    <s v="Kelder - Quist / P.K.01"/>
    <s v="Luchtbehandeling"/>
    <x v="6"/>
    <s v="57.0"/>
    <s v="luchtbehandeling; algemeen"/>
    <s v="LBK 7 tentoonstellingsr. (paleis kelder vleugel Q)"/>
    <s v="AL-KO"/>
    <s v="AT4 20x16/16x16"/>
    <s v="13.500 m3/h"/>
    <n v="1"/>
    <s v="st"/>
    <n v="2012"/>
    <m/>
    <m/>
    <m/>
  </r>
  <r>
    <s v="57.0.035"/>
    <s v="Kantoor"/>
    <x v="0"/>
    <s v="Waterstraat 16"/>
    <s v="s-Hertogenbosch"/>
    <s v="2e verdieping - Griffie- Waterstraat"/>
    <s v="Luchtbehandeling"/>
    <x v="6"/>
    <s v="57.0"/>
    <s v="luchtbehandeling; algemeen"/>
    <s v="Luchtontvochtiger archief"/>
    <s v="Aerial"/>
    <s v="ADI10"/>
    <m/>
    <n v="1"/>
    <s v="st"/>
    <n v="2012"/>
    <m/>
    <m/>
    <m/>
  </r>
  <r>
    <s v="57.0.036"/>
    <s v="Bijeenkomst"/>
    <x v="1"/>
    <s v="Verwersstraat 41"/>
    <s v="s-Hertogenbosch"/>
    <s v="Kelder - Quist / P.K.01"/>
    <s v="Luchtbehandeling"/>
    <x v="6"/>
    <s v="57.0"/>
    <s v="luchtbehandeling; algemeen"/>
    <s v="Stoombevochtiger"/>
    <s v="Condair"/>
    <s v="Lagedruk bevochtiger"/>
    <m/>
    <n v="1"/>
    <s v="st"/>
    <n v="2023"/>
    <m/>
    <s v="Mach.nr 1111719"/>
    <m/>
  </r>
  <r>
    <s v="57.0.037"/>
    <s v="Bijeenkomst"/>
    <x v="4"/>
    <s v="De Mortel 4"/>
    <s v="s-Hertogenbosch"/>
    <s v="2e verdieping"/>
    <s v="Luchtbehandeling"/>
    <x v="6"/>
    <s v="57.0"/>
    <s v="luchtbehandeling; algemeen"/>
    <s v="Stoombevochtiger archief"/>
    <s v="Defensor"/>
    <s v="PH 15/PH27"/>
    <m/>
    <n v="1"/>
    <s v="st"/>
    <n v="2012"/>
    <m/>
    <m/>
    <m/>
  </r>
  <r>
    <s v="57.0.038"/>
    <s v="Bijeenkomst"/>
    <x v="1"/>
    <s v="Verwersstraat 41"/>
    <s v="s-Hertogenbosch"/>
    <s v="1e verdieping"/>
    <s v="Luchtbehandeling"/>
    <x v="6"/>
    <s v="57.0"/>
    <s v="luchtbehandeling; algemeen"/>
    <s v="Stoombevochtiger elektrisch 0-50 kg/h"/>
    <s v="Defensor"/>
    <s v="MK5 VE proces 5"/>
    <m/>
    <n v="1"/>
    <s v="st"/>
    <n v="2012"/>
    <m/>
    <m/>
    <m/>
  </r>
  <r>
    <s v="57.0.039"/>
    <s v="Bijeenkomst"/>
    <x v="1"/>
    <s v="Verwersstraat 41"/>
    <s v="s-Hertogenbosch"/>
    <s v="BG"/>
    <s v="Luchtbehandeling"/>
    <x v="6"/>
    <s v="57.0"/>
    <s v="luchtbehandeling; algemeen"/>
    <s v="Stoombevochtiger LBK 1"/>
    <s v="Condair"/>
    <s v="FF2/89 fastfog"/>
    <m/>
    <n v="1"/>
    <s v="st"/>
    <n v="2012"/>
    <m/>
    <m/>
    <m/>
  </r>
  <r>
    <s v="57.0.040"/>
    <s v="Bijeenkomst"/>
    <x v="4"/>
    <s v="De Mortel 4"/>
    <s v="s-Hertogenbosch"/>
    <s v="Kelder / SK08"/>
    <s v="Luchtbehandeling"/>
    <x v="6"/>
    <s v="57.0"/>
    <s v="luchtbehandeling; algemeen"/>
    <s v="Stoombevochtiger LBK 10"/>
    <s v="Condair"/>
    <s v="FF2 fastfog"/>
    <m/>
    <n v="1"/>
    <s v="st"/>
    <n v="2012"/>
    <m/>
    <m/>
    <m/>
  </r>
  <r>
    <s v="57.0.041"/>
    <s v="Kantoor"/>
    <x v="0"/>
    <s v="Waterstraat 16"/>
    <s v="s-Hertogenbosch"/>
    <s v="1e verdieping - Griffie- Waterstraat / W-R01.2"/>
    <s v="Luchtbehandeling"/>
    <x v="6"/>
    <s v="57.0"/>
    <s v="luchtbehandeling; algemeen"/>
    <s v="Stoombevochtiger LBK 17"/>
    <s v="Defensor"/>
    <s v="MK5 VE proces 5"/>
    <m/>
    <n v="1"/>
    <s v="st"/>
    <n v="2011"/>
    <m/>
    <s v="mach.nr. 1093304"/>
    <m/>
  </r>
  <r>
    <s v="57.0.042"/>
    <s v="Bijeenkomst"/>
    <x v="1"/>
    <s v="Verwersstraat 41"/>
    <s v="s-Hertogenbosch"/>
    <s v="1e verdieping / N-R1.1"/>
    <s v="Luchtbehandeling"/>
    <x v="6"/>
    <s v="57.0"/>
    <s v="luchtbehandeling; algemeen"/>
    <s v="Stoombevochtiger LBK 2"/>
    <s v="Condair"/>
    <s v="Humidifirst DT80"/>
    <m/>
    <n v="1"/>
    <s v="st"/>
    <n v="2012"/>
    <m/>
    <m/>
    <m/>
  </r>
  <r>
    <s v="57.0.043"/>
    <s v="Bijeenkomst"/>
    <x v="1"/>
    <s v="Verwersstraat 41"/>
    <s v="s-Hertogenbosch"/>
    <s v="2e verdieping - Paleis / P.2.01 TR"/>
    <s v="Luchtbehandeling"/>
    <x v="6"/>
    <s v="57.0"/>
    <s v="luchtbehandeling; algemeen"/>
    <s v="Stoombevochtiger Master Paleis"/>
    <s v="Condair"/>
    <s v="MKS VE visual 80"/>
    <m/>
    <n v="1"/>
    <s v="st"/>
    <n v="2013"/>
    <m/>
    <s v="Mach.nr 1127891A"/>
    <m/>
  </r>
  <r>
    <s v="57.0.044"/>
    <s v="Bijeenkomst"/>
    <x v="1"/>
    <s v="Verwersstraat 41"/>
    <s v="s-Hertogenbosch"/>
    <s v="2e verdieping - Paleis / P.2.10 TR"/>
    <s v="Luchtbehandeling"/>
    <x v="6"/>
    <s v="57.0"/>
    <s v="luchtbehandeling; algemeen"/>
    <s v="Stoombevochtiger Slave Paleis"/>
    <s v="Condair"/>
    <s v="MKS VE visual 80"/>
    <m/>
    <n v="1"/>
    <s v="st"/>
    <n v="2013"/>
    <m/>
    <s v="mach nr 1127891A"/>
    <m/>
  </r>
  <r>
    <s v="57.0.045"/>
    <s v="Bijeenkomst"/>
    <x v="4"/>
    <s v="De Mortel 4"/>
    <s v="s-Hertogenbosch"/>
    <s v="2e verdieping / S.2.05"/>
    <s v="Luchtbehandeling"/>
    <x v="6"/>
    <s v="57.0"/>
    <s v="luchtbehandeling; algemeen"/>
    <s v="Ultrasoonbevochtiger  LBK 12"/>
    <s v="Geveke"/>
    <s v="Humidifirst DT10"/>
    <m/>
    <n v="1"/>
    <s v="st"/>
    <n v="2012"/>
    <m/>
    <m/>
    <m/>
  </r>
  <r>
    <s v="57.0.046"/>
    <s v="Bijeenkomst"/>
    <x v="1"/>
    <s v="Verwersstraat 41"/>
    <s v="s-Hertogenbosch"/>
    <s v="BG"/>
    <s v="Luchtbehandeling"/>
    <x v="6"/>
    <s v="57.0"/>
    <s v="luchtbehandeling; algemeen"/>
    <s v="Ultrasoonbevochtiger  LBK 4"/>
    <s v="Geveke"/>
    <s v="Humidfirst DT10"/>
    <m/>
    <n v="1"/>
    <s v="st"/>
    <n v="2012"/>
    <m/>
    <m/>
    <m/>
  </r>
  <r>
    <s v="57.0.047"/>
    <s v="Bijeenkomst"/>
    <x v="4"/>
    <s v="De Mortel 4"/>
    <s v="s-Hertogenbosch"/>
    <s v="2e verdieping / S.2.05"/>
    <s v="Luchtbehandeling"/>
    <x v="6"/>
    <s v="57.0"/>
    <s v="luchtbehandeling; algemeen"/>
    <s v="Ultrasoonbevochtiger LBK 11"/>
    <s v="Geveke"/>
    <s v="Humidfirst DT10"/>
    <m/>
    <n v="1"/>
    <s v="st"/>
    <n v="2012"/>
    <m/>
    <m/>
    <m/>
  </r>
  <r>
    <s v="57.0.048"/>
    <s v="Bijeenkomst"/>
    <x v="4"/>
    <s v="De Mortel 4"/>
    <s v="s-Hertogenbosch"/>
    <s v="Kelder / SK08"/>
    <s v="Luchtbehandeling"/>
    <x v="6"/>
    <s v="57.0"/>
    <s v="luchtbehandeling; algemeen"/>
    <s v="Ultrasoonbevochtiger LBK 13"/>
    <s v="Geveke"/>
    <s v="Humidifirst DT80"/>
    <m/>
    <n v="1"/>
    <s v="st"/>
    <n v="2012"/>
    <m/>
    <m/>
    <m/>
  </r>
  <r>
    <s v="57.0.049"/>
    <s v="Bijeenkomst"/>
    <x v="1"/>
    <s v="Verwersstraat 41"/>
    <s v="s-Hertogenbosch"/>
    <s v="BG"/>
    <s v="Luchtbehandeling"/>
    <x v="6"/>
    <s v="57.0"/>
    <s v="luchtbehandeling; algemeen"/>
    <s v="Ultrasoonbevochtiger LBK 3"/>
    <s v="Geveke"/>
    <s v="Humidifirst DT10"/>
    <m/>
    <n v="1"/>
    <s v="st"/>
    <n v="2012"/>
    <m/>
    <m/>
    <m/>
  </r>
  <r>
    <s v="57.10.001"/>
    <s v="Kantoor"/>
    <x v="3"/>
    <s v="Brabantlaan 3"/>
    <s v="s-Hertogenbosch"/>
    <s v="PH-02-0"/>
    <s v="Luchtbehandeling"/>
    <x v="6"/>
    <s v="57.10"/>
    <s v="luchtbehandeling, natuurlijke ventilatie, algemeen (verzamelniveau)"/>
    <s v="Rook- en warmtafvoer installatie Nieuwbouw"/>
    <s v="Colt"/>
    <s v="4x lammellenvenster in sheddak"/>
    <m/>
    <n v="1"/>
    <s v="st"/>
    <n v="1994"/>
    <s v="NEN2654-3:2012"/>
    <m/>
    <m/>
  </r>
  <r>
    <s v="57.21.001"/>
    <s v="Kantoor"/>
    <x v="2"/>
    <s v="Brabantlaan 1"/>
    <s v="s-Hertogenbosch"/>
    <m/>
    <s v="Luchtbehandeling"/>
    <x v="6"/>
    <s v="57.21"/>
    <s v="luchtbehandeling, lokale mechanische afzuiging, afzuiginstallatie"/>
    <s v="Afzuig ventilator 100-1000 m³/h fietsenstalling "/>
    <s v="ST fans"/>
    <s v="STGB 315-V1"/>
    <m/>
    <n v="1"/>
    <s v="st"/>
    <m/>
    <m/>
    <m/>
    <m/>
  </r>
  <r>
    <s v="57.21.002"/>
    <s v="Kantoor"/>
    <x v="2"/>
    <s v="Brabantlaan 1"/>
    <s v="s-Hertogenbosch"/>
    <s v="PH-02-3-48 (Technische ruimte)"/>
    <s v="Luchtbehandeling"/>
    <x v="6"/>
    <s v="57.21"/>
    <s v="luchtbehandeling, lokale mechanische afzuiging, afzuiginstallatie"/>
    <s v="Afzuigventilator toiletgroepen"/>
    <m/>
    <m/>
    <m/>
    <n v="4"/>
    <s v="st"/>
    <m/>
    <m/>
    <m/>
    <m/>
  </r>
  <r>
    <s v="57.21.003"/>
    <s v="Kantoor"/>
    <x v="2"/>
    <s v="Brabantlaan 1"/>
    <s v="s-Hertogenbosch"/>
    <m/>
    <s v="Luchtbehandeling"/>
    <x v="6"/>
    <s v="57.21"/>
    <s v="luchtbehandeling, lokale mechanische afzuiging, afzuiginstallatie"/>
    <s v="Afzuigventilator; magzijn ;k.001"/>
    <s v="Holland Heating "/>
    <s v="LCU 132"/>
    <s v="3000 m3/h"/>
    <n v="1"/>
    <s v="st"/>
    <m/>
    <m/>
    <m/>
    <m/>
  </r>
  <r>
    <s v="57.21.004"/>
    <s v="Kantoor"/>
    <x v="2"/>
    <s v="Brabantlaan 1"/>
    <s v="s-Hertogenbosch"/>
    <m/>
    <s v="Luchtbehandeling"/>
    <x v="6"/>
    <s v="57.21"/>
    <s v="luchtbehandeling, lokale mechanische afzuiging, afzuiginstallatie"/>
    <s v="Afzuigventilator; werkplaats ;k.009"/>
    <s v="Holland Heating "/>
    <s v="LCU 132"/>
    <s v="3000 m3/h"/>
    <n v="1"/>
    <s v="st"/>
    <m/>
    <m/>
    <m/>
    <m/>
  </r>
  <r>
    <s v="57.21.005"/>
    <s v="Kantoor"/>
    <x v="2"/>
    <s v="Brabantlaan 1"/>
    <s v="s-Hertogenbosch"/>
    <m/>
    <s v="Luchtbehandeling"/>
    <x v="6"/>
    <s v="57.21"/>
    <s v="luchtbehandeling, lokale mechanische afzuiging, afzuiginstallatie"/>
    <s v="Afzuigventilatoren; garage ver ; -1.015"/>
    <s v="Holland Heating "/>
    <s v="ADN 280 LCU132"/>
    <s v="6000 m3/h"/>
    <n v="1"/>
    <s v="st"/>
    <m/>
    <m/>
    <m/>
    <m/>
  </r>
  <r>
    <s v="57.21.006"/>
    <s v="Kantoor"/>
    <x v="2"/>
    <s v="Brabantlaan 1"/>
    <s v="s-Hertogenbosch"/>
    <m/>
    <s v="Luchtbehandeling"/>
    <x v="6"/>
    <s v="57.21"/>
    <s v="luchtbehandeling, lokale mechanische afzuiging, afzuiginstallatie"/>
    <s v="Afzuigventilatoren; ontvangsthal; 1.164TR"/>
    <s v="Holland Heating "/>
    <s v="TLZ 280 DUPL LCU 142"/>
    <s v="6500 m3/h"/>
    <n v="1"/>
    <s v="st"/>
    <m/>
    <m/>
    <m/>
    <m/>
  </r>
  <r>
    <s v="57.21.007"/>
    <s v="Kantoor"/>
    <x v="2"/>
    <s v="Brabantlaan 1"/>
    <s v="s-Hertogenbosch"/>
    <m/>
    <s v="Luchtbehandeling"/>
    <x v="6"/>
    <s v="57.21"/>
    <s v="luchtbehandeling, lokale mechanische afzuiging, afzuiginstallatie"/>
    <s v="Afzuigventilatoren; restaurant ; 2.001"/>
    <s v="Holland Heating "/>
    <s v="ADZ 400 RF unit 133"/>
    <s v="9000 m3/h"/>
    <n v="1"/>
    <s v="st"/>
    <m/>
    <m/>
    <m/>
    <m/>
  </r>
  <r>
    <s v="57.21.008"/>
    <s v="Kantoor"/>
    <x v="2"/>
    <s v="Brabantlaan 1"/>
    <s v="s-Hertogenbosch"/>
    <m/>
    <s v="Luchtbehandeling"/>
    <x v="6"/>
    <s v="57.21"/>
    <s v="luchtbehandeling, lokale mechanische afzuiging, afzuiginstallatie"/>
    <s v="Afzuigventilatoren; toiletten laagbouw Oost ; 2.001"/>
    <s v="Holland Heating "/>
    <s v="ADN 280 dupl LCU 143"/>
    <s v="7000 m3/h"/>
    <n v="1"/>
    <s v="st"/>
    <m/>
    <m/>
    <m/>
    <m/>
  </r>
  <r>
    <s v="57.21.009"/>
    <s v="Kantoor"/>
    <x v="2"/>
    <s v="Brabantlaan 1"/>
    <s v="s-Hertogenbosch"/>
    <m/>
    <s v="Luchtbehandeling"/>
    <x v="6"/>
    <s v="57.21"/>
    <s v="luchtbehandeling, lokale mechanische afzuiging, afzuiginstallatie"/>
    <s v="Afzuigventilatoren; toiletten Z-W ; 1.164TR"/>
    <s v="Holland Heating "/>
    <s v="ADZ 200 LCU 122"/>
    <s v="1800 m3/h"/>
    <n v="1"/>
    <s v="st"/>
    <m/>
    <m/>
    <m/>
    <m/>
  </r>
  <r>
    <s v="57.21.010"/>
    <s v="Kantoor"/>
    <x v="2"/>
    <s v="Brabantlaan 1"/>
    <s v="s-Hertogenbosch"/>
    <m/>
    <s v="Luchtbehandeling"/>
    <x v="6"/>
    <s v="57.21"/>
    <s v="luchtbehandeling, lokale mechanische afzuiging, afzuiginstallatie"/>
    <s v="Afzuigventilatoren; uitgifte keuken  ; 2.001"/>
    <s v="Holland Heating "/>
    <s v="LCU 132"/>
    <s v="5000 m3/h"/>
    <n v="1"/>
    <s v="st"/>
    <m/>
    <m/>
    <m/>
    <m/>
  </r>
  <r>
    <s v="57.21.011"/>
    <s v="Kantoor"/>
    <x v="2"/>
    <s v="Brabantlaan 1"/>
    <s v="s-Hertogenbosch"/>
    <m/>
    <s v="Luchtbehandeling"/>
    <x v="6"/>
    <s v="57.21"/>
    <s v="luchtbehandeling, lokale mechanische afzuiging, afzuiginstallatie"/>
    <s v="Afzuigventilatoren;22.001"/>
    <s v="Holland Heating "/>
    <s v="LCU 122 ADN 225"/>
    <s v="3000 m3/h"/>
    <n v="1"/>
    <s v="st"/>
    <m/>
    <m/>
    <m/>
    <m/>
  </r>
  <r>
    <s v="57.21.012"/>
    <s v="Kantoor"/>
    <x v="2"/>
    <s v="Brabantlaan 1"/>
    <s v="s-Hertogenbosch"/>
    <m/>
    <s v="Luchtbehandeling"/>
    <x v="6"/>
    <s v="57.21"/>
    <s v="luchtbehandeling, lokale mechanische afzuiging, afzuiginstallatie"/>
    <s v="Afzuigventilatoren;kookkeuken parkeerkuil 22.001"/>
    <s v="Holland Heating "/>
    <s v="HHWBC1825D LCU143"/>
    <s v="10000 m3/h"/>
    <n v="1"/>
    <s v="st"/>
    <m/>
    <m/>
    <m/>
    <m/>
  </r>
  <r>
    <s v="57.21.013"/>
    <s v="Kantoor"/>
    <x v="2"/>
    <s v="Brabantlaan 1"/>
    <s v="s-Hertogenbosch"/>
    <m/>
    <s v="Luchtbehandeling"/>
    <x v="6"/>
    <s v="57.21"/>
    <s v="luchtbehandeling, lokale mechanische afzuiging, afzuiginstallatie"/>
    <s v="Afzuigventilatoren;kookkeuken parkeerkuil 22.001"/>
    <s v="Holland Heating "/>
    <s v="HHWBC1825D LCU143"/>
    <s v="10000 m3/h"/>
    <n v="1"/>
    <s v="st"/>
    <m/>
    <m/>
    <m/>
    <m/>
  </r>
  <r>
    <s v="57.21.014"/>
    <s v="Kantoor"/>
    <x v="2"/>
    <s v="Brabantlaan 1"/>
    <s v="s-Hertogenbosch"/>
    <m/>
    <s v="Luchtbehandeling"/>
    <x v="6"/>
    <s v="57.21"/>
    <s v="luchtbehandeling, lokale mechanische afzuiging, afzuiginstallatie"/>
    <s v="Afzuigventilatoren;lift A ;22.001"/>
    <s v="Ventapp"/>
    <s v="E 710/71-71"/>
    <s v="10000 m3/h"/>
    <n v="1"/>
    <s v="st"/>
    <m/>
    <m/>
    <m/>
    <m/>
  </r>
  <r>
    <s v="57.21.015"/>
    <s v="Kantoor"/>
    <x v="2"/>
    <s v="Brabantlaan 1"/>
    <s v="s-Hertogenbosch"/>
    <m/>
    <s v="Luchtbehandeling"/>
    <x v="6"/>
    <s v="57.21"/>
    <s v="luchtbehandeling, lokale mechanische afzuiging, afzuiginstallatie"/>
    <s v="Afzuigventilatoren;lift B ;3.001"/>
    <s v="Ventapp"/>
    <s v="E 710/71-71"/>
    <s v="10000 m3/h"/>
    <n v="1"/>
    <s v="st"/>
    <m/>
    <m/>
    <m/>
    <m/>
  </r>
  <r>
    <s v="57.21.016"/>
    <s v="Kantoor"/>
    <x v="2"/>
    <s v="Brabantlaan 1"/>
    <s v="s-Hertogenbosch"/>
    <m/>
    <s v="Luchtbehandeling"/>
    <x v="6"/>
    <s v="57.21"/>
    <s v="luchtbehandeling, lokale mechanische afzuiging, afzuiginstallatie"/>
    <s v="Afzuigventilatoren;lift C ;3.001"/>
    <s v="Ventapp"/>
    <s v="E 710/71-71"/>
    <s v="10000 m3/h"/>
    <n v="1"/>
    <s v="st"/>
    <m/>
    <m/>
    <m/>
    <m/>
  </r>
  <r>
    <s v="57.21.017"/>
    <s v="Kantoor"/>
    <x v="2"/>
    <s v="Brabantlaan 1"/>
    <s v="s-Hertogenbosch"/>
    <m/>
    <s v="Luchtbehandeling"/>
    <x v="6"/>
    <s v="57.21"/>
    <s v="luchtbehandeling, lokale mechanische afzuiging, afzuiginstallatie"/>
    <s v="Afzuigventilatoren;lift D ;22.001"/>
    <s v="Ventapp"/>
    <s v="E 710/71-71"/>
    <s v="10000 m3/h"/>
    <n v="1"/>
    <s v="st"/>
    <m/>
    <m/>
    <m/>
    <m/>
  </r>
  <r>
    <s v="57.21.018"/>
    <s v="Kantoor"/>
    <x v="2"/>
    <s v="Brabantlaan 1"/>
    <s v="s-Hertogenbosch"/>
    <m/>
    <s v="Luchtbehandeling"/>
    <x v="6"/>
    <s v="57.21"/>
    <s v="luchtbehandeling, lokale mechanische afzuiging, afzuiginstallatie"/>
    <s v="Dakafzuigventilator »1000 m³/h"/>
    <s v="Zehnder"/>
    <s v="Zehnder"/>
    <m/>
    <n v="1"/>
    <s v="st"/>
    <m/>
    <m/>
    <m/>
    <m/>
  </r>
  <r>
    <s v="57.21.019"/>
    <s v="Kantoor"/>
    <x v="2"/>
    <s v="Brabantlaan 1"/>
    <s v="s-Hertogenbosch"/>
    <m/>
    <s v="Luchtbehandeling"/>
    <x v="6"/>
    <s v="57.21"/>
    <s v="luchtbehandeling, lokale mechanische afzuiging, afzuiginstallatie"/>
    <s v="Dakafzuigventilator »1000 m³/h ; dak 2e ver "/>
    <s v="Holland Heating"/>
    <s v="H-CDA 222"/>
    <s v="3600 m3/hr"/>
    <n v="1"/>
    <s v="st"/>
    <m/>
    <m/>
    <m/>
    <m/>
  </r>
  <r>
    <s v="57.21.020"/>
    <s v="Kantoor"/>
    <x v="2"/>
    <s v="Brabantlaan 1"/>
    <s v="s-Hertogenbosch"/>
    <m/>
    <s v="Luchtbehandeling"/>
    <x v="6"/>
    <s v="57.21"/>
    <s v="luchtbehandeling, lokale mechanische afzuiging, afzuiginstallatie"/>
    <s v="Dakafzuigventilator »1000 m³/h ; dak 2e ver "/>
    <s v="Holland Heating"/>
    <s v="REF-V-400 4S"/>
    <s v="3600 m3/hr"/>
    <n v="1"/>
    <s v="st"/>
    <m/>
    <m/>
    <m/>
    <m/>
  </r>
  <r>
    <s v="57.21.021"/>
    <s v="Kantoor"/>
    <x v="2"/>
    <s v="Brabantlaan 1"/>
    <s v="s-Hertogenbosch"/>
    <m/>
    <s v="Luchtbehandeling"/>
    <x v="6"/>
    <s v="57.21"/>
    <s v="luchtbehandeling, lokale mechanische afzuiging, afzuiginstallatie"/>
    <s v="Dakafzuigventilator »1000 m³/h ; dak 2e ver "/>
    <s v="Holland Heating"/>
    <s v="H-CDA 222"/>
    <s v="3600 m3/hr"/>
    <n v="1"/>
    <s v="st"/>
    <m/>
    <m/>
    <m/>
    <m/>
  </r>
  <r>
    <s v="57.21.022"/>
    <s v="Kantoor"/>
    <x v="2"/>
    <s v="Brabantlaan 1"/>
    <s v="s-Hertogenbosch"/>
    <m/>
    <s v="Luchtbehandeling"/>
    <x v="6"/>
    <s v="57.21"/>
    <s v="luchtbehandeling, lokale mechanische afzuiging, afzuiginstallatie"/>
    <s v="Dakafzuigventilator »500 m³/h ; dak 2e ver "/>
    <s v="Holland Heating"/>
    <s v="D CDV 115"/>
    <s v="720 m3/hr"/>
    <n v="1"/>
    <s v="st"/>
    <m/>
    <m/>
    <m/>
    <m/>
  </r>
  <r>
    <s v="57.21.023"/>
    <s v="Kantoor"/>
    <x v="2"/>
    <s v="Brabantlaan 1"/>
    <s v="s-Hertogenbosch"/>
    <m/>
    <s v="Luchtbehandeling"/>
    <x v="6"/>
    <s v="57.21"/>
    <s v="luchtbehandeling, lokale mechanische afzuiging, afzuiginstallatie"/>
    <s v="Dakafzuigventilator »500 m³/h ; dak 2e ver "/>
    <s v="Inatherm"/>
    <s v="DRV 355/30-4 E"/>
    <s v="6000 m3/hr"/>
    <n v="1"/>
    <s v="st"/>
    <m/>
    <m/>
    <m/>
    <m/>
  </r>
  <r>
    <s v="57.21.024"/>
    <s v="Kantoor"/>
    <x v="2"/>
    <s v="Brabantlaan 1"/>
    <s v="s-Hertogenbosch"/>
    <s v="PH-02-0-72 (Garage)"/>
    <s v="Luchtbehandeling"/>
    <x v="6"/>
    <s v="57.21"/>
    <s v="luchtbehandeling, lokale mechanische afzuiging, afzuiginstallatie"/>
    <s v="Rookafvoerinstallatie hoogbouw"/>
    <s v="Ventapp"/>
    <s v="E 710/71-71"/>
    <s v="10000 m3/h, 1kW"/>
    <n v="4"/>
    <s v="st"/>
    <n v="1998"/>
    <s v="NEN2654-3:2012, CCV-inspectieschema,"/>
    <s v="Luchtafvoer naar buiten vanuit liftschachten."/>
    <m/>
  </r>
  <r>
    <s v="57.21.025"/>
    <s v="Kantoor"/>
    <x v="2"/>
    <s v="Brabantlaan 1"/>
    <s v="s-Hertogenbosch"/>
    <s v="PH-01-23-23.001 (Ruimte verdieping 23)"/>
    <s v="Luchtbehandeling"/>
    <x v="6"/>
    <s v="57.21"/>
    <s v="luchtbehandeling, lokale mechanische afzuiging, afzuiginstallatie"/>
    <s v="Toevoer ventilator"/>
    <m/>
    <m/>
    <m/>
    <n v="2"/>
    <s v="st"/>
    <m/>
    <m/>
    <m/>
    <m/>
  </r>
  <r>
    <s v="57.71.001"/>
    <s v="Kantoor"/>
    <x v="2"/>
    <s v="Brabantlaan 1"/>
    <s v="s-Hertogenbosch"/>
    <s v="PH-02-3-48 (Technische ruimte)"/>
    <s v="Luchtbehandeling"/>
    <x v="6"/>
    <s v="57.71"/>
    <s v="luchtbehandeling, centraal, luchtbehandelingsinstallatie"/>
    <s v="Luchtafvoerkast Oostgevel"/>
    <s v="Holland Heating"/>
    <s v="18800 m3/hr"/>
    <m/>
    <n v="1"/>
    <s v="st"/>
    <s v="1997-2023"/>
    <m/>
    <s v="Nieuwe EC-fans geplaatst 2023"/>
    <m/>
  </r>
  <r>
    <s v="57.71.002"/>
    <s v="Kantoor"/>
    <x v="2"/>
    <s v="Brabantlaan 1"/>
    <s v="s-Hertogenbosch"/>
    <s v="PH-02-3-48 (Technische ruimte)"/>
    <s v="Luchtbehandeling"/>
    <x v="6"/>
    <s v="57.71"/>
    <s v="luchtbehandeling, centraal, luchtbehandelingsinstallatie"/>
    <s v="Luchtafvoerkast Westgevel"/>
    <s v="Holland Heating"/>
    <s v="13500 m3/hr"/>
    <m/>
    <n v="1"/>
    <s v="st"/>
    <s v="1997-2023"/>
    <m/>
    <s v="Nieuwe EC-fans geplaatst 2023"/>
    <m/>
  </r>
  <r>
    <s v="57.71.003"/>
    <s v="Kantoor"/>
    <x v="2"/>
    <s v="Brabantlaan 1"/>
    <s v="s-Hertogenbosch"/>
    <s v="PH-01-P-P.055 (Techniek)"/>
    <s v="Luchtbehandeling"/>
    <x v="6"/>
    <s v="57.71"/>
    <s v="luchtbehandeling, centraal, luchtbehandelingsinstallatie"/>
    <s v="Luchtbehandelingskast afvoer drukkerij verdieping -1"/>
    <s v="Holland Heating"/>
    <s v="6500 m3/hr"/>
    <m/>
    <n v="1"/>
    <s v="st"/>
    <n v="1997"/>
    <m/>
    <s v="Gereviseerd in 2014"/>
    <m/>
  </r>
  <r>
    <s v="57.71.004"/>
    <s v="Kantoor"/>
    <x v="2"/>
    <s v="Brabantlaan 1"/>
    <s v="s-Hertogenbosch"/>
    <s v="PH-01-P-P.039 (Fitnessruimte)"/>
    <s v="Luchtbehandeling"/>
    <x v="6"/>
    <s v="57.71"/>
    <s v="luchtbehandeling, centraal, luchtbehandelingsinstallatie"/>
    <s v="Luchtbehandelingskast afvoer fitnessruimte verdieping -1"/>
    <s v="Holland Heating"/>
    <s v="1000 m3/hr"/>
    <m/>
    <n v="1"/>
    <s v="st"/>
    <n v="1997"/>
    <m/>
    <s v="Gereviseerd in 2014"/>
    <m/>
  </r>
  <r>
    <s v="57.71.005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afvoer verdieping 23"/>
    <s v="Holland Heating"/>
    <s v="3800 m3/hr"/>
    <m/>
    <n v="1"/>
    <s v="st"/>
    <n v="1997"/>
    <m/>
    <s v="Gereviseerd in 2014"/>
    <m/>
  </r>
  <r>
    <s v="57.71.006"/>
    <s v="Kantoor"/>
    <x v="2"/>
    <s v="Brabantlaan 1"/>
    <s v="s-Hertogenbosch"/>
    <s v="PH-01-P"/>
    <s v="Luchtbehandeling"/>
    <x v="6"/>
    <s v="57.71"/>
    <s v="luchtbehandeling, centraal, luchtbehandelingsinstallatie"/>
    <s v="Luchtbehandelingskast archief"/>
    <s v="Holland Heating"/>
    <s v="612 m3/hr; incl. bevochtiging"/>
    <m/>
    <n v="1"/>
    <s v="st"/>
    <n v="1997"/>
    <m/>
    <s v="Gereviseerd in 2014"/>
    <m/>
  </r>
  <r>
    <s v="57.71.007"/>
    <s v="Kantoor"/>
    <x v="2"/>
    <s v="Brabantlaan 1"/>
    <s v="s-Hertogenbosch"/>
    <s v="PH-01-P-P.156a (Technische ruimte)"/>
    <s v="Luchtbehandeling"/>
    <x v="6"/>
    <s v="57.71"/>
    <s v="luchtbehandeling, centraal, luchtbehandelingsinstallatie"/>
    <s v="Luchtbehandelingskast Bois le Duc laagbouw"/>
    <s v="Holland Heating"/>
    <s v="10000 m3/hr"/>
    <m/>
    <n v="1"/>
    <s v="st"/>
    <n v="1997"/>
    <m/>
    <s v="Gereviseerd in 2014"/>
    <m/>
  </r>
  <r>
    <s v="57.71.009"/>
    <s v="Kantoor"/>
    <x v="2"/>
    <s v="Brabantlaan 1"/>
    <s v="s-Hertogenbosch"/>
    <s v="PH-02-0-72 (Garage)"/>
    <s v="Luchtbehandeling"/>
    <x v="6"/>
    <s v="57.71"/>
    <s v="luchtbehandeling, centraal, luchtbehandelingsinstallatie"/>
    <s v="Luchtbehandelingskast Garage"/>
    <s v="GEA Happel"/>
    <s v="3350 m3/hr"/>
    <m/>
    <n v="1"/>
    <s v="st"/>
    <n v="2023"/>
    <m/>
    <s v="Incl. verwarmingssectie"/>
    <m/>
  </r>
  <r>
    <s v="57.71.010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kelder -2"/>
    <s v="Holland Heating"/>
    <s v="4000 m3/hr"/>
    <m/>
    <n v="1"/>
    <s v="st"/>
    <n v="1997"/>
    <m/>
    <s v="Gereviseerd in 2014"/>
    <m/>
  </r>
  <r>
    <s v="57.71.011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keuken -1"/>
    <s v="Holland Heating"/>
    <s v="8200 m3/hr"/>
    <m/>
    <n v="1"/>
    <s v="st"/>
    <n v="1997"/>
    <m/>
    <s v="Gereviseerd in 2014"/>
    <m/>
  </r>
  <r>
    <s v="57.71.012"/>
    <s v="Kantoor"/>
    <x v="2"/>
    <s v="Brabantlaan 1"/>
    <s v="s-Hertogenbosch"/>
    <s v="PH-01-1-1.001 (Rookruimte)"/>
    <s v="Luchtbehandeling"/>
    <x v="6"/>
    <s v="57.71"/>
    <s v="luchtbehandeling, centraal, luchtbehandelingsinstallatie"/>
    <s v="Luchtbehandelingskast koffiekamer 1e verdieping"/>
    <s v="Holland Heating"/>
    <s v="3600 m3/hr"/>
    <s v="LCU 132 TLZ 280"/>
    <n v="1"/>
    <s v="st"/>
    <n v="1997"/>
    <m/>
    <s v="Gereviseerd in 2014"/>
    <m/>
  </r>
  <r>
    <s v="57.71.013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noord afvoer verdieping 13 t/m 21"/>
    <s v="Holland Heating"/>
    <s v="8100 m3/hr"/>
    <m/>
    <n v="1"/>
    <s v="st"/>
    <n v="1997"/>
    <m/>
    <s v="Gereviseerd in 2014"/>
    <m/>
  </r>
  <r>
    <s v="57.71.014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noord afvoer verdieping 4 t/m 12"/>
    <s v="Holland Heating"/>
    <s v="8100 m3/hr"/>
    <m/>
    <n v="1"/>
    <s v="st"/>
    <n v="1997"/>
    <m/>
    <s v="Gereviseerd in 2014"/>
    <m/>
  </r>
  <r>
    <s v="57.71.015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noord toevoer verdieping 13 t/m 21"/>
    <s v="Holland Heating"/>
    <s v="9000 m3/hr"/>
    <m/>
    <n v="1"/>
    <s v="st"/>
    <n v="1997"/>
    <m/>
    <s v="Gereviseerd in 2014"/>
    <m/>
  </r>
  <r>
    <s v="57.71.016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noord toevoer verdieping 4 t/m 12"/>
    <s v="Holland Heating"/>
    <s v="9000 m3/hr"/>
    <m/>
    <n v="1"/>
    <s v="st"/>
    <n v="1997"/>
    <m/>
    <s v="Gereviseerd in 2014"/>
    <m/>
  </r>
  <r>
    <s v="57.71.017"/>
    <s v="Kantoor"/>
    <x v="2"/>
    <s v="Brabantlaan 1"/>
    <s v="s-Hertogenbosch"/>
    <s v="PH-01-P-P.156a (Technische ruimte)"/>
    <s v="Luchtbehandeling"/>
    <x v="6"/>
    <s v="57.71"/>
    <s v="luchtbehandeling, centraal, luchtbehandelingsinstallatie"/>
    <s v="Luchtbehandelingskast noordzijde laagbouw"/>
    <s v="Holland Heating"/>
    <s v="9000 m3/hr"/>
    <s v="AD2 280 62L duplex 279i 142/143"/>
    <n v="1"/>
    <s v="st"/>
    <n v="1997"/>
    <m/>
    <s v="Gereviseerd in 2014"/>
    <m/>
  </r>
  <r>
    <s v="57.71.018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oost afvoer verdieping 13 t/m 21"/>
    <s v="Holland Heating"/>
    <s v="9800 m3/hr"/>
    <m/>
    <n v="1"/>
    <s v="st"/>
    <n v="1997"/>
    <m/>
    <s v="Gereviseerd in 2014"/>
    <m/>
  </r>
  <r>
    <s v="57.71.019"/>
    <s v="Kantoor"/>
    <x v="2"/>
    <s v="Brabantlaan 1"/>
    <s v="s-Hertogenbosch"/>
    <s v="PH-01-3-03.001 (Technische ruimte)"/>
    <s v="Luchtbehandeling"/>
    <x v="6"/>
    <s v="57.71"/>
    <s v="luchtbehandeling, centraal, luchtbehandelingsinstallatie"/>
    <s v="Luchtbehandelingskast oost afvoer verdieping 4 t/m 12"/>
    <s v="Holland Heating"/>
    <s v="9800 m3/hr"/>
    <m/>
    <n v="1"/>
    <s v="st"/>
    <n v="1997"/>
    <m/>
    <s v="Gereviseerd in 2014"/>
    <m/>
  </r>
  <r>
    <s v="57.71.020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oost toevoer verdieping 13 t/m 21"/>
    <s v="Holland Heating"/>
    <s v="10000 m3/hr"/>
    <m/>
    <n v="1"/>
    <s v="st"/>
    <n v="1997"/>
    <m/>
    <s v="Gereviseerd in 2014"/>
    <m/>
  </r>
  <r>
    <s v="57.71.021"/>
    <s v="Kantoor"/>
    <x v="2"/>
    <s v="Brabantlaan 1"/>
    <s v="s-Hertogenbosch"/>
    <s v="PH-01-3-03.001 (Technische ruimte)"/>
    <s v="Luchtbehandeling"/>
    <x v="6"/>
    <s v="57.71"/>
    <s v="luchtbehandeling, centraal, luchtbehandelingsinstallatie"/>
    <s v="Luchtbehandelingskast oost toevoer verdieping 4 t/m 12"/>
    <s v="Holland Heating"/>
    <s v="10000 m3/hr"/>
    <m/>
    <n v="1"/>
    <s v="st"/>
    <n v="1997"/>
    <m/>
    <s v="Gereviseerd in 2014"/>
    <m/>
  </r>
  <r>
    <s v="57.71.022"/>
    <s v="Kantoor"/>
    <x v="2"/>
    <s v="Brabantlaan 1"/>
    <s v="s-Hertogenbosch"/>
    <s v="PH-02-3-48 (Technische ruimte)"/>
    <s v="Luchtbehandeling"/>
    <x v="6"/>
    <s v="57.71"/>
    <s v="luchtbehandeling, centraal, luchtbehandelingsinstallatie"/>
    <s v="Luchtbehandelingskast Oostgevel toevoer + twincoil"/>
    <s v="Holland Heating"/>
    <s v="17800 m3/hr"/>
    <m/>
    <n v="1"/>
    <s v="st"/>
    <s v="1997-2023"/>
    <m/>
    <s v="twincoil en nieuwe EC-fans in 2023 geplaatst"/>
    <m/>
  </r>
  <r>
    <s v="57.71.023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patio glas 1e verdieping"/>
    <s v="Holland Heating"/>
    <s v="10000 m3/hr"/>
    <m/>
    <n v="1"/>
    <s v="st"/>
    <n v="1997"/>
    <m/>
    <s v="Gereviseerd in 2014"/>
    <m/>
  </r>
  <r>
    <s v="57.71.024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patio's 1e verdieping"/>
    <s v="Holland Heating"/>
    <s v="6000 m3/hr"/>
    <s v="LCU 142 ADN 280 duplex"/>
    <n v="1"/>
    <s v="st"/>
    <n v="1997"/>
    <m/>
    <s v="Gereviseerd in 2014"/>
    <m/>
  </r>
  <r>
    <s v="57.71.025"/>
    <s v="Kantoor"/>
    <x v="2"/>
    <s v="Brabantlaan 1"/>
    <s v="s-Hertogenbosch"/>
    <s v="PH-01-P-P.156a (Technische ruimte)"/>
    <s v="Luchtbehandeling"/>
    <x v="6"/>
    <s v="57.71"/>
    <s v="luchtbehandeling, centraal, luchtbehandelingsinstallatie"/>
    <s v="Luchtbehandelingskast personeelsingang"/>
    <s v="Holland Heating"/>
    <s v="10000 m3/hr"/>
    <m/>
    <n v="1"/>
    <s v="st"/>
    <n v="1997"/>
    <m/>
    <s v="Gereviseerd in 2014"/>
    <m/>
  </r>
  <r>
    <s v="57.71.026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personeelsingang (voorm. archief)"/>
    <s v="Holland Heating"/>
    <s v="9800 m3/hr"/>
    <m/>
    <n v="1"/>
    <s v="st"/>
    <n v="1997"/>
    <m/>
    <s v="Gereviseerd in 2014"/>
    <m/>
  </r>
  <r>
    <s v="57.71.027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restaurant BG"/>
    <s v="Holland Heating"/>
    <s v="14500 m3/hr"/>
    <m/>
    <n v="1"/>
    <s v="st"/>
    <n v="1997"/>
    <m/>
    <s v="Gereviseerd in 2014"/>
    <m/>
  </r>
  <r>
    <s v="57.71.028"/>
    <s v="Kantoor"/>
    <x v="2"/>
    <s v="Brabantlaan 1"/>
    <s v="s-Hertogenbosch"/>
    <s v="PH-01-P-P.156a (Technische ruimte)"/>
    <s v="Luchtbehandeling"/>
    <x v="6"/>
    <s v="57.71"/>
    <s v="luchtbehandeling, centraal, luchtbehandelingsinstallatie"/>
    <s v="Luchtbehandelingskast Statenzaal"/>
    <s v="Holland Heating"/>
    <s v="10000 m3/hr"/>
    <s v="HHWBC 1825D LCU 143/144"/>
    <n v="1"/>
    <s v="st"/>
    <n v="1997"/>
    <m/>
    <s v="Gereviseerd in 2014"/>
    <m/>
  </r>
  <r>
    <s v="57.71.029"/>
    <s v="Kantoor"/>
    <x v="2"/>
    <s v="Brabantlaan 1"/>
    <s v="s-Hertogenbosch"/>
    <s v="PH-01-P-P.055 (Techniek)"/>
    <s v="Luchtbehandeling"/>
    <x v="6"/>
    <s v="57.71"/>
    <s v="luchtbehandeling, centraal, luchtbehandelingsinstallatie"/>
    <s v="Luchtbehandelingskast toevoer drukkerij verdieping -1"/>
    <s v="Holland Heating"/>
    <s v="6500 m3/hr; incl. bevochtiging"/>
    <m/>
    <n v="1"/>
    <s v="st"/>
    <n v="1997"/>
    <m/>
    <s v="Gereviseerd in 2014"/>
    <m/>
  </r>
  <r>
    <s v="57.71.030"/>
    <s v="Kantoor"/>
    <x v="2"/>
    <s v="Brabantlaan 1"/>
    <s v="s-Hertogenbosch"/>
    <s v="PH-01-P-P.039 (Fitnessruimte)"/>
    <s v="Luchtbehandeling"/>
    <x v="6"/>
    <s v="57.71"/>
    <s v="luchtbehandeling, centraal, luchtbehandelingsinstallatie"/>
    <s v="Luchtbehandelingskast toevoer fitnessruimte verdieping -1"/>
    <s v="Holland Heating"/>
    <s v="1000 m3/hr"/>
    <m/>
    <n v="1"/>
    <s v="st"/>
    <n v="1997"/>
    <m/>
    <s v="Gereviseerd in 2014"/>
    <m/>
  </r>
  <r>
    <s v="57.71.031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toevoer verdieping 23"/>
    <s v="Holland Heating"/>
    <s v="4200 m3/hr"/>
    <m/>
    <n v="1"/>
    <s v="st"/>
    <n v="1997"/>
    <m/>
    <s v="Gereviseerd in 2014"/>
    <m/>
  </r>
  <r>
    <s v="57.71.032"/>
    <s v="Kantoor"/>
    <x v="2"/>
    <s v="Brabantlaan 1"/>
    <s v="s-Hertogenbosch"/>
    <s v="PH-01-P-P.156a (Technische ruimte)"/>
    <s v="Luchtbehandeling"/>
    <x v="6"/>
    <s v="57.71"/>
    <s v="luchtbehandeling, centraal, luchtbehandelingsinstallatie"/>
    <s v="Luchtbehandelingskast vergaderruimtes laagbouw"/>
    <s v="Holland Heating"/>
    <s v="10000 m3/hr"/>
    <s v="AD2 400 RP LCU 143/144"/>
    <n v="1"/>
    <s v="st"/>
    <n v="1997"/>
    <m/>
    <s v="Gereviseerd in 2014"/>
    <m/>
  </r>
  <r>
    <s v="57.71.033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west afvoer verdieping 13 t/m 21"/>
    <s v="Holland Heating"/>
    <s v="9800 m3/hr"/>
    <m/>
    <n v="1"/>
    <s v="st"/>
    <n v="1997"/>
    <m/>
    <s v="Gereviseerd in 2014"/>
    <m/>
  </r>
  <r>
    <s v="57.71.034"/>
    <s v="Kantoor"/>
    <x v="2"/>
    <s v="Brabantlaan 1"/>
    <s v="s-Hertogenbosch"/>
    <s v="PH-01-3-03.001 (Technische ruimte)"/>
    <s v="Luchtbehandeling"/>
    <x v="6"/>
    <s v="57.71"/>
    <s v="luchtbehandeling, centraal, luchtbehandelingsinstallatie"/>
    <s v="Luchtbehandelingskast west afvoer verdieping 4 t/m 12"/>
    <s v="Holland Heating"/>
    <s v="9800 m3/hr"/>
    <m/>
    <n v="1"/>
    <s v="st"/>
    <n v="1997"/>
    <m/>
    <s v="Gereviseerd in 2014"/>
    <m/>
  </r>
  <r>
    <s v="57.71.035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west toevoer verdieping 13 t/m 21"/>
    <s v="Holland Heating"/>
    <s v="10000 m3/hr"/>
    <m/>
    <n v="1"/>
    <s v="st"/>
    <n v="1997"/>
    <m/>
    <s v="Gereviseerd in 2014"/>
    <m/>
  </r>
  <r>
    <s v="57.71.036"/>
    <s v="Kantoor"/>
    <x v="2"/>
    <s v="Brabantlaan 1"/>
    <s v="s-Hertogenbosch"/>
    <s v="PH-01-3-03.001 (Technische ruimte)"/>
    <s v="Luchtbehandeling"/>
    <x v="6"/>
    <s v="57.71"/>
    <s v="luchtbehandeling, centraal, luchtbehandelingsinstallatie"/>
    <s v="Luchtbehandelingskast west toevoer verdieping 4 t/m 12"/>
    <s v="Holland Heating"/>
    <s v="10000 m3/hr"/>
    <m/>
    <n v="1"/>
    <s v="st"/>
    <n v="1997"/>
    <m/>
    <s v="Gereviseerd in 2014"/>
    <m/>
  </r>
  <r>
    <s v="57.71.037"/>
    <s v="Kantoor"/>
    <x v="2"/>
    <s v="Brabantlaan 1"/>
    <s v="s-Hertogenbosch"/>
    <s v="PH-02-3-48 (Technische ruimte)"/>
    <s v="Luchtbehandeling"/>
    <x v="6"/>
    <s v="57.71"/>
    <s v="luchtbehandeling, centraal, luchtbehandelingsinstallatie"/>
    <s v="Luchtbehandelingskast Westgevel toevoer + twincoil"/>
    <s v="Holland Heating"/>
    <s v="14500 m3/hr"/>
    <m/>
    <n v="1"/>
    <s v="st"/>
    <s v="1997-2023"/>
    <m/>
    <s v="twincoil en nieuwe EC-fans in 2023 geplaatst"/>
    <m/>
  </r>
  <r>
    <s v="57.71.038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zuid afvoer verdieping 13 t/m 21"/>
    <s v="Holland Heating"/>
    <s v="8100 m3/hr"/>
    <m/>
    <n v="1"/>
    <s v="st"/>
    <n v="1997"/>
    <m/>
    <s v="Gereviseerd in 2014"/>
    <m/>
  </r>
  <r>
    <s v="57.71.039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zuid afvoer verdieping 4 t/m 12"/>
    <s v="Holland Heating"/>
    <s v="8100 m3/hr"/>
    <m/>
    <n v="1"/>
    <s v="st"/>
    <n v="1997"/>
    <m/>
    <s v="Gereviseerd in 2014"/>
    <m/>
  </r>
  <r>
    <s v="57.71.040"/>
    <s v="Kantoor"/>
    <x v="2"/>
    <s v="Brabantlaan 1"/>
    <s v="s-Hertogenbosch"/>
    <s v="PH-01-22-22.001 (Technische ruimte)"/>
    <s v="Luchtbehandeling"/>
    <x v="6"/>
    <s v="57.71"/>
    <s v="luchtbehandeling, centraal, luchtbehandelingsinstallatie"/>
    <s v="Luchtbehandelingskast zuid toevoer verdieping 13 t/m 21"/>
    <s v="Holland Heating"/>
    <s v="9000 m3/hr"/>
    <m/>
    <n v="1"/>
    <s v="st"/>
    <n v="1997"/>
    <m/>
    <s v="Gereviseerd in 2014"/>
    <m/>
  </r>
  <r>
    <s v="57.71.041"/>
    <s v="Kantoor"/>
    <x v="2"/>
    <s v="Brabantlaan 1"/>
    <s v="s-Hertogenbosch"/>
    <s v="PH-01-2-02.000 (Technische ruimte)"/>
    <s v="Luchtbehandeling"/>
    <x v="6"/>
    <s v="57.71"/>
    <s v="luchtbehandeling, centraal, luchtbehandelingsinstallatie"/>
    <s v="Luchtbehandelingskast zuid toevoer verdieping 4 t/m 12"/>
    <s v="Holland Heating"/>
    <s v="9000 m3/hr"/>
    <m/>
    <n v="1"/>
    <s v="st"/>
    <n v="1997"/>
    <m/>
    <s v="Gereviseerd in 2014"/>
    <m/>
  </r>
  <r>
    <s v="57.71.042"/>
    <s v="Kantoor"/>
    <x v="2"/>
    <s v="Brabantlaan 1"/>
    <s v="s-Hertogenbosch"/>
    <s v="PH-01-P-P.156a (Technische ruimte)"/>
    <s v="Luchtbehandeling"/>
    <x v="6"/>
    <s v="57.71"/>
    <s v="luchtbehandeling, centraal, luchtbehandelingsinstallatie"/>
    <s v="Luchtbehandelingskast zuidzijde laagbouw"/>
    <s v="Holland Heating"/>
    <s v="14500 m3/hr"/>
    <s v="HHWBC 2225D LCU144"/>
    <n v="1"/>
    <s v="st"/>
    <n v="1997"/>
    <m/>
    <s v="Gereviseerd in 2014"/>
    <m/>
  </r>
  <r>
    <s v="59.21.001"/>
    <s v="Bijeenkomst"/>
    <x v="1"/>
    <s v="Verwersstraat 41"/>
    <s v="s-Hertogenbosch"/>
    <s v="N-vleugel/Dmdb/paleis,quist/griffie"/>
    <s v="Brandveiligheid"/>
    <x v="7"/>
    <s v="59.21"/>
    <s v="brandveiligheid; waterblusinstallatie, sprinkler"/>
    <s v="Sprinklerinstallatie"/>
    <s v="Notifier"/>
    <s v="NF3000"/>
    <s v="2 alarmkleppen, 14 sprinklerzones"/>
    <n v="1"/>
    <s v="st"/>
    <n v="2012"/>
    <s v="Bouwbesluit, CCV inspectieschema, Bulletin 80 van CCV"/>
    <m/>
    <m/>
  </r>
  <r>
    <s v="59.21.002"/>
    <s v="Kantoor"/>
    <x v="3"/>
    <s v="Brabantlaan 3"/>
    <s v="s-Hertogenbosch"/>
    <s v="PH-02-0"/>
    <s v="Brandveiligheid"/>
    <x v="7"/>
    <s v="59.21"/>
    <s v="brandveiligheid; waterblusinstallatie, sprinkler"/>
    <s v="Sprinklerinstallatie Nieuwbouw"/>
    <s v="van Wijk &amp; Boerma"/>
    <s v="AC.80-200"/>
    <s v="66 - 162 m3/h"/>
    <n v="1"/>
    <s v="st"/>
    <s v="1994"/>
    <s v="Bouwbesluit, CCV inspectieschema, Bulletin 80 van CCV"/>
    <s v="jockeypomp: KSB - WEA80M1-2 (bj2011), 1 alarmklep, droge sprinklers._x000a_Keerkleppen en alarmklep gereviseerd en droge sprinklers vervangen in 2022, "/>
    <m/>
  </r>
  <r>
    <s v="59.24.001"/>
    <s v="Bijeenkomst"/>
    <x v="1"/>
    <s v="Verwersstraat 41"/>
    <s v="s-Hertogenbosch"/>
    <s v="Gehele complex"/>
    <s v="Brandveiligheid"/>
    <x v="7"/>
    <s v="59.24"/>
    <s v="brandveiligheid; waterblusinstallatie, brandslanghaspels"/>
    <s v="Blusmiddelen"/>
    <s v="div."/>
    <s v="div."/>
    <m/>
    <n v="63"/>
    <s v="st"/>
    <m/>
    <s v="NEN 2559 (blussers) NEN EN 671-3 (brandslanghaspels)"/>
    <s v="20 brandslanghaspels, 43 brandblusser"/>
    <m/>
  </r>
  <r>
    <s v="61.11.003"/>
    <s v="Bijeenkomst"/>
    <x v="1"/>
    <s v="Verwersstraat 41"/>
    <s v="s-Hertogenbosch"/>
    <s v="Kelder - Paleis / Kelder"/>
    <s v="Centrale elektrotechnische voorzieningen"/>
    <x v="8"/>
    <s v="61.11"/>
    <s v="centrale elektrotechnische voorzieningen; energie-opwekking, noodverlichtingsunits, centraal"/>
    <s v="Centrale noodverlichtingsunit  CPS P-N99.1"/>
    <s v="Zumtobel"/>
    <s v="Onbekend"/>
    <s v="Accu’s: 18x BTX 12-28LS; 75 noodverlichtingsarmaturen, 75 vluchtroutearmaturen."/>
    <n v="1"/>
    <s v="st"/>
    <n v="2013"/>
    <m/>
    <m/>
    <m/>
  </r>
  <r>
    <s v="61.11.004"/>
    <s v="Kantoor"/>
    <x v="0"/>
    <s v="Waterstraat 16"/>
    <s v="s-Hertogenbosch"/>
    <s v="BG - Griffie- Waterstraat / BG"/>
    <s v="Centrale elektrotechnische voorzieningen"/>
    <x v="8"/>
    <s v="61.11"/>
    <s v="centrale elektrotechnische voorzieningen; energie-opwekking, noodverlichtingsunits, centraal"/>
    <s v="Centrale noodverlichtingsunit  CPS W-N99.1"/>
    <s v="Zumtobel"/>
    <s v="Onbekend"/>
    <s v="Accu’s: 18x SSB SBL 12-85; 50 noodverlichtingsarmaturen, 50 vluchtroutearmaturen."/>
    <n v="1"/>
    <s v="st"/>
    <n v="2013"/>
    <m/>
    <m/>
    <m/>
  </r>
  <r>
    <s v="61.11.005"/>
    <s v="Bijeenkomst"/>
    <x v="4"/>
    <s v="De Mortel 4"/>
    <s v="s-Hertogenbosch"/>
    <s v="Kelder"/>
    <s v="Centrale elektrotechnische voorzieningen"/>
    <x v="8"/>
    <s v="61.11"/>
    <s v="centrale elektrotechnische voorzieningen; energie-opwekking, noodverlichtingsunits, centraal"/>
    <s v="Centrale noodverlichtingsunit CPS S-N99.1"/>
    <s v="Zumtobel"/>
    <s v="Onbekend"/>
    <s v="Accu’s: 18x BTX 12-45LS; 100 noodverlichtingsarmaturen, 100 vluchtroutearmaturen."/>
    <n v="1"/>
    <s v="st"/>
    <n v="2013"/>
    <m/>
    <m/>
    <m/>
  </r>
  <r>
    <s v="61.11.006"/>
    <s v="Bijeenkomst"/>
    <x v="1"/>
    <s v="Verwersstraat 41"/>
    <s v="s-Hertogenbosch"/>
    <s v="BG"/>
    <s v="Centrale elektrotechnische voorzieningen"/>
    <x v="8"/>
    <s v="61.11"/>
    <s v="centrale elektrotechnische voorzieningen; energie-opwekking, noodverlichtingsunits, centraal"/>
    <s v="Centrale noodverlichtingsunit CPS-N-N01"/>
    <s v="Zumtobel"/>
    <s v="Onbekend"/>
    <s v="Accu’s: 18x BTX 12-55LS; 75 noodverlichtingsarmaturen, 75 vluchtroutearmaturen."/>
    <n v="1"/>
    <s v="st"/>
    <n v="2013"/>
    <m/>
    <m/>
    <m/>
  </r>
  <r>
    <s v="61.11.009"/>
    <s v="Kantoor"/>
    <x v="2"/>
    <s v="Brabantlaan 1"/>
    <s v="s-Hertogenbosch"/>
    <s v="PH-03--1-P Noord (Parkeerterrein Noord)"/>
    <s v="Centrale elektrotechnische voorzieningen"/>
    <x v="8"/>
    <s v="61.11"/>
    <s v="centrale elektrotechnische voorz., energie, noodstroom, eigen energieopwekking"/>
    <s v="UPS 1 rolpoorten parkeerterrein"/>
    <s v="Eaton"/>
    <s v="5P1150i"/>
    <m/>
    <n v="1"/>
    <s v="st"/>
    <n v="2019"/>
    <m/>
    <m/>
    <m/>
  </r>
  <r>
    <s v="61.11.010"/>
    <s v="Kantoor"/>
    <x v="3"/>
    <s v="Brabantlaan 3"/>
    <s v="s-Hertogenbosch"/>
    <s v="PH-02-2-47 (Kantoor)"/>
    <s v="Centrale elektrotechnische voorzieningen"/>
    <x v="8"/>
    <s v="61.11"/>
    <s v="centrale elektrotechnische voorz., energie, noodstroom, eigen energieopwekking"/>
    <s v="UPS 1 serverruimte Nieuwbouw"/>
    <s v="Eaton"/>
    <s v="EX 11 RT-SR 5802906"/>
    <m/>
    <n v="1"/>
    <s v="st"/>
    <m/>
    <m/>
    <m/>
    <m/>
  </r>
  <r>
    <s v="61.11.011"/>
    <s v="Kantoor"/>
    <x v="2"/>
    <s v="Brabantlaan 1"/>
    <s v="s-Hertogenbosch"/>
    <s v="PH-03--1-P Noord (Parkeerterrein Noord)"/>
    <s v="Centrale elektrotechnische voorzieningen"/>
    <x v="8"/>
    <s v="61.11"/>
    <s v="centrale elektrotechnische voorz., energie, noodstroom, eigen energieopwekking"/>
    <s v="UPS 2 rolpoorten parkeerterrein"/>
    <s v="Eaton"/>
    <s v="5P1150i"/>
    <m/>
    <n v="1"/>
    <s v="st"/>
    <n v="2019"/>
    <m/>
    <m/>
    <m/>
  </r>
  <r>
    <s v="61.11.012"/>
    <s v="Kantoor"/>
    <x v="3"/>
    <s v="Brabantlaan 3"/>
    <s v="s-Hertogenbosch"/>
    <s v="PH-02-2-47 (Kantoor)"/>
    <s v="Centrale elektrotechnische voorzieningen"/>
    <x v="8"/>
    <s v="61.11"/>
    <s v="centrale elektrotechnische voorz., energie, noodstroom, eigen energieopwekking"/>
    <s v="UPS 2 serverruimte Nieuwbouw"/>
    <s v="Eaton"/>
    <s v="EX 11 RT-SR 5802906"/>
    <m/>
    <n v="1"/>
    <s v="st"/>
    <m/>
    <m/>
    <m/>
    <m/>
  </r>
  <r>
    <s v="61.11.013"/>
    <s v="Kantoor"/>
    <x v="2"/>
    <s v="Brabantlaan 1"/>
    <s v="s-Hertogenbosch"/>
    <s v="PH-01-12"/>
    <s v="Centrale elektrotechnische voorzieningen"/>
    <x v="8"/>
    <s v="61.11"/>
    <s v="centrale elektrotechnische voorz., energie, noodstroom, eigen energieopwekking"/>
    <s v="UPS AV Switch - Hart der Provincie 1"/>
    <s v="Eaton"/>
    <s v="5PX1500Irt"/>
    <s v="G094M20022"/>
    <s v="1"/>
    <s v="st"/>
    <n v="2021"/>
    <m/>
    <m/>
    <m/>
  </r>
  <r>
    <s v="61.11.014"/>
    <s v="Kantoor"/>
    <x v="2"/>
    <s v="Brabantlaan 1"/>
    <s v="s-Hertogenbosch"/>
    <s v="PH-01-P-P.005 (Ketelhuis)"/>
    <s v="Centrale elektrotechnische voorzieningen"/>
    <x v="8"/>
    <s v="61.11"/>
    <s v="centrale elektrotechnische voorz., energie, noodstroom, eigen energieopwekking"/>
    <s v="UPS GBS client Bois Le Duc zaal"/>
    <s v="Eaton"/>
    <s v="5P1150j"/>
    <m/>
    <n v="1"/>
    <s v="st"/>
    <n v="2022"/>
    <m/>
    <m/>
    <m/>
  </r>
  <r>
    <s v="61.11.015"/>
    <s v="Kantoor"/>
    <x v="2"/>
    <s v="Brabantlaan 1"/>
    <s v="s-Hertogenbosch"/>
    <s v="PH-01-P-P.009 (Kantoor Huisvesting)"/>
    <s v="Centrale elektrotechnische voorzieningen"/>
    <x v="8"/>
    <s v="61.11"/>
    <s v="centrale elektrotechnische voorz., energie, noodstroom, eigen energieopwekking"/>
    <s v="UPS GBS client ruimte P.009"/>
    <s v="Eaton"/>
    <s v="Evolution 1550"/>
    <m/>
    <n v="1"/>
    <s v="st"/>
    <m/>
    <m/>
    <s v="Contractor onderhoud is Eaton"/>
    <m/>
  </r>
  <r>
    <s v="61.11.016"/>
    <s v="Kantoor"/>
    <x v="2"/>
    <s v="Brabantlaan 1"/>
    <s v="s-Hertogenbosch"/>
    <s v="PH-01-P-P.063 (Laagspanning)"/>
    <s v="Centrale elektrotechnische voorzieningen"/>
    <x v="8"/>
    <s v="61.11"/>
    <s v="centrale elektrotechnische voorz., energie, noodstroom, eigen energieopwekking"/>
    <s v="UPS laagspanningsruimte"/>
    <s v="Eaton"/>
    <s v="9PX8KiPM"/>
    <m/>
    <n v="1"/>
    <s v="st"/>
    <n v="2018"/>
    <m/>
    <s v="O.a. apparatuur beveiligingsloge"/>
    <m/>
  </r>
  <r>
    <s v="61.11.017"/>
    <s v="Kantoor"/>
    <x v="2"/>
    <s v="Brabantlaan 1"/>
    <s v="s-Hertogenbosch"/>
    <s v="PH-01-B-B.143 (Technische ruimte noordpijler)"/>
    <s v="Centrale elektrotechnische voorzieningen"/>
    <x v="8"/>
    <s v="61.11"/>
    <s v="centrale elektrotechnische voorz., energie, noodstroom, eigen energieopwekking"/>
    <s v="UPS Noordpijler"/>
    <s v="Eaton"/>
    <s v="9PX5Ki"/>
    <m/>
    <n v="1"/>
    <s v="st"/>
    <n v="2018"/>
    <m/>
    <s v="T.b.v. installaties toezichtruimte; AV-rack en switch ICT"/>
    <m/>
  </r>
  <r>
    <s v="61.11.018"/>
    <s v="Kantoor"/>
    <x v="2"/>
    <s v="Brabantlaan 1"/>
    <s v="s-Hertogenbosch"/>
    <m/>
    <s v="Centrale elektrotechnische voorzieningen"/>
    <x v="8"/>
    <s v="61.11"/>
    <s v="centrale elektrotechnische voorz., energie, noodstroom, eigen energieopwekking"/>
    <s v="UPS regelkast 2RK1 - OS32; 02.000"/>
    <m/>
    <m/>
    <m/>
    <n v="1"/>
    <s v="st"/>
    <m/>
    <m/>
    <m/>
    <m/>
  </r>
  <r>
    <s v="61.11.019"/>
    <s v="Kantoor"/>
    <x v="2"/>
    <s v="Brabantlaan 1"/>
    <s v="s-Hertogenbosch"/>
    <s v="PH-01-2-02.000 (Technische ruimte)"/>
    <s v="Centrale elektrotechnische voorzieningen"/>
    <x v="8"/>
    <s v="61.11"/>
    <s v="centrale elektrotechnische voorz., energie, noodstroom, eigen energieopwekking"/>
    <s v="UPS regelkast 2RK2"/>
    <s v="APC"/>
    <s v="Smart-UPS 750"/>
    <m/>
    <n v="1"/>
    <s v="st"/>
    <n v="2018"/>
    <m/>
    <s v="Eaton"/>
    <m/>
  </r>
  <r>
    <s v="61.21.001"/>
    <s v="Kantoor"/>
    <x v="2"/>
    <s v="Brabantlaan 1"/>
    <s v="s-Hertogenbosch"/>
    <s v="PH-01-Alg.-01 (Intern overig)"/>
    <s v="Centrale elektrotechnische voorzieningen"/>
    <x v="8"/>
    <s v="61.21"/>
    <s v="centrale elektrotechnische voorz., aarding, veiligheidsaarding"/>
    <s v="Aardingsinstallatie hoofdgebouw"/>
    <m/>
    <m/>
    <m/>
    <n v="1"/>
    <s v="st"/>
    <m/>
    <s v="NEN-EN-IEC 62305-1:"/>
    <m/>
    <m/>
  </r>
  <r>
    <s v="61.21.002"/>
    <s v="Kantoor"/>
    <x v="3"/>
    <s v="Brabantlaan 3"/>
    <s v="s-Hertogenbosch"/>
    <s v="PH-02-0-FLEX (Flexwerkplek)"/>
    <s v="Centrale elektrotechnische voorzieningen"/>
    <x v="8"/>
    <s v="61.21"/>
    <s v="centrale elektrotechnische voorz., aarding, veiligheidsaarding"/>
    <s v="Aardingsinstallatie Nieuwbouw"/>
    <m/>
    <m/>
    <m/>
    <n v="1"/>
    <s v="st"/>
    <m/>
    <s v="NEN-EN-IEC 62305-1:"/>
    <m/>
    <m/>
  </r>
  <r>
    <s v="61.41.001"/>
    <s v="Kantoor"/>
    <x v="2"/>
    <s v="Brabantlaan 1"/>
    <s v="s-Hertogenbosch"/>
    <s v="PH-01-P-FLEX (Flexwerkplek)"/>
    <s v="Centrale elektrotechnische voorzieningen"/>
    <x v="8"/>
    <s v="61.41"/>
    <s v="centrale elektrotechnische voorz., energie, hoogspanning, 1 kV en hoger"/>
    <s v="Schakelinrichting 10 KV-installatie"/>
    <s v="Eaton"/>
    <s v="Magnefix MD4"/>
    <m/>
    <n v="1"/>
    <s v="st"/>
    <n v="2009"/>
    <m/>
    <m/>
    <m/>
  </r>
  <r>
    <s v="61.70.001"/>
    <s v="Kantoor"/>
    <x v="2"/>
    <s v="Brabantlaan 1"/>
    <s v="s-Hertogenbosch"/>
    <s v="PH-01-Alg.-01 (Intern overig)"/>
    <s v="Centrale elektrotechnische voorzieningen"/>
    <x v="8"/>
    <s v="61.70"/>
    <s v="centrale elektrotechnische voorz., bliksemafleiding, algemeen"/>
    <s v="Bliksemafleidingsinstallatie Hoofdgebouw"/>
    <m/>
    <m/>
    <m/>
    <n v="1"/>
    <s v="st"/>
    <m/>
    <s v="Eis vanuit verzekering; NEN-EN-IEC 62305-1:"/>
    <s v="33 meetpunten bliksemafleiderinstallatie hoofdgebouw, 7 meetpunten cameramasten, 24 meetpunten potentiaalvereffening"/>
    <m/>
  </r>
  <r>
    <s v="62.21.001"/>
    <s v="Kantoor"/>
    <x v="2"/>
    <s v="Brabantlaan 1"/>
    <s v="s-Hertogenbosch"/>
    <s v="PH-01-K-K.001 (Laagspanning/ werkplaats HV)"/>
    <s v="Krachtstroom"/>
    <x v="9"/>
    <s v="62.21"/>
    <s v="krachtstroom, laagspanning, onbewaakt, 220/230 V - 380 V"/>
    <s v="Besturingskast goederenlift (K-K1)"/>
    <s v="Lödige"/>
    <m/>
    <m/>
    <n v="1"/>
    <s v="st"/>
    <m/>
    <s v="NEN 1010/NEN 3140"/>
    <s v="Lödige tekening in kast"/>
    <m/>
  </r>
  <r>
    <s v="62.21.002"/>
    <s v="Kantoor"/>
    <x v="2"/>
    <s v="Brabantlaan 1"/>
    <s v="s-Hertogenbosch"/>
    <s v="PH-01-B-B.055 (Technische ruimte)"/>
    <s v="Krachtstroom"/>
    <x v="9"/>
    <s v="62.21"/>
    <s v="krachtstroom, laagspanning, onbewaakt, 220/230 V - 380 V"/>
    <s v="Elektravoeding Spoelkeuken begane grond BG-K3"/>
    <s v="GE Power Controls"/>
    <m/>
    <m/>
    <n v="1"/>
    <s v="st"/>
    <m/>
    <s v="NEN 1010/NEN 3140"/>
    <s v="Nulspanningsbeveiliging in lampenhok P.094"/>
    <m/>
  </r>
  <r>
    <s v="62.21.003"/>
    <s v="Kantoor"/>
    <x v="3"/>
    <s v="Brabantlaan 3"/>
    <s v="s-Hertogenbosch"/>
    <s v="PH-02-0-FLEX (Flexwerkplek)"/>
    <s v="Krachtstroom"/>
    <x v="9"/>
    <s v="62.21"/>
    <s v="krachtstroom, laagspanning, onbewaakt, 220/230 V - 380 V"/>
    <s v="Hoofdverdeelinrichting Nieuwbouw HVK"/>
    <s v="Hoppenbrouwers"/>
    <s v="Halyester"/>
    <m/>
    <n v="1"/>
    <s v="st"/>
    <n v="2017"/>
    <s v="NEN 1010/NEN 3140"/>
    <m/>
    <m/>
  </r>
  <r>
    <s v="62.21.004"/>
    <s v="Kantoor"/>
    <x v="2"/>
    <s v="Brabantlaan 1"/>
    <s v="s-Hertogenbosch"/>
    <s v="PH-01-P-P.004 (Middenspanningsruimte)"/>
    <s v="Krachtstroom"/>
    <x v="9"/>
    <s v="62.21"/>
    <s v="krachtstroom, laagspanning, onbewaakt, 220/230 V - 380 V"/>
    <s v="Hoofdverdeler PK-HLK"/>
    <s v="GE Power Controls"/>
    <m/>
    <m/>
    <n v="1"/>
    <s v="st"/>
    <m/>
    <s v="NEN 1010/NEN 3140"/>
    <m/>
    <m/>
  </r>
  <r>
    <s v="62.21.005"/>
    <s v="Kantoor"/>
    <x v="2"/>
    <s v="Brabantlaan 1"/>
    <s v="s-Hertogenbosch"/>
    <s v="PH-01-P-P.005 (Ketelhuis)"/>
    <s v="Krachtstroom"/>
    <x v="9"/>
    <s v="62.21"/>
    <s v="krachtstroom, laagspanning, onbewaakt, 220/230 V - 380 V"/>
    <s v="Krachtkast bluswaterpompen Ketelhuis parkeerkuil PK-K8"/>
    <s v="Grundfoss"/>
    <m/>
    <m/>
    <n v="1"/>
    <s v="st"/>
    <m/>
    <s v="NEN 1010/NEN 3140"/>
    <m/>
    <m/>
  </r>
  <r>
    <s v="62.21.006"/>
    <s v="Kantoor"/>
    <x v="2"/>
    <s v="Brabantlaan 1"/>
    <s v="s-Hertogenbosch"/>
    <m/>
    <s v="Krachtstroom"/>
    <x v="9"/>
    <s v="62.21"/>
    <s v="krachtstroom, laagspanning, onbewaakt, 220/230 V - 380 V"/>
    <s v="Krachtv. Sateliet keuken 1 BG-K23; B.163"/>
    <s v="Eatron "/>
    <m/>
    <m/>
    <n v="1"/>
    <s v="st"/>
    <m/>
    <m/>
    <m/>
    <m/>
  </r>
  <r>
    <s v="62.21.007"/>
    <s v="Kantoor"/>
    <x v="2"/>
    <s v="Brabantlaan 1"/>
    <s v="s-Hertogenbosch"/>
    <s v="PH-01-B-B.055 (Technische ruimte)"/>
    <s v="Krachtstroom"/>
    <x v="9"/>
    <s v="62.21"/>
    <s v="krachtstroom, laagspanning, onbewaakt, 220/230 V - 380 V"/>
    <s v="Krachtverdeler 2 Spoelkeuken begane grond BG-K2"/>
    <s v="GE Power Controls"/>
    <m/>
    <m/>
    <n v="1"/>
    <s v="st"/>
    <m/>
    <s v="NEN 1010/NEN 3140"/>
    <m/>
    <m/>
  </r>
  <r>
    <s v="62.21.008"/>
    <s v="Kantoor"/>
    <x v="2"/>
    <s v="Brabantlaan 1"/>
    <s v="s-Hertogenbosch"/>
    <s v="PH-01-1-1.113 (Technische ruimte)"/>
    <s v="Krachtstroom"/>
    <x v="9"/>
    <s v="62.21"/>
    <s v="krachtstroom, laagspanning, onbewaakt, 220/230 V - 380 V"/>
    <s v="Krachtverdeler algemeen 1e verdieping 1-K1"/>
    <s v="GE Power Controls"/>
    <m/>
    <m/>
    <n v="1"/>
    <s v="st"/>
    <m/>
    <s v="NEN 1010/NEN 3140"/>
    <m/>
    <m/>
  </r>
  <r>
    <s v="62.21.009"/>
    <s v="Kantoor"/>
    <x v="2"/>
    <s v="Brabantlaan 1"/>
    <s v="s-Hertogenbosch"/>
    <s v="PH-01-22-22.001 (Technische ruimte)"/>
    <s v="Krachtstroom"/>
    <x v="9"/>
    <s v="62.21"/>
    <s v="krachtstroom, laagspanning, onbewaakt, 220/230 V - 380 V"/>
    <s v="Krachtverdeler algemeen 22e verdieping 22-K1"/>
    <s v="GE Power Controls"/>
    <m/>
    <m/>
    <n v="1"/>
    <s v="st"/>
    <m/>
    <s v="NEN 1010/NEN 3140"/>
    <m/>
    <m/>
  </r>
  <r>
    <s v="62.21.010"/>
    <s v="Kantoor"/>
    <x v="2"/>
    <s v="Brabantlaan 1"/>
    <s v="s-Hertogenbosch"/>
    <s v="PH-01-2-02.000 (Technische ruimte)"/>
    <s v="Krachtstroom"/>
    <x v="9"/>
    <s v="62.21"/>
    <s v="krachtstroom, laagspanning, onbewaakt, 220/230 V - 380 V"/>
    <s v="Krachtverdeler algemeen 2e verdieping 2-K1"/>
    <s v="GE Power Controls"/>
    <m/>
    <m/>
    <n v="1"/>
    <s v="st"/>
    <m/>
    <s v="NEN 1010/NEN 3140"/>
    <m/>
    <m/>
  </r>
  <r>
    <s v="62.21.011"/>
    <s v="Kantoor"/>
    <x v="2"/>
    <s v="Brabantlaan 1"/>
    <s v="s-Hertogenbosch"/>
    <s v="PH-01-3-03.000 (Technische ruimte)"/>
    <s v="Krachtstroom"/>
    <x v="9"/>
    <s v="62.21"/>
    <s v="krachtstroom, laagspanning, onbewaakt, 220/230 V - 380 V"/>
    <s v="Krachtverdeler algemeen 3e verdieping 3-K1"/>
    <s v="GE Power Controls"/>
    <m/>
    <m/>
    <n v="1"/>
    <s v="st"/>
    <m/>
    <s v="NEN 1010/NEN 3140"/>
    <m/>
    <m/>
  </r>
  <r>
    <s v="62.21.012"/>
    <s v="Kantoor"/>
    <x v="2"/>
    <s v="Brabantlaan 1"/>
    <s v="s-Hertogenbosch"/>
    <s v="PH-01-1-FLEX (Flexwerkplek)"/>
    <s v="Krachtstroom"/>
    <x v="9"/>
    <s v="62.21"/>
    <s v="krachtstroom, laagspanning, onbewaakt, 220/230 V - 380 V"/>
    <s v="Krachtverdeler algemeen noord-pijler 1e verdieping 1-K21"/>
    <s v="GE Power Controls"/>
    <m/>
    <m/>
    <n v="1"/>
    <s v="st"/>
    <m/>
    <s v="NEN 1010/NEN 3140"/>
    <m/>
    <m/>
  </r>
  <r>
    <s v="62.21.013"/>
    <s v="Kantoor"/>
    <x v="2"/>
    <s v="Brabantlaan 1"/>
    <s v="s-Hertogenbosch"/>
    <s v="PH-01-P-P.130 (Kluis zuidpijler)"/>
    <s v="Krachtstroom"/>
    <x v="9"/>
    <s v="62.21"/>
    <s v="krachtstroom, laagspanning, onbewaakt, 220/230 V - 380 V"/>
    <s v="Krachtverdeler algemeen parkeerkuil PK-K13"/>
    <s v="GE Power Controls"/>
    <m/>
    <m/>
    <n v="1"/>
    <s v="st"/>
    <m/>
    <s v="NEN 1010/NEN 3140"/>
    <m/>
    <m/>
  </r>
  <r>
    <s v="62.21.014"/>
    <s v="Kantoor"/>
    <x v="2"/>
    <s v="Brabantlaan 1"/>
    <s v="s-Hertogenbosch"/>
    <m/>
    <s v="Krachtstroom"/>
    <x v="9"/>
    <s v="62.21"/>
    <s v="krachtstroom, laagspanning, onbewaakt, 220/230 V - 380 V"/>
    <s v="Krachtverdeler algemeen PK-K14; P.062"/>
    <s v="GE Power Controls"/>
    <m/>
    <s v="10 x preferent _x000a_15 x niet preferent"/>
    <n v="1"/>
    <s v="st"/>
    <m/>
    <m/>
    <m/>
    <m/>
  </r>
  <r>
    <s v="62.21.015"/>
    <s v="Kantoor"/>
    <x v="2"/>
    <s v="Brabantlaan 1"/>
    <s v="s-Hertogenbosch"/>
    <m/>
    <s v="Krachtstroom"/>
    <x v="9"/>
    <s v="62.21"/>
    <s v="krachtstroom, laagspanning, onbewaakt, 220/230 V - 380 V"/>
    <s v="Krachtverdeler algemeen Regeling gevel verlichting; 02.000"/>
    <s v="GE Power Controls"/>
    <s v="GE Power Controls"/>
    <m/>
    <n v="1"/>
    <s v="st"/>
    <m/>
    <m/>
    <m/>
    <m/>
  </r>
  <r>
    <s v="62.21.016"/>
    <s v="Kantoor"/>
    <x v="2"/>
    <s v="Brabantlaan 1"/>
    <s v="s-Hertogenbosch"/>
    <s v="PH-01-1-FLEX (Flexwerkplek)"/>
    <s v="Krachtstroom"/>
    <x v="9"/>
    <s v="62.21"/>
    <s v="krachtstroom, laagspanning, onbewaakt, 220/230 V - 380 V"/>
    <s v="Krachtverdeler algemeen zuid-pijler 1e verdieping 1-K11"/>
    <s v="GE Power Controls"/>
    <m/>
    <m/>
    <n v="1"/>
    <s v="st"/>
    <m/>
    <s v="NEN 1010/NEN 3140"/>
    <m/>
    <m/>
  </r>
  <r>
    <s v="62.21.017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Berging parkeerkuil PK-K6"/>
    <s v="GE Power Controls"/>
    <m/>
    <m/>
    <n v="1"/>
    <s v="st"/>
    <m/>
    <s v="NEN 1010/NEN 3140"/>
    <m/>
    <m/>
  </r>
  <r>
    <s v="62.21.018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BHV parkeerkuil PK-K5"/>
    <s v="GE Power Controls"/>
    <m/>
    <m/>
    <n v="1"/>
    <s v="st"/>
    <m/>
    <s v="NEN 1010/NEN 3140"/>
    <m/>
    <m/>
  </r>
  <r>
    <s v="62.21.019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drukkerij parkeerkuil PK-K3"/>
    <s v="GE Power Controls"/>
    <m/>
    <m/>
    <n v="1"/>
    <s v="st"/>
    <m/>
    <s v="NEN 1010/NEN 3140"/>
    <m/>
    <m/>
  </r>
  <r>
    <s v="62.21.020"/>
    <s v="Kantoor"/>
    <x v="2"/>
    <s v="Brabantlaan 1"/>
    <s v="s-Hertogenbosch"/>
    <s v="PH-01-B-B.143 (Technische ruimte noordpijler)"/>
    <s v="Krachtstroom"/>
    <x v="9"/>
    <s v="62.21"/>
    <s v="krachtstroom, laagspanning, onbewaakt, 220/230 V - 380 V"/>
    <s v="Krachtverdeler evenementen begane grond noord-pijler BG-K21"/>
    <s v="GE Power Controls"/>
    <m/>
    <m/>
    <n v="1"/>
    <s v="st"/>
    <m/>
    <s v="NEN 1010/NEN 3140"/>
    <m/>
    <m/>
  </r>
  <r>
    <s v="62.21.021"/>
    <s v="Kantoor"/>
    <x v="2"/>
    <s v="Brabantlaan 1"/>
    <s v="s-Hertogenbosch"/>
    <s v="PH-01-B-FLEX (Flexwerkplek)"/>
    <s v="Krachtstroom"/>
    <x v="9"/>
    <s v="62.21"/>
    <s v="krachtstroom, laagspanning, onbewaakt, 220/230 V - 380 V"/>
    <s v="Krachtverdeler evenementen begane grond zuid-pijler BG-K11"/>
    <s v="GE Power Controls"/>
    <m/>
    <m/>
    <n v="1"/>
    <s v="st"/>
    <m/>
    <s v="NEN 1010/NEN 3140"/>
    <m/>
    <m/>
  </r>
  <r>
    <s v="62.21.022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garage parkeerkuil PK-K2"/>
    <s v="GE Power Controls"/>
    <m/>
    <m/>
    <n v="1"/>
    <s v="st"/>
    <m/>
    <s v="NEN 1010/NEN 3140"/>
    <m/>
    <m/>
  </r>
  <r>
    <s v="62.21.023"/>
    <s v="Kantoor"/>
    <x v="2"/>
    <s v="Brabantlaan 1"/>
    <s v="s-Hertogenbosch"/>
    <s v="PH-01-K-K.001 (Laagspanning/ werkplaats HV)"/>
    <s v="Krachtstroom"/>
    <x v="9"/>
    <s v="62.21"/>
    <s v="krachtstroom, laagspanning, onbewaakt, 220/230 V - 380 V"/>
    <s v="Krachtverdeler kelder K-K2"/>
    <s v="GE Power Controls"/>
    <m/>
    <m/>
    <n v="1"/>
    <s v="st"/>
    <m/>
    <s v="NEN 1010/NEN 3140"/>
    <m/>
    <m/>
  </r>
  <r>
    <s v="62.21.024"/>
    <s v="Kantoor"/>
    <x v="2"/>
    <s v="Brabantlaan 1"/>
    <s v="s-Hertogenbosch"/>
    <s v="PH-01-K-K.001 (Laagspanning/ werkplaats HV)"/>
    <s v="Krachtstroom"/>
    <x v="9"/>
    <s v="62.21"/>
    <s v="krachtstroom, laagspanning, onbewaakt, 220/230 V - 380 V"/>
    <s v="Krachtverdeler kelder K-K3"/>
    <s v="GE Power Controls"/>
    <m/>
    <m/>
    <n v="1"/>
    <s v="st"/>
    <m/>
    <s v="NEN 1010/NEN 3140"/>
    <m/>
    <m/>
  </r>
  <r>
    <s v="62.21.025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Ketelhuis parkeerkuil PK-K7"/>
    <s v="GE Power Controls"/>
    <m/>
    <m/>
    <n v="1"/>
    <s v="st"/>
    <m/>
    <s v="NEN 1010/NEN 3140"/>
    <m/>
    <m/>
  </r>
  <r>
    <s v="62.21.026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keuken parkeerkuil PK-K1"/>
    <s v="GE Power Controls"/>
    <m/>
    <m/>
    <n v="1"/>
    <s v="st"/>
    <m/>
    <s v="NEN 1010/NEN 3140"/>
    <m/>
    <m/>
  </r>
  <r>
    <s v="62.21.027"/>
    <s v="Kantoor"/>
    <x v="2"/>
    <s v="Brabantlaan 1"/>
    <s v="s-Hertogenbosch"/>
    <s v="PH-01-2-02.000 (Technische ruimte)"/>
    <s v="Krachtstroom"/>
    <x v="9"/>
    <s v="62.21"/>
    <s v="krachtstroom, laagspanning, onbewaakt, 220/230 V - 380 V"/>
    <s v="Krachtverdeler Koelmachines 2e verdieping 2-K2"/>
    <s v="GE Power Controls"/>
    <m/>
    <m/>
    <n v="1"/>
    <s v="st"/>
    <m/>
    <s v="NEN 1010/NEN 3140"/>
    <m/>
    <m/>
  </r>
  <r>
    <s v="62.21.028"/>
    <s v="Kantoor"/>
    <x v="2"/>
    <s v="Brabantlaan 1"/>
    <s v="s-Hertogenbosch"/>
    <s v="PH-01-P-P.130 (Kluis zuidpijler)"/>
    <s v="Krachtstroom"/>
    <x v="9"/>
    <s v="62.21"/>
    <s v="krachtstroom, laagspanning, onbewaakt, 220/230 V - 380 V"/>
    <s v="Krachtverdeler NO-Break parkeerkuil PK-K21"/>
    <s v="GE Power Controls"/>
    <m/>
    <m/>
    <n v="1"/>
    <s v="st"/>
    <m/>
    <s v="NEN 1010/NEN 3140"/>
    <m/>
    <m/>
  </r>
  <r>
    <s v="62.21.029"/>
    <s v="Kantoor"/>
    <x v="2"/>
    <s v="Brabantlaan 1"/>
    <s v="s-Hertogenbosch"/>
    <m/>
    <s v="Krachtstroom"/>
    <x v="9"/>
    <s v="62.21"/>
    <s v="krachtstroom, laagspanning, onbewaakt, 220/230 V - 380 V"/>
    <s v="Krachtverdeler PK-K2; -1.009 kantoor "/>
    <s v="Hager"/>
    <m/>
    <s v="6 x preferent_x000a_24 x niet preferent"/>
    <n v="1"/>
    <s v="st"/>
    <m/>
    <m/>
    <m/>
    <m/>
  </r>
  <r>
    <s v="62.21.030"/>
    <s v="Kantoor"/>
    <x v="2"/>
    <s v="Brabantlaan 1"/>
    <s v="s-Hertogenbosch"/>
    <s v="PH-01-B-B.143 (Technische ruimte noordpijler)"/>
    <s v="Krachtstroom"/>
    <x v="9"/>
    <s v="62.21"/>
    <s v="krachtstroom, laagspanning, onbewaakt, 220/230 V - 380 V"/>
    <s v="Krachtverdeler receptie begane grond noord-pijler BG-K22"/>
    <s v="GE Power Controls"/>
    <m/>
    <m/>
    <n v="1"/>
    <s v="st"/>
    <m/>
    <s v="NEN 1010/NEN 3140"/>
    <m/>
    <m/>
  </r>
  <r>
    <s v="62.21.031"/>
    <s v="Kantoor"/>
    <x v="2"/>
    <s v="Brabantlaan 1"/>
    <s v="s-Hertogenbosch"/>
    <s v="PH-01-3-03.000 (Technische ruimte)"/>
    <s v="Krachtstroom"/>
    <x v="9"/>
    <s v="62.21"/>
    <s v="krachtstroom, laagspanning, onbewaakt, 220/230 V - 380 V"/>
    <s v="Krachtverdeler voorm. testruimte 3e verdieping 3-K2"/>
    <s v="GE Power Controls"/>
    <m/>
    <m/>
    <n v="1"/>
    <s v="st"/>
    <m/>
    <s v="NEN 1010/NEN 3140"/>
    <m/>
    <m/>
  </r>
  <r>
    <s v="62.21.032"/>
    <s v="Kantoor"/>
    <x v="2"/>
    <s v="Brabantlaan 1"/>
    <s v="s-Hertogenbosch"/>
    <s v="PH-01-P-FLEX (Flexwerkplek)"/>
    <s v="Krachtstroom"/>
    <x v="9"/>
    <s v="62.21"/>
    <s v="krachtstroom, laagspanning, onbewaakt, 220/230 V - 380 V"/>
    <s v="Krachtverdeler waterbehandeling Ketelhuis parkeerkuil PK-K7a"/>
    <s v="GE Power Controls"/>
    <m/>
    <m/>
    <n v="1"/>
    <s v="st"/>
    <m/>
    <s v="NEN 1010/NEN 3140"/>
    <m/>
    <m/>
  </r>
  <r>
    <s v="62.21.033"/>
    <s v="Kantoor"/>
    <x v="2"/>
    <s v="Brabantlaan 1"/>
    <s v="s-Hertogenbosch"/>
    <s v="PH-01-1-1.113 (Technische ruimte)"/>
    <s v="Krachtstroom"/>
    <x v="9"/>
    <s v="62.21"/>
    <s v="krachtstroom, laagspanning, onbewaakt, 220/230 V - 380 V"/>
    <s v="Lichtverdeler algemeen 1e verdieping 1-L1"/>
    <s v="GE Power Controls"/>
    <m/>
    <m/>
    <n v="1"/>
    <s v="st"/>
    <m/>
    <s v="NEN 1010/NEN 3140"/>
    <m/>
    <m/>
  </r>
  <r>
    <s v="62.21.034"/>
    <s v="Kantoor"/>
    <x v="2"/>
    <s v="Brabantlaan 1"/>
    <s v="s-Hertogenbosch"/>
    <s v="PH-01-22-22.001 (Technische ruimte)"/>
    <s v="Krachtstroom"/>
    <x v="9"/>
    <s v="62.21"/>
    <s v="krachtstroom, laagspanning, onbewaakt, 220/230 V - 380 V"/>
    <s v="Lichtverdeler algemeen 22e verdieping 22-L1"/>
    <s v="GE Power Controls"/>
    <m/>
    <m/>
    <n v="1"/>
    <s v="st"/>
    <m/>
    <s v="NEN 1010/NEN 3140"/>
    <m/>
    <m/>
  </r>
  <r>
    <s v="62.21.035"/>
    <s v="Kantoor"/>
    <x v="2"/>
    <s v="Brabantlaan 1"/>
    <s v="s-Hertogenbosch"/>
    <s v="PH-01-2-02.000 (Technische ruimte)"/>
    <s v="Krachtstroom"/>
    <x v="9"/>
    <s v="62.21"/>
    <s v="krachtstroom, laagspanning, onbewaakt, 220/230 V - 380 V"/>
    <s v="Lichtverdeler algemeen 2e verdieping 2-L1"/>
    <s v="GE Power Controls"/>
    <m/>
    <m/>
    <n v="1"/>
    <s v="st"/>
    <m/>
    <s v="NEN 1010/NEN 3140"/>
    <m/>
    <m/>
  </r>
  <r>
    <s v="62.21.036"/>
    <s v="Kantoor"/>
    <x v="2"/>
    <s v="Brabantlaan 1"/>
    <s v="s-Hertogenbosch"/>
    <s v="PH-01-3-03.000 (Technische ruimte)"/>
    <s v="Krachtstroom"/>
    <x v="9"/>
    <s v="62.21"/>
    <s v="krachtstroom, laagspanning, onbewaakt, 220/230 V - 380 V"/>
    <s v="Lichtverdeler algemeen 3e verdieping 3-L1"/>
    <s v="GE Power Controls"/>
    <m/>
    <m/>
    <n v="1"/>
    <s v="st"/>
    <m/>
    <s v="NEN 1010/NEN 3140"/>
    <m/>
    <m/>
  </r>
  <r>
    <s v="62.21.037"/>
    <s v="Kantoor"/>
    <x v="2"/>
    <s v="Brabantlaan 1"/>
    <s v="s-Hertogenbosch"/>
    <s v="PH-01-B-B.107 (EHBO)"/>
    <s v="Krachtstroom"/>
    <x v="9"/>
    <s v="62.21"/>
    <s v="krachtstroom, laagspanning, onbewaakt, 220/230 V - 380 V"/>
    <s v="Lichtverdeler algemeen begane grond BG-L1"/>
    <s v="GE Power Controls"/>
    <m/>
    <m/>
    <n v="1"/>
    <s v="st"/>
    <m/>
    <s v="NEN 1010/NEN 3140"/>
    <m/>
    <m/>
  </r>
  <r>
    <s v="62.21.038"/>
    <s v="Kantoor"/>
    <x v="2"/>
    <s v="Brabantlaan 1"/>
    <s v="s-Hertogenbosch"/>
    <s v="PH-01-B-B.143 (Technische ruimte noordpijler)"/>
    <s v="Krachtstroom"/>
    <x v="9"/>
    <s v="62.21"/>
    <s v="krachtstroom, laagspanning, onbewaakt, 220/230 V - 380 V"/>
    <s v="Lichtverdeler algemeen begane grond noord-pijler BG-L21"/>
    <s v="GE Power Controls"/>
    <m/>
    <m/>
    <n v="1"/>
    <s v="st"/>
    <m/>
    <s v="NEN 1010/NEN 3140"/>
    <m/>
    <m/>
  </r>
  <r>
    <s v="62.21.039"/>
    <s v="Kantoor"/>
    <x v="2"/>
    <s v="Brabantlaan 1"/>
    <s v="s-Hertogenbosch"/>
    <s v="PH-01-B-B.147 (Technische ruimte Zuidpeiler)"/>
    <s v="Krachtstroom"/>
    <x v="9"/>
    <s v="62.21"/>
    <s v="krachtstroom, laagspanning, onbewaakt, 220/230 V - 380 V"/>
    <s v="Lichtverdeler algemeen begane grond zuid-pijler BG-L11"/>
    <s v="GE Power Controls"/>
    <m/>
    <m/>
    <n v="1"/>
    <s v="st"/>
    <m/>
    <s v="NEN 1010/NEN 3140"/>
    <m/>
    <m/>
  </r>
  <r>
    <s v="62.21.040"/>
    <s v="Kantoor"/>
    <x v="2"/>
    <s v="Brabantlaan 1"/>
    <s v="s-Hertogenbosch"/>
    <s v="PH-01-1-FLEX (Flexwerkplek)"/>
    <s v="Krachtstroom"/>
    <x v="9"/>
    <s v="62.21"/>
    <s v="krachtstroom, laagspanning, onbewaakt, 220/230 V - 380 V"/>
    <s v="Lichtverdeler algemeen noord-pijler 1e verdieping 1-L21"/>
    <s v="GE Power Controls"/>
    <m/>
    <m/>
    <n v="1"/>
    <s v="st"/>
    <m/>
    <s v="NEN 1010/NEN 3140"/>
    <m/>
    <m/>
  </r>
  <r>
    <s v="62.21.041"/>
    <s v="Kantoor"/>
    <x v="2"/>
    <s v="Brabantlaan 1"/>
    <s v="s-Hertogenbosch"/>
    <s v="PH-01-P-FLEX (Flexwerkplek)"/>
    <s v="Krachtstroom"/>
    <x v="9"/>
    <s v="62.21"/>
    <s v="krachtstroom, laagspanning, onbewaakt, 220/230 V - 380 V"/>
    <s v="Lichtverdeler algemeen parkeerkuil PK-L1"/>
    <s v="GE Power Controls"/>
    <m/>
    <m/>
    <n v="1"/>
    <s v="st"/>
    <m/>
    <s v="NEN 1010/NEN 3140"/>
    <m/>
    <m/>
  </r>
  <r>
    <s v="62.21.042"/>
    <s v="Kantoor"/>
    <x v="2"/>
    <s v="Brabantlaan 1"/>
    <s v="s-Hertogenbosch"/>
    <s v="PH-01-P-P.141 (Technische ruimte)"/>
    <s v="Krachtstroom"/>
    <x v="9"/>
    <s v="62.21"/>
    <s v="krachtstroom, laagspanning, onbewaakt, 220/230 V - 380 V"/>
    <s v="Lichtverdeler algemeen parkeerkuil PK-L21"/>
    <s v="GE Power Controls"/>
    <m/>
    <m/>
    <n v="1"/>
    <s v="st"/>
    <m/>
    <s v="NEN 1010/NEN 3140"/>
    <m/>
    <m/>
  </r>
  <r>
    <s v="62.21.043"/>
    <s v="Kantoor"/>
    <x v="2"/>
    <s v="Brabantlaan 1"/>
    <s v="s-Hertogenbosch"/>
    <s v="PH-01-1-FLEX (Flexwerkplek)"/>
    <s v="Krachtstroom"/>
    <x v="9"/>
    <s v="62.21"/>
    <s v="krachtstroom, laagspanning, onbewaakt, 220/230 V - 380 V"/>
    <s v="Lichtverdeler algemeen zuid-pijler 1e verdieping 1-L11"/>
    <s v="GE Power Controls"/>
    <m/>
    <m/>
    <n v="1"/>
    <s v="st"/>
    <m/>
    <s v="NEN 1010/NEN 3140"/>
    <m/>
    <m/>
  </r>
  <r>
    <s v="62.21.044"/>
    <s v="Kantoor"/>
    <x v="2"/>
    <s v="Brabantlaan 1"/>
    <s v="s-Hertogenbosch"/>
    <s v="PH-01-B-B.143 (Technische ruimte noordpijler)"/>
    <s v="Krachtstroom"/>
    <x v="9"/>
    <s v="62.21"/>
    <s v="krachtstroom, laagspanning, onbewaakt, 220/230 V - 380 V"/>
    <s v="Lichtverdeler beveiliging begane grond noord-pijler BG-L22"/>
    <s v="GE Power Controls"/>
    <m/>
    <m/>
    <n v="1"/>
    <s v="st"/>
    <m/>
    <s v="NEN 1010/NEN 3140"/>
    <m/>
    <m/>
  </r>
  <r>
    <s v="62.21.045"/>
    <s v="Kantoor"/>
    <x v="2"/>
    <s v="Brabantlaan 1"/>
    <s v="s-Hertogenbosch"/>
    <s v="PH-01-P-FLEX (Flexwerkplek)"/>
    <s v="Krachtstroom"/>
    <x v="9"/>
    <s v="62.21"/>
    <s v="krachtstroom, laagspanning, onbewaakt, 220/230 V - 380 V"/>
    <s v="Lichtverdeler beveiliging parkeerkuil PK-L2"/>
    <s v="GE Power Controls"/>
    <m/>
    <m/>
    <n v="1"/>
    <s v="st"/>
    <m/>
    <s v="NEN 1010/NEN 3140"/>
    <m/>
    <m/>
  </r>
  <r>
    <s v="62.21.046"/>
    <s v="Kantoor"/>
    <x v="2"/>
    <s v="Brabantlaan 1"/>
    <s v="s-Hertogenbosch"/>
    <s v="PH-01-B-B.147 (Technische ruimte Zuidpeiler)"/>
    <s v="Krachtstroom"/>
    <x v="9"/>
    <s v="62.21"/>
    <s v="krachtstroom, laagspanning, onbewaakt, 220/230 V - 380 V"/>
    <s v="Lichtverdeler Bois le Duc zaal zuid-pijler BG-L12"/>
    <s v="GE Power Controls"/>
    <m/>
    <m/>
    <n v="1"/>
    <s v="st"/>
    <m/>
    <s v="NEN 1010/NEN 3140"/>
    <m/>
    <m/>
  </r>
  <r>
    <s v="62.21.047"/>
    <s v="Kantoor"/>
    <x v="2"/>
    <s v="Brabantlaan 1"/>
    <s v="s-Hertogenbosch"/>
    <s v="PH-01-K-K.001 (Laagspanning/ werkplaats HV)"/>
    <s v="Krachtstroom"/>
    <x v="9"/>
    <s v="62.21"/>
    <s v="krachtstroom, laagspanning, onbewaakt, 220/230 V - 380 V"/>
    <s v="Lichtverdeler kelder K-L1"/>
    <s v="GE Power Controls"/>
    <m/>
    <m/>
    <n v="1"/>
    <s v="st"/>
    <m/>
    <s v="NEN 1010/NEN 3140"/>
    <m/>
    <m/>
  </r>
  <r>
    <s v="62.21.048"/>
    <s v="Kantoor"/>
    <x v="2"/>
    <s v="Brabantlaan 1"/>
    <s v="s-Hertogenbosch"/>
    <s v="PH-01-P-P.130 (Kluis zuidpijler)"/>
    <s v="Krachtstroom"/>
    <x v="9"/>
    <s v="62.21"/>
    <s v="krachtstroom, laagspanning, onbewaakt, 220/230 V - 380 V"/>
    <s v="Lichtverdeler liften parkeerkuil PK-L11"/>
    <s v="GE Power Controls"/>
    <m/>
    <m/>
    <n v="1"/>
    <s v="st"/>
    <m/>
    <s v="NEN 1010/NEN 3140"/>
    <m/>
    <m/>
  </r>
  <r>
    <s v="62.21.049"/>
    <s v="Kantoor"/>
    <x v="2"/>
    <s v="Brabantlaan 1"/>
    <s v="s-Hertogenbosch"/>
    <s v="PH-01-P-FLEX (Flexwerkplek)"/>
    <s v="Krachtstroom"/>
    <x v="9"/>
    <s v="62.21"/>
    <s v="krachtstroom, laagspanning, onbewaakt, 220/230 V - 380 V"/>
    <s v="Lichtverdeler Omroep Brabant PK-L3"/>
    <s v="GE Power Controls"/>
    <m/>
    <m/>
    <n v="1"/>
    <s v="st"/>
    <m/>
    <s v="NEN 1010/NEN 3140"/>
    <m/>
    <m/>
  </r>
  <r>
    <s v="62.21.050"/>
    <s v="Kantoor"/>
    <x v="2"/>
    <s v="Brabantlaan 1"/>
    <s v="s-Hertogenbosch"/>
    <s v="PH-01-1-FLEX (Flexwerkplek)"/>
    <s v="Krachtstroom"/>
    <x v="9"/>
    <s v="62.21"/>
    <s v="krachtstroom, laagspanning, onbewaakt, 220/230 V - 380 V"/>
    <s v="Lichtverdeler PS-zaal noord-pijler 1e verdieping 1-L22"/>
    <s v="GE Power Controls"/>
    <m/>
    <m/>
    <n v="1"/>
    <s v="st"/>
    <m/>
    <s v="NEN 1010/NEN 3140"/>
    <m/>
    <m/>
  </r>
  <r>
    <s v="62.21.051"/>
    <s v="Kantoor"/>
    <x v="2"/>
    <s v="Brabantlaan 1"/>
    <s v="s-Hertogenbosch"/>
    <s v="PH-01-P-P.141 (Technische ruimte)"/>
    <s v="Krachtstroom"/>
    <x v="9"/>
    <s v="62.21"/>
    <s v="krachtstroom, laagspanning, onbewaakt, 220/230 V - 380 V"/>
    <s v="Lichtverdeler terrein parkeerkuil PK-L22"/>
    <s v="GE Power Controls"/>
    <m/>
    <m/>
    <n v="1"/>
    <s v="st"/>
    <m/>
    <s v="NEN 1010/NEN 3140"/>
    <m/>
    <m/>
  </r>
  <r>
    <s v="62.21.052"/>
    <s v="Kantoor"/>
    <x v="2"/>
    <s v="Brabantlaan 1"/>
    <s v="s-Hertogenbosch"/>
    <s v="PH-01-2-02.000 (Technische ruimte)"/>
    <s v="Krachtstroom"/>
    <x v="9"/>
    <s v="62.21"/>
    <s v="krachtstroom, laagspanning, onbewaakt, 220/230 V - 380 V"/>
    <s v="Sectiekast Kracht 2e verdieping 2-SKK"/>
    <s v="GE Power Controls"/>
    <m/>
    <m/>
    <n v="1"/>
    <s v="st"/>
    <m/>
    <s v="NEN 1010/NEN 3140"/>
    <m/>
    <m/>
  </r>
  <r>
    <s v="62.21.053"/>
    <s v="Kantoor"/>
    <x v="2"/>
    <s v="Brabantlaan 1"/>
    <s v="s-Hertogenbosch"/>
    <s v="PH-01-P-P.130 (Kluis zuidpijler)"/>
    <s v="Krachtstroom"/>
    <x v="9"/>
    <s v="62.21"/>
    <s v="krachtstroom, laagspanning, onbewaakt, 220/230 V - 380 V"/>
    <s v="Sectiekast Kracht parkeerkelder PK-SKK1"/>
    <s v="GE Power Controls"/>
    <m/>
    <m/>
    <n v="1"/>
    <s v="st"/>
    <m/>
    <s v="NEN 1010/NEN 3140"/>
    <m/>
    <m/>
  </r>
  <r>
    <s v="62.21.054"/>
    <s v="Kantoor"/>
    <x v="2"/>
    <s v="Brabantlaan 1"/>
    <s v="s-Hertogenbosch"/>
    <s v="PH-01-P-P.141 (Technische ruimte)"/>
    <s v="Krachtstroom"/>
    <x v="9"/>
    <s v="62.21"/>
    <s v="krachtstroom, laagspanning, onbewaakt, 220/230 V - 380 V"/>
    <s v="Sectiekast Kracht parkeerkelder PK-SKK2"/>
    <s v="GE Power Controls"/>
    <m/>
    <m/>
    <n v="1"/>
    <s v="st"/>
    <m/>
    <s v="NEN 1010/NEN 3140"/>
    <m/>
    <m/>
  </r>
  <r>
    <s v="62.21.055"/>
    <s v="Kantoor"/>
    <x v="2"/>
    <s v="Brabantlaan 1"/>
    <s v="s-Hertogenbosch"/>
    <s v="PH-01-P-P.004 (Middenspanningsruimte)"/>
    <s v="Krachtstroom"/>
    <x v="9"/>
    <s v="62.21"/>
    <s v="krachtstroom, laagspanning, onbewaakt, 220/230 V - 380 V"/>
    <s v="Sectiekast Kracht parkeerkelder PK-SKK3"/>
    <s v="GE Power Controls"/>
    <m/>
    <m/>
    <n v="1"/>
    <s v="st"/>
    <m/>
    <s v="NEN 1010/NEN 3140"/>
    <m/>
    <m/>
  </r>
  <r>
    <s v="62.21.056"/>
    <s v="Kantoor"/>
    <x v="2"/>
    <s v="Brabantlaan 1"/>
    <s v="s-Hertogenbosch"/>
    <s v="PH-01-2-02.000 (Technische ruimte)"/>
    <s v="Krachtstroom"/>
    <x v="9"/>
    <s v="62.21"/>
    <s v="krachtstroom, laagspanning, onbewaakt, 220/230 V - 380 V"/>
    <s v="Sectiekast Licht 2e verdieping 2-SKL"/>
    <s v="GE Power Controls"/>
    <m/>
    <m/>
    <n v="1"/>
    <s v="st"/>
    <m/>
    <s v="NEN 1010/NEN 3140"/>
    <m/>
    <m/>
  </r>
  <r>
    <s v="62.21.057"/>
    <s v="Kantoor"/>
    <x v="2"/>
    <s v="Brabantlaan 1"/>
    <s v="s-Hertogenbosch"/>
    <s v="PH-01-P-P.130 (Kluis zuidpijler)"/>
    <s v="Krachtstroom"/>
    <x v="9"/>
    <s v="62.21"/>
    <s v="krachtstroom, laagspanning, onbewaakt, 220/230 V - 380 V"/>
    <s v="Sectiekast Licht parkeerkelder PK-SKL-1"/>
    <s v="GE Power Controls"/>
    <m/>
    <m/>
    <n v="1"/>
    <s v="st"/>
    <m/>
    <s v="NEN 1010/NEN 3140"/>
    <m/>
    <m/>
  </r>
  <r>
    <s v="62.21.058"/>
    <s v="Kantoor"/>
    <x v="2"/>
    <s v="Brabantlaan 1"/>
    <s v="s-Hertogenbosch"/>
    <s v="PH-01-P-P.141 (Technische ruimte)"/>
    <s v="Krachtstroom"/>
    <x v="9"/>
    <s v="62.21"/>
    <s v="krachtstroom, laagspanning, onbewaakt, 220/230 V - 380 V"/>
    <s v="Sectiekast Licht parkeerkelder PK-SKL-2"/>
    <s v="GE Power Controls"/>
    <m/>
    <m/>
    <n v="1"/>
    <s v="st"/>
    <m/>
    <s v="NEN 1010/NEN 3140"/>
    <m/>
    <m/>
  </r>
  <r>
    <s v="62.21.059"/>
    <s v="Kantoor"/>
    <x v="2"/>
    <s v="Brabantlaan 1"/>
    <s v="s-Hertogenbosch"/>
    <s v="PH-01-P-P.004 (Middenspanningsruimte)"/>
    <s v="Krachtstroom"/>
    <x v="9"/>
    <s v="62.21"/>
    <s v="krachtstroom, laagspanning, onbewaakt, 220/230 V - 380 V"/>
    <s v="Sectiekast Licht parkeerkelder PK-SKL-3"/>
    <s v="GE Power Controls"/>
    <m/>
    <m/>
    <n v="1"/>
    <s v="st"/>
    <m/>
    <s v="NEN 1010/NEN 3140"/>
    <m/>
    <m/>
  </r>
  <r>
    <s v="62.21.060"/>
    <s v="Kantoor"/>
    <x v="2"/>
    <s v="Brabantlaan 1"/>
    <s v="s-Hertogenbosch"/>
    <s v="PH-01-10-10.113 (Technische ruimte)"/>
    <s v="Krachtstroom"/>
    <x v="9"/>
    <s v="62.21"/>
    <s v="krachtstroom, laagspanning, onbewaakt, 220/230 V - 380 V"/>
    <s v="Verdeler 10e verdieping 10-L1"/>
    <s v="GE Power Controls"/>
    <m/>
    <m/>
    <n v="1"/>
    <s v="st"/>
    <m/>
    <s v="NEN 1010/NEN 3140"/>
    <m/>
    <m/>
  </r>
  <r>
    <s v="62.21.061"/>
    <s v="Kantoor"/>
    <x v="2"/>
    <s v="Brabantlaan 1"/>
    <s v="s-Hertogenbosch"/>
    <s v="PH-01-11-11.113 (Technische ruimte)"/>
    <s v="Krachtstroom"/>
    <x v="9"/>
    <s v="62.21"/>
    <s v="krachtstroom, laagspanning, onbewaakt, 220/230 V - 380 V"/>
    <s v="Verdeler 11e verdieping 11-L1"/>
    <s v="GE Power Controls"/>
    <m/>
    <m/>
    <n v="1"/>
    <s v="st"/>
    <m/>
    <s v="NEN 1010/NEN 3140"/>
    <m/>
    <m/>
  </r>
  <r>
    <s v="62.21.062"/>
    <s v="Kantoor"/>
    <x v="2"/>
    <s v="Brabantlaan 1"/>
    <s v="s-Hertogenbosch"/>
    <s v="PH-01-12-12.113 (Technische ruimte)"/>
    <s v="Krachtstroom"/>
    <x v="9"/>
    <s v="62.21"/>
    <s v="krachtstroom, laagspanning, onbewaakt, 220/230 V - 380 V"/>
    <s v="Verdeler 12e verdieping 12-L1"/>
    <s v="GE Power Controls"/>
    <m/>
    <m/>
    <n v="1"/>
    <s v="st"/>
    <m/>
    <s v="NEN 1010/NEN 3140"/>
    <m/>
    <m/>
  </r>
  <r>
    <s v="62.21.063"/>
    <s v="Kantoor"/>
    <x v="2"/>
    <s v="Brabantlaan 1"/>
    <s v="s-Hertogenbosch"/>
    <s v="PH-01-13-13.113 (Technische ruimte)"/>
    <s v="Krachtstroom"/>
    <x v="9"/>
    <s v="62.21"/>
    <s v="krachtstroom, laagspanning, onbewaakt, 220/230 V - 380 V"/>
    <s v="Verdeler 13e verdieping 13-L1"/>
    <s v="GE Power Controls"/>
    <m/>
    <m/>
    <n v="1"/>
    <s v="st"/>
    <m/>
    <s v="NEN 1010/NEN 3140"/>
    <m/>
    <m/>
  </r>
  <r>
    <s v="62.21.064"/>
    <s v="Kantoor"/>
    <x v="2"/>
    <s v="Brabantlaan 1"/>
    <s v="s-Hertogenbosch"/>
    <s v="PH-01-14-14.113 (Technische ruimte)"/>
    <s v="Krachtstroom"/>
    <x v="9"/>
    <s v="62.21"/>
    <s v="krachtstroom, laagspanning, onbewaakt, 220/230 V - 380 V"/>
    <s v="Verdeler 14e verdieping 14-L1"/>
    <s v="GE Power Controls"/>
    <m/>
    <m/>
    <n v="1"/>
    <s v="st"/>
    <m/>
    <s v="NEN 1010/NEN 3140"/>
    <m/>
    <m/>
  </r>
  <r>
    <s v="62.21.065"/>
    <s v="Kantoor"/>
    <x v="2"/>
    <s v="Brabantlaan 1"/>
    <s v="s-Hertogenbosch"/>
    <s v="PH-01-15-15.113 (Technische ruimte)"/>
    <s v="Krachtstroom"/>
    <x v="9"/>
    <s v="62.21"/>
    <s v="krachtstroom, laagspanning, onbewaakt, 220/230 V - 380 V"/>
    <s v="Verdeler 15e verdieping 15-L1"/>
    <s v="GE Power Controls"/>
    <m/>
    <m/>
    <n v="1"/>
    <s v="st"/>
    <m/>
    <s v="NEN 1010/NEN 3140"/>
    <m/>
    <m/>
  </r>
  <r>
    <s v="62.21.066"/>
    <s v="Kantoor"/>
    <x v="2"/>
    <s v="Brabantlaan 1"/>
    <s v="s-Hertogenbosch"/>
    <s v="PH-01-16-16.113 (Technische ruimte)"/>
    <s v="Krachtstroom"/>
    <x v="9"/>
    <s v="62.21"/>
    <s v="krachtstroom, laagspanning, onbewaakt, 220/230 V - 380 V"/>
    <s v="Verdeler 16e verdieping 16-L1"/>
    <s v="GE Power Controls"/>
    <m/>
    <m/>
    <n v="1"/>
    <s v="st"/>
    <m/>
    <s v="NEN 1010/NEN 3140"/>
    <m/>
    <m/>
  </r>
  <r>
    <s v="62.21.067"/>
    <s v="Kantoor"/>
    <x v="2"/>
    <s v="Brabantlaan 1"/>
    <s v="s-Hertogenbosch"/>
    <s v="PH-01-17-17.113 (Technische ruimte)"/>
    <s v="Krachtstroom"/>
    <x v="9"/>
    <s v="62.21"/>
    <s v="krachtstroom, laagspanning, onbewaakt, 220/230 V - 380 V"/>
    <s v="Verdeler 17e verdieping 17-L1"/>
    <s v="GE Power Controls"/>
    <m/>
    <m/>
    <n v="1"/>
    <s v="st"/>
    <m/>
    <s v="NEN 1010/NEN 3140"/>
    <m/>
    <m/>
  </r>
  <r>
    <s v="62.21.068"/>
    <s v="Kantoor"/>
    <x v="2"/>
    <s v="Brabantlaan 1"/>
    <s v="s-Hertogenbosch"/>
    <s v="PH-01-18-18.113 (Technische ruimte)"/>
    <s v="Krachtstroom"/>
    <x v="9"/>
    <s v="62.21"/>
    <s v="krachtstroom, laagspanning, onbewaakt, 220/230 V - 380 V"/>
    <s v="Verdeler 18e verdieping 18-L1"/>
    <s v="GE Power Controls"/>
    <m/>
    <m/>
    <n v="1"/>
    <s v="st"/>
    <m/>
    <s v="NEN 1010/NEN 3140"/>
    <m/>
    <m/>
  </r>
  <r>
    <s v="62.21.069"/>
    <s v="Kantoor"/>
    <x v="2"/>
    <s v="Brabantlaan 1"/>
    <s v="s-Hertogenbosch"/>
    <s v="PH-01-19-19.113 (Technische ruimte)"/>
    <s v="Krachtstroom"/>
    <x v="9"/>
    <s v="62.21"/>
    <s v="krachtstroom, laagspanning, onbewaakt, 220/230 V - 380 V"/>
    <s v="Verdeler 19e verdieping 19-L1"/>
    <s v="GE Power Controls"/>
    <m/>
    <m/>
    <n v="1"/>
    <s v="st"/>
    <m/>
    <s v="NEN 1010/NEN 3140"/>
    <m/>
    <m/>
  </r>
  <r>
    <s v="62.21.070"/>
    <s v="Kantoor"/>
    <x v="2"/>
    <s v="Brabantlaan 1"/>
    <s v="s-Hertogenbosch"/>
    <s v="PH-01-20-20.113 (Technische ruimte)"/>
    <s v="Krachtstroom"/>
    <x v="9"/>
    <s v="62.21"/>
    <s v="krachtstroom, laagspanning, onbewaakt, 220/230 V - 380 V"/>
    <s v="Verdeler 20e verdieping 20-L1"/>
    <s v="GE Power Controls"/>
    <m/>
    <m/>
    <n v="1"/>
    <s v="st"/>
    <m/>
    <s v="NEN 1010/NEN 3140"/>
    <m/>
    <m/>
  </r>
  <r>
    <s v="62.21.071"/>
    <s v="Kantoor"/>
    <x v="2"/>
    <s v="Brabantlaan 1"/>
    <s v="s-Hertogenbosch"/>
    <s v="PH-01-21-21.113 (Technische ruimte)"/>
    <s v="Krachtstroom"/>
    <x v="9"/>
    <s v="62.21"/>
    <s v="krachtstroom, laagspanning, onbewaakt, 220/230 V - 380 V"/>
    <s v="Verdeler 21e verdieping 21-L1"/>
    <s v="GE Power Controls"/>
    <m/>
    <m/>
    <n v="1"/>
    <s v="st"/>
    <m/>
    <s v="NEN 1010/NEN 3140"/>
    <m/>
    <m/>
  </r>
  <r>
    <s v="62.21.072"/>
    <s v="Kantoor"/>
    <x v="2"/>
    <s v="Brabantlaan 1"/>
    <s v="s-Hertogenbosch"/>
    <s v="PH-01-22-22.008 (Gang)"/>
    <s v="Krachtstroom"/>
    <x v="9"/>
    <s v="62.21"/>
    <s v="krachtstroom, laagspanning, onbewaakt, 220/230 V - 380 V"/>
    <s v="Verdeler 22e verdieping 22-L2A en 22-L2B"/>
    <m/>
    <m/>
    <m/>
    <n v="1"/>
    <s v="st"/>
    <m/>
    <s v="NEN 1010/NEN 3140"/>
    <s v="O.a. voedingen KPN en Politie"/>
    <m/>
  </r>
  <r>
    <s v="62.21.073"/>
    <s v="Kantoor"/>
    <x v="2"/>
    <s v="Brabantlaan 1"/>
    <s v="s-Hertogenbosch"/>
    <m/>
    <s v="Krachtstroom"/>
    <x v="9"/>
    <s v="62.21"/>
    <s v="krachtstroom, laagspanning, onbewaakt, 220/230 V - 380 V"/>
    <s v="Verdeler 23e verd. 23-k1; 23.094"/>
    <s v="Odrink en Koenderink "/>
    <m/>
    <s v="16 groepen"/>
    <n v="1"/>
    <s v="st"/>
    <m/>
    <m/>
    <m/>
    <m/>
  </r>
  <r>
    <s v="62.21.074"/>
    <s v="Kantoor"/>
    <x v="2"/>
    <s v="Brabantlaan 1"/>
    <s v="s-Hertogenbosch"/>
    <s v="PH-01-23-23.114 (Roosterruimte)"/>
    <s v="Krachtstroom"/>
    <x v="9"/>
    <s v="62.21"/>
    <s v="krachtstroom, laagspanning, onbewaakt, 220/230 V - 380 V"/>
    <s v="Verdeler 23e verdieping 23-L1"/>
    <s v="GE Power Controls"/>
    <m/>
    <m/>
    <n v="1"/>
    <s v="st"/>
    <m/>
    <s v="NEN 1010/NEN 3140"/>
    <m/>
    <m/>
  </r>
  <r>
    <s v="62.21.075"/>
    <s v="Kantoor"/>
    <x v="2"/>
    <s v="Brabantlaan 1"/>
    <s v="s-Hertogenbosch"/>
    <s v="PH-01-24-24.001 (Dakopbouw)"/>
    <s v="Krachtstroom"/>
    <x v="9"/>
    <s v="62.21"/>
    <s v="krachtstroom, laagspanning, onbewaakt, 220/230 V - 380 V"/>
    <s v="Verdeler 24e verdieping 24-L1"/>
    <s v="GE Power Controls"/>
    <m/>
    <m/>
    <n v="1"/>
    <s v="st"/>
    <m/>
    <s v="NEN 1010/NEN 3140"/>
    <m/>
    <m/>
  </r>
  <r>
    <s v="62.21.076"/>
    <s v="Kantoor"/>
    <x v="2"/>
    <s v="Brabantlaan 1"/>
    <s v="s-Hertogenbosch"/>
    <s v="PH-01-4-04.113 (Technische ruimte)"/>
    <s v="Krachtstroom"/>
    <x v="9"/>
    <s v="62.21"/>
    <s v="krachtstroom, laagspanning, onbewaakt, 220/230 V - 380 V"/>
    <s v="Verdeler 4e verdieping 4-L1"/>
    <s v="GE Power Controls"/>
    <m/>
    <m/>
    <n v="1"/>
    <s v="st"/>
    <m/>
    <s v="NEN 1010/NEN 3140"/>
    <m/>
    <m/>
  </r>
  <r>
    <s v="62.21.077"/>
    <s v="Kantoor"/>
    <x v="2"/>
    <s v="Brabantlaan 1"/>
    <s v="s-Hertogenbosch"/>
    <s v="PH-01-5-05.113 (Technische ruimte)"/>
    <s v="Krachtstroom"/>
    <x v="9"/>
    <s v="62.21"/>
    <s v="krachtstroom, laagspanning, onbewaakt, 220/230 V - 380 V"/>
    <s v="Verdeler 5e verdieping 5-L1"/>
    <s v="GE Power Controls"/>
    <m/>
    <m/>
    <n v="1"/>
    <s v="st"/>
    <m/>
    <s v="NEN 1010/NEN 3140"/>
    <m/>
    <m/>
  </r>
  <r>
    <s v="62.21.078"/>
    <s v="Kantoor"/>
    <x v="2"/>
    <s v="Brabantlaan 1"/>
    <s v="s-Hertogenbosch"/>
    <s v="PH-01-6-06.113 (Technische ruimte)"/>
    <s v="Krachtstroom"/>
    <x v="9"/>
    <s v="62.21"/>
    <s v="krachtstroom, laagspanning, onbewaakt, 220/230 V - 380 V"/>
    <s v="Verdeler 6e verdieping 6-L1"/>
    <s v="GE Power Controls"/>
    <m/>
    <m/>
    <n v="1"/>
    <s v="st"/>
    <m/>
    <s v="NEN 1010/NEN 3140"/>
    <m/>
    <m/>
  </r>
  <r>
    <s v="62.21.079"/>
    <s v="Kantoor"/>
    <x v="2"/>
    <s v="Brabantlaan 1"/>
    <s v="s-Hertogenbosch"/>
    <s v="PH-01-7-07.113 (Technische ruimte)"/>
    <s v="Krachtstroom"/>
    <x v="9"/>
    <s v="62.21"/>
    <s v="krachtstroom, laagspanning, onbewaakt, 220/230 V - 380 V"/>
    <s v="Verdeler 7e verdieping 7-L1"/>
    <s v="GE Power Controls"/>
    <m/>
    <m/>
    <n v="1"/>
    <s v="st"/>
    <m/>
    <s v="NEN 1010/NEN 3140"/>
    <m/>
    <m/>
  </r>
  <r>
    <s v="62.21.080"/>
    <s v="Kantoor"/>
    <x v="2"/>
    <s v="Brabantlaan 1"/>
    <s v="s-Hertogenbosch"/>
    <s v="PH-01-8-08.113 (Technische ruimte)"/>
    <s v="Krachtstroom"/>
    <x v="9"/>
    <s v="62.21"/>
    <s v="krachtstroom, laagspanning, onbewaakt, 220/230 V - 380 V"/>
    <s v="Verdeler 8e verdieping 8-L1"/>
    <s v="GE Power Controls"/>
    <m/>
    <m/>
    <n v="1"/>
    <s v="st"/>
    <m/>
    <s v="NEN 1010/NEN 3140"/>
    <m/>
    <m/>
  </r>
  <r>
    <s v="62.21.081"/>
    <s v="Kantoor"/>
    <x v="2"/>
    <s v="Brabantlaan 1"/>
    <s v="s-Hertogenbosch"/>
    <s v="PH-01-9-09.113 (Technische ruimte)"/>
    <s v="Krachtstroom"/>
    <x v="9"/>
    <s v="62.21"/>
    <s v="krachtstroom, laagspanning, onbewaakt, 220/230 V - 380 V"/>
    <s v="Verdeler 9e verdieping 9-L1"/>
    <s v="GE Power Controls"/>
    <m/>
    <m/>
    <n v="1"/>
    <s v="st"/>
    <m/>
    <s v="NEN 1010/NEN 3140"/>
    <m/>
    <m/>
  </r>
  <r>
    <s v="62.21.082"/>
    <s v="Kantoor"/>
    <x v="2"/>
    <s v="Brabantlaan 1"/>
    <s v="s-Hertogenbosch"/>
    <s v="PH-02-1-17 (Kantoor)"/>
    <s v="Krachtstroom"/>
    <x v="9"/>
    <s v="62.21"/>
    <s v="krachtstroom, laagspanning, onbewaakt, 220/230 V - 380 V"/>
    <s v="Verdeler A 1e verdieping"/>
    <m/>
    <m/>
    <m/>
    <n v="1"/>
    <s v="st"/>
    <m/>
    <s v="NEN 1010/NEN 3140"/>
    <m/>
    <m/>
  </r>
  <r>
    <s v="62.21.083"/>
    <s v="Kantoor"/>
    <x v="2"/>
    <s v="Brabantlaan 1"/>
    <s v="s-Hertogenbosch"/>
    <s v="PH-02-2-19 (Kantoor)"/>
    <s v="Krachtstroom"/>
    <x v="9"/>
    <s v="62.21"/>
    <s v="krachtstroom, laagspanning, onbewaakt, 220/230 V - 380 V"/>
    <s v="Verdeler A 2e verdieping"/>
    <m/>
    <m/>
    <m/>
    <n v="1"/>
    <s v="st"/>
    <m/>
    <s v="NEN 1010/NEN 3140"/>
    <m/>
    <m/>
  </r>
  <r>
    <s v="62.21.084"/>
    <s v="Kantoor"/>
    <x v="2"/>
    <s v="Brabantlaan 1"/>
    <s v="s-Hertogenbosch"/>
    <s v="PH-02-3-19 (Kantoor)"/>
    <s v="Krachtstroom"/>
    <x v="9"/>
    <s v="62.21"/>
    <s v="krachtstroom, laagspanning, onbewaakt, 220/230 V - 380 V"/>
    <s v="Verdeler A 3e verdieping"/>
    <m/>
    <m/>
    <m/>
    <n v="1"/>
    <s v="st"/>
    <m/>
    <s v="NEN 1010/NEN 3140"/>
    <m/>
    <m/>
  </r>
  <r>
    <s v="62.21.085"/>
    <s v="Kantoor"/>
    <x v="2"/>
    <s v="Brabantlaan 1"/>
    <s v="s-Hertogenbosch"/>
    <s v="PH-02-4-68 (Installatiekast)"/>
    <s v="Krachtstroom"/>
    <x v="9"/>
    <s v="62.21"/>
    <s v="krachtstroom, laagspanning, onbewaakt, 220/230 V - 380 V"/>
    <s v="Verdeler A 4e verdieping"/>
    <m/>
    <m/>
    <m/>
    <n v="1"/>
    <s v="st"/>
    <m/>
    <s v="NEN 1010/NEN 3140"/>
    <m/>
    <m/>
  </r>
  <r>
    <s v="62.21.086"/>
    <s v="Kantoor"/>
    <x v="2"/>
    <s v="Brabantlaan 1"/>
    <s v="s-Hertogenbosch"/>
    <s v="PH-02-0-10 (Kantoor)"/>
    <s v="Krachtstroom"/>
    <x v="9"/>
    <s v="62.21"/>
    <s v="krachtstroom, laagspanning, onbewaakt, 220/230 V - 380 V"/>
    <s v="Verdeler A begane grond"/>
    <m/>
    <m/>
    <m/>
    <n v="1"/>
    <s v="st"/>
    <m/>
    <s v="NEN 1010/NEN 3140"/>
    <m/>
    <m/>
  </r>
  <r>
    <s v="62.21.087"/>
    <s v="Kantoor"/>
    <x v="2"/>
    <s v="Brabantlaan 1"/>
    <s v="s-Hertogenbosch"/>
    <s v="PH-02-1-19 (Kantoor)"/>
    <s v="Krachtstroom"/>
    <x v="9"/>
    <s v="62.21"/>
    <s v="krachtstroom, laagspanning, onbewaakt, 220/230 V - 380 V"/>
    <s v="Verdeler B 1e verdieping"/>
    <m/>
    <m/>
    <m/>
    <n v="1"/>
    <s v="st"/>
    <m/>
    <s v="NEN 1010/NEN 3140"/>
    <m/>
    <m/>
  </r>
  <r>
    <s v="62.21.088"/>
    <s v="Kantoor"/>
    <x v="2"/>
    <s v="Brabantlaan 1"/>
    <s v="s-Hertogenbosch"/>
    <s v="PH-02-2-19 (Kantoor)"/>
    <s v="Krachtstroom"/>
    <x v="9"/>
    <s v="62.21"/>
    <s v="krachtstroom, laagspanning, onbewaakt, 220/230 V - 380 V"/>
    <s v="Verdeler B 2e verdieping"/>
    <m/>
    <m/>
    <m/>
    <n v="1"/>
    <s v="st"/>
    <m/>
    <s v="NEN 1010/NEN 3140"/>
    <m/>
    <m/>
  </r>
  <r>
    <s v="62.21.089"/>
    <s v="Kantoor"/>
    <x v="2"/>
    <s v="Brabantlaan 1"/>
    <s v="s-Hertogenbosch"/>
    <s v="PH-02-3-42 (Gang/hal)"/>
    <s v="Krachtstroom"/>
    <x v="9"/>
    <s v="62.21"/>
    <s v="krachtstroom, laagspanning, onbewaakt, 220/230 V - 380 V"/>
    <s v="Verdeler B 3e verdieping"/>
    <m/>
    <m/>
    <m/>
    <n v="1"/>
    <s v="st"/>
    <m/>
    <s v="NEN 1010/NEN 3140"/>
    <m/>
    <m/>
  </r>
  <r>
    <s v="62.21.090"/>
    <s v="Kantoor"/>
    <x v="2"/>
    <s v="Brabantlaan 1"/>
    <s v="s-Hertogenbosch"/>
    <s v="PH-02-0-FLEX (Flexwerkplek)"/>
    <s v="Krachtstroom"/>
    <x v="9"/>
    <s v="62.21"/>
    <s v="krachtstroom, laagspanning, onbewaakt, 220/230 V - 380 V"/>
    <s v="Verdeler B begane grond"/>
    <m/>
    <m/>
    <m/>
    <n v="1"/>
    <s v="st"/>
    <m/>
    <s v="NEN 1010/NEN 3140"/>
    <m/>
    <m/>
  </r>
  <r>
    <s v="62.21.091"/>
    <s v="Kantoor"/>
    <x v="2"/>
    <s v="Brabantlaan 1"/>
    <s v="s-Hertogenbosch"/>
    <s v="PH-02-0-FLEX (Flexwerkplek)"/>
    <s v="Krachtstroom"/>
    <x v="9"/>
    <s v="62.21"/>
    <s v="krachtstroom, laagspanning, onbewaakt, 220/230 V - 380 V"/>
    <s v="Verdeler koude opslag begane grond"/>
    <m/>
    <m/>
    <m/>
    <n v="1"/>
    <s v="st"/>
    <m/>
    <s v="NEN 1010/NEN 3140"/>
    <m/>
    <m/>
  </r>
  <r>
    <s v="62.21.092"/>
    <s v="Kantoor"/>
    <x v="2"/>
    <s v="Brabantlaan 1"/>
    <s v="s-Hertogenbosch"/>
    <s v="PH-02-2-54 (Lift F en G)"/>
    <s v="Krachtstroom"/>
    <x v="9"/>
    <s v="62.21"/>
    <s v="krachtstroom, laagspanning, onbewaakt, 220/230 V - 380 V"/>
    <s v="Verdeler LC 2e verdieping"/>
    <m/>
    <m/>
    <m/>
    <n v="1"/>
    <s v="st"/>
    <m/>
    <s v="NEN 1010/NEN 3140"/>
    <m/>
    <m/>
  </r>
  <r>
    <s v="62.21.093"/>
    <s v="Kantoor"/>
    <x v="2"/>
    <s v="Brabantlaan 1"/>
    <s v="s-Hertogenbosch"/>
    <s v="PH-01-24-24.002 (Liftmachinekamer)"/>
    <s v="Krachtstroom"/>
    <x v="9"/>
    <s v="62.21"/>
    <s v="krachtstroom, laagspanning, onbewaakt, 220/230 V - 380 V"/>
    <s v="Verdeler lift D 24-K4"/>
    <s v="GE Power Controls"/>
    <m/>
    <m/>
    <n v="1"/>
    <s v="st"/>
    <m/>
    <s v="NEN 1010/NEN 3140"/>
    <m/>
    <m/>
  </r>
  <r>
    <s v="62.21.094"/>
    <s v="Kantoor"/>
    <x v="2"/>
    <s v="Brabantlaan 1"/>
    <s v="s-Hertogenbosch"/>
    <s v="PH-02-3-48 (Technische ruimte)"/>
    <s v="Krachtstroom"/>
    <x v="9"/>
    <s v="62.21"/>
    <s v="krachtstroom, laagspanning, onbewaakt, 220/230 V - 380 V"/>
    <s v="Verdeler lift F 3e verdieping"/>
    <m/>
    <m/>
    <m/>
    <n v="1"/>
    <s v="st"/>
    <m/>
    <s v="NEN 1010/NEN 3140"/>
    <m/>
    <m/>
  </r>
  <r>
    <s v="62.21.095"/>
    <s v="Kantoor"/>
    <x v="2"/>
    <s v="Brabantlaan 1"/>
    <s v="s-Hertogenbosch"/>
    <s v="PH-02-3-48 (Technische ruimte)"/>
    <s v="Krachtstroom"/>
    <x v="9"/>
    <s v="62.21"/>
    <s v="krachtstroom, laagspanning, onbewaakt, 220/230 V - 380 V"/>
    <s v="Verdeler lift G 3e verdieping"/>
    <m/>
    <m/>
    <m/>
    <n v="1"/>
    <s v="st"/>
    <m/>
    <s v="NEN 1010/NEN 3140"/>
    <m/>
    <m/>
  </r>
  <r>
    <s v="62.21.096"/>
    <s v="Kantoor"/>
    <x v="2"/>
    <s v="Brabantlaan 1"/>
    <s v="s-Hertogenbosch"/>
    <s v="PH-02-2-18 (Kantoor)"/>
    <s v="Krachtstroom"/>
    <x v="9"/>
    <s v="62.21"/>
    <s v="krachtstroom, laagspanning, onbewaakt, 220/230 V - 380 V"/>
    <s v="Verdeler Lift H 2e verdieping"/>
    <m/>
    <m/>
    <m/>
    <n v="1"/>
    <s v="st"/>
    <m/>
    <s v="NEN 1010/NEN 3140"/>
    <m/>
    <m/>
  </r>
  <r>
    <s v="62.21.097"/>
    <s v="Kantoor"/>
    <x v="2"/>
    <s v="Brabantlaan 1"/>
    <s v="s-Hertogenbosch"/>
    <s v="PH-01-B-B.055 (Technische ruimte)"/>
    <s v="Krachtstroom"/>
    <x v="9"/>
    <s v="62.21"/>
    <s v="krachtstroom, laagspanning, onbewaakt, 220/230 V - 380 V"/>
    <s v="Verdeler Restaurant begane grond BG-K1-L2 REST"/>
    <s v="GE Power Controls"/>
    <m/>
    <m/>
    <n v="1"/>
    <s v="st"/>
    <m/>
    <s v="NEN 1010/NEN 3140"/>
    <s v="Gecombineerde licht- kracht verdeler"/>
    <m/>
  </r>
  <r>
    <s v="62.21.098"/>
    <s v="Kantoor"/>
    <x v="2"/>
    <s v="Brabantlaan 1"/>
    <s v="s-Hertogenbosch"/>
    <s v="PH-01-3-03.000 (Technische ruimte)"/>
    <s v="Krachtstroom"/>
    <x v="9"/>
    <s v="62.21"/>
    <s v="krachtstroom, laagspanning, onbewaakt, 220/230 V - 380 V"/>
    <s v="Verdeler voormalige computerruimte 3e verdieping 3-L2"/>
    <s v="GE Power Controls"/>
    <m/>
    <m/>
    <n v="1"/>
    <s v="st"/>
    <m/>
    <s v="NEN 1010/NEN 3140"/>
    <s v="Redundante voeding via UPS-en STS-en"/>
    <m/>
  </r>
  <r>
    <s v="62.21.099"/>
    <s v="Kantoor"/>
    <x v="2"/>
    <s v="Brabantlaan 1"/>
    <s v="s-Hertogenbosch"/>
    <s v="PH-01-2-02.000 (Technische ruimte)"/>
    <s v="Krachtstroom"/>
    <x v="9"/>
    <s v="62.21"/>
    <s v="krachtstroom, laagspanning, onbewaakt, 220/230 V - 380 V"/>
    <s v="Voeding gebouwverlichting toren 2e verdieping 2-L2"/>
    <s v="GE Power Controls"/>
    <m/>
    <m/>
    <n v="1"/>
    <s v="st"/>
    <m/>
    <s v="NEN 1010/NEN 3140"/>
    <m/>
    <m/>
  </r>
  <r>
    <s v="62.21.100"/>
    <s v="Kantoor"/>
    <x v="2"/>
    <s v="Brabantlaan 1"/>
    <s v="s-Hertogenbosch"/>
    <s v="PH-01-24-24.002 (Liftmachinekamer)"/>
    <s v="Krachtstroom"/>
    <x v="9"/>
    <s v="62.21"/>
    <s v="krachtstroom, laagspanning, onbewaakt, 220/230 V - 380 V"/>
    <s v="Voeding lift A 24-K1"/>
    <m/>
    <m/>
    <m/>
    <n v="1"/>
    <s v="st"/>
    <m/>
    <s v="NEN 1010/NEN 3140"/>
    <m/>
    <m/>
  </r>
  <r>
    <s v="62.21.101"/>
    <s v="Kantoor"/>
    <x v="2"/>
    <s v="Brabantlaan 1"/>
    <s v="s-Hertogenbosch"/>
    <s v="PH-01-24-24.002 (Liftmachinekamer)"/>
    <s v="Krachtstroom"/>
    <x v="9"/>
    <s v="62.21"/>
    <s v="krachtstroom, laagspanning, onbewaakt, 220/230 V - 380 V"/>
    <s v="Voeding lift B 24-K2"/>
    <s v="GE Power Controls"/>
    <m/>
    <m/>
    <n v="1"/>
    <s v="st"/>
    <m/>
    <s v="NEN 1010/NEN 3140"/>
    <m/>
    <m/>
  </r>
  <r>
    <s v="62.21.102"/>
    <s v="Kantoor"/>
    <x v="2"/>
    <s v="Brabantlaan 1"/>
    <s v="s-Hertogenbosch"/>
    <s v="PH-01-24-24.002 (Liftmachinekamer)"/>
    <s v="Krachtstroom"/>
    <x v="9"/>
    <s v="62.21"/>
    <s v="krachtstroom, laagspanning, onbewaakt, 220/230 V - 380 V"/>
    <s v="Voeding lift C 24-K3"/>
    <s v="GE Power Controls"/>
    <m/>
    <m/>
    <n v="1"/>
    <s v="st"/>
    <m/>
    <s v="NEN 1010/NEN 3140"/>
    <m/>
    <m/>
  </r>
  <r>
    <s v="62.21.103"/>
    <s v="Kantoor"/>
    <x v="2"/>
    <s v="Brabantlaan 1"/>
    <s v="s-Hertogenbosch"/>
    <s v="PH-01-P-P.130 (Kluis zuidpijler)"/>
    <s v="Krachtstroom"/>
    <x v="9"/>
    <s v="62.21"/>
    <s v="krachtstroom, laagspanning, onbewaakt, 220/230 V - 380 V"/>
    <s v="Voeding lift CdK PK-K12"/>
    <s v="GE Power Controls"/>
    <m/>
    <m/>
    <n v="1"/>
    <s v="st"/>
    <m/>
    <s v="NEN 1010/NEN 3140"/>
    <m/>
    <m/>
  </r>
  <r>
    <s v="62.21.104"/>
    <s v="Kantoor"/>
    <x v="2"/>
    <s v="Brabantlaan 1"/>
    <s v="s-Hertogenbosch"/>
    <s v="PH-01-24-24.002 (Liftmachinekamer)"/>
    <s v="Krachtstroom"/>
    <x v="9"/>
    <s v="62.21"/>
    <s v="krachtstroom, laagspanning, onbewaakt, 220/230 V - 380 V"/>
    <s v="Voeding lift P 24-K5"/>
    <s v="GE Power Controls"/>
    <m/>
    <m/>
    <n v="1"/>
    <s v="st"/>
    <m/>
    <s v="NEN 1010/NEN 3140"/>
    <m/>
    <m/>
  </r>
  <r>
    <s v="63.10.001"/>
    <s v="Kantoor"/>
    <x v="2"/>
    <s v="Brabantlaan 1"/>
    <s v="s-Hertogenbosch"/>
    <s v="Buiten"/>
    <s v="Verlichting"/>
    <x v="10"/>
    <s v="63.10"/>
    <s v="verlichting, standaard, onbewaakt, algemeen (verzamelniveau)"/>
    <s v="Verlichtingsarmaturen buiten algemeen"/>
    <m/>
    <m/>
    <m/>
    <n v="50"/>
    <s v="st"/>
    <m/>
    <m/>
    <s v="lantaarnpalen"/>
    <m/>
  </r>
  <r>
    <s v="63.10.002"/>
    <s v="Kantoor"/>
    <x v="2"/>
    <s v="Brabantlaan 1"/>
    <s v="s-Hertogenbosch"/>
    <s v="PH-01-Alg.-01 (Intern overig)"/>
    <s v="Verlichting"/>
    <x v="10"/>
    <s v="63.10"/>
    <s v="verlichting, standaard, onbewaakt, algemeen (verzamelniveau)"/>
    <s v="Verlichtingsarmaturen hoogbouw algemeen"/>
    <m/>
    <m/>
    <m/>
    <n v="1302"/>
    <s v="st"/>
    <m/>
    <m/>
    <s v="LED"/>
    <m/>
  </r>
  <r>
    <s v="63.10.003"/>
    <s v="Kantoor"/>
    <x v="2"/>
    <s v="Brabantlaan 1"/>
    <s v="s-Hertogenbosch"/>
    <s v="PH-01-Alg.-01 (Intern overig)"/>
    <s v="Verlichting"/>
    <x v="10"/>
    <s v="63.10"/>
    <s v="verlichting, standaard, onbewaakt, algemeen (verzamelniveau)"/>
    <s v="Verlichtingsarmaturen laagbouw algemeen"/>
    <m/>
    <m/>
    <m/>
    <n v="2979"/>
    <s v="st"/>
    <m/>
    <m/>
    <s v="LED"/>
    <m/>
  </r>
  <r>
    <s v="63.10.004"/>
    <s v="Kantoor"/>
    <x v="3"/>
    <s v="Brabantlaan 3"/>
    <s v="s-Hertogenbosch"/>
    <s v="PH-02-2"/>
    <s v="Verlichting"/>
    <x v="10"/>
    <s v="63.10"/>
    <s v="verlichting, standaard, onbewaakt, algemeen (verzamelniveau)"/>
    <s v="Verlichtingsarmaturen nieuwbouw algemeen"/>
    <m/>
    <m/>
    <m/>
    <n v="1003"/>
    <s v="st"/>
    <m/>
    <m/>
    <s v="LED"/>
    <m/>
  </r>
  <r>
    <s v="63.20.005"/>
    <s v="Kantoor"/>
    <x v="2"/>
    <s v="Brabantlaan 1"/>
    <s v="s-Hertogenbosch"/>
    <s v="PH-01-Alg.-01 (Intern overig)"/>
    <s v="Verlichting"/>
    <x v="10"/>
    <s v="63.20"/>
    <s v="verlichting, calamiteiten, decentraal gevoed, algemeen (verzamelniveau)"/>
    <s v="Noodverlichtingarmaturen"/>
    <m/>
    <m/>
    <m/>
    <n v="75"/>
    <s v="st"/>
    <m/>
    <s v="Isso 79 (Bouwbesluit stelt alleen functionele eis)."/>
    <m/>
    <m/>
  </r>
  <r>
    <s v="63.20.006"/>
    <s v="Kantoor"/>
    <x v="2"/>
    <s v="Brabantlaan 1"/>
    <s v="s-Hertogenbosch"/>
    <s v="PH-01-Alg.-01 (Intern overig)"/>
    <s v="Verlichting"/>
    <x v="10"/>
    <s v="63.20"/>
    <s v="verlichting, calamiteiten, decentraal gevoed, algemeen (verzamelniveau)"/>
    <s v="Vluchtroute signalering"/>
    <m/>
    <m/>
    <m/>
    <n v="38"/>
    <s v="st"/>
    <m/>
    <s v="Isso 79 (Bouwbesluit stelt alleen functionele eis)."/>
    <m/>
    <m/>
  </r>
  <r>
    <s v="63.30.007"/>
    <s v="Kantoor"/>
    <x v="2"/>
    <s v="Brabantlaan 1"/>
    <s v="s-Hertogenbosch"/>
    <s v="PH-01-2"/>
    <s v="Verlichting"/>
    <x v="10"/>
    <s v="63.30"/>
    <s v="verlichting, bijzonder, onbewaakt, algemeen (verzamelniveau)"/>
    <s v="Aanstraal verlichting toren (op dak laagbouw)"/>
    <s v="Philips"/>
    <s v="MHD"/>
    <s v="1800W, 400V"/>
    <n v="4"/>
    <s v="st"/>
    <m/>
    <m/>
    <m/>
    <m/>
  </r>
  <r>
    <s v="63.50.008"/>
    <s v="Kantoor"/>
    <x v="2"/>
    <s v="Brabantlaan 1"/>
    <s v="s-Hertogenbosch"/>
    <s v="PH-01-PCC"/>
    <s v="Verlichting"/>
    <x v="10"/>
    <s v="63.50"/>
    <s v="verlichting, calamiteiten, decentraal gevoed, algemeen (verzamelniveau)"/>
    <s v="Noodverlichting, Spots"/>
    <m/>
    <m/>
    <m/>
    <n v="168"/>
    <s v="st"/>
    <m/>
    <s v="Isso 79 (Bouwbesluit stelt alleen functionele eis)."/>
    <m/>
    <m/>
  </r>
  <r>
    <s v="63.50.009"/>
    <s v="Kantoor"/>
    <x v="2"/>
    <s v="Brabantlaan 1"/>
    <s v="s-Hertogenbosch"/>
    <s v="PH-01-Alg.-01 (Intern overig)"/>
    <s v="Verlichting"/>
    <x v="10"/>
    <s v="63.50"/>
    <s v="verlichting, calamiteiten, centraal gevoed, algemeen (verzamelniveau)"/>
    <s v="Noodverlichtingscentrale bunker"/>
    <s v="Nu-Swift"/>
    <m/>
    <m/>
    <s v="1"/>
    <s v="st"/>
    <n v="2021"/>
    <m/>
    <m/>
    <m/>
  </r>
  <r>
    <s v="63.50.010"/>
    <s v="Kantoor"/>
    <x v="2"/>
    <s v="Brabantlaan 1"/>
    <s v="s-Hertogenbosch"/>
    <s v="PH-01-Alg.-01 (Intern overig)"/>
    <s v="Verlichting"/>
    <x v="10"/>
    <s v="63.50"/>
    <s v="verlichting, calamiteiten, centraal gevoed, algemeen (verzamelniveau)"/>
    <s v="Vluchtroute signalering"/>
    <m/>
    <m/>
    <m/>
    <n v="142"/>
    <s v="st"/>
    <m/>
    <s v="Isso 79 (Bouwbesluit stelt alleen functionele eis)."/>
    <m/>
    <m/>
  </r>
  <r>
    <s v="64.11.001"/>
    <s v="Kantoor"/>
    <x v="2"/>
    <s v="Brabantlaan 1"/>
    <s v="s-Hertogenbosch"/>
    <s v="PH-01-P-P.063 (Laagspanning)"/>
    <s v="Beveiliging"/>
    <x v="11"/>
    <s v="64.11"/>
    <s v="beveiliging; brandmeldings- en ontruimingsinstallatie, detectie en alarmering"/>
    <s v="Ontruimingsinstallatie Hoofdgebouw"/>
    <s v="Siemens/Astrea"/>
    <s v="Astrea"/>
    <s v="2x 19&quot;rekken met in totaal: 24 lussen, 2 steekleidingen, 934 luidsprekers, 914 isolatoren en 2 bedienpanelen"/>
    <n v="1"/>
    <s v="st"/>
    <s v="2015"/>
    <s v="NEN2654-2:2018, CCV-inspectieschema"/>
    <s v="16 alarmeringszones"/>
    <m/>
  </r>
  <r>
    <s v="64.11.002"/>
    <s v="Kantoor"/>
    <x v="3"/>
    <s v="Brabantlaan 3"/>
    <s v="s-Hertogenbosch"/>
    <s v="PH-02-0-FLEX (Flexwerkplek)"/>
    <s v="Beveiliging"/>
    <x v="11"/>
    <s v="64.11"/>
    <s v="beveiliging; brandmeldings- en ontruimingsinstallatie, detectie en alarmering"/>
    <s v="Ontruimingsinstallatie Nieuwbouw"/>
    <s v="Siemens"/>
    <s v="Novigo"/>
    <s v="5 lussen, 209 luidsprekers, 20 isolatoren, 3 bedienpanelen"/>
    <n v="1"/>
    <s v="st"/>
    <s v="2019"/>
    <s v="NEN2654-2:2018, CCV-inspectieschema"/>
    <m/>
    <m/>
  </r>
  <r>
    <s v="64.11.003"/>
    <s v="Bijeenkomst"/>
    <x v="1"/>
    <s v="Verwersstraat 41"/>
    <s v="s-Hertogenbosch"/>
    <s v="N-vleugel/Dmdb/paleis,quist"/>
    <s v="Beveiliging"/>
    <x v="11"/>
    <s v="64.11"/>
    <s v="beveiliging; brandmeldings- en ontruimingsinstallatie, detectie en alarmering"/>
    <s v="Voedingen brandbeveiliging"/>
    <s v="Slat"/>
    <s v="24 volt"/>
    <m/>
    <n v="15"/>
    <s v="st"/>
    <n v="2012"/>
    <m/>
    <m/>
    <m/>
  </r>
  <r>
    <s v="64.14.001"/>
    <s v="Kantoor"/>
    <x v="2"/>
    <s v="Brabantlaan 1"/>
    <s v="s-Hertogenbosch"/>
    <s v="PH-01-17-102"/>
    <s v="Communicatie"/>
    <x v="12"/>
    <s v="64.14"/>
    <s v="communicatie; overdracht van signalen, aanwezigheid-/beletsignalering"/>
    <s v="MIVA toiletinstallatie 17e verd 102"/>
    <s v="Zettler"/>
    <m/>
    <m/>
    <s v="1"/>
    <s v="st"/>
    <m/>
    <s v="2x per jaar OH naar wens klant"/>
    <m/>
    <m/>
  </r>
  <r>
    <s v="64.14.002"/>
    <s v="Kantoor"/>
    <x v="2"/>
    <s v="Brabantlaan 1"/>
    <s v="s-Hertogenbosch"/>
    <s v="PH-01-21-102"/>
    <s v="Communicatie"/>
    <x v="12"/>
    <s v="64.14"/>
    <s v="communicatie; overdracht van signalen, aanwezigheid-/beletsignalering"/>
    <s v="MIVA toiletinstallatie 21e verd 102"/>
    <s v="Zettler"/>
    <m/>
    <m/>
    <s v="1"/>
    <s v="st"/>
    <m/>
    <s v="2x per jaar OH naar wens klant"/>
    <m/>
    <m/>
  </r>
  <r>
    <s v="64.14.003"/>
    <s v="Kantoor"/>
    <x v="2"/>
    <s v="Brabantlaan 1"/>
    <s v="s-Hertogenbosch"/>
    <s v="PH-01-23-113"/>
    <s v="Communicatie"/>
    <x v="12"/>
    <s v="64.14"/>
    <s v="communicatie; overdracht van signalen, aanwezigheid-/beletsignalering"/>
    <s v="MIVA toiletinstallatie 23e verd 113"/>
    <s v="Zettler"/>
    <m/>
    <m/>
    <s v="1"/>
    <s v="st"/>
    <m/>
    <s v="2x per jaar OH naar wens klant"/>
    <m/>
    <m/>
  </r>
  <r>
    <s v="64.14.004"/>
    <s v="Kantoor"/>
    <x v="2"/>
    <s v="Brabantlaan 1"/>
    <s v="s-Hertogenbosch"/>
    <s v="PH-01-B-B.162"/>
    <s v="Communicatie"/>
    <x v="12"/>
    <s v="64.14"/>
    <s v="communicatie; overdracht van signalen, aanwezigheid-/beletsignalering"/>
    <s v="MIVA toiletinstallatie BG 162"/>
    <s v="Zettler"/>
    <m/>
    <m/>
    <s v="1"/>
    <s v="st"/>
    <m/>
    <s v="2x per jaar OH naar wens klant"/>
    <m/>
    <m/>
  </r>
  <r>
    <s v="64.14.005"/>
    <s v="Kantoor"/>
    <x v="3"/>
    <s v="Brabantlaan 3"/>
    <s v="s-Hertogenbosch"/>
    <s v="PH-02-2-2.49"/>
    <s v="Communicatie"/>
    <x v="12"/>
    <s v="64.14"/>
    <s v="communicatie; overdracht van signalen, aanwezigheid-/beletsignalering"/>
    <s v="MIVA toiletinstallatie Nieuwbouw 2.49"/>
    <s v="Zettler"/>
    <m/>
    <m/>
    <s v="1"/>
    <s v="st"/>
    <m/>
    <s v="2x per jaar OH naar wens klant"/>
    <m/>
    <m/>
  </r>
  <r>
    <s v="64.14.006"/>
    <s v="Kantoor"/>
    <x v="3"/>
    <s v="Brabantlaan 3"/>
    <s v="s-Hertogenbosch"/>
    <s v="PH-02-B-0.25"/>
    <s v="Communicatie"/>
    <x v="12"/>
    <s v="64.14"/>
    <s v="communicatie; overdracht van signalen, aanwezigheid-/beletsignalering"/>
    <s v="MIVA toiletinstallatie Nieuwbouw BG.025"/>
    <s v="Zettler"/>
    <m/>
    <m/>
    <s v="1"/>
    <s v="st"/>
    <m/>
    <s v="2x per jaar OH naar wens klant"/>
    <m/>
    <m/>
  </r>
  <r>
    <s v="65.11.001"/>
    <s v="Bijeenkomst"/>
    <x v="1"/>
    <s v="Verwersstraat 41"/>
    <s v="s-Hertogenbosch"/>
    <s v="Meldkamer Paleis / 1e etage N-vleugel"/>
    <s v="Beveiliging"/>
    <x v="11"/>
    <s v="65.11"/>
    <s v="beveiliging, brand, detectie en alarmering"/>
    <s v="Brandmeldinstallatie"/>
    <s v="Notifier"/>
    <s v="NF3000"/>
    <s v="2 centrales NF3000, 2 brandweerpanelen, 322 AM, 26 HM, 9 ASD, 75 SW, 118 NI, 3 FL"/>
    <n v="1"/>
    <s v="st"/>
    <n v="2012"/>
    <m/>
    <m/>
    <m/>
  </r>
  <r>
    <s v="65.11.002"/>
    <s v="Bijeenkomst"/>
    <x v="4"/>
    <s v="De Mortel 4"/>
    <s v="s-Hertogenbosch"/>
    <s v="Kelder DMDB"/>
    <s v="Beveiliging"/>
    <x v="11"/>
    <s v="65.11"/>
    <s v="beveiliging, brand, detectie en alarmering"/>
    <s v="Brandmeldinstallatie"/>
    <s v="Notifier"/>
    <s v="NF3000"/>
    <s v="1 centrale NF3000, 1 brandweerpaneel, 214 AM, 17 HM, 6 ASD, 50 SW, 78 NI, 2 FL"/>
    <n v="1"/>
    <s v="st"/>
    <n v="2012"/>
    <m/>
    <m/>
    <m/>
  </r>
  <r>
    <s v="65.11.003"/>
    <s v="Kantoor"/>
    <x v="0"/>
    <s v="Waterstraat 16"/>
    <s v="s-Hertogenbosch"/>
    <s v="Kelder Binnentuin - Griffie"/>
    <s v="Beveiliging"/>
    <x v="11"/>
    <s v="65.11"/>
    <s v="beveiliging, brand, detectie en alarmering"/>
    <s v="Brandmeldinstallatie"/>
    <s v="Notifier"/>
    <s v="NF3000"/>
    <s v="1 centrale NF3000, 1 brandweerpaneel. "/>
    <n v="1"/>
    <s v="st"/>
    <n v="2012"/>
    <m/>
    <m/>
    <m/>
  </r>
  <r>
    <s v="65.11.004"/>
    <s v="Kantoor"/>
    <x v="2"/>
    <s v="Brabantlaan 1"/>
    <s v="s-Hertogenbosch"/>
    <s v="PH-01-K-K.014 (Serverruimte (Datacenter))"/>
    <s v="Beveiliging"/>
    <x v="11"/>
    <s v="65.11"/>
    <s v="beveiliging, brand, detectie en alarmering"/>
    <s v="Brandmeldinstallatie Datacentrum"/>
    <s v="Tyco"/>
    <s v="MZX_e | 601PH | Vesda VLC"/>
    <s v="MZX_e blusstuurcentrale | 9x rookmelder 601PH | 3x HM blussing | 3x HM blokkeer | 6 Xenon flitsers | 1x Sirene | 2x Vesda Laser Compact VLC-500-RO | 1x voeding 1A met 2x7Ah accu's "/>
    <n v="1"/>
    <s v="st"/>
    <s v="2013"/>
    <s v="NEN2654-1+C1:2018"/>
    <s v="MZX_e blusstuurcentrale | 9x rookmelder 601PH | 3x HM blussing | 3x HM blokkeer | 6 Xenon flitsers | 1x Sirene | 2x Vesda Laser Compact VLC-500-RO | 1x voeding 1A met 2x7Ah accu's "/>
    <m/>
  </r>
  <r>
    <s v="65.11.005"/>
    <s v="Kantoor"/>
    <x v="2"/>
    <s v="Brabantlaan 1"/>
    <s v="s-Hertogenbosch"/>
    <s v="PH-01-P-P.063 (Laagspanning)"/>
    <s v="Beveiliging"/>
    <x v="11"/>
    <s v="65.11"/>
    <s v="beveiliging, brand, detectie en alarmering"/>
    <s v="Brandmeldinstallatie Hoofdgebouw (excl. datacentrum)"/>
    <s v="Siemens"/>
    <s v="Sinteso FC2060 BMC"/>
    <s v="2 centrales FC2060 met in totaal: 14 lussen, 1157 AM, 93 HM, 2 draadloze AM, 14 beams, 67 sturingen, 22 kleefmagneten, GTV100, nevenindicatoren, 4 FT2040 bedienpanelen, 1 FT2001 brandweerpaneel, 1 SiLine DM, 1 Quint DM en 87 detectiezones"/>
    <n v="1"/>
    <s v="st"/>
    <s v="2014"/>
    <s v="NEN2654-1+C1:2018, CCV-inspectieschema"/>
    <s v="Centrales elk 2x28Ah accu's, brandweerpaneel heeft 167 leds (voeding vanuit BMC), bedienpanelen hebben eigen voeding met 2x 7Ah accu's, "/>
    <m/>
  </r>
  <r>
    <s v="65.11.006"/>
    <s v="Kantoor"/>
    <x v="3"/>
    <s v="Brabantlaan 3"/>
    <s v="s-Hertogenbosch"/>
    <s v="PH-02-0-FLEX (Flexwerkplek)"/>
    <s v="Beveiliging"/>
    <x v="11"/>
    <s v="65.11"/>
    <s v="beveiliging, brand, detectie en alarmering"/>
    <s v="Brandmeldinstallatie Nieuwbouw"/>
    <s v="Siemens"/>
    <s v="Sinteso FC2060 BMC"/>
    <s v="5 lussen, 147 AM, 14 HM, nevenindicatoren, 7 sturingen, 8 kleefmagneten, GTV100, brandweerpaneel en SiLine DM"/>
    <n v="1"/>
    <s v="st"/>
    <s v="2019"/>
    <s v="NEN2654-1+C1:2018, CCV-inspectieschema"/>
    <s v="Tevens sprinklermeldcentrale/paneel met 5 sprinklerzones, 2x28Ah accu's "/>
    <m/>
  </r>
  <r>
    <s v="65.11.007"/>
    <s v="Bijeenkomst"/>
    <x v="1"/>
    <s v="Verwersstraat 41"/>
    <s v="s-Hertogenbosch"/>
    <s v="Serverruimte paleis / 1e etage N-vleugel"/>
    <s v="Beveiliging"/>
    <x v="11"/>
    <s v="65.11"/>
    <s v="beveiliging; brandmeldings- en ontruimingsinstallatie, detectie en alarmering"/>
    <s v="Ontruiming type A"/>
    <s v="Hacousto"/>
    <m/>
    <s v="2 OAC, 144 luidsprekers"/>
    <n v="1"/>
    <s v="st"/>
    <n v="2012"/>
    <m/>
    <m/>
    <m/>
  </r>
  <r>
    <s v="65.11.008"/>
    <s v="Bijeenkomst"/>
    <x v="4"/>
    <s v="De Mortel 4"/>
    <s v="s-Hertogenbosch"/>
    <s v="Kelder DMDB"/>
    <s v="Beveiliging"/>
    <x v="11"/>
    <s v="65.11"/>
    <s v="beveiliging; brandmeldings- en ontruimingsinstallatie, detectie en alarmering"/>
    <s v="Ontruiming type A"/>
    <s v="Hacousto"/>
    <m/>
    <s v="1 OAC, 96 luidsprekers"/>
    <n v="1"/>
    <s v="st"/>
    <n v="2012"/>
    <m/>
    <m/>
    <m/>
  </r>
  <r>
    <s v="65.12.001"/>
    <s v="Kantoor"/>
    <x v="2"/>
    <s v="Brabantlaan 1"/>
    <s v="s-Hertogenbosch"/>
    <s v="B;Brandscherm; p.048 opslag"/>
    <s v="Beveiliging"/>
    <x v="11"/>
    <s v="65.12"/>
    <s v="beveiliging, brand, deurvergrendelingen en -ontgrendelingen"/>
    <s v="*Brandroldeur"/>
    <s v="Hoefnagels"/>
    <s v="F72"/>
    <s v="1.2 m breed_x000a_2.2m hoog"/>
    <n v="1"/>
    <s v="st"/>
    <n v="2008"/>
    <m/>
    <s v="HG; Parkeerdek "/>
    <m/>
  </r>
  <r>
    <s v="65.12.002"/>
    <s v="Kantoor"/>
    <x v="2"/>
    <s v="Brabantlaan 1"/>
    <s v="s-Hertogenbosch"/>
    <s v="B;Brandscherm; p.goederelift"/>
    <s v="Beveiliging"/>
    <x v="11"/>
    <s v="65.12"/>
    <s v="beveiliging, brand, deurvergrendelingen en -ontgrendelingen"/>
    <s v="*Brandroldeur"/>
    <s v="Hoefnagels"/>
    <s v="F72"/>
    <s v="2 m breed_x000a_2.5 m hoog"/>
    <n v="1"/>
    <s v="st"/>
    <n v="2011"/>
    <m/>
    <s v="HG; Parkeerdek "/>
    <m/>
  </r>
  <r>
    <s v="65.12.003"/>
    <s v="Kantoor"/>
    <x v="2"/>
    <s v="Brabantlaan 1"/>
    <s v="s-Hertogenbosch"/>
    <s v="B;Brandscherm; p.personeelsingang"/>
    <s v="Beveiliging"/>
    <x v="11"/>
    <s v="65.12"/>
    <s v="beveiliging, brand, deurvergrendelingen en -ontgrendelingen"/>
    <s v="*Brandroldeur"/>
    <s v="Hoefnagels"/>
    <m/>
    <s v="3 m breed_x000a_3 m hoog_x000a_Scherm tussen lift en poortjes -1"/>
    <n v="1"/>
    <s v="st"/>
    <n v="2017"/>
    <m/>
    <s v="HG; Parkeerdek "/>
    <m/>
  </r>
  <r>
    <s v="65.12.004"/>
    <s v="Kantoor"/>
    <x v="2"/>
    <s v="Brabantlaan 1"/>
    <s v="s-Hertogenbosch"/>
    <s v="B;Brandrolluik ; p.007"/>
    <s v="Beveiliging"/>
    <x v="11"/>
    <s v="65.12"/>
    <s v="beveiliging, brand, deurvergrendelingen en -ontgrendelingen"/>
    <s v="Brandroldeur"/>
    <s v="Hoefnagels"/>
    <s v="B120E"/>
    <m/>
    <n v="1"/>
    <s v="st"/>
    <n v="2012"/>
    <m/>
    <s v="HG; Hoofdgebouw (PH.01)"/>
    <m/>
  </r>
  <r>
    <s v="65.12.005"/>
    <s v="Kantoor"/>
    <x v="3"/>
    <s v="Brabantlaan 3"/>
    <s v="s-Hertogenbosch"/>
    <s v="Nieuwbouw"/>
    <s v="Beveiliging"/>
    <x v="11"/>
    <s v="65.12"/>
    <s v="beveiliging, brand, deurvergrendelingen en -ontgrendelingen"/>
    <s v="Brandroldeuren nieuwbouw"/>
    <s v="Hoefnagels"/>
    <s v="Firescreen Control"/>
    <m/>
    <n v="2"/>
    <s v="st"/>
    <m/>
    <m/>
    <m/>
    <m/>
  </r>
  <r>
    <s v="65.12.006"/>
    <s v="Kantoor"/>
    <x v="2"/>
    <s v="Brabantlaan 1"/>
    <s v="s-Hertogenbosch"/>
    <s v="B;Brand roldeur. Expeditie parkeerdek -1"/>
    <s v="Beveiliging"/>
    <x v="11"/>
    <s v="65.12"/>
    <s v="beveiliging, brand, deurvergrendelingen en -ontgrendelingen"/>
    <s v="Brandschuifdeuren"/>
    <s v="Damm"/>
    <s v="F-V60"/>
    <m/>
    <n v="1"/>
    <s v="st"/>
    <n v="1999"/>
    <m/>
    <s v="HG; Parkeerdek (P.-01)"/>
    <m/>
  </r>
  <r>
    <s v="65.12.007"/>
    <s v="Kantoor"/>
    <x v="2"/>
    <s v="Brabantlaan 1"/>
    <s v="s-Hertogenbosch"/>
    <s v="Hoofdgebouw"/>
    <s v="Beveiliging"/>
    <x v="11"/>
    <s v="65.12"/>
    <s v="beveiliging, brand, deurvergrendelingen en -ontgrendelingen"/>
    <s v="Brandschuifdeuren Hoogbouw"/>
    <s v="Damm"/>
    <s v="F-V60"/>
    <m/>
    <n v="12"/>
    <s v="st"/>
    <m/>
    <m/>
    <m/>
    <m/>
  </r>
  <r>
    <s v="65.12.008"/>
    <s v="Kantoor"/>
    <x v="2"/>
    <s v="Brabantlaan 1"/>
    <s v="s-Hertogenbosch"/>
    <s v="B;Branddeuren hoogb.; Alg"/>
    <s v="Beveiliging"/>
    <x v="11"/>
    <s v="65.12"/>
    <s v="beveiliging, brand, deurvergrendelingen en -ontgrendelingen"/>
    <s v="Staal dubbele deur brandpui"/>
    <s v="JM van Delft"/>
    <m/>
    <m/>
    <n v="40"/>
    <s v="st"/>
    <n v="1999"/>
    <m/>
    <m/>
    <m/>
  </r>
  <r>
    <s v="59.01.001"/>
    <s v="Kantoor"/>
    <x v="2"/>
    <s v="Brabantlaan 1"/>
    <s v="s-Hertogenbosch"/>
    <s v="PH-01-K-K.013a (UPS ruimte)"/>
    <s v="Beveiliging"/>
    <x v="7"/>
    <s v="59.1"/>
    <s v="brandveiligheid; gasblusinstallatie"/>
    <s v="Blusgasinstallatie Datacenter"/>
    <s v="Tyco"/>
    <s v="Inergen 300 bar iFlow"/>
    <s v="336m³"/>
    <n v="1"/>
    <s v="st"/>
    <s v="2013"/>
    <s v="Blusgasinstallatie conform leveranciersvoorschriften, aansturing: NEN 2654-1:2018"/>
    <s v="14 cylinders elk 80 liter gevuld met 24m³ Inergen"/>
    <m/>
  </r>
  <r>
    <s v="59.24.002"/>
    <s v="Kantoor"/>
    <x v="2"/>
    <s v="Brabantlaan 1"/>
    <s v="s-Hertogenbosch"/>
    <s v="Gehele complex"/>
    <s v="Beveiliging"/>
    <x v="7"/>
    <s v="59.24"/>
    <s v="brandveiligheid; waterblusinstallatie, brandslanghaspels"/>
    <s v="Blusmiddelen"/>
    <s v="div."/>
    <s v="div."/>
    <m/>
    <n v="318"/>
    <s v="st"/>
    <m/>
    <s v="NEN 2559 (blussers) NEN EN 671-3 (brandslanghaspels)"/>
    <s v="100 st. brandslanghaspels, 214 st. handblussers 4x bluswagen (50 kg)"/>
    <m/>
  </r>
  <r>
    <s v="65.30.001"/>
    <s v="Bijeenkomst"/>
    <x v="1"/>
    <s v="Verwersstraat 41"/>
    <s v="s-Hertogenbosch"/>
    <s v="2e verdieping - Paleis / P.2.10 TR"/>
    <s v="Beveiliging"/>
    <x v="11"/>
    <s v="65.30"/>
    <s v="beveiliging; overlast-, detectie- en alarmeringsinstallatie, algemeen (verzamelniveau)"/>
    <s v="Waterdetectie"/>
    <s v="Cavia"/>
    <s v="onbekend"/>
    <m/>
    <n v="1"/>
    <s v="st"/>
    <n v="2011"/>
    <m/>
    <m/>
    <m/>
  </r>
  <r>
    <s v="65.30.002"/>
    <s v="Kantoor"/>
    <x v="2"/>
    <s v="Brabantlaan 1"/>
    <s v="s-Hertogenbosch"/>
    <m/>
    <s v="Beveiliging"/>
    <x v="11"/>
    <s v="65.30"/>
    <s v="beveiliging; overlast-, detectie- en alarmeringsinstallatie, algemeen (verzamelniveau)"/>
    <s v="Waterdetectie "/>
    <s v="Jola"/>
    <s v="Cavia "/>
    <m/>
    <n v="1"/>
    <s v="st"/>
    <m/>
    <m/>
    <m/>
    <m/>
  </r>
  <r>
    <s v="65.30.003"/>
    <s v="Bijeenkomst"/>
    <x v="1"/>
    <s v="Verwersstraat 41"/>
    <s v="s-Hertogenbosch"/>
    <s v="1e verdieping / Ketelhuis"/>
    <s v="Beveiliging"/>
    <x v="11"/>
    <s v="65.30"/>
    <s v="beveiliging; overlast-, detectie- en alarmeringsinstallatie, algemeen (verzamelniveau)"/>
    <s v="Waterdetectie (3 stuks)"/>
    <s v="cavia"/>
    <s v="onbekend"/>
    <m/>
    <n v="3"/>
    <s v="st"/>
    <n v="2011"/>
    <m/>
    <m/>
    <m/>
  </r>
  <r>
    <s v="65.30.004"/>
    <s v="Bijeenkomst"/>
    <x v="1"/>
    <s v="Verwersstraat 41"/>
    <s v="s-Hertogenbosch"/>
    <s v="2e verdieping - Paleis / P.2.01 TR"/>
    <s v="Beveiliging"/>
    <x v="11"/>
    <s v="65.30"/>
    <s v="beveiliging; overlast-, detectie- en alarmeringsinstallatie, algemeen (verzamelniveau)"/>
    <s v="Waterdetectie koelmachine (Paleis/quest)"/>
    <s v="Cavia"/>
    <s v="onbekend"/>
    <m/>
    <n v="1"/>
    <s v="st"/>
    <n v="2011"/>
    <m/>
    <m/>
    <m/>
  </r>
  <r>
    <s v="65.35.001"/>
    <s v="Kantoor"/>
    <x v="2"/>
    <s v="Brabantlaan 1"/>
    <s v="s-Hertogenbosch"/>
    <s v="PH-01-K-K.014 (Serverruimte (Datacenter))"/>
    <s v="Beveiliging"/>
    <x v="11"/>
    <s v="65.35"/>
    <s v="beveiliging, overlast, detectie en alarmering, gassenbeveiliging"/>
    <s v="Zuurstof (O2) detectie installatie datacenter"/>
    <s v="Dräger"/>
    <s v="Regard 2400, 2x P7000 O2LS"/>
    <m/>
    <n v="1"/>
    <s v="st"/>
    <s v="2013"/>
    <s v="2x per jaar onderhoud conform leveranciersvoorschriften"/>
    <m/>
    <m/>
  </r>
  <r>
    <s v="65.01.001"/>
    <s v="Kantoor"/>
    <x v="2"/>
    <s v="Brabantlaan 1"/>
    <s v="s-Hertogenbosch"/>
    <s v="PH-01-B-B.132 (Toezichtsruimte - Beveligingsl)"/>
    <s v="Beveiliging"/>
    <x v="11"/>
    <s v="65.01"/>
    <s v="beveiliging; algemeen"/>
    <s v="DesigoCC-Systeem (BMI)"/>
    <s v="Siemens"/>
    <s v="DesigoCC"/>
    <m/>
    <n v="1"/>
    <s v="st"/>
    <n v="2024"/>
    <s v="NEN2654-1+C1:2018, CCV-inspectieschema"/>
    <m/>
    <m/>
  </r>
  <r>
    <s v="00.01.002"/>
    <s v="Kantoor"/>
    <x v="2"/>
    <s v="Brabantlaan 1"/>
    <s v="s-Hertogenbosch"/>
    <m/>
    <s v="Algemeen"/>
    <x v="13"/>
    <n v="0"/>
    <s v="Materieelvoorzieningen"/>
    <s v="Klimmiddelen, trapjes en ladders"/>
    <s v="Div."/>
    <s v="Trap 3 trede, trap 4 trede, 4-treeds trap, trap 4 trede, 12 sport Ladder, Trap, trap 5 trede, 7-treeds trap, 3-treeds trap, Ladder, 7-treeds trap, trap 7 trede, ladder 9 sport, 3-treeds trap, Vrijstaand opstap trap 2-treeds, trap 6 trede, Trap, trap 5 trede, trap 4 trede, trap 4 trede, 5-treeds trap, Vrijstaand opstap trap 2-treeds, Ladder"/>
    <m/>
    <n v="23"/>
    <s v="st"/>
    <s v="div."/>
    <s v="NEN 2484 en EN 13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0F6CE3-1C57-478B-A728-A7CA43829BBD}" name="Draaitabel3" cacheId="5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B3:Q10" firstHeaderRow="1" firstDataRow="2" firstDataCol="1"/>
  <pivotFields count="20">
    <pivotField showAll="0"/>
    <pivotField showAll="0"/>
    <pivotField axis="axisRow" showAll="0" sortType="descending">
      <items count="6">
        <item x="2"/>
        <item x="3"/>
        <item x="1"/>
        <item x="0"/>
        <item x="4"/>
        <item t="default"/>
      </items>
    </pivotField>
    <pivotField showAll="0"/>
    <pivotField showAll="0"/>
    <pivotField showAll="0"/>
    <pivotField showAll="0"/>
    <pivotField axis="axisCol" multipleItemSelectionAllowed="1" showAll="0" sortType="ascending">
      <items count="15">
        <item x="13"/>
        <item x="0"/>
        <item x="1"/>
        <item x="2"/>
        <item x="3"/>
        <item x="4"/>
        <item x="5"/>
        <item x="6"/>
        <item x="7"/>
        <item x="8"/>
        <item x="9"/>
        <item x="10"/>
        <item x="12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7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dataFields count="1">
    <dataField name="Som van kosten prev OH" fld="19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Complankleure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98D1"/>
      </a:accent1>
      <a:accent2>
        <a:srgbClr val="E32119"/>
      </a:accent2>
      <a:accent3>
        <a:srgbClr val="D5E14D"/>
      </a:accent3>
      <a:accent4>
        <a:srgbClr val="8064A2"/>
      </a:accent4>
      <a:accent5>
        <a:srgbClr val="F79646"/>
      </a:accent5>
      <a:accent6>
        <a:srgbClr val="0000FF"/>
      </a:accent6>
      <a:hlink>
        <a:srgbClr val="0098D1"/>
      </a:hlink>
      <a:folHlink>
        <a:srgbClr val="E32119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I43"/>
  <sheetViews>
    <sheetView showGridLines="0" showRowColHeaders="0" showZeros="0" tabSelected="1" view="pageBreakPreview" zoomScale="115" zoomScaleNormal="115" zoomScaleSheetLayoutView="115" zoomScalePageLayoutView="115" workbookViewId="0">
      <selection activeCell="D35" sqref="D35:F35"/>
    </sheetView>
  </sheetViews>
  <sheetFormatPr defaultColWidth="8.88671875" defaultRowHeight="11.4" x14ac:dyDescent="0.2"/>
  <cols>
    <col min="1" max="1" width="2.6640625" style="21" customWidth="1"/>
    <col min="2" max="2" width="8.88671875" style="21"/>
    <col min="3" max="3" width="10" style="21" customWidth="1"/>
    <col min="4" max="4" width="8.88671875" style="21"/>
    <col min="5" max="5" width="9.33203125" style="21" customWidth="1"/>
    <col min="6" max="6" width="15.109375" style="21" customWidth="1"/>
    <col min="7" max="7" width="16.88671875" style="21" customWidth="1"/>
    <col min="8" max="8" width="21.44140625" style="21" customWidth="1"/>
    <col min="9" max="9" width="10.33203125" style="21" bestFit="1" customWidth="1"/>
    <col min="10" max="16384" width="8.88671875" style="21"/>
  </cols>
  <sheetData>
    <row r="1" spans="1:9" x14ac:dyDescent="0.2">
      <c r="A1" s="121" t="s">
        <v>764</v>
      </c>
      <c r="B1" s="19"/>
      <c r="C1" s="19"/>
      <c r="D1" s="19"/>
      <c r="E1" s="19"/>
      <c r="F1" s="19"/>
      <c r="G1" s="19"/>
      <c r="H1" s="19"/>
      <c r="I1" s="20"/>
    </row>
    <row r="2" spans="1:9" x14ac:dyDescent="0.2">
      <c r="A2" s="22" t="s">
        <v>129</v>
      </c>
      <c r="B2" s="19"/>
      <c r="C2" s="19"/>
      <c r="D2" s="19"/>
      <c r="E2" s="19"/>
      <c r="F2" s="19"/>
      <c r="G2" s="19"/>
      <c r="H2" s="19"/>
      <c r="I2" s="23"/>
    </row>
    <row r="3" spans="1:9" x14ac:dyDescent="0.2">
      <c r="A3" s="23"/>
      <c r="B3" s="23"/>
      <c r="C3" s="23"/>
      <c r="D3" s="23"/>
      <c r="E3" s="23"/>
      <c r="F3" s="23"/>
      <c r="G3" s="23"/>
      <c r="H3" s="23"/>
      <c r="I3" s="23"/>
    </row>
    <row r="4" spans="1:9" x14ac:dyDescent="0.2">
      <c r="A4" s="21" t="s">
        <v>0</v>
      </c>
      <c r="E4" s="239"/>
      <c r="F4" s="240"/>
      <c r="G4" s="240"/>
      <c r="H4" s="241"/>
      <c r="I4" s="23"/>
    </row>
    <row r="5" spans="1:9" x14ac:dyDescent="0.2">
      <c r="A5" s="23" t="s">
        <v>1</v>
      </c>
      <c r="B5" s="23"/>
      <c r="C5" s="23"/>
      <c r="D5" s="23"/>
      <c r="E5" s="242"/>
      <c r="F5" s="243"/>
      <c r="G5" s="243"/>
      <c r="H5" s="244"/>
      <c r="I5" s="23"/>
    </row>
    <row r="6" spans="1:9" x14ac:dyDescent="0.2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2">
      <c r="A7" s="23"/>
      <c r="B7" s="251" t="s">
        <v>2196</v>
      </c>
      <c r="C7" s="251"/>
      <c r="D7" s="251"/>
      <c r="E7" s="251"/>
      <c r="F7" s="251"/>
      <c r="G7" s="251"/>
      <c r="H7" s="251"/>
      <c r="I7" s="23"/>
    </row>
    <row r="8" spans="1:9" x14ac:dyDescent="0.2">
      <c r="A8" s="23"/>
      <c r="B8" s="251"/>
      <c r="C8" s="251"/>
      <c r="D8" s="251"/>
      <c r="E8" s="251"/>
      <c r="F8" s="251"/>
      <c r="G8" s="251"/>
      <c r="H8" s="251"/>
      <c r="I8" s="23"/>
    </row>
    <row r="9" spans="1:9" x14ac:dyDescent="0.2">
      <c r="A9" s="23"/>
      <c r="B9" s="251"/>
      <c r="C9" s="251"/>
      <c r="D9" s="251"/>
      <c r="E9" s="251"/>
      <c r="F9" s="251"/>
      <c r="G9" s="251"/>
      <c r="H9" s="251"/>
      <c r="I9" s="23"/>
    </row>
    <row r="10" spans="1:9" x14ac:dyDescent="0.2">
      <c r="A10" s="23"/>
      <c r="B10" s="24"/>
      <c r="C10" s="23"/>
      <c r="D10" s="23"/>
      <c r="E10" s="23"/>
      <c r="F10" s="23"/>
      <c r="G10" s="23"/>
      <c r="H10" s="23"/>
      <c r="I10" s="23"/>
    </row>
    <row r="11" spans="1:9" x14ac:dyDescent="0.2">
      <c r="B11" s="23" t="s">
        <v>765</v>
      </c>
      <c r="C11" s="23"/>
      <c r="D11" s="23"/>
      <c r="E11" s="23"/>
      <c r="F11" s="23"/>
      <c r="G11" s="23"/>
      <c r="H11" s="23"/>
      <c r="I11" s="23"/>
    </row>
    <row r="12" spans="1:9" x14ac:dyDescent="0.2">
      <c r="A12" s="23"/>
      <c r="B12" s="23"/>
      <c r="C12" s="23"/>
      <c r="D12" s="23"/>
      <c r="E12" s="23"/>
      <c r="F12" s="23"/>
      <c r="G12" s="23"/>
      <c r="H12" s="23"/>
      <c r="I12" s="23"/>
    </row>
    <row r="13" spans="1:9" x14ac:dyDescent="0.2">
      <c r="A13" s="23"/>
      <c r="B13" s="23"/>
      <c r="C13" s="23"/>
      <c r="D13" s="23"/>
      <c r="F13" s="25"/>
      <c r="G13" s="23"/>
      <c r="H13" s="23"/>
      <c r="I13" s="23"/>
    </row>
    <row r="14" spans="1:9" x14ac:dyDescent="0.2">
      <c r="A14" s="252" t="s">
        <v>766</v>
      </c>
      <c r="B14" s="252"/>
      <c r="C14" s="252"/>
      <c r="D14" s="252"/>
      <c r="E14" s="252"/>
      <c r="F14" s="252"/>
      <c r="G14" s="252"/>
      <c r="H14" s="252"/>
      <c r="I14" s="252"/>
    </row>
    <row r="15" spans="1:9" x14ac:dyDescent="0.2">
      <c r="A15" s="23"/>
      <c r="B15" s="24"/>
      <c r="C15" s="24"/>
      <c r="D15" s="24"/>
      <c r="E15" s="24"/>
      <c r="F15" s="23"/>
      <c r="G15" s="23"/>
      <c r="H15" s="23"/>
      <c r="I15" s="23"/>
    </row>
    <row r="16" spans="1:9" x14ac:dyDescent="0.2">
      <c r="A16" s="23"/>
      <c r="B16" s="23" t="s">
        <v>84</v>
      </c>
      <c r="C16" s="24"/>
      <c r="D16" s="24"/>
      <c r="E16" s="24"/>
      <c r="F16" s="23"/>
      <c r="G16" s="25"/>
      <c r="H16" s="26">
        <f>'Verzamelblad per gebouw'!Y11</f>
        <v>0</v>
      </c>
      <c r="I16" s="23"/>
    </row>
    <row r="17" spans="1:9" ht="12" thickBot="1" x14ac:dyDescent="0.25">
      <c r="A17" s="23"/>
      <c r="B17" s="23" t="s">
        <v>2186</v>
      </c>
      <c r="C17" s="24"/>
      <c r="D17" s="24"/>
      <c r="E17" s="24"/>
      <c r="F17" s="23"/>
      <c r="G17" s="25"/>
      <c r="H17" s="27">
        <f>'Verzamelblad per gebouw'!Z11+'Verzamelblad per gebouw'!AA11+'Verzamelblad per gebouw'!AB11</f>
        <v>0</v>
      </c>
      <c r="I17" s="23"/>
    </row>
    <row r="18" spans="1:9" ht="12" thickBot="1" x14ac:dyDescent="0.25">
      <c r="A18" s="23"/>
      <c r="B18" s="20" t="s">
        <v>94</v>
      </c>
      <c r="C18" s="24"/>
      <c r="D18" s="24"/>
      <c r="E18" s="24"/>
      <c r="F18" s="23"/>
      <c r="G18" s="25"/>
      <c r="H18" s="28">
        <f>SUM(H16:H17)</f>
        <v>0</v>
      </c>
      <c r="I18" s="23"/>
    </row>
    <row r="19" spans="1:9" ht="12" thickBot="1" x14ac:dyDescent="0.25">
      <c r="A19" s="23"/>
      <c r="B19" s="23"/>
      <c r="C19" s="24"/>
      <c r="D19" s="24"/>
      <c r="E19" s="24"/>
      <c r="F19" s="23"/>
      <c r="G19" s="25"/>
      <c r="H19" s="29"/>
      <c r="I19" s="23"/>
    </row>
    <row r="20" spans="1:9" ht="12" hidden="1" thickBot="1" x14ac:dyDescent="0.25">
      <c r="A20" s="23"/>
      <c r="B20" s="30" t="s">
        <v>95</v>
      </c>
      <c r="C20" s="24"/>
      <c r="D20" s="24"/>
      <c r="E20" s="24"/>
      <c r="F20" s="23"/>
      <c r="G20" s="25"/>
      <c r="H20" s="28">
        <f>Rekenblad!D4</f>
        <v>0</v>
      </c>
      <c r="I20" s="23"/>
    </row>
    <row r="21" spans="1:9" ht="12" hidden="1" thickBot="1" x14ac:dyDescent="0.25">
      <c r="A21" s="23"/>
      <c r="B21" s="30" t="s">
        <v>85</v>
      </c>
      <c r="C21" s="24"/>
      <c r="D21" s="24"/>
      <c r="E21" s="24"/>
      <c r="F21" s="23"/>
      <c r="G21" s="25"/>
      <c r="H21" s="28">
        <f>Rekenblad!D5</f>
        <v>0</v>
      </c>
      <c r="I21" s="23"/>
    </row>
    <row r="22" spans="1:9" ht="12" thickBot="1" x14ac:dyDescent="0.25">
      <c r="A22" s="23"/>
      <c r="B22" s="30" t="s">
        <v>98</v>
      </c>
      <c r="C22" s="24"/>
      <c r="D22" s="24"/>
      <c r="E22" s="24"/>
      <c r="F22" s="23"/>
      <c r="G22" s="25"/>
      <c r="H22" s="28">
        <f>Rekenblad!D7</f>
        <v>0</v>
      </c>
      <c r="I22" s="23"/>
    </row>
    <row r="23" spans="1:9" x14ac:dyDescent="0.2">
      <c r="A23" s="23"/>
      <c r="B23" s="30"/>
      <c r="C23" s="24"/>
      <c r="D23" s="24"/>
      <c r="E23" s="24"/>
      <c r="F23" s="23"/>
      <c r="G23" s="25"/>
      <c r="H23" s="29"/>
      <c r="I23" s="23"/>
    </row>
    <row r="24" spans="1:9" x14ac:dyDescent="0.2">
      <c r="A24" s="23"/>
      <c r="B24" s="31"/>
      <c r="C24" s="24"/>
      <c r="D24" s="24"/>
      <c r="E24" s="24"/>
      <c r="F24" s="23"/>
      <c r="G24" s="25"/>
      <c r="H24" s="23"/>
      <c r="I24" s="23"/>
    </row>
    <row r="25" spans="1:9" x14ac:dyDescent="0.2">
      <c r="A25" s="253" t="s">
        <v>767</v>
      </c>
      <c r="B25" s="253"/>
      <c r="C25" s="253"/>
      <c r="D25" s="253"/>
      <c r="E25" s="253"/>
      <c r="F25" s="253"/>
      <c r="G25" s="253"/>
      <c r="H25" s="253"/>
      <c r="I25" s="253"/>
    </row>
    <row r="26" spans="1:9" x14ac:dyDescent="0.2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">
      <c r="A27" s="23"/>
      <c r="B27" s="23"/>
      <c r="C27" s="23"/>
      <c r="D27" s="23"/>
      <c r="E27" s="23"/>
      <c r="F27" s="23"/>
      <c r="G27" s="23"/>
      <c r="H27" s="23"/>
      <c r="I27" s="23"/>
    </row>
    <row r="28" spans="1:9" x14ac:dyDescent="0.2">
      <c r="A28" s="23" t="s">
        <v>4</v>
      </c>
      <c r="B28" s="23"/>
      <c r="C28" s="23"/>
      <c r="D28" s="23"/>
      <c r="E28" s="23"/>
      <c r="F28" s="23"/>
      <c r="G28" s="23"/>
      <c r="H28" s="23"/>
      <c r="I28" s="23"/>
    </row>
    <row r="29" spans="1:9" x14ac:dyDescent="0.2">
      <c r="A29" s="23" t="s">
        <v>5</v>
      </c>
      <c r="B29" s="23"/>
      <c r="C29" s="23"/>
      <c r="D29" s="23"/>
      <c r="E29" s="23"/>
      <c r="F29" s="23"/>
      <c r="G29" s="23"/>
      <c r="H29" s="23"/>
      <c r="I29" s="23"/>
    </row>
    <row r="30" spans="1:9" x14ac:dyDescent="0.2">
      <c r="A30" s="23"/>
      <c r="B30" s="23"/>
      <c r="C30" s="23"/>
      <c r="D30" s="23"/>
      <c r="E30" s="23"/>
      <c r="F30" s="23"/>
      <c r="G30" s="23"/>
      <c r="H30" s="23"/>
      <c r="I30" s="23"/>
    </row>
    <row r="31" spans="1:9" x14ac:dyDescent="0.2">
      <c r="A31" s="23"/>
      <c r="B31" s="163" t="s">
        <v>105</v>
      </c>
      <c r="C31" s="23"/>
      <c r="D31" s="23"/>
      <c r="E31" s="23"/>
      <c r="F31" s="163" t="s">
        <v>108</v>
      </c>
      <c r="G31" s="23"/>
      <c r="H31" s="23"/>
      <c r="I31" s="23"/>
    </row>
    <row r="32" spans="1:9" x14ac:dyDescent="0.2">
      <c r="A32" s="23"/>
      <c r="B32" s="163" t="s">
        <v>107</v>
      </c>
      <c r="C32" s="23"/>
      <c r="D32" s="23"/>
      <c r="E32" s="23"/>
      <c r="F32" s="163" t="s">
        <v>106</v>
      </c>
      <c r="G32" s="23"/>
      <c r="H32" s="23"/>
      <c r="I32" s="23"/>
    </row>
    <row r="33" spans="1:9" x14ac:dyDescent="0.2">
      <c r="A33" s="23"/>
      <c r="B33" s="163"/>
      <c r="C33" s="23"/>
      <c r="D33" s="23"/>
      <c r="E33" s="23"/>
      <c r="F33" s="23"/>
      <c r="G33" s="23"/>
      <c r="H33" s="23"/>
      <c r="I33" s="23"/>
    </row>
    <row r="34" spans="1:9" x14ac:dyDescent="0.2">
      <c r="A34" s="23"/>
      <c r="B34" s="23"/>
      <c r="C34" s="23"/>
      <c r="D34" s="23"/>
      <c r="E34" s="23"/>
      <c r="F34" s="23"/>
      <c r="G34" s="23"/>
      <c r="H34" s="23"/>
      <c r="I34" s="23"/>
    </row>
    <row r="35" spans="1:9" x14ac:dyDescent="0.2">
      <c r="A35" s="23" t="s">
        <v>6</v>
      </c>
      <c r="B35" s="23"/>
      <c r="C35" s="23"/>
      <c r="D35" s="245"/>
      <c r="E35" s="246"/>
      <c r="F35" s="247"/>
      <c r="G35" s="32" t="s">
        <v>7</v>
      </c>
      <c r="H35" s="117"/>
      <c r="I35" s="23"/>
    </row>
    <row r="36" spans="1:9" x14ac:dyDescent="0.2">
      <c r="A36" s="23"/>
      <c r="B36" s="23"/>
      <c r="C36" s="23"/>
      <c r="D36" s="23"/>
      <c r="E36" s="23"/>
      <c r="F36" s="23"/>
      <c r="G36" s="23"/>
      <c r="H36" s="23"/>
      <c r="I36" s="23"/>
    </row>
    <row r="37" spans="1:9" x14ac:dyDescent="0.2">
      <c r="A37" s="23" t="s">
        <v>8</v>
      </c>
      <c r="B37" s="23"/>
      <c r="C37" s="23"/>
      <c r="D37" s="248"/>
      <c r="E37" s="249"/>
      <c r="F37" s="249"/>
      <c r="G37" s="250"/>
      <c r="H37" s="33"/>
      <c r="I37" s="23"/>
    </row>
    <row r="38" spans="1:9" x14ac:dyDescent="0.2">
      <c r="A38" s="23"/>
      <c r="B38" s="23"/>
      <c r="C38" s="23"/>
      <c r="D38" s="23"/>
      <c r="E38" s="23"/>
      <c r="F38" s="23"/>
      <c r="G38" s="23"/>
      <c r="H38" s="23"/>
      <c r="I38" s="23"/>
    </row>
    <row r="39" spans="1:9" x14ac:dyDescent="0.2">
      <c r="A39" s="23" t="s">
        <v>9</v>
      </c>
      <c r="B39" s="23"/>
      <c r="C39" s="23"/>
      <c r="D39" s="23"/>
      <c r="E39" s="23"/>
      <c r="F39" s="23"/>
      <c r="G39" s="23"/>
      <c r="H39" s="23" t="s">
        <v>10</v>
      </c>
      <c r="I39" s="23"/>
    </row>
    <row r="40" spans="1:9" x14ac:dyDescent="0.2">
      <c r="A40" s="23"/>
      <c r="B40" s="23"/>
      <c r="C40" s="23"/>
      <c r="D40" s="23"/>
      <c r="E40" s="23"/>
      <c r="F40" s="23"/>
      <c r="G40" s="23"/>
      <c r="H40" s="23"/>
      <c r="I40" s="23"/>
    </row>
    <row r="41" spans="1:9" x14ac:dyDescent="0.2">
      <c r="A41" s="23"/>
      <c r="B41" s="23"/>
      <c r="C41" s="23"/>
      <c r="D41" s="23"/>
      <c r="E41" s="23"/>
      <c r="F41" s="23"/>
      <c r="G41" s="23"/>
      <c r="H41" s="23"/>
      <c r="I41" s="23"/>
    </row>
    <row r="42" spans="1:9" x14ac:dyDescent="0.2">
      <c r="A42" s="23"/>
      <c r="B42" s="23"/>
      <c r="C42" s="23"/>
      <c r="D42" s="23"/>
      <c r="E42" s="23"/>
      <c r="F42" s="23"/>
      <c r="G42" s="23"/>
      <c r="H42" s="23"/>
      <c r="I42" s="23"/>
    </row>
    <row r="43" spans="1:9" x14ac:dyDescent="0.2">
      <c r="A43" s="23"/>
      <c r="B43" s="23"/>
      <c r="C43" s="23"/>
      <c r="D43" s="23"/>
      <c r="E43" s="23"/>
      <c r="F43" s="23"/>
      <c r="G43" s="23"/>
      <c r="H43" s="23"/>
      <c r="I43" s="23"/>
    </row>
  </sheetData>
  <sheetProtection algorithmName="SHA-512" hashValue="9A7fryzPWHVfwhDYtJOtlTlyQMShZE5A1j8oh9bDRwctocO8CchC5oTe6JkUfE51wS4oeEzslDg66f8cQFYvfA==" saltValue="cwPA+6ore5joZOuAnGrQcg==" spinCount="100000" sheet="1" selectLockedCells="1"/>
  <mergeCells count="7">
    <mergeCell ref="E4:H4"/>
    <mergeCell ref="E5:H5"/>
    <mergeCell ref="D35:F35"/>
    <mergeCell ref="D37:G37"/>
    <mergeCell ref="B7:H9"/>
    <mergeCell ref="A14:I14"/>
    <mergeCell ref="A25:I25"/>
  </mergeCells>
  <pageMargins left="0.74803149606299213" right="0.74803149606299213" top="1.7716535433070868" bottom="0.98425196850393704" header="0.51181102362204722" footer="0.51181102362204722"/>
  <pageSetup paperSize="9" scale="8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AR23"/>
  <sheetViews>
    <sheetView showGridLines="0" showRowColHeaders="0" showZeros="0" zoomScaleNormal="100" zoomScaleSheetLayoutView="115" workbookViewId="0">
      <selection activeCell="G5" sqref="G5"/>
    </sheetView>
  </sheetViews>
  <sheetFormatPr defaultColWidth="8.88671875" defaultRowHeight="12.6" x14ac:dyDescent="0.2"/>
  <cols>
    <col min="1" max="1" width="39.33203125" style="16" customWidth="1"/>
    <col min="2" max="2" width="18" style="16" customWidth="1"/>
    <col min="3" max="3" width="11.88671875" style="16" customWidth="1"/>
    <col min="4" max="4" width="18.109375" style="16" bestFit="1" customWidth="1"/>
    <col min="5" max="5" width="8.21875" style="16" customWidth="1"/>
    <col min="6" max="6" width="11" style="155" customWidth="1"/>
    <col min="7" max="7" width="11.21875" style="155" customWidth="1"/>
    <col min="8" max="20" width="11.21875" style="126" customWidth="1"/>
    <col min="21" max="24" width="9.44140625" style="126" hidden="1" customWidth="1"/>
    <col min="25" max="25" width="19" style="16" customWidth="1"/>
    <col min="26" max="29" width="9.44140625" style="16" customWidth="1"/>
    <col min="30" max="16384" width="8.88671875" style="16"/>
  </cols>
  <sheetData>
    <row r="1" spans="1:42" ht="13.8" x14ac:dyDescent="0.25">
      <c r="B1" s="34" t="str">
        <f>Inschrijfbiljet!A1</f>
        <v>Inschrijfformulieren provincie Noord-Brabant</v>
      </c>
    </row>
    <row r="2" spans="1:42" ht="13.2" thickBot="1" x14ac:dyDescent="0.25"/>
    <row r="3" spans="1:42" ht="15" customHeight="1" x14ac:dyDescent="0.2">
      <c r="A3" s="35"/>
      <c r="B3" s="36"/>
      <c r="C3" s="36"/>
      <c r="D3" s="36"/>
      <c r="E3" s="36"/>
      <c r="F3" s="36"/>
      <c r="G3" s="224" t="s">
        <v>2187</v>
      </c>
      <c r="H3" s="161">
        <v>51</v>
      </c>
      <c r="I3" s="161">
        <v>52</v>
      </c>
      <c r="J3" s="161">
        <v>53</v>
      </c>
      <c r="K3" s="161">
        <v>54</v>
      </c>
      <c r="L3" s="161">
        <v>55</v>
      </c>
      <c r="M3" s="161">
        <v>56</v>
      </c>
      <c r="N3" s="161">
        <v>57</v>
      </c>
      <c r="O3" s="161">
        <v>59</v>
      </c>
      <c r="P3" s="161">
        <v>61</v>
      </c>
      <c r="Q3" s="161">
        <v>62</v>
      </c>
      <c r="R3" s="161">
        <v>63</v>
      </c>
      <c r="S3" s="161">
        <v>64</v>
      </c>
      <c r="T3" s="161">
        <v>65</v>
      </c>
      <c r="U3" s="161"/>
      <c r="V3" s="161"/>
      <c r="W3" s="161"/>
      <c r="X3" s="161"/>
      <c r="Y3" s="37"/>
      <c r="Z3" s="38"/>
      <c r="AA3" s="38"/>
      <c r="AB3" s="38"/>
    </row>
    <row r="4" spans="1:42" ht="250.5" customHeight="1" thickBot="1" x14ac:dyDescent="0.25">
      <c r="A4" s="40" t="s">
        <v>13</v>
      </c>
      <c r="B4" s="41" t="s">
        <v>118</v>
      </c>
      <c r="C4" s="41" t="s">
        <v>54</v>
      </c>
      <c r="D4" s="41" t="s">
        <v>55</v>
      </c>
      <c r="E4" s="42" t="s">
        <v>92</v>
      </c>
      <c r="F4" s="42" t="s">
        <v>89</v>
      </c>
      <c r="G4" s="43" t="s">
        <v>2140</v>
      </c>
      <c r="H4" s="43" t="s">
        <v>130</v>
      </c>
      <c r="I4" s="43" t="s">
        <v>131</v>
      </c>
      <c r="J4" s="43" t="s">
        <v>133</v>
      </c>
      <c r="K4" s="43" t="s">
        <v>132</v>
      </c>
      <c r="L4" s="43" t="s">
        <v>134</v>
      </c>
      <c r="M4" s="43" t="s">
        <v>135</v>
      </c>
      <c r="N4" s="43" t="s">
        <v>136</v>
      </c>
      <c r="O4" s="43" t="s">
        <v>779</v>
      </c>
      <c r="P4" s="43" t="s">
        <v>137</v>
      </c>
      <c r="Q4" s="43" t="s">
        <v>138</v>
      </c>
      <c r="R4" s="43" t="s">
        <v>139</v>
      </c>
      <c r="S4" s="43" t="s">
        <v>140</v>
      </c>
      <c r="T4" s="43" t="s">
        <v>161</v>
      </c>
      <c r="U4" s="43"/>
      <c r="V4" s="43"/>
      <c r="W4" s="43"/>
      <c r="X4" s="44"/>
      <c r="Y4" s="43" t="s">
        <v>56</v>
      </c>
      <c r="Z4" s="45" t="s">
        <v>123</v>
      </c>
      <c r="AA4" s="45" t="s">
        <v>2197</v>
      </c>
      <c r="AB4" s="45" t="s">
        <v>2198</v>
      </c>
      <c r="AC4" s="127"/>
    </row>
    <row r="5" spans="1:42" ht="15" thickBot="1" x14ac:dyDescent="0.25">
      <c r="A5" s="203" t="s">
        <v>768</v>
      </c>
      <c r="B5" s="37" t="s">
        <v>121</v>
      </c>
      <c r="C5" s="37" t="s">
        <v>119</v>
      </c>
      <c r="D5" s="165" t="s">
        <v>120</v>
      </c>
      <c r="E5" s="48">
        <v>43300</v>
      </c>
      <c r="F5" s="162" t="s">
        <v>102</v>
      </c>
      <c r="G5" s="226">
        <f>Draaitabel!C5</f>
        <v>0</v>
      </c>
      <c r="H5" s="226">
        <f>Draaitabel!D5</f>
        <v>0</v>
      </c>
      <c r="I5" s="226">
        <f>Draaitabel!E5</f>
        <v>0</v>
      </c>
      <c r="J5" s="226">
        <f>Draaitabel!F5</f>
        <v>0</v>
      </c>
      <c r="K5" s="226">
        <f>Draaitabel!G5</f>
        <v>0</v>
      </c>
      <c r="L5" s="226">
        <f>Draaitabel!H5</f>
        <v>0</v>
      </c>
      <c r="M5" s="226">
        <f>Draaitabel!I5</f>
        <v>0</v>
      </c>
      <c r="N5" s="226">
        <f>Draaitabel!J5</f>
        <v>0</v>
      </c>
      <c r="O5" s="226">
        <f>Draaitabel!K5</f>
        <v>0</v>
      </c>
      <c r="P5" s="226">
        <f>Draaitabel!L5</f>
        <v>0</v>
      </c>
      <c r="Q5" s="226">
        <f>Draaitabel!M5</f>
        <v>0</v>
      </c>
      <c r="R5" s="226">
        <f>Draaitabel!N5</f>
        <v>0</v>
      </c>
      <c r="S5" s="226">
        <f>Draaitabel!O5</f>
        <v>0</v>
      </c>
      <c r="T5" s="226">
        <f>Draaitabel!P5</f>
        <v>0</v>
      </c>
      <c r="U5" s="36"/>
      <c r="V5" s="36"/>
      <c r="W5" s="36"/>
      <c r="X5" s="36"/>
      <c r="Y5" s="228">
        <f>SUM(G5:X5)</f>
        <v>0</v>
      </c>
      <c r="Z5" s="226"/>
      <c r="AA5" s="259"/>
      <c r="AB5" s="227"/>
    </row>
    <row r="6" spans="1:42" ht="15" thickBot="1" x14ac:dyDescent="0.25">
      <c r="A6" s="204" t="s">
        <v>769</v>
      </c>
      <c r="B6" s="47" t="s">
        <v>772</v>
      </c>
      <c r="C6" s="37" t="s">
        <v>119</v>
      </c>
      <c r="D6" s="165" t="s">
        <v>120</v>
      </c>
      <c r="E6" s="48">
        <v>6000</v>
      </c>
      <c r="F6" s="162" t="s">
        <v>102</v>
      </c>
      <c r="G6" s="162"/>
      <c r="H6" s="226">
        <f>Draaitabel!D6</f>
        <v>0</v>
      </c>
      <c r="I6" s="223"/>
      <c r="J6" s="226">
        <f>Draaitabel!F6</f>
        <v>0</v>
      </c>
      <c r="K6" s="223"/>
      <c r="L6" s="226">
        <f>Draaitabel!H6</f>
        <v>0</v>
      </c>
      <c r="M6" s="226">
        <f>Draaitabel!I6</f>
        <v>0</v>
      </c>
      <c r="N6" s="226">
        <f>Draaitabel!J6</f>
        <v>0</v>
      </c>
      <c r="O6" s="226">
        <f>Draaitabel!K6</f>
        <v>0</v>
      </c>
      <c r="P6" s="226">
        <f>Draaitabel!L6</f>
        <v>0</v>
      </c>
      <c r="Q6" s="226">
        <f>Draaitabel!M6</f>
        <v>0</v>
      </c>
      <c r="R6" s="226">
        <f>Draaitabel!N6</f>
        <v>0</v>
      </c>
      <c r="S6" s="226">
        <f>Draaitabel!O6</f>
        <v>0</v>
      </c>
      <c r="T6" s="226">
        <f>Draaitabel!P6</f>
        <v>0</v>
      </c>
      <c r="U6" s="164"/>
      <c r="V6" s="164"/>
      <c r="W6" s="164"/>
      <c r="X6" s="164"/>
      <c r="Y6" s="228">
        <f>SUM(G6:X6)</f>
        <v>0</v>
      </c>
      <c r="Z6" s="226"/>
      <c r="AA6" s="260"/>
      <c r="AB6" s="227"/>
    </row>
    <row r="7" spans="1:42" ht="15" thickBot="1" x14ac:dyDescent="0.25">
      <c r="A7" s="205" t="s">
        <v>774</v>
      </c>
      <c r="B7" s="46" t="s">
        <v>773</v>
      </c>
      <c r="C7" s="47" t="s">
        <v>778</v>
      </c>
      <c r="D7" s="165" t="s">
        <v>120</v>
      </c>
      <c r="E7" s="48">
        <v>5785</v>
      </c>
      <c r="F7" s="162" t="s">
        <v>102</v>
      </c>
      <c r="G7" s="162"/>
      <c r="H7" s="226">
        <f>Draaitabel!D7</f>
        <v>0</v>
      </c>
      <c r="I7" s="226">
        <f>Draaitabel!E7</f>
        <v>0</v>
      </c>
      <c r="J7" s="226">
        <f>Draaitabel!F7</f>
        <v>0</v>
      </c>
      <c r="K7" s="223"/>
      <c r="L7" s="226">
        <f>Draaitabel!H7</f>
        <v>0</v>
      </c>
      <c r="M7" s="226">
        <f>Draaitabel!I7</f>
        <v>0</v>
      </c>
      <c r="N7" s="226">
        <f>Draaitabel!J7</f>
        <v>0</v>
      </c>
      <c r="O7" s="226">
        <f>Draaitabel!K7</f>
        <v>0</v>
      </c>
      <c r="P7" s="226">
        <f>Draaitabel!L7</f>
        <v>0</v>
      </c>
      <c r="Q7" s="223"/>
      <c r="R7" s="223"/>
      <c r="S7" s="223"/>
      <c r="T7" s="226">
        <f>Draaitabel!P7</f>
        <v>0</v>
      </c>
      <c r="U7" s="164"/>
      <c r="V7" s="164"/>
      <c r="W7" s="164"/>
      <c r="X7" s="164"/>
      <c r="Y7" s="228">
        <f>SUM(G7:X7)</f>
        <v>0</v>
      </c>
      <c r="Z7" s="226"/>
      <c r="AA7" s="260"/>
      <c r="AB7" s="259"/>
    </row>
    <row r="8" spans="1:42" ht="15" thickBot="1" x14ac:dyDescent="0.25">
      <c r="A8" s="204" t="s">
        <v>771</v>
      </c>
      <c r="B8" s="47" t="s">
        <v>775</v>
      </c>
      <c r="C8" s="47" t="s">
        <v>777</v>
      </c>
      <c r="D8" s="165" t="s">
        <v>120</v>
      </c>
      <c r="E8" s="48">
        <v>5465</v>
      </c>
      <c r="F8" s="162" t="s">
        <v>102</v>
      </c>
      <c r="G8" s="162"/>
      <c r="H8" s="226">
        <f>Draaitabel!D8</f>
        <v>0</v>
      </c>
      <c r="I8" s="223"/>
      <c r="J8" s="226">
        <f>Draaitabel!F8</f>
        <v>0</v>
      </c>
      <c r="K8" s="223"/>
      <c r="L8" s="226">
        <f>Draaitabel!H8</f>
        <v>0</v>
      </c>
      <c r="M8" s="226">
        <f>Draaitabel!I8</f>
        <v>0</v>
      </c>
      <c r="N8" s="226">
        <f>Draaitabel!J8</f>
        <v>0</v>
      </c>
      <c r="O8" s="223"/>
      <c r="P8" s="226">
        <f>Draaitabel!L8</f>
        <v>0</v>
      </c>
      <c r="Q8" s="223"/>
      <c r="R8" s="223"/>
      <c r="S8" s="223"/>
      <c r="T8" s="226">
        <f>Draaitabel!P8</f>
        <v>0</v>
      </c>
      <c r="U8" s="47"/>
      <c r="V8" s="47"/>
      <c r="W8" s="47"/>
      <c r="X8" s="47"/>
      <c r="Y8" s="228">
        <f>SUM(G8:X8)</f>
        <v>0</v>
      </c>
      <c r="Z8" s="226"/>
      <c r="AA8" s="260"/>
      <c r="AB8" s="260"/>
    </row>
    <row r="9" spans="1:42" ht="15" thickBot="1" x14ac:dyDescent="0.25">
      <c r="A9" s="204" t="s">
        <v>770</v>
      </c>
      <c r="B9" s="47" t="s">
        <v>776</v>
      </c>
      <c r="C9" s="47" t="s">
        <v>777</v>
      </c>
      <c r="D9" s="165" t="s">
        <v>120</v>
      </c>
      <c r="E9" s="48">
        <v>4125</v>
      </c>
      <c r="F9" s="231" t="s">
        <v>102</v>
      </c>
      <c r="G9" s="235"/>
      <c r="H9" s="236"/>
      <c r="I9" s="226">
        <f>Draaitabel!E9</f>
        <v>0</v>
      </c>
      <c r="J9" s="226">
        <f>Draaitabel!F9</f>
        <v>0</v>
      </c>
      <c r="K9" s="236"/>
      <c r="L9" s="226">
        <f>Draaitabel!H9</f>
        <v>0</v>
      </c>
      <c r="M9" s="226">
        <f>Draaitabel!I9</f>
        <v>0</v>
      </c>
      <c r="N9" s="226">
        <f>Draaitabel!J9</f>
        <v>0</v>
      </c>
      <c r="O9" s="236"/>
      <c r="P9" s="226">
        <f>Draaitabel!L9</f>
        <v>0</v>
      </c>
      <c r="Q9" s="236"/>
      <c r="R9" s="236"/>
      <c r="S9" s="236"/>
      <c r="T9" s="226">
        <f>Draaitabel!P9</f>
        <v>0</v>
      </c>
      <c r="U9" s="232"/>
      <c r="V9" s="232"/>
      <c r="W9" s="232"/>
      <c r="X9" s="232"/>
      <c r="Y9" s="233">
        <f>SUM(G9:X9)</f>
        <v>0</v>
      </c>
      <c r="Z9" s="234"/>
      <c r="AA9" s="261"/>
      <c r="AB9" s="261"/>
    </row>
    <row r="10" spans="1:42" ht="13.2" thickBot="1" x14ac:dyDescent="0.25"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230"/>
      <c r="AA10" s="50"/>
      <c r="AB10" s="50"/>
    </row>
    <row r="11" spans="1:42" ht="13.2" thickBot="1" x14ac:dyDescent="0.25">
      <c r="A11" s="128" t="s">
        <v>766</v>
      </c>
      <c r="B11" s="129"/>
      <c r="C11" s="129"/>
      <c r="D11" s="129"/>
      <c r="E11" s="51"/>
      <c r="F11" s="51" t="s">
        <v>57</v>
      </c>
      <c r="G11" s="229">
        <f>SUM(G5:G9)</f>
        <v>0</v>
      </c>
      <c r="H11" s="229">
        <f>SUM(H5:H9)</f>
        <v>0</v>
      </c>
      <c r="I11" s="229">
        <f t="shared" ref="I11:Z11" si="0">SUM(I5:I9)</f>
        <v>0</v>
      </c>
      <c r="J11" s="229">
        <f t="shared" si="0"/>
        <v>0</v>
      </c>
      <c r="K11" s="229">
        <f t="shared" si="0"/>
        <v>0</v>
      </c>
      <c r="L11" s="229">
        <f t="shared" si="0"/>
        <v>0</v>
      </c>
      <c r="M11" s="229">
        <f t="shared" si="0"/>
        <v>0</v>
      </c>
      <c r="N11" s="229">
        <f t="shared" si="0"/>
        <v>0</v>
      </c>
      <c r="O11" s="229">
        <f t="shared" si="0"/>
        <v>0</v>
      </c>
      <c r="P11" s="229">
        <f t="shared" si="0"/>
        <v>0</v>
      </c>
      <c r="Q11" s="229">
        <f t="shared" si="0"/>
        <v>0</v>
      </c>
      <c r="R11" s="229">
        <f t="shared" si="0"/>
        <v>0</v>
      </c>
      <c r="S11" s="229">
        <f t="shared" si="0"/>
        <v>0</v>
      </c>
      <c r="T11" s="229">
        <f t="shared" si="0"/>
        <v>0</v>
      </c>
      <c r="U11" s="229">
        <f t="shared" si="0"/>
        <v>0</v>
      </c>
      <c r="V11" s="229">
        <f t="shared" si="0"/>
        <v>0</v>
      </c>
      <c r="W11" s="229">
        <f t="shared" si="0"/>
        <v>0</v>
      </c>
      <c r="X11" s="229">
        <f t="shared" si="0"/>
        <v>0</v>
      </c>
      <c r="Y11" s="229">
        <f t="shared" si="0"/>
        <v>0</v>
      </c>
      <c r="Z11" s="229">
        <f t="shared" si="0"/>
        <v>0</v>
      </c>
      <c r="AA11" s="229">
        <f t="shared" ref="AA11:AB11" si="1">SUM(AA5:AA9)</f>
        <v>0</v>
      </c>
      <c r="AB11" s="229">
        <f t="shared" si="1"/>
        <v>0</v>
      </c>
    </row>
    <row r="12" spans="1:42" x14ac:dyDescent="0.2">
      <c r="B12" s="55"/>
      <c r="C12" s="55"/>
      <c r="D12" s="55"/>
      <c r="E12" s="55"/>
      <c r="F12" s="156"/>
      <c r="G12" s="156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55"/>
      <c r="AC12" s="39"/>
    </row>
    <row r="13" spans="1:42" s="53" customFormat="1" x14ac:dyDescent="0.2">
      <c r="A13" s="17"/>
      <c r="B13" s="52"/>
      <c r="C13" s="52"/>
      <c r="D13" s="52"/>
      <c r="E13" s="52"/>
      <c r="F13" s="157"/>
      <c r="G13" s="157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39"/>
      <c r="AA13" s="39"/>
      <c r="AB13" s="39"/>
      <c r="AC13" s="39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54" customFormat="1" ht="14.25" customHeight="1" x14ac:dyDescent="0.25">
      <c r="B14" s="55" t="s">
        <v>6</v>
      </c>
      <c r="C14" s="254">
        <f>Inschrijfbiljet!D35</f>
        <v>0</v>
      </c>
      <c r="D14" s="255"/>
      <c r="E14" s="56"/>
      <c r="F14" s="158"/>
      <c r="G14" s="158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206">
        <f>Inschrijfbiljet!H35</f>
        <v>0</v>
      </c>
      <c r="Z14" s="57"/>
      <c r="AA14" s="18"/>
      <c r="AB14" s="18"/>
      <c r="AC14" s="18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54" customFormat="1" ht="17.399999999999999" customHeight="1" x14ac:dyDescent="0.25">
      <c r="A15" s="17"/>
      <c r="B15" s="55"/>
      <c r="C15" s="55"/>
      <c r="D15" s="55"/>
      <c r="E15" s="55"/>
      <c r="F15" s="159"/>
      <c r="G15" s="159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54" customFormat="1" ht="17.399999999999999" customHeight="1" x14ac:dyDescent="0.25">
      <c r="A16" s="17"/>
      <c r="B16" s="55" t="s">
        <v>8</v>
      </c>
      <c r="C16" s="256">
        <f>Inschrijfbiljet!D37</f>
        <v>0</v>
      </c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8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4" s="54" customFormat="1" ht="17.399999999999999" customHeight="1" x14ac:dyDescent="0.25">
      <c r="B17" s="56"/>
      <c r="C17" s="56"/>
      <c r="D17" s="56"/>
      <c r="E17" s="56"/>
      <c r="F17" s="158"/>
      <c r="G17" s="158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8"/>
      <c r="AA17" s="58"/>
      <c r="AB17" s="58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4" s="54" customFormat="1" ht="17.399999999999999" customHeight="1" x14ac:dyDescent="0.25">
      <c r="A18" s="58"/>
      <c r="B18" s="56"/>
      <c r="C18" s="56"/>
      <c r="D18" s="56"/>
      <c r="E18" s="56"/>
      <c r="F18" s="158"/>
      <c r="G18" s="15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8"/>
      <c r="AA18" s="58"/>
      <c r="AB18" s="58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4" s="54" customFormat="1" ht="17.399999999999999" customHeight="1" x14ac:dyDescent="0.25">
      <c r="A19" s="17"/>
      <c r="B19" s="58" t="s">
        <v>9</v>
      </c>
      <c r="C19" s="56"/>
      <c r="D19" s="56"/>
      <c r="E19" s="56"/>
      <c r="F19" s="158"/>
      <c r="G19" s="158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8"/>
      <c r="AA19" s="58"/>
      <c r="AB19" s="58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s="53" customFormat="1" x14ac:dyDescent="0.2">
      <c r="A20" s="59"/>
      <c r="B20" s="60"/>
      <c r="C20" s="60"/>
      <c r="D20" s="60"/>
      <c r="E20" s="60"/>
      <c r="F20" s="160"/>
      <c r="G20" s="1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4" s="53" customFormat="1" x14ac:dyDescent="0.2">
      <c r="A21" s="59"/>
      <c r="B21" s="60"/>
      <c r="C21" s="60"/>
      <c r="D21" s="60"/>
      <c r="E21" s="60"/>
      <c r="F21" s="160"/>
      <c r="G21" s="1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4" s="53" customFormat="1" x14ac:dyDescent="0.2">
      <c r="A22" s="59"/>
      <c r="B22" s="60"/>
      <c r="C22" s="60"/>
      <c r="D22" s="60"/>
      <c r="E22" s="60"/>
      <c r="F22" s="160"/>
      <c r="G22" s="1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4" s="53" customFormat="1" x14ac:dyDescent="0.2">
      <c r="A23" s="59"/>
      <c r="B23" s="60"/>
      <c r="C23" s="60"/>
      <c r="D23" s="60"/>
      <c r="E23" s="60"/>
      <c r="F23" s="160"/>
      <c r="G23" s="1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</sheetData>
  <sheetProtection algorithmName="SHA-512" hashValue="pqypYZBug/DHLZtzSV8ktQv9Fr3H3I/gz7Xt9z4i5UW8yqAHiYcBrq67ShozjlKoPNVspQ6OpZ+kVrSWjHZONg==" saltValue="h5CnfqzD2Fzq83M6so1gVQ==" spinCount="100000" sheet="1" selectLockedCells="1"/>
  <mergeCells count="4">
    <mergeCell ref="C14:D14"/>
    <mergeCell ref="C16:Y16"/>
    <mergeCell ref="AA5:AA9"/>
    <mergeCell ref="AB7:AB9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44" orientation="landscape" r:id="rId1"/>
  <headerFooter alignWithMargins="0">
    <oddHeader>&amp;L&amp;G</oddHeader>
    <oddFooter xml:space="preserve">&amp;C
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X584"/>
  <sheetViews>
    <sheetView showGridLines="0" showZeros="0" view="pageBreakPreview" zoomScale="115" zoomScaleNormal="70" zoomScaleSheetLayoutView="115" zoomScalePageLayoutView="70" workbookViewId="0">
      <pane xSplit="4" ySplit="1" topLeftCell="S565" activePane="bottomRight" state="frozen"/>
      <selection activeCell="V5" sqref="V5"/>
      <selection pane="topRight" activeCell="V5" sqref="V5"/>
      <selection pane="bottomLeft" activeCell="V5" sqref="V5"/>
      <selection pane="bottomRight" activeCell="T569" sqref="T569:T573"/>
    </sheetView>
  </sheetViews>
  <sheetFormatPr defaultColWidth="8.88671875" defaultRowHeight="12.6" x14ac:dyDescent="0.2"/>
  <cols>
    <col min="1" max="1" width="13.33203125" style="215" bestFit="1" customWidth="1"/>
    <col min="2" max="2" width="15.33203125" style="215" bestFit="1" customWidth="1"/>
    <col min="3" max="3" width="13.5546875" style="219" bestFit="1" customWidth="1"/>
    <col min="4" max="4" width="18.44140625" style="215" bestFit="1" customWidth="1"/>
    <col min="5" max="5" width="16.5546875" style="220" bestFit="1" customWidth="1"/>
    <col min="6" max="6" width="43.44140625" style="215" bestFit="1" customWidth="1"/>
    <col min="7" max="7" width="37.5546875" style="215" bestFit="1" customWidth="1"/>
    <col min="8" max="8" width="15" style="215" bestFit="1" customWidth="1"/>
    <col min="9" max="9" width="13.109375" style="215" bestFit="1" customWidth="1"/>
    <col min="10" max="10" width="73.6640625" style="215" bestFit="1" customWidth="1"/>
    <col min="11" max="11" width="76.21875" style="215" customWidth="1"/>
    <col min="12" max="12" width="20.88671875" style="215" customWidth="1"/>
    <col min="13" max="13" width="51.109375" style="215" bestFit="1" customWidth="1"/>
    <col min="14" max="14" width="22.109375" style="220" bestFit="1" customWidth="1"/>
    <col min="15" max="15" width="17.33203125" style="215" customWidth="1"/>
    <col min="16" max="16" width="5.5546875" style="215" bestFit="1" customWidth="1"/>
    <col min="17" max="17" width="11.5546875" style="215" bestFit="1" customWidth="1"/>
    <col min="18" max="18" width="112.33203125" style="215" bestFit="1" customWidth="1"/>
    <col min="19" max="19" width="91.33203125" style="215" bestFit="1" customWidth="1"/>
    <col min="20" max="20" width="26.6640625" style="222" customWidth="1"/>
    <col min="21" max="21" width="9" style="218" hidden="1" customWidth="1"/>
    <col min="22" max="22" width="8.109375" style="218" hidden="1" customWidth="1"/>
    <col min="23" max="23" width="9.109375" style="218" hidden="1" customWidth="1"/>
    <col min="24" max="24" width="9.44140625" style="219" hidden="1" customWidth="1"/>
    <col min="25" max="16384" width="8.88671875" style="214"/>
  </cols>
  <sheetData>
    <row r="1" spans="1:24" ht="63" x14ac:dyDescent="0.2">
      <c r="A1" s="198" t="s">
        <v>147</v>
      </c>
      <c r="B1" s="198" t="s">
        <v>148</v>
      </c>
      <c r="C1" s="199" t="s">
        <v>149</v>
      </c>
      <c r="D1" s="198" t="s">
        <v>150</v>
      </c>
      <c r="E1" s="199" t="s">
        <v>61</v>
      </c>
      <c r="F1" s="198" t="s">
        <v>62</v>
      </c>
      <c r="G1" s="198" t="s">
        <v>151</v>
      </c>
      <c r="H1" s="198" t="s">
        <v>152</v>
      </c>
      <c r="I1" s="198" t="s">
        <v>153</v>
      </c>
      <c r="J1" s="198" t="s">
        <v>154</v>
      </c>
      <c r="K1" s="198" t="s">
        <v>49</v>
      </c>
      <c r="L1" s="198" t="s">
        <v>50</v>
      </c>
      <c r="M1" s="198" t="s">
        <v>51</v>
      </c>
      <c r="N1" s="200" t="s">
        <v>63</v>
      </c>
      <c r="O1" s="198" t="s">
        <v>52</v>
      </c>
      <c r="P1" s="198" t="s">
        <v>2199</v>
      </c>
      <c r="Q1" s="198" t="s">
        <v>155</v>
      </c>
      <c r="R1" s="198" t="s">
        <v>156</v>
      </c>
      <c r="S1" s="198" t="s">
        <v>64</v>
      </c>
      <c r="T1" s="201" t="s">
        <v>53</v>
      </c>
      <c r="U1" s="202" t="s">
        <v>65</v>
      </c>
      <c r="V1" s="202" t="s">
        <v>66</v>
      </c>
      <c r="W1" s="202" t="s">
        <v>104</v>
      </c>
      <c r="X1" s="202" t="s">
        <v>67</v>
      </c>
    </row>
    <row r="2" spans="1:24" s="217" customFormat="1" ht="16.5" customHeight="1" x14ac:dyDescent="0.2">
      <c r="A2" s="212" t="s">
        <v>786</v>
      </c>
      <c r="B2" s="212" t="s">
        <v>157</v>
      </c>
      <c r="C2" s="212" t="s">
        <v>787</v>
      </c>
      <c r="D2" s="212" t="s">
        <v>775</v>
      </c>
      <c r="E2" s="212" t="s">
        <v>158</v>
      </c>
      <c r="F2" s="212" t="s">
        <v>2083</v>
      </c>
      <c r="G2" s="212" t="s">
        <v>130</v>
      </c>
      <c r="H2" s="212">
        <v>51</v>
      </c>
      <c r="I2" s="212" t="s">
        <v>165</v>
      </c>
      <c r="J2" s="212" t="s">
        <v>166</v>
      </c>
      <c r="K2" s="212" t="s">
        <v>789</v>
      </c>
      <c r="L2" s="212" t="s">
        <v>790</v>
      </c>
      <c r="M2" s="212" t="s">
        <v>791</v>
      </c>
      <c r="N2" s="212" t="s">
        <v>792</v>
      </c>
      <c r="O2" s="212">
        <v>1</v>
      </c>
      <c r="P2" s="212" t="s">
        <v>163</v>
      </c>
      <c r="Q2" s="212">
        <v>2010</v>
      </c>
      <c r="R2" s="212"/>
      <c r="S2" s="212" t="s">
        <v>793</v>
      </c>
      <c r="T2" s="225"/>
      <c r="U2" s="216"/>
      <c r="V2" s="216"/>
      <c r="W2" s="216"/>
      <c r="X2" s="216"/>
    </row>
    <row r="3" spans="1:24" s="217" customFormat="1" ht="16.5" customHeight="1" x14ac:dyDescent="0.2">
      <c r="A3" s="212" t="s">
        <v>794</v>
      </c>
      <c r="B3" s="212" t="s">
        <v>795</v>
      </c>
      <c r="C3" s="212" t="s">
        <v>796</v>
      </c>
      <c r="D3" s="212" t="s">
        <v>773</v>
      </c>
      <c r="E3" s="212" t="s">
        <v>158</v>
      </c>
      <c r="F3" s="212" t="s">
        <v>2084</v>
      </c>
      <c r="G3" s="212" t="s">
        <v>130</v>
      </c>
      <c r="H3" s="212">
        <v>51</v>
      </c>
      <c r="I3" s="212" t="s">
        <v>165</v>
      </c>
      <c r="J3" s="212" t="s">
        <v>166</v>
      </c>
      <c r="K3" s="212" t="s">
        <v>798</v>
      </c>
      <c r="L3" s="212" t="s">
        <v>790</v>
      </c>
      <c r="M3" s="212" t="s">
        <v>799</v>
      </c>
      <c r="N3" s="212" t="s">
        <v>800</v>
      </c>
      <c r="O3" s="212">
        <v>1</v>
      </c>
      <c r="P3" s="212" t="s">
        <v>163</v>
      </c>
      <c r="Q3" s="212">
        <v>2011</v>
      </c>
      <c r="R3" s="212"/>
      <c r="S3" s="212" t="s">
        <v>801</v>
      </c>
      <c r="T3" s="225"/>
      <c r="U3" s="216"/>
      <c r="V3" s="216"/>
      <c r="W3" s="216"/>
      <c r="X3" s="216"/>
    </row>
    <row r="4" spans="1:24" s="217" customFormat="1" ht="16.5" customHeight="1" x14ac:dyDescent="0.2">
      <c r="A4" s="212" t="s">
        <v>802</v>
      </c>
      <c r="B4" s="212" t="s">
        <v>795</v>
      </c>
      <c r="C4" s="213" t="s">
        <v>796</v>
      </c>
      <c r="D4" s="212" t="s">
        <v>773</v>
      </c>
      <c r="E4" s="212" t="s">
        <v>158</v>
      </c>
      <c r="F4" s="212" t="s">
        <v>2085</v>
      </c>
      <c r="G4" s="212" t="s">
        <v>130</v>
      </c>
      <c r="H4" s="212">
        <v>51</v>
      </c>
      <c r="I4" s="212" t="s">
        <v>165</v>
      </c>
      <c r="J4" s="212" t="s">
        <v>166</v>
      </c>
      <c r="K4" s="212" t="s">
        <v>798</v>
      </c>
      <c r="L4" s="212" t="s">
        <v>790</v>
      </c>
      <c r="M4" s="212" t="s">
        <v>803</v>
      </c>
      <c r="N4" s="212" t="s">
        <v>804</v>
      </c>
      <c r="O4" s="212">
        <v>1</v>
      </c>
      <c r="P4" s="212" t="s">
        <v>163</v>
      </c>
      <c r="Q4" s="212">
        <v>2011</v>
      </c>
      <c r="R4" s="212"/>
      <c r="S4" s="212" t="s">
        <v>805</v>
      </c>
      <c r="T4" s="225"/>
      <c r="U4" s="216"/>
      <c r="V4" s="216"/>
      <c r="W4" s="216"/>
      <c r="X4" s="216"/>
    </row>
    <row r="5" spans="1:24" s="217" customFormat="1" ht="16.5" customHeight="1" x14ac:dyDescent="0.2">
      <c r="A5" s="212" t="s">
        <v>806</v>
      </c>
      <c r="B5" s="212" t="s">
        <v>795</v>
      </c>
      <c r="C5" s="213" t="s">
        <v>796</v>
      </c>
      <c r="D5" s="212" t="s">
        <v>773</v>
      </c>
      <c r="E5" s="212" t="s">
        <v>158</v>
      </c>
      <c r="F5" s="212" t="s">
        <v>2085</v>
      </c>
      <c r="G5" s="212" t="s">
        <v>130</v>
      </c>
      <c r="H5" s="212">
        <v>51</v>
      </c>
      <c r="I5" s="212" t="s">
        <v>165</v>
      </c>
      <c r="J5" s="212" t="s">
        <v>166</v>
      </c>
      <c r="K5" s="212" t="s">
        <v>807</v>
      </c>
      <c r="L5" s="212" t="s">
        <v>790</v>
      </c>
      <c r="M5" s="212" t="s">
        <v>803</v>
      </c>
      <c r="N5" s="212" t="s">
        <v>804</v>
      </c>
      <c r="O5" s="212">
        <v>1</v>
      </c>
      <c r="P5" s="212" t="s">
        <v>163</v>
      </c>
      <c r="Q5" s="212">
        <v>2011</v>
      </c>
      <c r="R5" s="212"/>
      <c r="S5" s="212" t="s">
        <v>808</v>
      </c>
      <c r="T5" s="225"/>
      <c r="U5" s="216"/>
      <c r="V5" s="216"/>
      <c r="W5" s="216"/>
      <c r="X5" s="216"/>
    </row>
    <row r="6" spans="1:24" s="217" customFormat="1" ht="16.5" customHeight="1" x14ac:dyDescent="0.2">
      <c r="A6" s="212" t="s">
        <v>809</v>
      </c>
      <c r="B6" s="212" t="s">
        <v>795</v>
      </c>
      <c r="C6" s="212" t="s">
        <v>796</v>
      </c>
      <c r="D6" s="212" t="s">
        <v>773</v>
      </c>
      <c r="E6" s="212" t="s">
        <v>158</v>
      </c>
      <c r="F6" s="212" t="s">
        <v>2084</v>
      </c>
      <c r="G6" s="212" t="s">
        <v>130</v>
      </c>
      <c r="H6" s="212">
        <v>51</v>
      </c>
      <c r="I6" s="212" t="s">
        <v>165</v>
      </c>
      <c r="J6" s="212" t="s">
        <v>166</v>
      </c>
      <c r="K6" s="212" t="s">
        <v>807</v>
      </c>
      <c r="L6" s="212" t="s">
        <v>790</v>
      </c>
      <c r="M6" s="212" t="s">
        <v>810</v>
      </c>
      <c r="N6" s="212" t="s">
        <v>811</v>
      </c>
      <c r="O6" s="212">
        <v>1</v>
      </c>
      <c r="P6" s="212" t="s">
        <v>163</v>
      </c>
      <c r="Q6" s="212">
        <v>2011</v>
      </c>
      <c r="R6" s="212"/>
      <c r="S6" s="212" t="s">
        <v>812</v>
      </c>
      <c r="T6" s="225"/>
      <c r="U6" s="216"/>
      <c r="V6" s="216"/>
      <c r="W6" s="216"/>
      <c r="X6" s="216"/>
    </row>
    <row r="7" spans="1:24" s="217" customFormat="1" ht="16.5" customHeight="1" x14ac:dyDescent="0.2">
      <c r="A7" s="212" t="s">
        <v>813</v>
      </c>
      <c r="B7" s="212" t="s">
        <v>157</v>
      </c>
      <c r="C7" s="212" t="s">
        <v>814</v>
      </c>
      <c r="D7" s="212" t="s">
        <v>121</v>
      </c>
      <c r="E7" s="212" t="s">
        <v>158</v>
      </c>
      <c r="F7" s="212" t="s">
        <v>164</v>
      </c>
      <c r="G7" s="212" t="s">
        <v>130</v>
      </c>
      <c r="H7" s="212">
        <v>51</v>
      </c>
      <c r="I7" s="212" t="s">
        <v>165</v>
      </c>
      <c r="J7" s="212" t="s">
        <v>166</v>
      </c>
      <c r="K7" s="212" t="s">
        <v>167</v>
      </c>
      <c r="L7" s="212" t="s">
        <v>168</v>
      </c>
      <c r="M7" s="212" t="s">
        <v>169</v>
      </c>
      <c r="N7" s="212" t="s">
        <v>170</v>
      </c>
      <c r="O7" s="212">
        <v>1</v>
      </c>
      <c r="P7" s="212" t="s">
        <v>163</v>
      </c>
      <c r="Q7" s="212">
        <v>1998</v>
      </c>
      <c r="R7" s="212" t="s">
        <v>171</v>
      </c>
      <c r="S7" s="212"/>
      <c r="T7" s="225"/>
      <c r="U7" s="216"/>
      <c r="V7" s="216"/>
      <c r="W7" s="216"/>
      <c r="X7" s="216"/>
    </row>
    <row r="8" spans="1:24" s="217" customFormat="1" ht="16.5" customHeight="1" x14ac:dyDescent="0.2">
      <c r="A8" s="212" t="s">
        <v>815</v>
      </c>
      <c r="B8" s="212" t="s">
        <v>157</v>
      </c>
      <c r="C8" s="212" t="s">
        <v>814</v>
      </c>
      <c r="D8" s="212" t="s">
        <v>121</v>
      </c>
      <c r="E8" s="212" t="s">
        <v>158</v>
      </c>
      <c r="F8" s="212" t="s">
        <v>164</v>
      </c>
      <c r="G8" s="212" t="s">
        <v>130</v>
      </c>
      <c r="H8" s="212">
        <v>51</v>
      </c>
      <c r="I8" s="212" t="s">
        <v>165</v>
      </c>
      <c r="J8" s="212" t="s">
        <v>166</v>
      </c>
      <c r="K8" s="212" t="s">
        <v>172</v>
      </c>
      <c r="L8" s="212" t="s">
        <v>816</v>
      </c>
      <c r="M8" s="212" t="s">
        <v>817</v>
      </c>
      <c r="N8" s="212" t="s">
        <v>818</v>
      </c>
      <c r="O8" s="212">
        <v>1</v>
      </c>
      <c r="P8" s="212" t="s">
        <v>163</v>
      </c>
      <c r="Q8" s="212">
        <v>2024</v>
      </c>
      <c r="R8" s="212" t="s">
        <v>171</v>
      </c>
      <c r="S8" s="212"/>
      <c r="T8" s="225"/>
      <c r="U8" s="216"/>
      <c r="V8" s="216"/>
      <c r="W8" s="216"/>
      <c r="X8" s="216"/>
    </row>
    <row r="9" spans="1:24" s="217" customFormat="1" ht="16.5" customHeight="1" x14ac:dyDescent="0.2">
      <c r="A9" s="212" t="s">
        <v>819</v>
      </c>
      <c r="B9" s="212" t="s">
        <v>157</v>
      </c>
      <c r="C9" s="212" t="s">
        <v>814</v>
      </c>
      <c r="D9" s="212" t="s">
        <v>121</v>
      </c>
      <c r="E9" s="212" t="s">
        <v>158</v>
      </c>
      <c r="F9" s="212" t="s">
        <v>164</v>
      </c>
      <c r="G9" s="212" t="s">
        <v>130</v>
      </c>
      <c r="H9" s="212">
        <v>51</v>
      </c>
      <c r="I9" s="212" t="s">
        <v>165</v>
      </c>
      <c r="J9" s="212" t="s">
        <v>166</v>
      </c>
      <c r="K9" s="212" t="s">
        <v>173</v>
      </c>
      <c r="L9" s="212" t="s">
        <v>816</v>
      </c>
      <c r="M9" s="212" t="s">
        <v>817</v>
      </c>
      <c r="N9" s="212" t="s">
        <v>818</v>
      </c>
      <c r="O9" s="212">
        <v>1</v>
      </c>
      <c r="P9" s="212" t="s">
        <v>163</v>
      </c>
      <c r="Q9" s="212">
        <v>2024</v>
      </c>
      <c r="R9" s="212" t="s">
        <v>171</v>
      </c>
      <c r="S9" s="212"/>
      <c r="T9" s="225"/>
      <c r="U9" s="216"/>
      <c r="V9" s="216"/>
      <c r="W9" s="216"/>
      <c r="X9" s="216"/>
    </row>
    <row r="10" spans="1:24" s="217" customFormat="1" ht="16.5" customHeight="1" x14ac:dyDescent="0.2">
      <c r="A10" s="212" t="s">
        <v>820</v>
      </c>
      <c r="B10" s="212" t="s">
        <v>157</v>
      </c>
      <c r="C10" s="212" t="s">
        <v>814</v>
      </c>
      <c r="D10" s="212" t="s">
        <v>121</v>
      </c>
      <c r="E10" s="212" t="s">
        <v>158</v>
      </c>
      <c r="F10" s="212" t="s">
        <v>164</v>
      </c>
      <c r="G10" s="212" t="s">
        <v>130</v>
      </c>
      <c r="H10" s="212">
        <v>51</v>
      </c>
      <c r="I10" s="212" t="s">
        <v>165</v>
      </c>
      <c r="J10" s="212" t="s">
        <v>166</v>
      </c>
      <c r="K10" s="212" t="s">
        <v>821</v>
      </c>
      <c r="L10" s="212" t="s">
        <v>816</v>
      </c>
      <c r="M10" s="212" t="s">
        <v>817</v>
      </c>
      <c r="N10" s="212" t="s">
        <v>818</v>
      </c>
      <c r="O10" s="212">
        <v>1</v>
      </c>
      <c r="P10" s="212" t="s">
        <v>163</v>
      </c>
      <c r="Q10" s="212">
        <v>2024</v>
      </c>
      <c r="R10" s="212" t="s">
        <v>171</v>
      </c>
      <c r="S10" s="212"/>
      <c r="T10" s="225"/>
      <c r="U10" s="216"/>
      <c r="V10" s="216"/>
      <c r="W10" s="216"/>
      <c r="X10" s="216"/>
    </row>
    <row r="11" spans="1:24" s="217" customFormat="1" ht="16.5" customHeight="1" x14ac:dyDescent="0.2">
      <c r="A11" s="212" t="s">
        <v>822</v>
      </c>
      <c r="B11" s="212" t="s">
        <v>795</v>
      </c>
      <c r="C11" s="213" t="s">
        <v>796</v>
      </c>
      <c r="D11" s="212" t="s">
        <v>773</v>
      </c>
      <c r="E11" s="212" t="s">
        <v>158</v>
      </c>
      <c r="F11" s="212" t="s">
        <v>823</v>
      </c>
      <c r="G11" s="212" t="s">
        <v>130</v>
      </c>
      <c r="H11" s="212">
        <v>51</v>
      </c>
      <c r="I11" s="212" t="s">
        <v>165</v>
      </c>
      <c r="J11" s="212" t="s">
        <v>166</v>
      </c>
      <c r="K11" s="212" t="s">
        <v>824</v>
      </c>
      <c r="L11" s="212" t="s">
        <v>790</v>
      </c>
      <c r="M11" s="212" t="s">
        <v>825</v>
      </c>
      <c r="N11" s="212" t="s">
        <v>826</v>
      </c>
      <c r="O11" s="212">
        <v>1</v>
      </c>
      <c r="P11" s="212" t="s">
        <v>163</v>
      </c>
      <c r="Q11" s="212">
        <v>2011</v>
      </c>
      <c r="R11" s="212"/>
      <c r="S11" s="212"/>
      <c r="T11" s="225"/>
      <c r="U11" s="216"/>
      <c r="V11" s="216"/>
      <c r="W11" s="216"/>
      <c r="X11" s="216"/>
    </row>
    <row r="12" spans="1:24" s="217" customFormat="1" ht="16.5" customHeight="1" x14ac:dyDescent="0.2">
      <c r="A12" s="212" t="s">
        <v>2146</v>
      </c>
      <c r="B12" s="212" t="s">
        <v>157</v>
      </c>
      <c r="C12" s="213" t="s">
        <v>862</v>
      </c>
      <c r="D12" s="212" t="s">
        <v>772</v>
      </c>
      <c r="E12" s="212" t="s">
        <v>158</v>
      </c>
      <c r="F12" s="212" t="s">
        <v>186</v>
      </c>
      <c r="G12" s="212" t="s">
        <v>130</v>
      </c>
      <c r="H12" s="212">
        <v>51</v>
      </c>
      <c r="I12" s="212" t="s">
        <v>165</v>
      </c>
      <c r="J12" s="212" t="s">
        <v>166</v>
      </c>
      <c r="K12" s="212" t="s">
        <v>2147</v>
      </c>
      <c r="L12" s="212" t="s">
        <v>2148</v>
      </c>
      <c r="M12" s="212" t="s">
        <v>2149</v>
      </c>
      <c r="N12" s="212"/>
      <c r="O12" s="212">
        <v>2</v>
      </c>
      <c r="P12" s="212" t="s">
        <v>163</v>
      </c>
      <c r="Q12" s="212">
        <v>2023</v>
      </c>
      <c r="R12" s="212"/>
      <c r="S12" s="212"/>
      <c r="T12" s="225"/>
      <c r="U12" s="216"/>
      <c r="V12" s="216"/>
      <c r="W12" s="216"/>
      <c r="X12" s="216"/>
    </row>
    <row r="13" spans="1:24" s="217" customFormat="1" ht="16.5" customHeight="1" x14ac:dyDescent="0.2">
      <c r="A13" s="212" t="s">
        <v>827</v>
      </c>
      <c r="B13" s="212" t="s">
        <v>157</v>
      </c>
      <c r="C13" s="213" t="s">
        <v>814</v>
      </c>
      <c r="D13" s="212" t="s">
        <v>121</v>
      </c>
      <c r="E13" s="212" t="s">
        <v>158</v>
      </c>
      <c r="F13" s="212" t="s">
        <v>164</v>
      </c>
      <c r="G13" s="212" t="s">
        <v>130</v>
      </c>
      <c r="H13" s="212">
        <v>51</v>
      </c>
      <c r="I13" s="212" t="s">
        <v>174</v>
      </c>
      <c r="J13" s="212" t="s">
        <v>175</v>
      </c>
      <c r="K13" s="212" t="s">
        <v>176</v>
      </c>
      <c r="L13" s="212" t="s">
        <v>177</v>
      </c>
      <c r="M13" s="212" t="s">
        <v>178</v>
      </c>
      <c r="N13" s="212"/>
      <c r="O13" s="212">
        <v>1</v>
      </c>
      <c r="P13" s="212" t="s">
        <v>163</v>
      </c>
      <c r="Q13" s="212">
        <v>2015</v>
      </c>
      <c r="R13" s="212" t="s">
        <v>179</v>
      </c>
      <c r="S13" s="212" t="s">
        <v>180</v>
      </c>
      <c r="T13" s="225"/>
      <c r="U13" s="216"/>
      <c r="V13" s="216"/>
      <c r="W13" s="216"/>
      <c r="X13" s="216"/>
    </row>
    <row r="14" spans="1:24" s="217" customFormat="1" ht="16.5" customHeight="1" x14ac:dyDescent="0.2">
      <c r="A14" s="212" t="s">
        <v>2150</v>
      </c>
      <c r="B14" s="212" t="s">
        <v>157</v>
      </c>
      <c r="C14" s="213" t="s">
        <v>862</v>
      </c>
      <c r="D14" s="212" t="s">
        <v>772</v>
      </c>
      <c r="E14" s="212" t="s">
        <v>158</v>
      </c>
      <c r="F14" s="212" t="s">
        <v>2151</v>
      </c>
      <c r="G14" s="212" t="s">
        <v>130</v>
      </c>
      <c r="H14" s="212">
        <v>51</v>
      </c>
      <c r="I14" s="212" t="s">
        <v>174</v>
      </c>
      <c r="J14" s="212" t="s">
        <v>175</v>
      </c>
      <c r="K14" s="212" t="s">
        <v>2152</v>
      </c>
      <c r="L14" s="212" t="s">
        <v>393</v>
      </c>
      <c r="M14" s="212" t="s">
        <v>2153</v>
      </c>
      <c r="N14" s="212" t="s">
        <v>2154</v>
      </c>
      <c r="O14" s="212">
        <v>1</v>
      </c>
      <c r="P14" s="212" t="s">
        <v>163</v>
      </c>
      <c r="Q14" s="212">
        <v>2023</v>
      </c>
      <c r="R14" s="212" t="s">
        <v>179</v>
      </c>
      <c r="S14" s="212"/>
      <c r="T14" s="225"/>
      <c r="U14" s="216"/>
      <c r="V14" s="216"/>
      <c r="W14" s="216"/>
      <c r="X14" s="216"/>
    </row>
    <row r="15" spans="1:24" s="217" customFormat="1" ht="16.5" customHeight="1" x14ac:dyDescent="0.2">
      <c r="A15" s="212" t="s">
        <v>2155</v>
      </c>
      <c r="B15" s="212" t="s">
        <v>157</v>
      </c>
      <c r="C15" s="213" t="s">
        <v>862</v>
      </c>
      <c r="D15" s="212" t="s">
        <v>772</v>
      </c>
      <c r="E15" s="212" t="s">
        <v>158</v>
      </c>
      <c r="F15" s="212" t="s">
        <v>2156</v>
      </c>
      <c r="G15" s="212" t="s">
        <v>130</v>
      </c>
      <c r="H15" s="212">
        <v>51</v>
      </c>
      <c r="I15" s="212" t="s">
        <v>174</v>
      </c>
      <c r="J15" s="212" t="s">
        <v>175</v>
      </c>
      <c r="K15" s="212" t="s">
        <v>2157</v>
      </c>
      <c r="L15" s="212" t="s">
        <v>393</v>
      </c>
      <c r="M15" s="212" t="s">
        <v>2158</v>
      </c>
      <c r="N15" s="212" t="s">
        <v>2159</v>
      </c>
      <c r="O15" s="212">
        <v>1</v>
      </c>
      <c r="P15" s="212" t="s">
        <v>163</v>
      </c>
      <c r="Q15" s="212">
        <v>2023</v>
      </c>
      <c r="R15" s="212" t="s">
        <v>179</v>
      </c>
      <c r="S15" s="212"/>
      <c r="T15" s="225"/>
      <c r="U15" s="216"/>
      <c r="V15" s="216"/>
      <c r="W15" s="216"/>
      <c r="X15" s="216"/>
    </row>
    <row r="16" spans="1:24" s="217" customFormat="1" ht="16.5" customHeight="1" x14ac:dyDescent="0.2">
      <c r="A16" s="212" t="s">
        <v>2160</v>
      </c>
      <c r="B16" s="212" t="s">
        <v>157</v>
      </c>
      <c r="C16" s="213" t="s">
        <v>862</v>
      </c>
      <c r="D16" s="212" t="s">
        <v>772</v>
      </c>
      <c r="E16" s="212" t="s">
        <v>158</v>
      </c>
      <c r="F16" s="212" t="s">
        <v>2156</v>
      </c>
      <c r="G16" s="212" t="s">
        <v>130</v>
      </c>
      <c r="H16" s="212">
        <v>51</v>
      </c>
      <c r="I16" s="212" t="s">
        <v>174</v>
      </c>
      <c r="J16" s="212" t="s">
        <v>175</v>
      </c>
      <c r="K16" s="212" t="s">
        <v>2157</v>
      </c>
      <c r="L16" s="212" t="s">
        <v>393</v>
      </c>
      <c r="M16" s="212" t="s">
        <v>2158</v>
      </c>
      <c r="N16" s="212" t="s">
        <v>2159</v>
      </c>
      <c r="O16" s="212">
        <v>1</v>
      </c>
      <c r="P16" s="212" t="s">
        <v>163</v>
      </c>
      <c r="Q16" s="212">
        <v>2023</v>
      </c>
      <c r="R16" s="212" t="s">
        <v>179</v>
      </c>
      <c r="S16" s="212"/>
      <c r="T16" s="225"/>
      <c r="U16" s="216"/>
      <c r="V16" s="216"/>
      <c r="W16" s="216"/>
      <c r="X16" s="216"/>
    </row>
    <row r="17" spans="1:24" s="217" customFormat="1" ht="16.5" customHeight="1" x14ac:dyDescent="0.2">
      <c r="A17" s="212" t="s">
        <v>828</v>
      </c>
      <c r="B17" s="212" t="s">
        <v>157</v>
      </c>
      <c r="C17" s="212" t="s">
        <v>814</v>
      </c>
      <c r="D17" s="212" t="s">
        <v>121</v>
      </c>
      <c r="E17" s="212" t="s">
        <v>158</v>
      </c>
      <c r="F17" s="212" t="s">
        <v>181</v>
      </c>
      <c r="G17" s="212" t="s">
        <v>131</v>
      </c>
      <c r="H17" s="212">
        <v>52</v>
      </c>
      <c r="I17" s="212" t="s">
        <v>182</v>
      </c>
      <c r="J17" s="212" t="s">
        <v>183</v>
      </c>
      <c r="K17" s="212" t="s">
        <v>184</v>
      </c>
      <c r="L17" s="212"/>
      <c r="M17" s="212"/>
      <c r="N17" s="212"/>
      <c r="O17" s="212">
        <v>1</v>
      </c>
      <c r="P17" s="212" t="s">
        <v>163</v>
      </c>
      <c r="Q17" s="212">
        <v>2023</v>
      </c>
      <c r="R17" s="212" t="s">
        <v>185</v>
      </c>
      <c r="S17" s="212"/>
      <c r="T17" s="225"/>
      <c r="U17" s="216"/>
      <c r="V17" s="216"/>
      <c r="W17" s="216"/>
      <c r="X17" s="216"/>
    </row>
    <row r="18" spans="1:24" s="217" customFormat="1" ht="16.5" customHeight="1" x14ac:dyDescent="0.2">
      <c r="A18" s="212" t="s">
        <v>829</v>
      </c>
      <c r="B18" s="212" t="s">
        <v>795</v>
      </c>
      <c r="C18" s="212" t="s">
        <v>796</v>
      </c>
      <c r="D18" s="212" t="s">
        <v>773</v>
      </c>
      <c r="E18" s="212" t="s">
        <v>158</v>
      </c>
      <c r="F18" s="212" t="s">
        <v>830</v>
      </c>
      <c r="G18" s="212"/>
      <c r="H18" s="212">
        <v>52</v>
      </c>
      <c r="I18" s="212" t="s">
        <v>182</v>
      </c>
      <c r="J18" s="212" t="s">
        <v>188</v>
      </c>
      <c r="K18" s="212" t="s">
        <v>831</v>
      </c>
      <c r="L18" s="212" t="s">
        <v>832</v>
      </c>
      <c r="M18" s="212" t="s">
        <v>833</v>
      </c>
      <c r="N18" s="212" t="s">
        <v>832</v>
      </c>
      <c r="O18" s="212">
        <v>1</v>
      </c>
      <c r="P18" s="212" t="s">
        <v>163</v>
      </c>
      <c r="Q18" s="212">
        <v>2011</v>
      </c>
      <c r="R18" s="212"/>
      <c r="S18" s="212"/>
      <c r="T18" s="225"/>
      <c r="U18" s="216"/>
      <c r="V18" s="216"/>
      <c r="W18" s="216"/>
      <c r="X18" s="216"/>
    </row>
    <row r="19" spans="1:24" s="217" customFormat="1" ht="16.5" customHeight="1" x14ac:dyDescent="0.2">
      <c r="A19" s="212" t="s">
        <v>834</v>
      </c>
      <c r="B19" s="212" t="s">
        <v>157</v>
      </c>
      <c r="C19" s="212" t="s">
        <v>814</v>
      </c>
      <c r="D19" s="212" t="s">
        <v>121</v>
      </c>
      <c r="E19" s="212" t="s">
        <v>158</v>
      </c>
      <c r="F19" s="212" t="s">
        <v>191</v>
      </c>
      <c r="G19" s="212" t="s">
        <v>131</v>
      </c>
      <c r="H19" s="212">
        <v>52</v>
      </c>
      <c r="I19" s="212" t="s">
        <v>187</v>
      </c>
      <c r="J19" s="212" t="s">
        <v>188</v>
      </c>
      <c r="K19" s="212" t="s">
        <v>192</v>
      </c>
      <c r="L19" s="212"/>
      <c r="M19" s="212" t="s">
        <v>193</v>
      </c>
      <c r="N19" s="212"/>
      <c r="O19" s="212">
        <v>1</v>
      </c>
      <c r="P19" s="212" t="s">
        <v>163</v>
      </c>
      <c r="Q19" s="212">
        <v>1996</v>
      </c>
      <c r="R19" s="212"/>
      <c r="S19" s="212"/>
      <c r="T19" s="225"/>
      <c r="U19" s="216"/>
      <c r="V19" s="216"/>
      <c r="W19" s="216"/>
      <c r="X19" s="216"/>
    </row>
    <row r="20" spans="1:24" s="217" customFormat="1" ht="16.5" customHeight="1" x14ac:dyDescent="0.2">
      <c r="A20" s="212" t="s">
        <v>835</v>
      </c>
      <c r="B20" s="212" t="s">
        <v>157</v>
      </c>
      <c r="C20" s="212" t="s">
        <v>814</v>
      </c>
      <c r="D20" s="212" t="s">
        <v>121</v>
      </c>
      <c r="E20" s="212" t="s">
        <v>158</v>
      </c>
      <c r="F20" s="212" t="s">
        <v>203</v>
      </c>
      <c r="G20" s="212" t="s">
        <v>131</v>
      </c>
      <c r="H20" s="212">
        <v>52</v>
      </c>
      <c r="I20" s="212" t="s">
        <v>187</v>
      </c>
      <c r="J20" s="212" t="s">
        <v>188</v>
      </c>
      <c r="K20" s="212" t="s">
        <v>204</v>
      </c>
      <c r="L20" s="212"/>
      <c r="M20" s="212" t="s">
        <v>205</v>
      </c>
      <c r="N20" s="212"/>
      <c r="O20" s="212">
        <v>1</v>
      </c>
      <c r="P20" s="212" t="s">
        <v>163</v>
      </c>
      <c r="Q20" s="212">
        <v>2017</v>
      </c>
      <c r="R20" s="212"/>
      <c r="S20" s="212"/>
      <c r="T20" s="225"/>
      <c r="U20" s="216"/>
      <c r="V20" s="216"/>
      <c r="W20" s="216"/>
      <c r="X20" s="216"/>
    </row>
    <row r="21" spans="1:24" s="217" customFormat="1" ht="16.5" customHeight="1" x14ac:dyDescent="0.2">
      <c r="A21" s="212" t="s">
        <v>836</v>
      </c>
      <c r="B21" s="212" t="s">
        <v>157</v>
      </c>
      <c r="C21" s="212" t="s">
        <v>814</v>
      </c>
      <c r="D21" s="212" t="s">
        <v>121</v>
      </c>
      <c r="E21" s="212" t="s">
        <v>158</v>
      </c>
      <c r="F21" s="212" t="s">
        <v>194</v>
      </c>
      <c r="G21" s="212" t="s">
        <v>131</v>
      </c>
      <c r="H21" s="212">
        <v>52</v>
      </c>
      <c r="I21" s="212" t="s">
        <v>187</v>
      </c>
      <c r="J21" s="212" t="s">
        <v>188</v>
      </c>
      <c r="K21" s="212" t="s">
        <v>195</v>
      </c>
      <c r="L21" s="212"/>
      <c r="M21" s="212" t="s">
        <v>196</v>
      </c>
      <c r="N21" s="212"/>
      <c r="O21" s="212">
        <v>1</v>
      </c>
      <c r="P21" s="212" t="s">
        <v>163</v>
      </c>
      <c r="Q21" s="212">
        <v>2002</v>
      </c>
      <c r="R21" s="212"/>
      <c r="S21" s="212"/>
      <c r="T21" s="225"/>
      <c r="U21" s="216"/>
      <c r="V21" s="216"/>
      <c r="W21" s="216"/>
      <c r="X21" s="216"/>
    </row>
    <row r="22" spans="1:24" s="217" customFormat="1" ht="16.5" customHeight="1" x14ac:dyDescent="0.2">
      <c r="A22" s="212" t="s">
        <v>837</v>
      </c>
      <c r="B22" s="212" t="s">
        <v>157</v>
      </c>
      <c r="C22" s="212" t="s">
        <v>814</v>
      </c>
      <c r="D22" s="212" t="s">
        <v>121</v>
      </c>
      <c r="E22" s="212" t="s">
        <v>158</v>
      </c>
      <c r="F22" s="212" t="s">
        <v>164</v>
      </c>
      <c r="G22" s="212" t="s">
        <v>131</v>
      </c>
      <c r="H22" s="212">
        <v>52</v>
      </c>
      <c r="I22" s="212" t="s">
        <v>187</v>
      </c>
      <c r="J22" s="212" t="s">
        <v>188</v>
      </c>
      <c r="K22" s="212" t="s">
        <v>206</v>
      </c>
      <c r="L22" s="212"/>
      <c r="M22" s="212" t="s">
        <v>207</v>
      </c>
      <c r="N22" s="212"/>
      <c r="O22" s="212">
        <v>1</v>
      </c>
      <c r="P22" s="212" t="s">
        <v>163</v>
      </c>
      <c r="Q22" s="212">
        <v>1995</v>
      </c>
      <c r="R22" s="212"/>
      <c r="S22" s="212"/>
      <c r="T22" s="225"/>
      <c r="U22" s="216"/>
      <c r="V22" s="216"/>
      <c r="W22" s="216"/>
      <c r="X22" s="216"/>
    </row>
    <row r="23" spans="1:24" s="217" customFormat="1" ht="16.5" customHeight="1" x14ac:dyDescent="0.2">
      <c r="A23" s="212" t="s">
        <v>838</v>
      </c>
      <c r="B23" s="212" t="s">
        <v>157</v>
      </c>
      <c r="C23" s="212" t="s">
        <v>814</v>
      </c>
      <c r="D23" s="212" t="s">
        <v>121</v>
      </c>
      <c r="E23" s="212" t="s">
        <v>158</v>
      </c>
      <c r="F23" s="212" t="s">
        <v>197</v>
      </c>
      <c r="G23" s="212" t="s">
        <v>131</v>
      </c>
      <c r="H23" s="212">
        <v>52</v>
      </c>
      <c r="I23" s="212" t="s">
        <v>187</v>
      </c>
      <c r="J23" s="212" t="s">
        <v>188</v>
      </c>
      <c r="K23" s="212" t="s">
        <v>198</v>
      </c>
      <c r="L23" s="212"/>
      <c r="M23" s="212" t="s">
        <v>199</v>
      </c>
      <c r="N23" s="212"/>
      <c r="O23" s="212">
        <v>1</v>
      </c>
      <c r="P23" s="212" t="s">
        <v>163</v>
      </c>
      <c r="Q23" s="212">
        <v>2007</v>
      </c>
      <c r="R23" s="212"/>
      <c r="S23" s="212"/>
      <c r="T23" s="225"/>
      <c r="U23" s="216"/>
      <c r="V23" s="216"/>
      <c r="W23" s="216"/>
      <c r="X23" s="216"/>
    </row>
    <row r="24" spans="1:24" s="217" customFormat="1" ht="16.5" customHeight="1" x14ac:dyDescent="0.2">
      <c r="A24" s="212" t="s">
        <v>839</v>
      </c>
      <c r="B24" s="212" t="s">
        <v>157</v>
      </c>
      <c r="C24" s="212" t="s">
        <v>814</v>
      </c>
      <c r="D24" s="212" t="s">
        <v>121</v>
      </c>
      <c r="E24" s="212" t="s">
        <v>158</v>
      </c>
      <c r="F24" s="212" t="s">
        <v>186</v>
      </c>
      <c r="G24" s="212" t="s">
        <v>131</v>
      </c>
      <c r="H24" s="212">
        <v>52</v>
      </c>
      <c r="I24" s="212" t="s">
        <v>187</v>
      </c>
      <c r="J24" s="212" t="s">
        <v>188</v>
      </c>
      <c r="K24" s="212" t="s">
        <v>189</v>
      </c>
      <c r="L24" s="212"/>
      <c r="M24" s="212" t="s">
        <v>190</v>
      </c>
      <c r="N24" s="212"/>
      <c r="O24" s="212">
        <v>1</v>
      </c>
      <c r="P24" s="212" t="s">
        <v>163</v>
      </c>
      <c r="Q24" s="212">
        <v>1994</v>
      </c>
      <c r="R24" s="212"/>
      <c r="S24" s="212"/>
      <c r="T24" s="225"/>
      <c r="U24" s="216"/>
      <c r="V24" s="216"/>
      <c r="W24" s="216"/>
      <c r="X24" s="216"/>
    </row>
    <row r="25" spans="1:24" s="217" customFormat="1" ht="16.5" customHeight="1" x14ac:dyDescent="0.2">
      <c r="A25" s="212" t="s">
        <v>840</v>
      </c>
      <c r="B25" s="212" t="s">
        <v>157</v>
      </c>
      <c r="C25" s="212" t="s">
        <v>814</v>
      </c>
      <c r="D25" s="212" t="s">
        <v>121</v>
      </c>
      <c r="E25" s="212" t="s">
        <v>158</v>
      </c>
      <c r="F25" s="212" t="s">
        <v>200</v>
      </c>
      <c r="G25" s="212" t="s">
        <v>131</v>
      </c>
      <c r="H25" s="212">
        <v>52</v>
      </c>
      <c r="I25" s="212" t="s">
        <v>187</v>
      </c>
      <c r="J25" s="212" t="s">
        <v>188</v>
      </c>
      <c r="K25" s="212" t="s">
        <v>201</v>
      </c>
      <c r="L25" s="212"/>
      <c r="M25" s="212" t="s">
        <v>202</v>
      </c>
      <c r="N25" s="212"/>
      <c r="O25" s="212">
        <v>1</v>
      </c>
      <c r="P25" s="212" t="s">
        <v>163</v>
      </c>
      <c r="Q25" s="212">
        <v>2006</v>
      </c>
      <c r="R25" s="212"/>
      <c r="S25" s="212"/>
      <c r="T25" s="225"/>
      <c r="U25" s="216"/>
      <c r="V25" s="216"/>
      <c r="W25" s="216"/>
      <c r="X25" s="216"/>
    </row>
    <row r="26" spans="1:24" s="217" customFormat="1" ht="16.5" customHeight="1" x14ac:dyDescent="0.2">
      <c r="A26" s="212" t="s">
        <v>841</v>
      </c>
      <c r="B26" s="212" t="s">
        <v>795</v>
      </c>
      <c r="C26" s="212" t="s">
        <v>842</v>
      </c>
      <c r="D26" s="212" t="s">
        <v>776</v>
      </c>
      <c r="E26" s="212" t="s">
        <v>158</v>
      </c>
      <c r="F26" s="212" t="s">
        <v>843</v>
      </c>
      <c r="G26" s="212"/>
      <c r="H26" s="212">
        <v>52</v>
      </c>
      <c r="I26" s="212" t="s">
        <v>187</v>
      </c>
      <c r="J26" s="212" t="s">
        <v>188</v>
      </c>
      <c r="K26" s="212" t="s">
        <v>844</v>
      </c>
      <c r="L26" s="212" t="s">
        <v>845</v>
      </c>
      <c r="M26" s="212" t="s">
        <v>846</v>
      </c>
      <c r="N26" s="212"/>
      <c r="O26" s="212">
        <v>1</v>
      </c>
      <c r="P26" s="212" t="s">
        <v>163</v>
      </c>
      <c r="Q26" s="212">
        <v>2012</v>
      </c>
      <c r="R26" s="212"/>
      <c r="S26" s="212"/>
      <c r="T26" s="225"/>
      <c r="U26" s="216"/>
      <c r="V26" s="216"/>
      <c r="W26" s="216"/>
      <c r="X26" s="216"/>
    </row>
    <row r="27" spans="1:24" s="217" customFormat="1" ht="16.5" customHeight="1" x14ac:dyDescent="0.2">
      <c r="A27" s="212" t="s">
        <v>847</v>
      </c>
      <c r="B27" s="212" t="s">
        <v>157</v>
      </c>
      <c r="C27" s="212" t="s">
        <v>814</v>
      </c>
      <c r="D27" s="212" t="s">
        <v>121</v>
      </c>
      <c r="E27" s="212" t="s">
        <v>158</v>
      </c>
      <c r="F27" s="212"/>
      <c r="G27" s="212" t="s">
        <v>131</v>
      </c>
      <c r="H27" s="212">
        <v>52</v>
      </c>
      <c r="I27" s="212" t="s">
        <v>187</v>
      </c>
      <c r="J27" s="212" t="s">
        <v>188</v>
      </c>
      <c r="K27" s="212" t="s">
        <v>848</v>
      </c>
      <c r="L27" s="212" t="s">
        <v>849</v>
      </c>
      <c r="M27" s="212"/>
      <c r="N27" s="212" t="s">
        <v>850</v>
      </c>
      <c r="O27" s="212">
        <v>1</v>
      </c>
      <c r="P27" s="212" t="s">
        <v>163</v>
      </c>
      <c r="Q27" s="212"/>
      <c r="R27" s="212"/>
      <c r="S27" s="212"/>
      <c r="T27" s="225"/>
      <c r="U27" s="216"/>
      <c r="V27" s="216"/>
      <c r="W27" s="216"/>
      <c r="X27" s="216"/>
    </row>
    <row r="28" spans="1:24" s="217" customFormat="1" ht="16.5" customHeight="1" x14ac:dyDescent="0.2">
      <c r="A28" s="212" t="s">
        <v>851</v>
      </c>
      <c r="B28" s="212" t="s">
        <v>157</v>
      </c>
      <c r="C28" s="212" t="s">
        <v>814</v>
      </c>
      <c r="D28" s="212" t="s">
        <v>121</v>
      </c>
      <c r="E28" s="212" t="s">
        <v>158</v>
      </c>
      <c r="F28" s="212" t="s">
        <v>194</v>
      </c>
      <c r="G28" s="212" t="s">
        <v>131</v>
      </c>
      <c r="H28" s="212">
        <v>52</v>
      </c>
      <c r="I28" s="212" t="s">
        <v>208</v>
      </c>
      <c r="J28" s="212" t="s">
        <v>209</v>
      </c>
      <c r="K28" s="212" t="s">
        <v>212</v>
      </c>
      <c r="L28" s="212"/>
      <c r="M28" s="212"/>
      <c r="N28" s="212"/>
      <c r="O28" s="212">
        <v>1</v>
      </c>
      <c r="P28" s="212" t="s">
        <v>163</v>
      </c>
      <c r="Q28" s="212"/>
      <c r="R28" s="212" t="s">
        <v>211</v>
      </c>
      <c r="S28" s="212"/>
      <c r="T28" s="225"/>
      <c r="U28" s="216"/>
      <c r="V28" s="216"/>
      <c r="W28" s="216"/>
      <c r="X28" s="216"/>
    </row>
    <row r="29" spans="1:24" s="217" customFormat="1" ht="16.5" customHeight="1" x14ac:dyDescent="0.2">
      <c r="A29" s="212" t="s">
        <v>852</v>
      </c>
      <c r="B29" s="212" t="s">
        <v>157</v>
      </c>
      <c r="C29" s="212" t="s">
        <v>814</v>
      </c>
      <c r="D29" s="212" t="s">
        <v>121</v>
      </c>
      <c r="E29" s="212" t="s">
        <v>158</v>
      </c>
      <c r="F29" s="212" t="s">
        <v>194</v>
      </c>
      <c r="G29" s="212" t="s">
        <v>131</v>
      </c>
      <c r="H29" s="212">
        <v>52</v>
      </c>
      <c r="I29" s="212" t="s">
        <v>208</v>
      </c>
      <c r="J29" s="212" t="s">
        <v>209</v>
      </c>
      <c r="K29" s="212" t="s">
        <v>213</v>
      </c>
      <c r="L29" s="212"/>
      <c r="M29" s="212"/>
      <c r="N29" s="212"/>
      <c r="O29" s="212">
        <v>1</v>
      </c>
      <c r="P29" s="212" t="s">
        <v>163</v>
      </c>
      <c r="Q29" s="212"/>
      <c r="R29" s="212" t="s">
        <v>211</v>
      </c>
      <c r="S29" s="212"/>
      <c r="T29" s="225"/>
      <c r="U29" s="216"/>
      <c r="V29" s="216"/>
      <c r="W29" s="216"/>
      <c r="X29" s="216"/>
    </row>
    <row r="30" spans="1:24" s="217" customFormat="1" ht="16.5" customHeight="1" x14ac:dyDescent="0.2">
      <c r="A30" s="212" t="s">
        <v>853</v>
      </c>
      <c r="B30" s="212" t="s">
        <v>157</v>
      </c>
      <c r="C30" s="212" t="s">
        <v>814</v>
      </c>
      <c r="D30" s="212" t="s">
        <v>121</v>
      </c>
      <c r="E30" s="212" t="s">
        <v>158</v>
      </c>
      <c r="F30" s="212" t="s">
        <v>194</v>
      </c>
      <c r="G30" s="212" t="s">
        <v>131</v>
      </c>
      <c r="H30" s="212">
        <v>52</v>
      </c>
      <c r="I30" s="212" t="s">
        <v>208</v>
      </c>
      <c r="J30" s="212" t="s">
        <v>209</v>
      </c>
      <c r="K30" s="212" t="s">
        <v>210</v>
      </c>
      <c r="L30" s="212"/>
      <c r="M30" s="212"/>
      <c r="N30" s="212"/>
      <c r="O30" s="212">
        <v>1</v>
      </c>
      <c r="P30" s="212" t="s">
        <v>163</v>
      </c>
      <c r="Q30" s="212"/>
      <c r="R30" s="212" t="s">
        <v>211</v>
      </c>
      <c r="S30" s="212"/>
      <c r="T30" s="225"/>
      <c r="U30" s="216"/>
      <c r="V30" s="216"/>
      <c r="W30" s="216"/>
      <c r="X30" s="216"/>
    </row>
    <row r="31" spans="1:24" s="217" customFormat="1" ht="16.5" customHeight="1" x14ac:dyDescent="0.2">
      <c r="A31" s="212" t="s">
        <v>854</v>
      </c>
      <c r="B31" s="212" t="s">
        <v>157</v>
      </c>
      <c r="C31" s="212" t="s">
        <v>814</v>
      </c>
      <c r="D31" s="212" t="s">
        <v>121</v>
      </c>
      <c r="E31" s="212" t="s">
        <v>158</v>
      </c>
      <c r="F31" s="212"/>
      <c r="G31" s="212" t="s">
        <v>133</v>
      </c>
      <c r="H31" s="212">
        <v>53</v>
      </c>
      <c r="I31" s="212" t="s">
        <v>855</v>
      </c>
      <c r="J31" s="212" t="s">
        <v>856</v>
      </c>
      <c r="K31" s="212" t="s">
        <v>857</v>
      </c>
      <c r="L31" s="212" t="s">
        <v>858</v>
      </c>
      <c r="M31" s="212" t="s">
        <v>859</v>
      </c>
      <c r="N31" s="212" t="s">
        <v>860</v>
      </c>
      <c r="O31" s="212">
        <v>1</v>
      </c>
      <c r="P31" s="212" t="s">
        <v>163</v>
      </c>
      <c r="Q31" s="212"/>
      <c r="R31" s="212"/>
      <c r="S31" s="212"/>
      <c r="T31" s="225"/>
      <c r="U31" s="216"/>
      <c r="V31" s="216"/>
      <c r="W31" s="216"/>
      <c r="X31" s="216"/>
    </row>
    <row r="32" spans="1:24" s="217" customFormat="1" ht="16.5" customHeight="1" x14ac:dyDescent="0.2">
      <c r="A32" s="212" t="s">
        <v>861</v>
      </c>
      <c r="B32" s="212" t="s">
        <v>157</v>
      </c>
      <c r="C32" s="212" t="s">
        <v>862</v>
      </c>
      <c r="D32" s="212" t="s">
        <v>772</v>
      </c>
      <c r="E32" s="212" t="s">
        <v>158</v>
      </c>
      <c r="F32" s="212" t="s">
        <v>221</v>
      </c>
      <c r="G32" s="212" t="s">
        <v>133</v>
      </c>
      <c r="H32" s="212">
        <v>53</v>
      </c>
      <c r="I32" s="212" t="s">
        <v>214</v>
      </c>
      <c r="J32" s="212" t="s">
        <v>215</v>
      </c>
      <c r="K32" s="212" t="s">
        <v>222</v>
      </c>
      <c r="L32" s="212"/>
      <c r="M32" s="212"/>
      <c r="N32" s="212"/>
      <c r="O32" s="212">
        <v>5</v>
      </c>
      <c r="P32" s="212" t="s">
        <v>163</v>
      </c>
      <c r="Q32" s="212"/>
      <c r="R32" s="212" t="s">
        <v>217</v>
      </c>
      <c r="S32" s="212"/>
      <c r="T32" s="225"/>
      <c r="U32" s="216"/>
      <c r="V32" s="216"/>
      <c r="W32" s="216"/>
      <c r="X32" s="216"/>
    </row>
    <row r="33" spans="1:24" s="217" customFormat="1" ht="16.5" customHeight="1" x14ac:dyDescent="0.2">
      <c r="A33" s="212" t="s">
        <v>863</v>
      </c>
      <c r="B33" s="212" t="s">
        <v>157</v>
      </c>
      <c r="C33" s="212" t="s">
        <v>814</v>
      </c>
      <c r="D33" s="212" t="s">
        <v>121</v>
      </c>
      <c r="E33" s="212" t="s">
        <v>158</v>
      </c>
      <c r="F33" s="212" t="s">
        <v>218</v>
      </c>
      <c r="G33" s="212" t="s">
        <v>133</v>
      </c>
      <c r="H33" s="212">
        <v>53</v>
      </c>
      <c r="I33" s="212" t="s">
        <v>214</v>
      </c>
      <c r="J33" s="212" t="s">
        <v>215</v>
      </c>
      <c r="K33" s="212" t="s">
        <v>219</v>
      </c>
      <c r="L33" s="212"/>
      <c r="M33" s="212"/>
      <c r="N33" s="212"/>
      <c r="O33" s="212">
        <v>34</v>
      </c>
      <c r="P33" s="212" t="s">
        <v>163</v>
      </c>
      <c r="Q33" s="212"/>
      <c r="R33" s="212" t="s">
        <v>217</v>
      </c>
      <c r="S33" s="212" t="s">
        <v>220</v>
      </c>
      <c r="T33" s="225"/>
      <c r="U33" s="216"/>
      <c r="V33" s="216"/>
      <c r="W33" s="216"/>
      <c r="X33" s="216"/>
    </row>
    <row r="34" spans="1:24" s="217" customFormat="1" ht="16.5" customHeight="1" x14ac:dyDescent="0.2">
      <c r="A34" s="212" t="s">
        <v>864</v>
      </c>
      <c r="B34" s="212" t="s">
        <v>157</v>
      </c>
      <c r="C34" s="212" t="s">
        <v>814</v>
      </c>
      <c r="D34" s="212" t="s">
        <v>121</v>
      </c>
      <c r="E34" s="212" t="s">
        <v>158</v>
      </c>
      <c r="F34" s="212" t="s">
        <v>203</v>
      </c>
      <c r="G34" s="212" t="s">
        <v>133</v>
      </c>
      <c r="H34" s="212">
        <v>53</v>
      </c>
      <c r="I34" s="212" t="s">
        <v>214</v>
      </c>
      <c r="J34" s="212" t="s">
        <v>215</v>
      </c>
      <c r="K34" s="212" t="s">
        <v>2193</v>
      </c>
      <c r="L34" s="212"/>
      <c r="M34" s="212"/>
      <c r="N34" s="212"/>
      <c r="O34" s="212">
        <v>359</v>
      </c>
      <c r="P34" s="212" t="s">
        <v>163</v>
      </c>
      <c r="Q34" s="212"/>
      <c r="R34" s="212" t="s">
        <v>217</v>
      </c>
      <c r="S34" s="212"/>
      <c r="T34" s="225"/>
      <c r="U34" s="216"/>
      <c r="V34" s="216"/>
      <c r="W34" s="216"/>
      <c r="X34" s="216"/>
    </row>
    <row r="35" spans="1:24" s="217" customFormat="1" ht="16.5" customHeight="1" x14ac:dyDescent="0.2">
      <c r="A35" s="212" t="s">
        <v>865</v>
      </c>
      <c r="B35" s="212" t="s">
        <v>157</v>
      </c>
      <c r="C35" s="212" t="s">
        <v>814</v>
      </c>
      <c r="D35" s="212" t="s">
        <v>121</v>
      </c>
      <c r="E35" s="212" t="s">
        <v>158</v>
      </c>
      <c r="F35" s="212" t="s">
        <v>194</v>
      </c>
      <c r="G35" s="212" t="s">
        <v>133</v>
      </c>
      <c r="H35" s="212">
        <v>53</v>
      </c>
      <c r="I35" s="212" t="s">
        <v>214</v>
      </c>
      <c r="J35" s="212" t="s">
        <v>215</v>
      </c>
      <c r="K35" s="212" t="s">
        <v>216</v>
      </c>
      <c r="L35" s="212"/>
      <c r="M35" s="212"/>
      <c r="N35" s="212"/>
      <c r="O35" s="212">
        <v>1</v>
      </c>
      <c r="P35" s="212" t="s">
        <v>163</v>
      </c>
      <c r="Q35" s="212"/>
      <c r="R35" s="212" t="s">
        <v>217</v>
      </c>
      <c r="S35" s="212"/>
      <c r="T35" s="225"/>
      <c r="U35" s="216"/>
      <c r="V35" s="216"/>
      <c r="W35" s="216"/>
      <c r="X35" s="216"/>
    </row>
    <row r="36" spans="1:24" s="217" customFormat="1" ht="16.5" customHeight="1" x14ac:dyDescent="0.2">
      <c r="A36" s="212" t="s">
        <v>866</v>
      </c>
      <c r="B36" s="212" t="s">
        <v>157</v>
      </c>
      <c r="C36" s="212" t="s">
        <v>814</v>
      </c>
      <c r="D36" s="212" t="s">
        <v>121</v>
      </c>
      <c r="E36" s="212" t="s">
        <v>158</v>
      </c>
      <c r="F36" s="212" t="s">
        <v>194</v>
      </c>
      <c r="G36" s="212" t="s">
        <v>133</v>
      </c>
      <c r="H36" s="212">
        <v>53</v>
      </c>
      <c r="I36" s="212" t="s">
        <v>223</v>
      </c>
      <c r="J36" s="212" t="s">
        <v>224</v>
      </c>
      <c r="K36" s="212" t="s">
        <v>225</v>
      </c>
      <c r="L36" s="212"/>
      <c r="M36" s="212"/>
      <c r="N36" s="212"/>
      <c r="O36" s="212">
        <v>1</v>
      </c>
      <c r="P36" s="212" t="s">
        <v>163</v>
      </c>
      <c r="Q36" s="212"/>
      <c r="R36" s="212" t="s">
        <v>226</v>
      </c>
      <c r="S36" s="212"/>
      <c r="T36" s="225"/>
      <c r="U36" s="216"/>
      <c r="V36" s="216"/>
      <c r="W36" s="216"/>
      <c r="X36" s="216"/>
    </row>
    <row r="37" spans="1:24" s="217" customFormat="1" ht="16.5" customHeight="1" x14ac:dyDescent="0.2">
      <c r="A37" s="212" t="s">
        <v>867</v>
      </c>
      <c r="B37" s="212" t="s">
        <v>157</v>
      </c>
      <c r="C37" s="212" t="s">
        <v>862</v>
      </c>
      <c r="D37" s="212" t="s">
        <v>772</v>
      </c>
      <c r="E37" s="212" t="s">
        <v>158</v>
      </c>
      <c r="F37" s="212" t="s">
        <v>194</v>
      </c>
      <c r="G37" s="212" t="s">
        <v>133</v>
      </c>
      <c r="H37" s="212">
        <v>53</v>
      </c>
      <c r="I37" s="212" t="s">
        <v>223</v>
      </c>
      <c r="J37" s="212" t="s">
        <v>224</v>
      </c>
      <c r="K37" s="212" t="s">
        <v>227</v>
      </c>
      <c r="L37" s="212"/>
      <c r="M37" s="212"/>
      <c r="N37" s="212"/>
      <c r="O37" s="212">
        <v>1</v>
      </c>
      <c r="P37" s="212" t="s">
        <v>163</v>
      </c>
      <c r="Q37" s="212"/>
      <c r="R37" s="212" t="s">
        <v>226</v>
      </c>
      <c r="S37" s="212"/>
      <c r="T37" s="225"/>
      <c r="U37" s="216"/>
      <c r="V37" s="216"/>
      <c r="W37" s="216"/>
      <c r="X37" s="216"/>
    </row>
    <row r="38" spans="1:24" s="217" customFormat="1" ht="16.5" customHeight="1" x14ac:dyDescent="0.2">
      <c r="A38" s="212" t="s">
        <v>868</v>
      </c>
      <c r="B38" s="212" t="s">
        <v>795</v>
      </c>
      <c r="C38" s="212" t="s">
        <v>796</v>
      </c>
      <c r="D38" s="212" t="s">
        <v>773</v>
      </c>
      <c r="E38" s="212" t="s">
        <v>158</v>
      </c>
      <c r="F38" s="212" t="s">
        <v>2086</v>
      </c>
      <c r="G38" s="212" t="s">
        <v>133</v>
      </c>
      <c r="H38" s="212">
        <v>53</v>
      </c>
      <c r="I38" s="212" t="s">
        <v>229</v>
      </c>
      <c r="J38" s="212" t="s">
        <v>230</v>
      </c>
      <c r="K38" s="212" t="s">
        <v>870</v>
      </c>
      <c r="L38" s="212" t="s">
        <v>845</v>
      </c>
      <c r="M38" s="212" t="s">
        <v>871</v>
      </c>
      <c r="N38" s="212"/>
      <c r="O38" s="212">
        <v>1</v>
      </c>
      <c r="P38" s="212" t="s">
        <v>163</v>
      </c>
      <c r="Q38" s="212">
        <v>2011</v>
      </c>
      <c r="R38" s="212"/>
      <c r="S38" s="212" t="s">
        <v>872</v>
      </c>
      <c r="T38" s="225"/>
      <c r="U38" s="216"/>
      <c r="V38" s="216"/>
      <c r="W38" s="216"/>
      <c r="X38" s="216"/>
    </row>
    <row r="39" spans="1:24" s="217" customFormat="1" ht="16.5" customHeight="1" x14ac:dyDescent="0.2">
      <c r="A39" s="212" t="s">
        <v>873</v>
      </c>
      <c r="B39" s="212" t="s">
        <v>157</v>
      </c>
      <c r="C39" s="212" t="s">
        <v>787</v>
      </c>
      <c r="D39" s="212" t="s">
        <v>775</v>
      </c>
      <c r="E39" s="212" t="s">
        <v>158</v>
      </c>
      <c r="F39" s="212" t="s">
        <v>2087</v>
      </c>
      <c r="G39" s="212" t="s">
        <v>133</v>
      </c>
      <c r="H39" s="212">
        <v>53</v>
      </c>
      <c r="I39" s="212" t="s">
        <v>229</v>
      </c>
      <c r="J39" s="212" t="s">
        <v>230</v>
      </c>
      <c r="K39" s="212" t="s">
        <v>870</v>
      </c>
      <c r="L39" s="212" t="s">
        <v>845</v>
      </c>
      <c r="M39" s="212" t="s">
        <v>874</v>
      </c>
      <c r="N39" s="212"/>
      <c r="O39" s="212">
        <v>1</v>
      </c>
      <c r="P39" s="212" t="s">
        <v>163</v>
      </c>
      <c r="Q39" s="212">
        <v>2011</v>
      </c>
      <c r="R39" s="212"/>
      <c r="S39" s="212" t="s">
        <v>875</v>
      </c>
      <c r="T39" s="225"/>
      <c r="U39" s="216"/>
      <c r="V39" s="216"/>
      <c r="W39" s="216"/>
      <c r="X39" s="216"/>
    </row>
    <row r="40" spans="1:24" s="217" customFormat="1" ht="16.5" customHeight="1" x14ac:dyDescent="0.2">
      <c r="A40" s="212" t="s">
        <v>876</v>
      </c>
      <c r="B40" s="212" t="s">
        <v>157</v>
      </c>
      <c r="C40" s="212" t="s">
        <v>814</v>
      </c>
      <c r="D40" s="212" t="s">
        <v>121</v>
      </c>
      <c r="E40" s="212" t="s">
        <v>158</v>
      </c>
      <c r="F40" s="212" t="s">
        <v>228</v>
      </c>
      <c r="G40" s="212" t="s">
        <v>133</v>
      </c>
      <c r="H40" s="212">
        <v>53</v>
      </c>
      <c r="I40" s="212" t="s">
        <v>229</v>
      </c>
      <c r="J40" s="212" t="s">
        <v>230</v>
      </c>
      <c r="K40" s="212" t="s">
        <v>231</v>
      </c>
      <c r="L40" s="212" t="s">
        <v>232</v>
      </c>
      <c r="M40" s="212" t="s">
        <v>877</v>
      </c>
      <c r="N40" s="212"/>
      <c r="O40" s="212">
        <v>1</v>
      </c>
      <c r="P40" s="212" t="s">
        <v>163</v>
      </c>
      <c r="Q40" s="212">
        <v>2022</v>
      </c>
      <c r="R40" s="212"/>
      <c r="S40" s="212"/>
      <c r="T40" s="225"/>
      <c r="U40" s="216"/>
      <c r="V40" s="216"/>
      <c r="W40" s="216"/>
      <c r="X40" s="216"/>
    </row>
    <row r="41" spans="1:24" s="217" customFormat="1" ht="16.5" customHeight="1" x14ac:dyDescent="0.2">
      <c r="A41" s="212" t="s">
        <v>878</v>
      </c>
      <c r="B41" s="212" t="s">
        <v>157</v>
      </c>
      <c r="C41" s="212" t="s">
        <v>814</v>
      </c>
      <c r="D41" s="212" t="s">
        <v>121</v>
      </c>
      <c r="E41" s="212" t="s">
        <v>158</v>
      </c>
      <c r="F41" s="212" t="s">
        <v>228</v>
      </c>
      <c r="G41" s="212" t="s">
        <v>133</v>
      </c>
      <c r="H41" s="212">
        <v>53</v>
      </c>
      <c r="I41" s="212" t="s">
        <v>229</v>
      </c>
      <c r="J41" s="212" t="s">
        <v>230</v>
      </c>
      <c r="K41" s="212" t="s">
        <v>233</v>
      </c>
      <c r="L41" s="212" t="s">
        <v>232</v>
      </c>
      <c r="M41" s="212" t="s">
        <v>234</v>
      </c>
      <c r="N41" s="212"/>
      <c r="O41" s="212">
        <v>1</v>
      </c>
      <c r="P41" s="212" t="s">
        <v>163</v>
      </c>
      <c r="Q41" s="212">
        <v>2016</v>
      </c>
      <c r="R41" s="212"/>
      <c r="S41" s="212" t="s">
        <v>235</v>
      </c>
      <c r="T41" s="225"/>
      <c r="U41" s="216"/>
      <c r="V41" s="216"/>
      <c r="W41" s="216"/>
      <c r="X41" s="216"/>
    </row>
    <row r="42" spans="1:24" s="217" customFormat="1" ht="16.5" customHeight="1" x14ac:dyDescent="0.2">
      <c r="A42" s="212" t="s">
        <v>879</v>
      </c>
      <c r="B42" s="212" t="s">
        <v>157</v>
      </c>
      <c r="C42" s="212" t="s">
        <v>814</v>
      </c>
      <c r="D42" s="212" t="s">
        <v>121</v>
      </c>
      <c r="E42" s="212" t="s">
        <v>158</v>
      </c>
      <c r="F42" s="212" t="s">
        <v>228</v>
      </c>
      <c r="G42" s="212" t="s">
        <v>133</v>
      </c>
      <c r="H42" s="212">
        <v>53</v>
      </c>
      <c r="I42" s="212" t="s">
        <v>229</v>
      </c>
      <c r="J42" s="212" t="s">
        <v>230</v>
      </c>
      <c r="K42" s="212" t="s">
        <v>236</v>
      </c>
      <c r="L42" s="212" t="s">
        <v>232</v>
      </c>
      <c r="M42" s="212" t="s">
        <v>880</v>
      </c>
      <c r="N42" s="212"/>
      <c r="O42" s="212">
        <v>1</v>
      </c>
      <c r="P42" s="212" t="s">
        <v>163</v>
      </c>
      <c r="Q42" s="212">
        <v>2022</v>
      </c>
      <c r="R42" s="212"/>
      <c r="S42" s="212"/>
      <c r="T42" s="225"/>
      <c r="U42" s="216"/>
      <c r="V42" s="216"/>
      <c r="W42" s="216"/>
      <c r="X42" s="216"/>
    </row>
    <row r="43" spans="1:24" s="217" customFormat="1" ht="16.5" customHeight="1" x14ac:dyDescent="0.2">
      <c r="A43" s="212" t="s">
        <v>881</v>
      </c>
      <c r="B43" s="212" t="s">
        <v>157</v>
      </c>
      <c r="C43" s="212" t="s">
        <v>814</v>
      </c>
      <c r="D43" s="212" t="s">
        <v>121</v>
      </c>
      <c r="E43" s="212" t="s">
        <v>158</v>
      </c>
      <c r="F43" s="212" t="s">
        <v>228</v>
      </c>
      <c r="G43" s="212" t="s">
        <v>133</v>
      </c>
      <c r="H43" s="212">
        <v>53</v>
      </c>
      <c r="I43" s="212" t="s">
        <v>229</v>
      </c>
      <c r="J43" s="212" t="s">
        <v>230</v>
      </c>
      <c r="K43" s="212" t="s">
        <v>237</v>
      </c>
      <c r="L43" s="212" t="s">
        <v>232</v>
      </c>
      <c r="M43" s="212" t="s">
        <v>882</v>
      </c>
      <c r="N43" s="212"/>
      <c r="O43" s="212">
        <v>1</v>
      </c>
      <c r="P43" s="212" t="s">
        <v>163</v>
      </c>
      <c r="Q43" s="212">
        <v>2009</v>
      </c>
      <c r="R43" s="212"/>
      <c r="S43" s="212" t="s">
        <v>238</v>
      </c>
      <c r="T43" s="225"/>
      <c r="U43" s="216"/>
      <c r="V43" s="216"/>
      <c r="W43" s="216"/>
      <c r="X43" s="216"/>
    </row>
    <row r="44" spans="1:24" s="217" customFormat="1" ht="16.5" customHeight="1" x14ac:dyDescent="0.2">
      <c r="A44" s="212" t="s">
        <v>883</v>
      </c>
      <c r="B44" s="212" t="s">
        <v>157</v>
      </c>
      <c r="C44" s="212" t="s">
        <v>862</v>
      </c>
      <c r="D44" s="212" t="s">
        <v>772</v>
      </c>
      <c r="E44" s="212" t="s">
        <v>158</v>
      </c>
      <c r="F44" s="212" t="s">
        <v>186</v>
      </c>
      <c r="G44" s="212" t="s">
        <v>133</v>
      </c>
      <c r="H44" s="212">
        <v>53</v>
      </c>
      <c r="I44" s="212" t="s">
        <v>229</v>
      </c>
      <c r="J44" s="212" t="s">
        <v>230</v>
      </c>
      <c r="K44" s="212" t="s">
        <v>239</v>
      </c>
      <c r="L44" s="212" t="s">
        <v>232</v>
      </c>
      <c r="M44" s="212" t="s">
        <v>884</v>
      </c>
      <c r="N44" s="212"/>
      <c r="O44" s="212">
        <v>1</v>
      </c>
      <c r="P44" s="212" t="s">
        <v>163</v>
      </c>
      <c r="Q44" s="212">
        <v>2022</v>
      </c>
      <c r="R44" s="212"/>
      <c r="S44" s="212"/>
      <c r="T44" s="225"/>
      <c r="U44" s="216"/>
      <c r="V44" s="216"/>
      <c r="W44" s="216"/>
      <c r="X44" s="216"/>
    </row>
    <row r="45" spans="1:24" s="217" customFormat="1" ht="16.5" customHeight="1" x14ac:dyDescent="0.2">
      <c r="A45" s="212" t="s">
        <v>885</v>
      </c>
      <c r="B45" s="212" t="s">
        <v>157</v>
      </c>
      <c r="C45" s="212" t="s">
        <v>814</v>
      </c>
      <c r="D45" s="212" t="s">
        <v>121</v>
      </c>
      <c r="E45" s="212" t="s">
        <v>158</v>
      </c>
      <c r="F45" s="212" t="s">
        <v>307</v>
      </c>
      <c r="G45" s="212" t="s">
        <v>133</v>
      </c>
      <c r="H45" s="212">
        <v>53</v>
      </c>
      <c r="I45" s="212" t="s">
        <v>241</v>
      </c>
      <c r="J45" s="212" t="s">
        <v>242</v>
      </c>
      <c r="K45" s="212" t="s">
        <v>308</v>
      </c>
      <c r="L45" s="212" t="s">
        <v>244</v>
      </c>
      <c r="M45" s="212" t="s">
        <v>245</v>
      </c>
      <c r="N45" s="212"/>
      <c r="O45" s="212">
        <v>1</v>
      </c>
      <c r="P45" s="212" t="s">
        <v>163</v>
      </c>
      <c r="Q45" s="212"/>
      <c r="R45" s="212"/>
      <c r="S45" s="212"/>
      <c r="T45" s="225"/>
      <c r="U45" s="216"/>
      <c r="V45" s="216"/>
      <c r="W45" s="216"/>
      <c r="X45" s="216"/>
    </row>
    <row r="46" spans="1:24" s="217" customFormat="1" ht="16.5" customHeight="1" x14ac:dyDescent="0.2">
      <c r="A46" s="212" t="s">
        <v>886</v>
      </c>
      <c r="B46" s="212" t="s">
        <v>157</v>
      </c>
      <c r="C46" s="212" t="s">
        <v>814</v>
      </c>
      <c r="D46" s="212" t="s">
        <v>121</v>
      </c>
      <c r="E46" s="212" t="s">
        <v>158</v>
      </c>
      <c r="F46" s="212" t="s">
        <v>262</v>
      </c>
      <c r="G46" s="212" t="s">
        <v>133</v>
      </c>
      <c r="H46" s="212">
        <v>53</v>
      </c>
      <c r="I46" s="212" t="s">
        <v>241</v>
      </c>
      <c r="J46" s="212" t="s">
        <v>242</v>
      </c>
      <c r="K46" s="212" t="s">
        <v>263</v>
      </c>
      <c r="L46" s="212" t="s">
        <v>244</v>
      </c>
      <c r="M46" s="212" t="s">
        <v>264</v>
      </c>
      <c r="N46" s="212"/>
      <c r="O46" s="212">
        <v>1</v>
      </c>
      <c r="P46" s="212" t="s">
        <v>163</v>
      </c>
      <c r="Q46" s="212"/>
      <c r="R46" s="212"/>
      <c r="S46" s="212"/>
      <c r="T46" s="225"/>
      <c r="U46" s="216"/>
      <c r="V46" s="216"/>
      <c r="W46" s="216"/>
      <c r="X46" s="216"/>
    </row>
    <row r="47" spans="1:24" s="217" customFormat="1" ht="16.5" customHeight="1" x14ac:dyDescent="0.2">
      <c r="A47" s="212" t="s">
        <v>887</v>
      </c>
      <c r="B47" s="212" t="s">
        <v>157</v>
      </c>
      <c r="C47" s="212" t="s">
        <v>814</v>
      </c>
      <c r="D47" s="212" t="s">
        <v>121</v>
      </c>
      <c r="E47" s="212" t="s">
        <v>158</v>
      </c>
      <c r="F47" s="212" t="s">
        <v>307</v>
      </c>
      <c r="G47" s="212" t="s">
        <v>133</v>
      </c>
      <c r="H47" s="212">
        <v>53</v>
      </c>
      <c r="I47" s="212" t="s">
        <v>241</v>
      </c>
      <c r="J47" s="212" t="s">
        <v>242</v>
      </c>
      <c r="K47" s="212" t="s">
        <v>309</v>
      </c>
      <c r="L47" s="212" t="s">
        <v>244</v>
      </c>
      <c r="M47" s="212" t="s">
        <v>245</v>
      </c>
      <c r="N47" s="212"/>
      <c r="O47" s="212">
        <v>1</v>
      </c>
      <c r="P47" s="212" t="s">
        <v>163</v>
      </c>
      <c r="Q47" s="212"/>
      <c r="R47" s="212"/>
      <c r="S47" s="212"/>
      <c r="T47" s="225"/>
      <c r="U47" s="216"/>
      <c r="V47" s="216"/>
      <c r="W47" s="216"/>
      <c r="X47" s="216"/>
    </row>
    <row r="48" spans="1:24" s="217" customFormat="1" ht="16.5" customHeight="1" x14ac:dyDescent="0.2">
      <c r="A48" s="212" t="s">
        <v>888</v>
      </c>
      <c r="B48" s="212" t="s">
        <v>157</v>
      </c>
      <c r="C48" s="212" t="s">
        <v>814</v>
      </c>
      <c r="D48" s="212" t="s">
        <v>121</v>
      </c>
      <c r="E48" s="212" t="s">
        <v>158</v>
      </c>
      <c r="F48" s="212" t="s">
        <v>889</v>
      </c>
      <c r="G48" s="212" t="s">
        <v>133</v>
      </c>
      <c r="H48" s="212">
        <v>53</v>
      </c>
      <c r="I48" s="212" t="s">
        <v>241</v>
      </c>
      <c r="J48" s="212" t="s">
        <v>242</v>
      </c>
      <c r="K48" s="212" t="s">
        <v>890</v>
      </c>
      <c r="L48" s="212" t="s">
        <v>244</v>
      </c>
      <c r="M48" s="212" t="s">
        <v>264</v>
      </c>
      <c r="N48" s="212"/>
      <c r="O48" s="212">
        <v>1</v>
      </c>
      <c r="P48" s="212" t="s">
        <v>163</v>
      </c>
      <c r="Q48" s="212">
        <v>2021</v>
      </c>
      <c r="R48" s="212"/>
      <c r="S48" s="212"/>
      <c r="T48" s="225"/>
      <c r="U48" s="216"/>
      <c r="V48" s="216"/>
      <c r="W48" s="216"/>
      <c r="X48" s="216"/>
    </row>
    <row r="49" spans="1:24" s="217" customFormat="1" ht="16.5" customHeight="1" x14ac:dyDescent="0.2">
      <c r="A49" s="212" t="s">
        <v>891</v>
      </c>
      <c r="B49" s="212" t="s">
        <v>157</v>
      </c>
      <c r="C49" s="212" t="s">
        <v>814</v>
      </c>
      <c r="D49" s="212" t="s">
        <v>121</v>
      </c>
      <c r="E49" s="212" t="s">
        <v>158</v>
      </c>
      <c r="F49" s="212" t="s">
        <v>262</v>
      </c>
      <c r="G49" s="212" t="s">
        <v>133</v>
      </c>
      <c r="H49" s="212">
        <v>53</v>
      </c>
      <c r="I49" s="212" t="s">
        <v>241</v>
      </c>
      <c r="J49" s="212" t="s">
        <v>242</v>
      </c>
      <c r="K49" s="212" t="s">
        <v>265</v>
      </c>
      <c r="L49" s="212" t="s">
        <v>244</v>
      </c>
      <c r="M49" s="212" t="s">
        <v>264</v>
      </c>
      <c r="N49" s="212"/>
      <c r="O49" s="212">
        <v>1</v>
      </c>
      <c r="P49" s="212" t="s">
        <v>163</v>
      </c>
      <c r="Q49" s="212">
        <v>2021</v>
      </c>
      <c r="R49" s="212"/>
      <c r="S49" s="212"/>
      <c r="T49" s="225"/>
      <c r="U49" s="216"/>
      <c r="V49" s="216"/>
      <c r="W49" s="216"/>
      <c r="X49" s="216"/>
    </row>
    <row r="50" spans="1:24" s="217" customFormat="1" ht="16.5" customHeight="1" x14ac:dyDescent="0.2">
      <c r="A50" s="212" t="s">
        <v>892</v>
      </c>
      <c r="B50" s="212" t="s">
        <v>157</v>
      </c>
      <c r="C50" s="212" t="s">
        <v>814</v>
      </c>
      <c r="D50" s="212" t="s">
        <v>121</v>
      </c>
      <c r="E50" s="212" t="s">
        <v>158</v>
      </c>
      <c r="F50" s="212" t="s">
        <v>275</v>
      </c>
      <c r="G50" s="212" t="s">
        <v>133</v>
      </c>
      <c r="H50" s="212">
        <v>53</v>
      </c>
      <c r="I50" s="212" t="s">
        <v>241</v>
      </c>
      <c r="J50" s="212" t="s">
        <v>242</v>
      </c>
      <c r="K50" s="212" t="s">
        <v>276</v>
      </c>
      <c r="L50" s="212" t="s">
        <v>244</v>
      </c>
      <c r="M50" s="212" t="s">
        <v>277</v>
      </c>
      <c r="N50" s="212"/>
      <c r="O50" s="212">
        <v>1</v>
      </c>
      <c r="P50" s="212" t="s">
        <v>163</v>
      </c>
      <c r="Q50" s="212"/>
      <c r="R50" s="212"/>
      <c r="S50" s="212"/>
      <c r="T50" s="225"/>
      <c r="U50" s="216"/>
      <c r="V50" s="216"/>
      <c r="W50" s="216"/>
      <c r="X50" s="216"/>
    </row>
    <row r="51" spans="1:24" s="217" customFormat="1" ht="16.5" customHeight="1" x14ac:dyDescent="0.2">
      <c r="A51" s="212" t="s">
        <v>893</v>
      </c>
      <c r="B51" s="212" t="s">
        <v>157</v>
      </c>
      <c r="C51" s="212" t="s">
        <v>814</v>
      </c>
      <c r="D51" s="212" t="s">
        <v>121</v>
      </c>
      <c r="E51" s="212" t="s">
        <v>158</v>
      </c>
      <c r="F51" s="212" t="s">
        <v>303</v>
      </c>
      <c r="G51" s="212" t="s">
        <v>133</v>
      </c>
      <c r="H51" s="212">
        <v>53</v>
      </c>
      <c r="I51" s="212" t="s">
        <v>241</v>
      </c>
      <c r="J51" s="212" t="s">
        <v>242</v>
      </c>
      <c r="K51" s="212" t="s">
        <v>304</v>
      </c>
      <c r="L51" s="212" t="s">
        <v>244</v>
      </c>
      <c r="M51" s="212" t="s">
        <v>245</v>
      </c>
      <c r="N51" s="212"/>
      <c r="O51" s="212">
        <v>1</v>
      </c>
      <c r="P51" s="212" t="s">
        <v>163</v>
      </c>
      <c r="Q51" s="212"/>
      <c r="R51" s="212"/>
      <c r="S51" s="212"/>
      <c r="T51" s="225"/>
      <c r="U51" s="216"/>
      <c r="V51" s="216"/>
      <c r="W51" s="216"/>
      <c r="X51" s="216"/>
    </row>
    <row r="52" spans="1:24" s="217" customFormat="1" ht="16.5" customHeight="1" x14ac:dyDescent="0.2">
      <c r="A52" s="212" t="s">
        <v>894</v>
      </c>
      <c r="B52" s="212" t="s">
        <v>157</v>
      </c>
      <c r="C52" s="212" t="s">
        <v>814</v>
      </c>
      <c r="D52" s="212" t="s">
        <v>121</v>
      </c>
      <c r="E52" s="212" t="s">
        <v>158</v>
      </c>
      <c r="F52" s="212" t="s">
        <v>301</v>
      </c>
      <c r="G52" s="212" t="s">
        <v>133</v>
      </c>
      <c r="H52" s="212">
        <v>53</v>
      </c>
      <c r="I52" s="212" t="s">
        <v>241</v>
      </c>
      <c r="J52" s="212" t="s">
        <v>242</v>
      </c>
      <c r="K52" s="212" t="s">
        <v>302</v>
      </c>
      <c r="L52" s="212" t="s">
        <v>244</v>
      </c>
      <c r="M52" s="212" t="s">
        <v>245</v>
      </c>
      <c r="N52" s="212"/>
      <c r="O52" s="212">
        <v>1</v>
      </c>
      <c r="P52" s="212" t="s">
        <v>163</v>
      </c>
      <c r="Q52" s="212"/>
      <c r="R52" s="212"/>
      <c r="S52" s="212"/>
      <c r="T52" s="225"/>
      <c r="U52" s="216"/>
      <c r="V52" s="216"/>
      <c r="W52" s="216"/>
      <c r="X52" s="216"/>
    </row>
    <row r="53" spans="1:24" s="217" customFormat="1" ht="16.5" customHeight="1" x14ac:dyDescent="0.2">
      <c r="A53" s="212" t="s">
        <v>895</v>
      </c>
      <c r="B53" s="212" t="s">
        <v>157</v>
      </c>
      <c r="C53" s="212" t="s">
        <v>814</v>
      </c>
      <c r="D53" s="212" t="s">
        <v>121</v>
      </c>
      <c r="E53" s="212" t="s">
        <v>158</v>
      </c>
      <c r="F53" s="212" t="s">
        <v>297</v>
      </c>
      <c r="G53" s="212" t="s">
        <v>133</v>
      </c>
      <c r="H53" s="212">
        <v>53</v>
      </c>
      <c r="I53" s="212" t="s">
        <v>241</v>
      </c>
      <c r="J53" s="212" t="s">
        <v>242</v>
      </c>
      <c r="K53" s="212" t="s">
        <v>298</v>
      </c>
      <c r="L53" s="212" t="s">
        <v>244</v>
      </c>
      <c r="M53" s="212" t="s">
        <v>264</v>
      </c>
      <c r="N53" s="212"/>
      <c r="O53" s="212">
        <v>1</v>
      </c>
      <c r="P53" s="212" t="s">
        <v>163</v>
      </c>
      <c r="Q53" s="212"/>
      <c r="R53" s="212"/>
      <c r="S53" s="212"/>
      <c r="T53" s="225"/>
      <c r="U53" s="216"/>
      <c r="V53" s="216"/>
      <c r="W53" s="216"/>
      <c r="X53" s="216"/>
    </row>
    <row r="54" spans="1:24" s="217" customFormat="1" ht="16.5" customHeight="1" x14ac:dyDescent="0.2">
      <c r="A54" s="212" t="s">
        <v>896</v>
      </c>
      <c r="B54" s="212" t="s">
        <v>157</v>
      </c>
      <c r="C54" s="212" t="s">
        <v>814</v>
      </c>
      <c r="D54" s="212" t="s">
        <v>121</v>
      </c>
      <c r="E54" s="212" t="s">
        <v>158</v>
      </c>
      <c r="F54" s="212" t="s">
        <v>164</v>
      </c>
      <c r="G54" s="212" t="s">
        <v>133</v>
      </c>
      <c r="H54" s="212">
        <v>53</v>
      </c>
      <c r="I54" s="212" t="s">
        <v>241</v>
      </c>
      <c r="J54" s="212" t="s">
        <v>242</v>
      </c>
      <c r="K54" s="212" t="s">
        <v>291</v>
      </c>
      <c r="L54" s="212" t="s">
        <v>244</v>
      </c>
      <c r="M54" s="212" t="s">
        <v>264</v>
      </c>
      <c r="N54" s="212"/>
      <c r="O54" s="212">
        <v>1</v>
      </c>
      <c r="P54" s="212" t="s">
        <v>163</v>
      </c>
      <c r="Q54" s="212"/>
      <c r="R54" s="212"/>
      <c r="S54" s="212"/>
      <c r="T54" s="225"/>
      <c r="U54" s="216"/>
      <c r="V54" s="216"/>
      <c r="W54" s="216"/>
      <c r="X54" s="216"/>
    </row>
    <row r="55" spans="1:24" s="217" customFormat="1" ht="16.5" customHeight="1" x14ac:dyDescent="0.2">
      <c r="A55" s="212" t="s">
        <v>897</v>
      </c>
      <c r="B55" s="212" t="s">
        <v>157</v>
      </c>
      <c r="C55" s="212" t="s">
        <v>814</v>
      </c>
      <c r="D55" s="212" t="s">
        <v>121</v>
      </c>
      <c r="E55" s="212" t="s">
        <v>158</v>
      </c>
      <c r="F55" s="212" t="s">
        <v>272</v>
      </c>
      <c r="G55" s="212" t="s">
        <v>133</v>
      </c>
      <c r="H55" s="212">
        <v>53</v>
      </c>
      <c r="I55" s="212" t="s">
        <v>241</v>
      </c>
      <c r="J55" s="212" t="s">
        <v>242</v>
      </c>
      <c r="K55" s="212" t="s">
        <v>273</v>
      </c>
      <c r="L55" s="212" t="s">
        <v>244</v>
      </c>
      <c r="M55" s="212" t="s">
        <v>245</v>
      </c>
      <c r="N55" s="212"/>
      <c r="O55" s="212">
        <v>1</v>
      </c>
      <c r="P55" s="212" t="s">
        <v>163</v>
      </c>
      <c r="Q55" s="212"/>
      <c r="R55" s="212"/>
      <c r="S55" s="212"/>
      <c r="T55" s="225"/>
      <c r="U55" s="216"/>
      <c r="V55" s="216"/>
      <c r="W55" s="216"/>
      <c r="X55" s="216"/>
    </row>
    <row r="56" spans="1:24" s="217" customFormat="1" ht="16.5" customHeight="1" x14ac:dyDescent="0.2">
      <c r="A56" s="212" t="s">
        <v>898</v>
      </c>
      <c r="B56" s="212" t="s">
        <v>157</v>
      </c>
      <c r="C56" s="212" t="s">
        <v>814</v>
      </c>
      <c r="D56" s="212" t="s">
        <v>121</v>
      </c>
      <c r="E56" s="212" t="s">
        <v>158</v>
      </c>
      <c r="F56" s="212" t="s">
        <v>272</v>
      </c>
      <c r="G56" s="212" t="s">
        <v>133</v>
      </c>
      <c r="H56" s="212">
        <v>53</v>
      </c>
      <c r="I56" s="212" t="s">
        <v>241</v>
      </c>
      <c r="J56" s="212" t="s">
        <v>242</v>
      </c>
      <c r="K56" s="212" t="s">
        <v>274</v>
      </c>
      <c r="L56" s="212" t="s">
        <v>244</v>
      </c>
      <c r="M56" s="212" t="s">
        <v>245</v>
      </c>
      <c r="N56" s="212"/>
      <c r="O56" s="212">
        <v>1</v>
      </c>
      <c r="P56" s="212" t="s">
        <v>163</v>
      </c>
      <c r="Q56" s="212"/>
      <c r="R56" s="212"/>
      <c r="S56" s="212"/>
      <c r="T56" s="225"/>
      <c r="U56" s="216"/>
      <c r="V56" s="216"/>
      <c r="W56" s="216"/>
      <c r="X56" s="216"/>
    </row>
    <row r="57" spans="1:24" s="217" customFormat="1" ht="16.5" customHeight="1" x14ac:dyDescent="0.2">
      <c r="A57" s="212" t="s">
        <v>899</v>
      </c>
      <c r="B57" s="212" t="s">
        <v>157</v>
      </c>
      <c r="C57" s="212" t="s">
        <v>814</v>
      </c>
      <c r="D57" s="212" t="s">
        <v>121</v>
      </c>
      <c r="E57" s="212" t="s">
        <v>158</v>
      </c>
      <c r="F57" s="212" t="s">
        <v>284</v>
      </c>
      <c r="G57" s="212" t="s">
        <v>133</v>
      </c>
      <c r="H57" s="212">
        <v>53</v>
      </c>
      <c r="I57" s="212" t="s">
        <v>241</v>
      </c>
      <c r="J57" s="212" t="s">
        <v>242</v>
      </c>
      <c r="K57" s="212" t="s">
        <v>285</v>
      </c>
      <c r="L57" s="212" t="s">
        <v>244</v>
      </c>
      <c r="M57" s="212" t="s">
        <v>245</v>
      </c>
      <c r="N57" s="212"/>
      <c r="O57" s="212">
        <v>1</v>
      </c>
      <c r="P57" s="212" t="s">
        <v>163</v>
      </c>
      <c r="Q57" s="212"/>
      <c r="R57" s="212"/>
      <c r="S57" s="212"/>
      <c r="T57" s="225"/>
      <c r="U57" s="216"/>
      <c r="V57" s="216"/>
      <c r="W57" s="216"/>
      <c r="X57" s="216"/>
    </row>
    <row r="58" spans="1:24" s="217" customFormat="1" ht="16.5" customHeight="1" x14ac:dyDescent="0.2">
      <c r="A58" s="212" t="s">
        <v>900</v>
      </c>
      <c r="B58" s="212" t="s">
        <v>157</v>
      </c>
      <c r="C58" s="212" t="s">
        <v>814</v>
      </c>
      <c r="D58" s="212" t="s">
        <v>121</v>
      </c>
      <c r="E58" s="212" t="s">
        <v>158</v>
      </c>
      <c r="F58" s="212" t="s">
        <v>268</v>
      </c>
      <c r="G58" s="212" t="s">
        <v>133</v>
      </c>
      <c r="H58" s="212">
        <v>53</v>
      </c>
      <c r="I58" s="212" t="s">
        <v>241</v>
      </c>
      <c r="J58" s="212" t="s">
        <v>242</v>
      </c>
      <c r="K58" s="212" t="s">
        <v>269</v>
      </c>
      <c r="L58" s="212" t="s">
        <v>244</v>
      </c>
      <c r="M58" s="212" t="s">
        <v>245</v>
      </c>
      <c r="N58" s="212"/>
      <c r="O58" s="212">
        <v>1</v>
      </c>
      <c r="P58" s="212" t="s">
        <v>163</v>
      </c>
      <c r="Q58" s="212"/>
      <c r="R58" s="212"/>
      <c r="S58" s="212"/>
      <c r="T58" s="225"/>
      <c r="U58" s="216"/>
      <c r="V58" s="216"/>
      <c r="W58" s="216"/>
      <c r="X58" s="216"/>
    </row>
    <row r="59" spans="1:24" s="217" customFormat="1" ht="16.5" customHeight="1" x14ac:dyDescent="0.2">
      <c r="A59" s="212" t="s">
        <v>901</v>
      </c>
      <c r="B59" s="212" t="s">
        <v>157</v>
      </c>
      <c r="C59" s="212" t="s">
        <v>814</v>
      </c>
      <c r="D59" s="212" t="s">
        <v>121</v>
      </c>
      <c r="E59" s="212" t="s">
        <v>158</v>
      </c>
      <c r="F59" s="212" t="s">
        <v>252</v>
      </c>
      <c r="G59" s="212" t="s">
        <v>133</v>
      </c>
      <c r="H59" s="212">
        <v>53</v>
      </c>
      <c r="I59" s="212" t="s">
        <v>241</v>
      </c>
      <c r="J59" s="212" t="s">
        <v>242</v>
      </c>
      <c r="K59" s="212" t="s">
        <v>253</v>
      </c>
      <c r="L59" s="212" t="s">
        <v>244</v>
      </c>
      <c r="M59" s="212" t="s">
        <v>245</v>
      </c>
      <c r="N59" s="212"/>
      <c r="O59" s="212">
        <v>1</v>
      </c>
      <c r="P59" s="212" t="s">
        <v>163</v>
      </c>
      <c r="Q59" s="212"/>
      <c r="R59" s="212"/>
      <c r="S59" s="212"/>
      <c r="T59" s="225"/>
      <c r="U59" s="216"/>
      <c r="V59" s="216"/>
      <c r="W59" s="216"/>
      <c r="X59" s="216"/>
    </row>
    <row r="60" spans="1:24" s="217" customFormat="1" ht="16.5" customHeight="1" x14ac:dyDescent="0.2">
      <c r="A60" s="212" t="s">
        <v>902</v>
      </c>
      <c r="B60" s="212" t="s">
        <v>157</v>
      </c>
      <c r="C60" s="212" t="s">
        <v>814</v>
      </c>
      <c r="D60" s="212" t="s">
        <v>121</v>
      </c>
      <c r="E60" s="212" t="s">
        <v>158</v>
      </c>
      <c r="F60" s="212" t="s">
        <v>250</v>
      </c>
      <c r="G60" s="212" t="s">
        <v>133</v>
      </c>
      <c r="H60" s="212">
        <v>53</v>
      </c>
      <c r="I60" s="212" t="s">
        <v>241</v>
      </c>
      <c r="J60" s="212" t="s">
        <v>242</v>
      </c>
      <c r="K60" s="212" t="s">
        <v>251</v>
      </c>
      <c r="L60" s="212" t="s">
        <v>244</v>
      </c>
      <c r="M60" s="212" t="s">
        <v>245</v>
      </c>
      <c r="N60" s="212"/>
      <c r="O60" s="212">
        <v>1</v>
      </c>
      <c r="P60" s="212" t="s">
        <v>163</v>
      </c>
      <c r="Q60" s="212"/>
      <c r="R60" s="212"/>
      <c r="S60" s="212"/>
      <c r="T60" s="225"/>
      <c r="U60" s="216"/>
      <c r="V60" s="216"/>
      <c r="W60" s="216"/>
      <c r="X60" s="216"/>
    </row>
    <row r="61" spans="1:24" s="217" customFormat="1" ht="16.5" customHeight="1" x14ac:dyDescent="0.2">
      <c r="A61" s="212" t="s">
        <v>903</v>
      </c>
      <c r="B61" s="212" t="s">
        <v>157</v>
      </c>
      <c r="C61" s="212" t="s">
        <v>814</v>
      </c>
      <c r="D61" s="212" t="s">
        <v>121</v>
      </c>
      <c r="E61" s="212" t="s">
        <v>158</v>
      </c>
      <c r="F61" s="212" t="s">
        <v>248</v>
      </c>
      <c r="G61" s="212" t="s">
        <v>133</v>
      </c>
      <c r="H61" s="212">
        <v>53</v>
      </c>
      <c r="I61" s="212" t="s">
        <v>241</v>
      </c>
      <c r="J61" s="212" t="s">
        <v>242</v>
      </c>
      <c r="K61" s="212" t="s">
        <v>249</v>
      </c>
      <c r="L61" s="212" t="s">
        <v>244</v>
      </c>
      <c r="M61" s="212" t="s">
        <v>245</v>
      </c>
      <c r="N61" s="212"/>
      <c r="O61" s="212">
        <v>1</v>
      </c>
      <c r="P61" s="212" t="s">
        <v>163</v>
      </c>
      <c r="Q61" s="212"/>
      <c r="R61" s="212"/>
      <c r="S61" s="212"/>
      <c r="T61" s="225"/>
      <c r="U61" s="216"/>
      <c r="V61" s="216"/>
      <c r="W61" s="216"/>
      <c r="X61" s="216"/>
    </row>
    <row r="62" spans="1:24" s="217" customFormat="1" ht="16.5" customHeight="1" x14ac:dyDescent="0.2">
      <c r="A62" s="212" t="s">
        <v>904</v>
      </c>
      <c r="B62" s="212" t="s">
        <v>157</v>
      </c>
      <c r="C62" s="212" t="s">
        <v>814</v>
      </c>
      <c r="D62" s="212" t="s">
        <v>121</v>
      </c>
      <c r="E62" s="212" t="s">
        <v>158</v>
      </c>
      <c r="F62" s="212" t="s">
        <v>246</v>
      </c>
      <c r="G62" s="212" t="s">
        <v>133</v>
      </c>
      <c r="H62" s="212">
        <v>53</v>
      </c>
      <c r="I62" s="212" t="s">
        <v>241</v>
      </c>
      <c r="J62" s="212" t="s">
        <v>242</v>
      </c>
      <c r="K62" s="212" t="s">
        <v>247</v>
      </c>
      <c r="L62" s="212" t="s">
        <v>244</v>
      </c>
      <c r="M62" s="212" t="s">
        <v>245</v>
      </c>
      <c r="N62" s="212"/>
      <c r="O62" s="212">
        <v>1</v>
      </c>
      <c r="P62" s="212" t="s">
        <v>163</v>
      </c>
      <c r="Q62" s="212"/>
      <c r="R62" s="212"/>
      <c r="S62" s="212"/>
      <c r="T62" s="225"/>
      <c r="U62" s="216"/>
      <c r="V62" s="216"/>
      <c r="W62" s="216"/>
      <c r="X62" s="216"/>
    </row>
    <row r="63" spans="1:24" s="217" customFormat="1" ht="16.5" customHeight="1" x14ac:dyDescent="0.2">
      <c r="A63" s="212" t="s">
        <v>905</v>
      </c>
      <c r="B63" s="212" t="s">
        <v>157</v>
      </c>
      <c r="C63" s="212" t="s">
        <v>814</v>
      </c>
      <c r="D63" s="212" t="s">
        <v>121</v>
      </c>
      <c r="E63" s="212" t="s">
        <v>158</v>
      </c>
      <c r="F63" s="212" t="s">
        <v>256</v>
      </c>
      <c r="G63" s="212" t="s">
        <v>133</v>
      </c>
      <c r="H63" s="212">
        <v>53</v>
      </c>
      <c r="I63" s="212" t="s">
        <v>241</v>
      </c>
      <c r="J63" s="212" t="s">
        <v>242</v>
      </c>
      <c r="K63" s="212" t="s">
        <v>257</v>
      </c>
      <c r="L63" s="212" t="s">
        <v>244</v>
      </c>
      <c r="M63" s="212" t="s">
        <v>245</v>
      </c>
      <c r="N63" s="212"/>
      <c r="O63" s="212">
        <v>1</v>
      </c>
      <c r="P63" s="212" t="s">
        <v>163</v>
      </c>
      <c r="Q63" s="212"/>
      <c r="R63" s="212"/>
      <c r="S63" s="212"/>
      <c r="T63" s="225"/>
      <c r="U63" s="216"/>
      <c r="V63" s="216"/>
      <c r="W63" s="216"/>
      <c r="X63" s="216"/>
    </row>
    <row r="64" spans="1:24" s="217" customFormat="1" ht="16.5" customHeight="1" x14ac:dyDescent="0.2">
      <c r="A64" s="212" t="s">
        <v>906</v>
      </c>
      <c r="B64" s="212" t="s">
        <v>157</v>
      </c>
      <c r="C64" s="212" t="s">
        <v>814</v>
      </c>
      <c r="D64" s="212" t="s">
        <v>121</v>
      </c>
      <c r="E64" s="212" t="s">
        <v>158</v>
      </c>
      <c r="F64" s="212" t="s">
        <v>254</v>
      </c>
      <c r="G64" s="212" t="s">
        <v>133</v>
      </c>
      <c r="H64" s="212">
        <v>53</v>
      </c>
      <c r="I64" s="212" t="s">
        <v>241</v>
      </c>
      <c r="J64" s="212" t="s">
        <v>242</v>
      </c>
      <c r="K64" s="212" t="s">
        <v>255</v>
      </c>
      <c r="L64" s="212" t="s">
        <v>244</v>
      </c>
      <c r="M64" s="212" t="s">
        <v>245</v>
      </c>
      <c r="N64" s="212"/>
      <c r="O64" s="212">
        <v>1</v>
      </c>
      <c r="P64" s="212" t="s">
        <v>163</v>
      </c>
      <c r="Q64" s="212"/>
      <c r="R64" s="212"/>
      <c r="S64" s="212"/>
      <c r="T64" s="225"/>
      <c r="U64" s="216"/>
      <c r="V64" s="216"/>
      <c r="W64" s="216"/>
      <c r="X64" s="216"/>
    </row>
    <row r="65" spans="1:24" s="217" customFormat="1" ht="16.5" customHeight="1" x14ac:dyDescent="0.2">
      <c r="A65" s="212" t="s">
        <v>907</v>
      </c>
      <c r="B65" s="212" t="s">
        <v>157</v>
      </c>
      <c r="C65" s="212" t="s">
        <v>814</v>
      </c>
      <c r="D65" s="212" t="s">
        <v>121</v>
      </c>
      <c r="E65" s="212" t="s">
        <v>158</v>
      </c>
      <c r="F65" s="212" t="s">
        <v>295</v>
      </c>
      <c r="G65" s="212" t="s">
        <v>133</v>
      </c>
      <c r="H65" s="212">
        <v>53</v>
      </c>
      <c r="I65" s="212" t="s">
        <v>241</v>
      </c>
      <c r="J65" s="212" t="s">
        <v>242</v>
      </c>
      <c r="K65" s="212" t="s">
        <v>296</v>
      </c>
      <c r="L65" s="212" t="s">
        <v>244</v>
      </c>
      <c r="M65" s="212" t="s">
        <v>245</v>
      </c>
      <c r="N65" s="212"/>
      <c r="O65" s="212">
        <v>1</v>
      </c>
      <c r="P65" s="212" t="s">
        <v>163</v>
      </c>
      <c r="Q65" s="212"/>
      <c r="R65" s="212"/>
      <c r="S65" s="212"/>
      <c r="T65" s="225"/>
      <c r="U65" s="216"/>
      <c r="V65" s="216"/>
      <c r="W65" s="216"/>
      <c r="X65" s="216"/>
    </row>
    <row r="66" spans="1:24" s="217" customFormat="1" ht="16.5" customHeight="1" x14ac:dyDescent="0.2">
      <c r="A66" s="212" t="s">
        <v>908</v>
      </c>
      <c r="B66" s="212" t="s">
        <v>157</v>
      </c>
      <c r="C66" s="212" t="s">
        <v>814</v>
      </c>
      <c r="D66" s="212" t="s">
        <v>121</v>
      </c>
      <c r="E66" s="212" t="s">
        <v>158</v>
      </c>
      <c r="F66" s="212" t="s">
        <v>292</v>
      </c>
      <c r="G66" s="212" t="s">
        <v>133</v>
      </c>
      <c r="H66" s="212">
        <v>53</v>
      </c>
      <c r="I66" s="212" t="s">
        <v>241</v>
      </c>
      <c r="J66" s="212" t="s">
        <v>242</v>
      </c>
      <c r="K66" s="212" t="s">
        <v>293</v>
      </c>
      <c r="L66" s="212" t="s">
        <v>244</v>
      </c>
      <c r="M66" s="212" t="s">
        <v>294</v>
      </c>
      <c r="N66" s="212"/>
      <c r="O66" s="212">
        <v>1</v>
      </c>
      <c r="P66" s="212" t="s">
        <v>163</v>
      </c>
      <c r="Q66" s="212"/>
      <c r="R66" s="212"/>
      <c r="S66" s="212"/>
      <c r="T66" s="225"/>
      <c r="U66" s="216"/>
      <c r="V66" s="216"/>
      <c r="W66" s="216"/>
      <c r="X66" s="216"/>
    </row>
    <row r="67" spans="1:24" s="217" customFormat="1" ht="16.5" customHeight="1" x14ac:dyDescent="0.2">
      <c r="A67" s="212" t="s">
        <v>909</v>
      </c>
      <c r="B67" s="212" t="s">
        <v>157</v>
      </c>
      <c r="C67" s="212" t="s">
        <v>814</v>
      </c>
      <c r="D67" s="212" t="s">
        <v>121</v>
      </c>
      <c r="E67" s="212" t="s">
        <v>158</v>
      </c>
      <c r="F67" s="212" t="s">
        <v>310</v>
      </c>
      <c r="G67" s="212" t="s">
        <v>133</v>
      </c>
      <c r="H67" s="212">
        <v>53</v>
      </c>
      <c r="I67" s="212" t="s">
        <v>241</v>
      </c>
      <c r="J67" s="212" t="s">
        <v>242</v>
      </c>
      <c r="K67" s="212" t="s">
        <v>311</v>
      </c>
      <c r="L67" s="212" t="s">
        <v>244</v>
      </c>
      <c r="M67" s="212" t="s">
        <v>245</v>
      </c>
      <c r="N67" s="212"/>
      <c r="O67" s="212">
        <v>1</v>
      </c>
      <c r="P67" s="212" t="s">
        <v>163</v>
      </c>
      <c r="Q67" s="212"/>
      <c r="R67" s="212"/>
      <c r="S67" s="212"/>
      <c r="T67" s="225"/>
      <c r="U67" s="216"/>
      <c r="V67" s="216"/>
      <c r="W67" s="216"/>
      <c r="X67" s="216"/>
    </row>
    <row r="68" spans="1:24" s="217" customFormat="1" ht="16.5" customHeight="1" x14ac:dyDescent="0.2">
      <c r="A68" s="212" t="s">
        <v>910</v>
      </c>
      <c r="B68" s="212" t="s">
        <v>157</v>
      </c>
      <c r="C68" s="212" t="s">
        <v>814</v>
      </c>
      <c r="D68" s="212" t="s">
        <v>121</v>
      </c>
      <c r="E68" s="212" t="s">
        <v>158</v>
      </c>
      <c r="F68" s="212" t="s">
        <v>312</v>
      </c>
      <c r="G68" s="212" t="s">
        <v>133</v>
      </c>
      <c r="H68" s="212">
        <v>53</v>
      </c>
      <c r="I68" s="212" t="s">
        <v>241</v>
      </c>
      <c r="J68" s="212" t="s">
        <v>242</v>
      </c>
      <c r="K68" s="212" t="s">
        <v>313</v>
      </c>
      <c r="L68" s="212" t="s">
        <v>244</v>
      </c>
      <c r="M68" s="212" t="s">
        <v>245</v>
      </c>
      <c r="N68" s="212"/>
      <c r="O68" s="212">
        <v>1</v>
      </c>
      <c r="P68" s="212" t="s">
        <v>163</v>
      </c>
      <c r="Q68" s="212"/>
      <c r="R68" s="212"/>
      <c r="S68" s="212"/>
      <c r="T68" s="225"/>
      <c r="U68" s="216"/>
      <c r="V68" s="216"/>
      <c r="W68" s="216"/>
      <c r="X68" s="216"/>
    </row>
    <row r="69" spans="1:24" s="217" customFormat="1" ht="16.5" customHeight="1" x14ac:dyDescent="0.2">
      <c r="A69" s="212" t="s">
        <v>911</v>
      </c>
      <c r="B69" s="212" t="s">
        <v>157</v>
      </c>
      <c r="C69" s="212" t="s">
        <v>814</v>
      </c>
      <c r="D69" s="212" t="s">
        <v>121</v>
      </c>
      <c r="E69" s="212" t="s">
        <v>158</v>
      </c>
      <c r="F69" s="212" t="s">
        <v>314</v>
      </c>
      <c r="G69" s="212" t="s">
        <v>133</v>
      </c>
      <c r="H69" s="212">
        <v>53</v>
      </c>
      <c r="I69" s="212" t="s">
        <v>241</v>
      </c>
      <c r="J69" s="212" t="s">
        <v>242</v>
      </c>
      <c r="K69" s="212" t="s">
        <v>315</v>
      </c>
      <c r="L69" s="212" t="s">
        <v>244</v>
      </c>
      <c r="M69" s="212" t="s">
        <v>245</v>
      </c>
      <c r="N69" s="212"/>
      <c r="O69" s="212">
        <v>1</v>
      </c>
      <c r="P69" s="212" t="s">
        <v>163</v>
      </c>
      <c r="Q69" s="212"/>
      <c r="R69" s="212"/>
      <c r="S69" s="212"/>
      <c r="T69" s="225"/>
      <c r="U69" s="216"/>
      <c r="V69" s="216"/>
      <c r="W69" s="216"/>
      <c r="X69" s="216"/>
    </row>
    <row r="70" spans="1:24" s="217" customFormat="1" ht="16.5" customHeight="1" x14ac:dyDescent="0.2">
      <c r="A70" s="212" t="s">
        <v>912</v>
      </c>
      <c r="B70" s="212" t="s">
        <v>157</v>
      </c>
      <c r="C70" s="212" t="s">
        <v>814</v>
      </c>
      <c r="D70" s="212" t="s">
        <v>121</v>
      </c>
      <c r="E70" s="212" t="s">
        <v>158</v>
      </c>
      <c r="F70" s="212" t="s">
        <v>316</v>
      </c>
      <c r="G70" s="212" t="s">
        <v>133</v>
      </c>
      <c r="H70" s="212">
        <v>53</v>
      </c>
      <c r="I70" s="212" t="s">
        <v>241</v>
      </c>
      <c r="J70" s="212" t="s">
        <v>242</v>
      </c>
      <c r="K70" s="212" t="s">
        <v>317</v>
      </c>
      <c r="L70" s="212" t="s">
        <v>244</v>
      </c>
      <c r="M70" s="212" t="s">
        <v>245</v>
      </c>
      <c r="N70" s="212"/>
      <c r="O70" s="212">
        <v>1</v>
      </c>
      <c r="P70" s="212" t="s">
        <v>163</v>
      </c>
      <c r="Q70" s="212"/>
      <c r="R70" s="212"/>
      <c r="S70" s="212"/>
      <c r="T70" s="225"/>
      <c r="U70" s="216"/>
      <c r="V70" s="216"/>
      <c r="W70" s="216"/>
      <c r="X70" s="216"/>
    </row>
    <row r="71" spans="1:24" s="217" customFormat="1" ht="16.5" customHeight="1" x14ac:dyDescent="0.2">
      <c r="A71" s="212" t="s">
        <v>913</v>
      </c>
      <c r="B71" s="212" t="s">
        <v>157</v>
      </c>
      <c r="C71" s="212" t="s">
        <v>814</v>
      </c>
      <c r="D71" s="212" t="s">
        <v>121</v>
      </c>
      <c r="E71" s="212" t="s">
        <v>158</v>
      </c>
      <c r="F71" s="212" t="s">
        <v>299</v>
      </c>
      <c r="G71" s="212" t="s">
        <v>133</v>
      </c>
      <c r="H71" s="212">
        <v>53</v>
      </c>
      <c r="I71" s="212" t="s">
        <v>241</v>
      </c>
      <c r="J71" s="212" t="s">
        <v>242</v>
      </c>
      <c r="K71" s="212" t="s">
        <v>300</v>
      </c>
      <c r="L71" s="212" t="s">
        <v>244</v>
      </c>
      <c r="M71" s="212" t="s">
        <v>245</v>
      </c>
      <c r="N71" s="212"/>
      <c r="O71" s="212">
        <v>1</v>
      </c>
      <c r="P71" s="212" t="s">
        <v>163</v>
      </c>
      <c r="Q71" s="212"/>
      <c r="R71" s="212"/>
      <c r="S71" s="212"/>
      <c r="T71" s="225"/>
      <c r="U71" s="216"/>
      <c r="V71" s="216"/>
      <c r="W71" s="216"/>
      <c r="X71" s="216"/>
    </row>
    <row r="72" spans="1:24" s="217" customFormat="1" ht="16.5" customHeight="1" x14ac:dyDescent="0.2">
      <c r="A72" s="212" t="s">
        <v>914</v>
      </c>
      <c r="B72" s="212" t="s">
        <v>157</v>
      </c>
      <c r="C72" s="212" t="s">
        <v>814</v>
      </c>
      <c r="D72" s="212" t="s">
        <v>121</v>
      </c>
      <c r="E72" s="212" t="s">
        <v>158</v>
      </c>
      <c r="F72" s="212" t="s">
        <v>270</v>
      </c>
      <c r="G72" s="212" t="s">
        <v>133</v>
      </c>
      <c r="H72" s="212">
        <v>53</v>
      </c>
      <c r="I72" s="212" t="s">
        <v>241</v>
      </c>
      <c r="J72" s="212" t="s">
        <v>242</v>
      </c>
      <c r="K72" s="212" t="s">
        <v>271</v>
      </c>
      <c r="L72" s="212" t="s">
        <v>244</v>
      </c>
      <c r="M72" s="212" t="s">
        <v>245</v>
      </c>
      <c r="N72" s="212"/>
      <c r="O72" s="212">
        <v>1</v>
      </c>
      <c r="P72" s="212" t="s">
        <v>163</v>
      </c>
      <c r="Q72" s="212"/>
      <c r="R72" s="212"/>
      <c r="S72" s="212"/>
      <c r="T72" s="225"/>
      <c r="U72" s="216"/>
      <c r="V72" s="216"/>
      <c r="W72" s="216"/>
      <c r="X72" s="216"/>
    </row>
    <row r="73" spans="1:24" s="217" customFormat="1" ht="16.5" customHeight="1" x14ac:dyDescent="0.2">
      <c r="A73" s="212" t="s">
        <v>915</v>
      </c>
      <c r="B73" s="212" t="s">
        <v>157</v>
      </c>
      <c r="C73" s="212" t="s">
        <v>814</v>
      </c>
      <c r="D73" s="212" t="s">
        <v>121</v>
      </c>
      <c r="E73" s="212" t="s">
        <v>158</v>
      </c>
      <c r="F73" s="212" t="s">
        <v>288</v>
      </c>
      <c r="G73" s="212" t="s">
        <v>133</v>
      </c>
      <c r="H73" s="212">
        <v>53</v>
      </c>
      <c r="I73" s="212" t="s">
        <v>241</v>
      </c>
      <c r="J73" s="212" t="s">
        <v>242</v>
      </c>
      <c r="K73" s="212" t="s">
        <v>289</v>
      </c>
      <c r="L73" s="212" t="s">
        <v>244</v>
      </c>
      <c r="M73" s="212" t="s">
        <v>245</v>
      </c>
      <c r="N73" s="212"/>
      <c r="O73" s="212">
        <v>1</v>
      </c>
      <c r="P73" s="212" t="s">
        <v>163</v>
      </c>
      <c r="Q73" s="212"/>
      <c r="R73" s="212"/>
      <c r="S73" s="212"/>
      <c r="T73" s="225"/>
      <c r="U73" s="216"/>
      <c r="V73" s="216"/>
      <c r="W73" s="216"/>
      <c r="X73" s="216"/>
    </row>
    <row r="74" spans="1:24" s="217" customFormat="1" ht="16.5" customHeight="1" x14ac:dyDescent="0.2">
      <c r="A74" s="212" t="s">
        <v>916</v>
      </c>
      <c r="B74" s="212" t="s">
        <v>157</v>
      </c>
      <c r="C74" s="212" t="s">
        <v>814</v>
      </c>
      <c r="D74" s="212" t="s">
        <v>121</v>
      </c>
      <c r="E74" s="212" t="s">
        <v>158</v>
      </c>
      <c r="F74" s="212" t="s">
        <v>281</v>
      </c>
      <c r="G74" s="212" t="s">
        <v>133</v>
      </c>
      <c r="H74" s="212">
        <v>53</v>
      </c>
      <c r="I74" s="212" t="s">
        <v>241</v>
      </c>
      <c r="J74" s="212" t="s">
        <v>242</v>
      </c>
      <c r="K74" s="212" t="s">
        <v>282</v>
      </c>
      <c r="L74" s="212" t="s">
        <v>244</v>
      </c>
      <c r="M74" s="212" t="s">
        <v>264</v>
      </c>
      <c r="N74" s="212"/>
      <c r="O74" s="212">
        <v>1</v>
      </c>
      <c r="P74" s="212" t="s">
        <v>163</v>
      </c>
      <c r="Q74" s="212"/>
      <c r="R74" s="212"/>
      <c r="S74" s="212"/>
      <c r="T74" s="225"/>
      <c r="U74" s="216"/>
      <c r="V74" s="216"/>
      <c r="W74" s="216"/>
      <c r="X74" s="216"/>
    </row>
    <row r="75" spans="1:24" s="217" customFormat="1" ht="16.5" customHeight="1" x14ac:dyDescent="0.2">
      <c r="A75" s="212" t="s">
        <v>917</v>
      </c>
      <c r="B75" s="212" t="s">
        <v>157</v>
      </c>
      <c r="C75" s="212" t="s">
        <v>814</v>
      </c>
      <c r="D75" s="212" t="s">
        <v>121</v>
      </c>
      <c r="E75" s="212" t="s">
        <v>158</v>
      </c>
      <c r="F75" s="212" t="s">
        <v>278</v>
      </c>
      <c r="G75" s="212" t="s">
        <v>133</v>
      </c>
      <c r="H75" s="212">
        <v>53</v>
      </c>
      <c r="I75" s="212" t="s">
        <v>241</v>
      </c>
      <c r="J75" s="212" t="s">
        <v>242</v>
      </c>
      <c r="K75" s="212" t="s">
        <v>279</v>
      </c>
      <c r="L75" s="212" t="s">
        <v>244</v>
      </c>
      <c r="M75" s="212" t="s">
        <v>264</v>
      </c>
      <c r="N75" s="212"/>
      <c r="O75" s="212">
        <v>1</v>
      </c>
      <c r="P75" s="212" t="s">
        <v>163</v>
      </c>
      <c r="Q75" s="212"/>
      <c r="R75" s="212"/>
      <c r="S75" s="212"/>
      <c r="T75" s="225"/>
      <c r="U75" s="216"/>
      <c r="V75" s="216"/>
      <c r="W75" s="216"/>
      <c r="X75" s="216"/>
    </row>
    <row r="76" spans="1:24" s="217" customFormat="1" ht="16.5" customHeight="1" x14ac:dyDescent="0.2">
      <c r="A76" s="212" t="s">
        <v>918</v>
      </c>
      <c r="B76" s="212" t="s">
        <v>157</v>
      </c>
      <c r="C76" s="212" t="s">
        <v>814</v>
      </c>
      <c r="D76" s="212" t="s">
        <v>121</v>
      </c>
      <c r="E76" s="212" t="s">
        <v>158</v>
      </c>
      <c r="F76" s="212" t="s">
        <v>258</v>
      </c>
      <c r="G76" s="212" t="s">
        <v>133</v>
      </c>
      <c r="H76" s="212">
        <v>53</v>
      </c>
      <c r="I76" s="212" t="s">
        <v>241</v>
      </c>
      <c r="J76" s="212" t="s">
        <v>242</v>
      </c>
      <c r="K76" s="212" t="s">
        <v>259</v>
      </c>
      <c r="L76" s="212" t="s">
        <v>244</v>
      </c>
      <c r="M76" s="212" t="s">
        <v>245</v>
      </c>
      <c r="N76" s="212"/>
      <c r="O76" s="212">
        <v>1</v>
      </c>
      <c r="P76" s="212" t="s">
        <v>163</v>
      </c>
      <c r="Q76" s="212"/>
      <c r="R76" s="212"/>
      <c r="S76" s="212"/>
      <c r="T76" s="225"/>
      <c r="U76" s="216"/>
      <c r="V76" s="216"/>
      <c r="W76" s="216"/>
      <c r="X76" s="216"/>
    </row>
    <row r="77" spans="1:24" s="217" customFormat="1" ht="16.5" customHeight="1" x14ac:dyDescent="0.2">
      <c r="A77" s="212" t="s">
        <v>919</v>
      </c>
      <c r="B77" s="212" t="s">
        <v>157</v>
      </c>
      <c r="C77" s="212" t="s">
        <v>814</v>
      </c>
      <c r="D77" s="212" t="s">
        <v>121</v>
      </c>
      <c r="E77" s="212" t="s">
        <v>158</v>
      </c>
      <c r="F77" s="212" t="s">
        <v>288</v>
      </c>
      <c r="G77" s="212" t="s">
        <v>133</v>
      </c>
      <c r="H77" s="212">
        <v>53</v>
      </c>
      <c r="I77" s="212" t="s">
        <v>241</v>
      </c>
      <c r="J77" s="212" t="s">
        <v>242</v>
      </c>
      <c r="K77" s="212" t="s">
        <v>290</v>
      </c>
      <c r="L77" s="212" t="s">
        <v>244</v>
      </c>
      <c r="M77" s="212" t="s">
        <v>245</v>
      </c>
      <c r="N77" s="212"/>
      <c r="O77" s="212">
        <v>1</v>
      </c>
      <c r="P77" s="212" t="s">
        <v>163</v>
      </c>
      <c r="Q77" s="212"/>
      <c r="R77" s="212"/>
      <c r="S77" s="212"/>
      <c r="T77" s="225"/>
      <c r="U77" s="216"/>
      <c r="V77" s="216"/>
      <c r="W77" s="216"/>
      <c r="X77" s="216"/>
    </row>
    <row r="78" spans="1:24" s="217" customFormat="1" ht="16.5" customHeight="1" x14ac:dyDescent="0.2">
      <c r="A78" s="212" t="s">
        <v>920</v>
      </c>
      <c r="B78" s="212" t="s">
        <v>157</v>
      </c>
      <c r="C78" s="212" t="s">
        <v>814</v>
      </c>
      <c r="D78" s="212" t="s">
        <v>121</v>
      </c>
      <c r="E78" s="212" t="s">
        <v>158</v>
      </c>
      <c r="F78" s="212" t="s">
        <v>281</v>
      </c>
      <c r="G78" s="212" t="s">
        <v>133</v>
      </c>
      <c r="H78" s="212">
        <v>53</v>
      </c>
      <c r="I78" s="212" t="s">
        <v>241</v>
      </c>
      <c r="J78" s="212" t="s">
        <v>242</v>
      </c>
      <c r="K78" s="212" t="s">
        <v>283</v>
      </c>
      <c r="L78" s="212" t="s">
        <v>244</v>
      </c>
      <c r="M78" s="212" t="s">
        <v>264</v>
      </c>
      <c r="N78" s="212"/>
      <c r="O78" s="212">
        <v>1</v>
      </c>
      <c r="P78" s="212" t="s">
        <v>163</v>
      </c>
      <c r="Q78" s="212"/>
      <c r="R78" s="212"/>
      <c r="S78" s="212"/>
      <c r="T78" s="225"/>
      <c r="U78" s="216"/>
      <c r="V78" s="216"/>
      <c r="W78" s="216"/>
      <c r="X78" s="216"/>
    </row>
    <row r="79" spans="1:24" s="217" customFormat="1" ht="16.5" customHeight="1" x14ac:dyDescent="0.2">
      <c r="A79" s="212" t="s">
        <v>921</v>
      </c>
      <c r="B79" s="212" t="s">
        <v>157</v>
      </c>
      <c r="C79" s="212" t="s">
        <v>814</v>
      </c>
      <c r="D79" s="212" t="s">
        <v>121</v>
      </c>
      <c r="E79" s="212" t="s">
        <v>158</v>
      </c>
      <c r="F79" s="212" t="s">
        <v>278</v>
      </c>
      <c r="G79" s="212" t="s">
        <v>133</v>
      </c>
      <c r="H79" s="212">
        <v>53</v>
      </c>
      <c r="I79" s="212" t="s">
        <v>241</v>
      </c>
      <c r="J79" s="212" t="s">
        <v>242</v>
      </c>
      <c r="K79" s="212" t="s">
        <v>280</v>
      </c>
      <c r="L79" s="212" t="s">
        <v>244</v>
      </c>
      <c r="M79" s="212" t="s">
        <v>264</v>
      </c>
      <c r="N79" s="212"/>
      <c r="O79" s="212">
        <v>1</v>
      </c>
      <c r="P79" s="212" t="s">
        <v>163</v>
      </c>
      <c r="Q79" s="212"/>
      <c r="R79" s="212"/>
      <c r="S79" s="212"/>
      <c r="T79" s="225"/>
      <c r="U79" s="216"/>
      <c r="V79" s="216"/>
      <c r="W79" s="216"/>
      <c r="X79" s="216"/>
    </row>
    <row r="80" spans="1:24" s="217" customFormat="1" ht="16.5" customHeight="1" x14ac:dyDescent="0.2">
      <c r="A80" s="212" t="s">
        <v>922</v>
      </c>
      <c r="B80" s="212" t="s">
        <v>157</v>
      </c>
      <c r="C80" s="212" t="s">
        <v>814</v>
      </c>
      <c r="D80" s="212" t="s">
        <v>121</v>
      </c>
      <c r="E80" s="212" t="s">
        <v>158</v>
      </c>
      <c r="F80" s="212" t="s">
        <v>266</v>
      </c>
      <c r="G80" s="212" t="s">
        <v>133</v>
      </c>
      <c r="H80" s="212">
        <v>53</v>
      </c>
      <c r="I80" s="212" t="s">
        <v>241</v>
      </c>
      <c r="J80" s="212" t="s">
        <v>242</v>
      </c>
      <c r="K80" s="212" t="s">
        <v>267</v>
      </c>
      <c r="L80" s="212" t="s">
        <v>244</v>
      </c>
      <c r="M80" s="212" t="s">
        <v>245</v>
      </c>
      <c r="N80" s="212"/>
      <c r="O80" s="212">
        <v>1</v>
      </c>
      <c r="P80" s="212" t="s">
        <v>163</v>
      </c>
      <c r="Q80" s="212"/>
      <c r="R80" s="212"/>
      <c r="S80" s="212"/>
      <c r="T80" s="225"/>
      <c r="U80" s="216"/>
      <c r="V80" s="216"/>
      <c r="W80" s="216"/>
      <c r="X80" s="216"/>
    </row>
    <row r="81" spans="1:24" s="217" customFormat="1" ht="16.5" customHeight="1" x14ac:dyDescent="0.2">
      <c r="A81" s="212" t="s">
        <v>923</v>
      </c>
      <c r="B81" s="212" t="s">
        <v>157</v>
      </c>
      <c r="C81" s="212" t="s">
        <v>814</v>
      </c>
      <c r="D81" s="212" t="s">
        <v>121</v>
      </c>
      <c r="E81" s="212" t="s">
        <v>158</v>
      </c>
      <c r="F81" s="212" t="s">
        <v>260</v>
      </c>
      <c r="G81" s="212" t="s">
        <v>133</v>
      </c>
      <c r="H81" s="212">
        <v>53</v>
      </c>
      <c r="I81" s="212" t="s">
        <v>241</v>
      </c>
      <c r="J81" s="212" t="s">
        <v>242</v>
      </c>
      <c r="K81" s="212" t="s">
        <v>261</v>
      </c>
      <c r="L81" s="212" t="s">
        <v>244</v>
      </c>
      <c r="M81" s="212" t="s">
        <v>245</v>
      </c>
      <c r="N81" s="212"/>
      <c r="O81" s="212">
        <v>1</v>
      </c>
      <c r="P81" s="212" t="s">
        <v>163</v>
      </c>
      <c r="Q81" s="212"/>
      <c r="R81" s="212"/>
      <c r="S81" s="212"/>
      <c r="T81" s="225"/>
      <c r="U81" s="216"/>
      <c r="V81" s="216"/>
      <c r="W81" s="216"/>
      <c r="X81" s="216"/>
    </row>
    <row r="82" spans="1:24" s="217" customFormat="1" ht="16.5" customHeight="1" x14ac:dyDescent="0.2">
      <c r="A82" s="212" t="s">
        <v>924</v>
      </c>
      <c r="B82" s="212" t="s">
        <v>157</v>
      </c>
      <c r="C82" s="212" t="s">
        <v>814</v>
      </c>
      <c r="D82" s="212" t="s">
        <v>121</v>
      </c>
      <c r="E82" s="212" t="s">
        <v>158</v>
      </c>
      <c r="F82" s="212" t="s">
        <v>286</v>
      </c>
      <c r="G82" s="212" t="s">
        <v>133</v>
      </c>
      <c r="H82" s="212">
        <v>53</v>
      </c>
      <c r="I82" s="212" t="s">
        <v>241</v>
      </c>
      <c r="J82" s="212" t="s">
        <v>242</v>
      </c>
      <c r="K82" s="212" t="s">
        <v>287</v>
      </c>
      <c r="L82" s="212" t="s">
        <v>244</v>
      </c>
      <c r="M82" s="212" t="s">
        <v>245</v>
      </c>
      <c r="N82" s="212"/>
      <c r="O82" s="212">
        <v>1</v>
      </c>
      <c r="P82" s="212" t="s">
        <v>163</v>
      </c>
      <c r="Q82" s="212"/>
      <c r="R82" s="212"/>
      <c r="S82" s="212"/>
      <c r="T82" s="225"/>
      <c r="U82" s="216"/>
      <c r="V82" s="216"/>
      <c r="W82" s="216"/>
      <c r="X82" s="216"/>
    </row>
    <row r="83" spans="1:24" s="217" customFormat="1" ht="16.5" customHeight="1" x14ac:dyDescent="0.2">
      <c r="A83" s="212" t="s">
        <v>925</v>
      </c>
      <c r="B83" s="212" t="s">
        <v>157</v>
      </c>
      <c r="C83" s="212" t="s">
        <v>814</v>
      </c>
      <c r="D83" s="212" t="s">
        <v>121</v>
      </c>
      <c r="E83" s="212" t="s">
        <v>158</v>
      </c>
      <c r="F83" s="212" t="s">
        <v>305</v>
      </c>
      <c r="G83" s="212" t="s">
        <v>133</v>
      </c>
      <c r="H83" s="212">
        <v>53</v>
      </c>
      <c r="I83" s="212" t="s">
        <v>241</v>
      </c>
      <c r="J83" s="212" t="s">
        <v>242</v>
      </c>
      <c r="K83" s="212" t="s">
        <v>306</v>
      </c>
      <c r="L83" s="212" t="s">
        <v>244</v>
      </c>
      <c r="M83" s="212" t="s">
        <v>245</v>
      </c>
      <c r="N83" s="212"/>
      <c r="O83" s="212">
        <v>1</v>
      </c>
      <c r="P83" s="212" t="s">
        <v>163</v>
      </c>
      <c r="Q83" s="212"/>
      <c r="R83" s="212"/>
      <c r="S83" s="212"/>
      <c r="T83" s="225"/>
      <c r="U83" s="216"/>
      <c r="V83" s="216"/>
      <c r="W83" s="216"/>
      <c r="X83" s="216"/>
    </row>
    <row r="84" spans="1:24" s="217" customFormat="1" ht="16.5" customHeight="1" x14ac:dyDescent="0.2">
      <c r="A84" s="212" t="s">
        <v>926</v>
      </c>
      <c r="B84" s="212" t="s">
        <v>157</v>
      </c>
      <c r="C84" s="212" t="s">
        <v>814</v>
      </c>
      <c r="D84" s="212" t="s">
        <v>121</v>
      </c>
      <c r="E84" s="212" t="s">
        <v>158</v>
      </c>
      <c r="F84" s="212" t="s">
        <v>240</v>
      </c>
      <c r="G84" s="212" t="s">
        <v>133</v>
      </c>
      <c r="H84" s="212">
        <v>53</v>
      </c>
      <c r="I84" s="212" t="s">
        <v>241</v>
      </c>
      <c r="J84" s="212" t="s">
        <v>242</v>
      </c>
      <c r="K84" s="212" t="s">
        <v>243</v>
      </c>
      <c r="L84" s="212" t="s">
        <v>244</v>
      </c>
      <c r="M84" s="212" t="s">
        <v>245</v>
      </c>
      <c r="N84" s="212"/>
      <c r="O84" s="212">
        <v>1</v>
      </c>
      <c r="P84" s="212" t="s">
        <v>163</v>
      </c>
      <c r="Q84" s="212"/>
      <c r="R84" s="212"/>
      <c r="S84" s="212"/>
      <c r="T84" s="225"/>
      <c r="U84" s="216"/>
      <c r="V84" s="216"/>
      <c r="W84" s="216"/>
      <c r="X84" s="216"/>
    </row>
    <row r="85" spans="1:24" s="217" customFormat="1" ht="16.5" customHeight="1" x14ac:dyDescent="0.2">
      <c r="A85" s="212" t="s">
        <v>927</v>
      </c>
      <c r="B85" s="212" t="s">
        <v>157</v>
      </c>
      <c r="C85" s="212" t="s">
        <v>814</v>
      </c>
      <c r="D85" s="212" t="s">
        <v>121</v>
      </c>
      <c r="E85" s="212" t="s">
        <v>158</v>
      </c>
      <c r="F85" s="212"/>
      <c r="G85" s="212" t="s">
        <v>133</v>
      </c>
      <c r="H85" s="212">
        <v>53</v>
      </c>
      <c r="I85" s="212" t="s">
        <v>241</v>
      </c>
      <c r="J85" s="212" t="s">
        <v>242</v>
      </c>
      <c r="K85" s="212" t="s">
        <v>928</v>
      </c>
      <c r="L85" s="212" t="s">
        <v>122</v>
      </c>
      <c r="M85" s="212"/>
      <c r="N85" s="212" t="s">
        <v>929</v>
      </c>
      <c r="O85" s="212">
        <v>1</v>
      </c>
      <c r="P85" s="212" t="s">
        <v>163</v>
      </c>
      <c r="Q85" s="212"/>
      <c r="R85" s="212"/>
      <c r="S85" s="212"/>
      <c r="T85" s="225"/>
      <c r="U85" s="216"/>
      <c r="V85" s="216"/>
      <c r="W85" s="216"/>
      <c r="X85" s="216"/>
    </row>
    <row r="86" spans="1:24" s="217" customFormat="1" ht="16.5" customHeight="1" x14ac:dyDescent="0.2">
      <c r="A86" s="212" t="s">
        <v>930</v>
      </c>
      <c r="B86" s="212" t="s">
        <v>157</v>
      </c>
      <c r="C86" s="212" t="s">
        <v>814</v>
      </c>
      <c r="D86" s="212" t="s">
        <v>121</v>
      </c>
      <c r="E86" s="212" t="s">
        <v>158</v>
      </c>
      <c r="F86" s="212"/>
      <c r="G86" s="212" t="s">
        <v>133</v>
      </c>
      <c r="H86" s="212">
        <v>53</v>
      </c>
      <c r="I86" s="212" t="s">
        <v>931</v>
      </c>
      <c r="J86" s="212" t="s">
        <v>242</v>
      </c>
      <c r="K86" s="212" t="s">
        <v>932</v>
      </c>
      <c r="L86" s="212" t="s">
        <v>933</v>
      </c>
      <c r="M86" s="212"/>
      <c r="N86" s="212" t="s">
        <v>934</v>
      </c>
      <c r="O86" s="212">
        <v>1</v>
      </c>
      <c r="P86" s="212" t="s">
        <v>163</v>
      </c>
      <c r="Q86" s="212"/>
      <c r="R86" s="212"/>
      <c r="S86" s="212"/>
      <c r="T86" s="225"/>
      <c r="U86" s="216"/>
      <c r="V86" s="216"/>
      <c r="W86" s="216"/>
      <c r="X86" s="216"/>
    </row>
    <row r="87" spans="1:24" s="217" customFormat="1" ht="16.5" customHeight="1" x14ac:dyDescent="0.2">
      <c r="A87" s="212" t="s">
        <v>935</v>
      </c>
      <c r="B87" s="212" t="s">
        <v>157</v>
      </c>
      <c r="C87" s="212" t="s">
        <v>814</v>
      </c>
      <c r="D87" s="212" t="s">
        <v>121</v>
      </c>
      <c r="E87" s="212" t="s">
        <v>158</v>
      </c>
      <c r="F87" s="212"/>
      <c r="G87" s="212" t="s">
        <v>133</v>
      </c>
      <c r="H87" s="212">
        <v>53</v>
      </c>
      <c r="I87" s="212" t="s">
        <v>318</v>
      </c>
      <c r="J87" s="212" t="s">
        <v>319</v>
      </c>
      <c r="K87" s="212" t="s">
        <v>320</v>
      </c>
      <c r="L87" s="212"/>
      <c r="M87" s="212"/>
      <c r="N87" s="212"/>
      <c r="O87" s="212">
        <v>1</v>
      </c>
      <c r="P87" s="212" t="s">
        <v>163</v>
      </c>
      <c r="Q87" s="212"/>
      <c r="R87" s="212" t="s">
        <v>217</v>
      </c>
      <c r="S87" s="212"/>
      <c r="T87" s="225"/>
      <c r="U87" s="216"/>
      <c r="V87" s="216"/>
      <c r="W87" s="216"/>
      <c r="X87" s="216"/>
    </row>
    <row r="88" spans="1:24" s="217" customFormat="1" ht="16.5" customHeight="1" x14ac:dyDescent="0.2">
      <c r="A88" s="212" t="s">
        <v>936</v>
      </c>
      <c r="B88" s="212" t="s">
        <v>157</v>
      </c>
      <c r="C88" s="212" t="s">
        <v>814</v>
      </c>
      <c r="D88" s="212" t="s">
        <v>121</v>
      </c>
      <c r="E88" s="212" t="s">
        <v>158</v>
      </c>
      <c r="F88" s="212"/>
      <c r="G88" s="212" t="s">
        <v>133</v>
      </c>
      <c r="H88" s="212">
        <v>53</v>
      </c>
      <c r="I88" s="212" t="s">
        <v>318</v>
      </c>
      <c r="J88" s="212" t="s">
        <v>319</v>
      </c>
      <c r="K88" s="212" t="s">
        <v>2194</v>
      </c>
      <c r="L88" s="212"/>
      <c r="M88" s="212"/>
      <c r="N88" s="212"/>
      <c r="O88" s="212">
        <v>39</v>
      </c>
      <c r="P88" s="212" t="s">
        <v>163</v>
      </c>
      <c r="Q88" s="212"/>
      <c r="R88" s="212" t="s">
        <v>217</v>
      </c>
      <c r="S88" s="212"/>
      <c r="T88" s="225"/>
      <c r="U88" s="216"/>
      <c r="V88" s="216"/>
      <c r="W88" s="216"/>
      <c r="X88" s="216"/>
    </row>
    <row r="89" spans="1:24" s="217" customFormat="1" ht="16.5" customHeight="1" x14ac:dyDescent="0.2">
      <c r="A89" s="212" t="s">
        <v>937</v>
      </c>
      <c r="B89" s="212" t="s">
        <v>157</v>
      </c>
      <c r="C89" s="212" t="s">
        <v>814</v>
      </c>
      <c r="D89" s="212" t="s">
        <v>121</v>
      </c>
      <c r="E89" s="212" t="s">
        <v>158</v>
      </c>
      <c r="F89" s="212" t="s">
        <v>228</v>
      </c>
      <c r="G89" s="212" t="s">
        <v>133</v>
      </c>
      <c r="H89" s="212">
        <v>53</v>
      </c>
      <c r="I89" s="212" t="s">
        <v>321</v>
      </c>
      <c r="J89" s="212" t="s">
        <v>322</v>
      </c>
      <c r="K89" s="212" t="s">
        <v>323</v>
      </c>
      <c r="L89" s="212" t="s">
        <v>324</v>
      </c>
      <c r="M89" s="212" t="s">
        <v>325</v>
      </c>
      <c r="N89" s="212"/>
      <c r="O89" s="212">
        <v>1</v>
      </c>
      <c r="P89" s="212" t="s">
        <v>163</v>
      </c>
      <c r="Q89" s="212">
        <v>1998</v>
      </c>
      <c r="R89" s="212"/>
      <c r="S89" s="212" t="s">
        <v>326</v>
      </c>
      <c r="T89" s="225"/>
      <c r="U89" s="216"/>
      <c r="V89" s="216"/>
      <c r="W89" s="216"/>
      <c r="X89" s="216"/>
    </row>
    <row r="90" spans="1:24" s="217" customFormat="1" ht="16.5" customHeight="1" x14ac:dyDescent="0.2">
      <c r="A90" s="212" t="s">
        <v>938</v>
      </c>
      <c r="B90" s="212" t="s">
        <v>795</v>
      </c>
      <c r="C90" s="212" t="s">
        <v>796</v>
      </c>
      <c r="D90" s="212" t="s">
        <v>773</v>
      </c>
      <c r="E90" s="212" t="s">
        <v>158</v>
      </c>
      <c r="F90" s="212" t="s">
        <v>797</v>
      </c>
      <c r="G90" s="212" t="s">
        <v>133</v>
      </c>
      <c r="H90" s="212">
        <v>53</v>
      </c>
      <c r="I90" s="212" t="s">
        <v>939</v>
      </c>
      <c r="J90" s="212" t="s">
        <v>940</v>
      </c>
      <c r="K90" s="212" t="s">
        <v>941</v>
      </c>
      <c r="L90" s="212" t="s">
        <v>942</v>
      </c>
      <c r="M90" s="212" t="s">
        <v>943</v>
      </c>
      <c r="N90" s="212"/>
      <c r="O90" s="212">
        <v>1</v>
      </c>
      <c r="P90" s="212" t="s">
        <v>163</v>
      </c>
      <c r="Q90" s="212">
        <v>2012</v>
      </c>
      <c r="R90" s="212"/>
      <c r="S90" s="212"/>
      <c r="T90" s="225"/>
      <c r="U90" s="216"/>
      <c r="V90" s="216"/>
      <c r="W90" s="216"/>
      <c r="X90" s="216"/>
    </row>
    <row r="91" spans="1:24" s="217" customFormat="1" ht="16.5" customHeight="1" x14ac:dyDescent="0.2">
      <c r="A91" s="212" t="s">
        <v>944</v>
      </c>
      <c r="B91" s="212" t="s">
        <v>795</v>
      </c>
      <c r="C91" s="212" t="s">
        <v>842</v>
      </c>
      <c r="D91" s="212" t="s">
        <v>776</v>
      </c>
      <c r="E91" s="212" t="s">
        <v>158</v>
      </c>
      <c r="F91" s="212" t="s">
        <v>2088</v>
      </c>
      <c r="G91" s="212" t="s">
        <v>133</v>
      </c>
      <c r="H91" s="212">
        <v>53</v>
      </c>
      <c r="I91" s="212" t="s">
        <v>939</v>
      </c>
      <c r="J91" s="212" t="s">
        <v>940</v>
      </c>
      <c r="K91" s="212" t="s">
        <v>941</v>
      </c>
      <c r="L91" s="212" t="s">
        <v>942</v>
      </c>
      <c r="M91" s="212" t="s">
        <v>946</v>
      </c>
      <c r="N91" s="212"/>
      <c r="O91" s="212">
        <v>1</v>
      </c>
      <c r="P91" s="212" t="s">
        <v>163</v>
      </c>
      <c r="Q91" s="212">
        <v>2012</v>
      </c>
      <c r="R91" s="212"/>
      <c r="S91" s="212"/>
      <c r="T91" s="225"/>
      <c r="U91" s="216"/>
      <c r="V91" s="216"/>
      <c r="W91" s="216"/>
      <c r="X91" s="216"/>
    </row>
    <row r="92" spans="1:24" s="217" customFormat="1" ht="16.5" customHeight="1" x14ac:dyDescent="0.2">
      <c r="A92" s="212" t="s">
        <v>947</v>
      </c>
      <c r="B92" s="212" t="s">
        <v>157</v>
      </c>
      <c r="C92" s="212" t="s">
        <v>787</v>
      </c>
      <c r="D92" s="212" t="s">
        <v>775</v>
      </c>
      <c r="E92" s="212" t="s">
        <v>158</v>
      </c>
      <c r="F92" s="212" t="s">
        <v>2087</v>
      </c>
      <c r="G92" s="212" t="s">
        <v>133</v>
      </c>
      <c r="H92" s="212">
        <v>53</v>
      </c>
      <c r="I92" s="212" t="s">
        <v>939</v>
      </c>
      <c r="J92" s="212" t="s">
        <v>940</v>
      </c>
      <c r="K92" s="212" t="s">
        <v>941</v>
      </c>
      <c r="L92" s="212" t="s">
        <v>942</v>
      </c>
      <c r="M92" s="212" t="s">
        <v>948</v>
      </c>
      <c r="N92" s="212"/>
      <c r="O92" s="212">
        <v>1</v>
      </c>
      <c r="P92" s="212" t="s">
        <v>163</v>
      </c>
      <c r="Q92" s="212">
        <v>2011</v>
      </c>
      <c r="R92" s="212"/>
      <c r="S92" s="212" t="s">
        <v>949</v>
      </c>
      <c r="T92" s="225"/>
      <c r="U92" s="216"/>
      <c r="V92" s="216"/>
      <c r="W92" s="216"/>
      <c r="X92" s="216"/>
    </row>
    <row r="93" spans="1:24" s="217" customFormat="1" ht="16.5" customHeight="1" x14ac:dyDescent="0.2">
      <c r="A93" s="212" t="s">
        <v>950</v>
      </c>
      <c r="B93" s="212" t="s">
        <v>795</v>
      </c>
      <c r="C93" s="213" t="s">
        <v>796</v>
      </c>
      <c r="D93" s="212" t="s">
        <v>773</v>
      </c>
      <c r="E93" s="212" t="s">
        <v>158</v>
      </c>
      <c r="F93" s="212" t="s">
        <v>2089</v>
      </c>
      <c r="G93" s="212" t="s">
        <v>133</v>
      </c>
      <c r="H93" s="212">
        <v>53</v>
      </c>
      <c r="I93" s="212" t="s">
        <v>939</v>
      </c>
      <c r="J93" s="212" t="s">
        <v>940</v>
      </c>
      <c r="K93" s="212" t="s">
        <v>941</v>
      </c>
      <c r="L93" s="212" t="s">
        <v>942</v>
      </c>
      <c r="M93" s="212" t="s">
        <v>943</v>
      </c>
      <c r="N93" s="212"/>
      <c r="O93" s="212">
        <v>1</v>
      </c>
      <c r="P93" s="212" t="s">
        <v>163</v>
      </c>
      <c r="Q93" s="212">
        <v>2012</v>
      </c>
      <c r="R93" s="212"/>
      <c r="S93" s="212"/>
      <c r="T93" s="225"/>
      <c r="U93" s="216"/>
      <c r="V93" s="216"/>
      <c r="W93" s="216"/>
      <c r="X93" s="216"/>
    </row>
    <row r="94" spans="1:24" s="217" customFormat="1" ht="16.5" customHeight="1" x14ac:dyDescent="0.2">
      <c r="A94" s="212" t="s">
        <v>951</v>
      </c>
      <c r="B94" s="212" t="s">
        <v>795</v>
      </c>
      <c r="C94" s="213" t="s">
        <v>796</v>
      </c>
      <c r="D94" s="212" t="s">
        <v>773</v>
      </c>
      <c r="E94" s="212" t="s">
        <v>158</v>
      </c>
      <c r="F94" s="212" t="s">
        <v>952</v>
      </c>
      <c r="G94" s="212" t="s">
        <v>133</v>
      </c>
      <c r="H94" s="212">
        <v>53</v>
      </c>
      <c r="I94" s="212" t="s">
        <v>939</v>
      </c>
      <c r="J94" s="212" t="s">
        <v>940</v>
      </c>
      <c r="K94" s="212" t="s">
        <v>941</v>
      </c>
      <c r="L94" s="212" t="s">
        <v>942</v>
      </c>
      <c r="M94" s="212" t="s">
        <v>953</v>
      </c>
      <c r="N94" s="212"/>
      <c r="O94" s="212">
        <v>1</v>
      </c>
      <c r="P94" s="212" t="s">
        <v>163</v>
      </c>
      <c r="Q94" s="212">
        <v>2012</v>
      </c>
      <c r="R94" s="212"/>
      <c r="S94" s="212"/>
      <c r="T94" s="225"/>
      <c r="U94" s="216"/>
      <c r="V94" s="216"/>
      <c r="W94" s="216"/>
      <c r="X94" s="216"/>
    </row>
    <row r="95" spans="1:24" s="217" customFormat="1" ht="16.5" customHeight="1" x14ac:dyDescent="0.2">
      <c r="A95" s="212" t="s">
        <v>954</v>
      </c>
      <c r="B95" s="212" t="s">
        <v>795</v>
      </c>
      <c r="C95" s="213" t="s">
        <v>796</v>
      </c>
      <c r="D95" s="212" t="s">
        <v>773</v>
      </c>
      <c r="E95" s="212" t="s">
        <v>158</v>
      </c>
      <c r="F95" s="212" t="s">
        <v>2090</v>
      </c>
      <c r="G95" s="212" t="s">
        <v>133</v>
      </c>
      <c r="H95" s="212">
        <v>53</v>
      </c>
      <c r="I95" s="212" t="s">
        <v>939</v>
      </c>
      <c r="J95" s="212" t="s">
        <v>940</v>
      </c>
      <c r="K95" s="212" t="s">
        <v>955</v>
      </c>
      <c r="L95" s="212" t="s">
        <v>942</v>
      </c>
      <c r="M95" s="212" t="s">
        <v>956</v>
      </c>
      <c r="N95" s="212"/>
      <c r="O95" s="212">
        <v>1</v>
      </c>
      <c r="P95" s="212" t="s">
        <v>163</v>
      </c>
      <c r="Q95" s="212">
        <v>2013</v>
      </c>
      <c r="R95" s="212"/>
      <c r="S95" s="212" t="s">
        <v>957</v>
      </c>
      <c r="T95" s="225"/>
      <c r="U95" s="216"/>
      <c r="V95" s="216"/>
      <c r="W95" s="216"/>
      <c r="X95" s="216"/>
    </row>
    <row r="96" spans="1:24" s="217" customFormat="1" ht="16.5" customHeight="1" x14ac:dyDescent="0.2">
      <c r="A96" s="212" t="s">
        <v>958</v>
      </c>
      <c r="B96" s="212" t="s">
        <v>157</v>
      </c>
      <c r="C96" s="212" t="s">
        <v>814</v>
      </c>
      <c r="D96" s="212" t="s">
        <v>121</v>
      </c>
      <c r="E96" s="212" t="s">
        <v>158</v>
      </c>
      <c r="F96" s="212"/>
      <c r="G96" s="212" t="s">
        <v>133</v>
      </c>
      <c r="H96" s="212">
        <v>53</v>
      </c>
      <c r="I96" s="212" t="s">
        <v>939</v>
      </c>
      <c r="J96" s="212" t="s">
        <v>940</v>
      </c>
      <c r="K96" s="212" t="s">
        <v>959</v>
      </c>
      <c r="L96" s="212" t="s">
        <v>960</v>
      </c>
      <c r="M96" s="212" t="s">
        <v>961</v>
      </c>
      <c r="N96" s="212"/>
      <c r="O96" s="212" t="s">
        <v>962</v>
      </c>
      <c r="P96" s="212" t="s">
        <v>163</v>
      </c>
      <c r="Q96" s="212">
        <v>2021</v>
      </c>
      <c r="R96" s="212"/>
      <c r="S96" s="212"/>
      <c r="T96" s="225"/>
      <c r="U96" s="216"/>
      <c r="V96" s="216"/>
      <c r="W96" s="216"/>
      <c r="X96" s="216"/>
    </row>
    <row r="97" spans="1:24" s="217" customFormat="1" ht="16.5" customHeight="1" x14ac:dyDescent="0.2">
      <c r="A97" s="212" t="s">
        <v>963</v>
      </c>
      <c r="B97" s="212" t="s">
        <v>795</v>
      </c>
      <c r="C97" s="212" t="s">
        <v>796</v>
      </c>
      <c r="D97" s="212" t="s">
        <v>773</v>
      </c>
      <c r="E97" s="212" t="s">
        <v>158</v>
      </c>
      <c r="F97" s="212" t="s">
        <v>797</v>
      </c>
      <c r="G97" s="212" t="s">
        <v>133</v>
      </c>
      <c r="H97" s="212">
        <v>53</v>
      </c>
      <c r="I97" s="212" t="s">
        <v>327</v>
      </c>
      <c r="J97" s="212" t="s">
        <v>328</v>
      </c>
      <c r="K97" s="212" t="s">
        <v>964</v>
      </c>
      <c r="L97" s="212" t="s">
        <v>942</v>
      </c>
      <c r="M97" s="212" t="s">
        <v>965</v>
      </c>
      <c r="N97" s="212"/>
      <c r="O97" s="212">
        <v>1</v>
      </c>
      <c r="P97" s="212" t="s">
        <v>163</v>
      </c>
      <c r="Q97" s="212">
        <v>2011</v>
      </c>
      <c r="R97" s="212"/>
      <c r="S97" s="212"/>
      <c r="T97" s="225"/>
      <c r="U97" s="216"/>
      <c r="V97" s="216"/>
      <c r="W97" s="216"/>
      <c r="X97" s="216"/>
    </row>
    <row r="98" spans="1:24" s="217" customFormat="1" ht="16.5" customHeight="1" x14ac:dyDescent="0.2">
      <c r="A98" s="212" t="s">
        <v>966</v>
      </c>
      <c r="B98" s="212" t="s">
        <v>795</v>
      </c>
      <c r="C98" s="213" t="s">
        <v>796</v>
      </c>
      <c r="D98" s="212" t="s">
        <v>773</v>
      </c>
      <c r="E98" s="212" t="s">
        <v>158</v>
      </c>
      <c r="F98" s="212" t="s">
        <v>2091</v>
      </c>
      <c r="G98" s="212" t="s">
        <v>133</v>
      </c>
      <c r="H98" s="212">
        <v>53</v>
      </c>
      <c r="I98" s="212" t="s">
        <v>327</v>
      </c>
      <c r="J98" s="212" t="s">
        <v>328</v>
      </c>
      <c r="K98" s="212" t="s">
        <v>964</v>
      </c>
      <c r="L98" s="212" t="s">
        <v>942</v>
      </c>
      <c r="M98" s="212" t="s">
        <v>965</v>
      </c>
      <c r="N98" s="212"/>
      <c r="O98" s="212">
        <v>1</v>
      </c>
      <c r="P98" s="212" t="s">
        <v>163</v>
      </c>
      <c r="Q98" s="212">
        <v>2012</v>
      </c>
      <c r="R98" s="212"/>
      <c r="S98" s="212"/>
      <c r="T98" s="225"/>
      <c r="U98" s="216"/>
      <c r="V98" s="216"/>
      <c r="W98" s="216"/>
      <c r="X98" s="216"/>
    </row>
    <row r="99" spans="1:24" s="217" customFormat="1" ht="16.5" customHeight="1" x14ac:dyDescent="0.2">
      <c r="A99" s="212" t="s">
        <v>967</v>
      </c>
      <c r="B99" s="212" t="s">
        <v>795</v>
      </c>
      <c r="C99" s="212" t="s">
        <v>842</v>
      </c>
      <c r="D99" s="212" t="s">
        <v>776</v>
      </c>
      <c r="E99" s="212" t="s">
        <v>158</v>
      </c>
      <c r="F99" s="212" t="s">
        <v>2088</v>
      </c>
      <c r="G99" s="212" t="s">
        <v>133</v>
      </c>
      <c r="H99" s="212">
        <v>53</v>
      </c>
      <c r="I99" s="212" t="s">
        <v>327</v>
      </c>
      <c r="J99" s="212" t="s">
        <v>328</v>
      </c>
      <c r="K99" s="212" t="s">
        <v>964</v>
      </c>
      <c r="L99" s="212" t="s">
        <v>942</v>
      </c>
      <c r="M99" s="212" t="s">
        <v>965</v>
      </c>
      <c r="N99" s="212"/>
      <c r="O99" s="212">
        <v>1</v>
      </c>
      <c r="P99" s="212" t="s">
        <v>163</v>
      </c>
      <c r="Q99" s="212">
        <v>2012</v>
      </c>
      <c r="R99" s="212"/>
      <c r="S99" s="212"/>
      <c r="T99" s="225"/>
      <c r="U99" s="216"/>
      <c r="V99" s="216"/>
      <c r="W99" s="216"/>
      <c r="X99" s="216"/>
    </row>
    <row r="100" spans="1:24" s="217" customFormat="1" ht="16.5" customHeight="1" x14ac:dyDescent="0.2">
      <c r="A100" s="212" t="s">
        <v>968</v>
      </c>
      <c r="B100" s="212" t="s">
        <v>157</v>
      </c>
      <c r="C100" s="212" t="s">
        <v>814</v>
      </c>
      <c r="D100" s="212" t="s">
        <v>121</v>
      </c>
      <c r="E100" s="212" t="s">
        <v>158</v>
      </c>
      <c r="F100" s="212" t="s">
        <v>228</v>
      </c>
      <c r="G100" s="212" t="s">
        <v>133</v>
      </c>
      <c r="H100" s="212">
        <v>53</v>
      </c>
      <c r="I100" s="212" t="s">
        <v>327</v>
      </c>
      <c r="J100" s="212" t="s">
        <v>328</v>
      </c>
      <c r="K100" s="212" t="s">
        <v>329</v>
      </c>
      <c r="L100" s="212" t="s">
        <v>324</v>
      </c>
      <c r="M100" s="212"/>
      <c r="N100" s="212"/>
      <c r="O100" s="212">
        <v>1</v>
      </c>
      <c r="P100" s="212" t="s">
        <v>163</v>
      </c>
      <c r="Q100" s="212">
        <v>2023</v>
      </c>
      <c r="R100" s="212"/>
      <c r="S100" s="212"/>
      <c r="T100" s="225"/>
      <c r="U100" s="216"/>
      <c r="V100" s="216"/>
      <c r="W100" s="216"/>
      <c r="X100" s="216"/>
    </row>
    <row r="101" spans="1:24" s="217" customFormat="1" ht="16.5" customHeight="1" x14ac:dyDescent="0.2">
      <c r="A101" s="212" t="s">
        <v>969</v>
      </c>
      <c r="B101" s="212" t="s">
        <v>157</v>
      </c>
      <c r="C101" s="212" t="s">
        <v>814</v>
      </c>
      <c r="D101" s="212" t="s">
        <v>121</v>
      </c>
      <c r="E101" s="212" t="s">
        <v>158</v>
      </c>
      <c r="F101" s="212" t="s">
        <v>228</v>
      </c>
      <c r="G101" s="212" t="s">
        <v>133</v>
      </c>
      <c r="H101" s="212">
        <v>53</v>
      </c>
      <c r="I101" s="212" t="s">
        <v>327</v>
      </c>
      <c r="J101" s="212" t="s">
        <v>328</v>
      </c>
      <c r="K101" s="212" t="s">
        <v>330</v>
      </c>
      <c r="L101" s="212" t="s">
        <v>324</v>
      </c>
      <c r="M101" s="212"/>
      <c r="N101" s="212"/>
      <c r="O101" s="212">
        <v>1</v>
      </c>
      <c r="P101" s="212" t="s">
        <v>163</v>
      </c>
      <c r="Q101" s="212">
        <v>2023</v>
      </c>
      <c r="R101" s="212"/>
      <c r="S101" s="212"/>
      <c r="T101" s="225"/>
      <c r="U101" s="216"/>
      <c r="V101" s="216"/>
      <c r="W101" s="216"/>
      <c r="X101" s="216"/>
    </row>
    <row r="102" spans="1:24" s="217" customFormat="1" ht="16.5" customHeight="1" x14ac:dyDescent="0.2">
      <c r="A102" s="212" t="s">
        <v>970</v>
      </c>
      <c r="B102" s="212" t="s">
        <v>157</v>
      </c>
      <c r="C102" s="212" t="s">
        <v>814</v>
      </c>
      <c r="D102" s="212" t="s">
        <v>121</v>
      </c>
      <c r="E102" s="212" t="s">
        <v>158</v>
      </c>
      <c r="F102" s="212" t="s">
        <v>228</v>
      </c>
      <c r="G102" s="212" t="s">
        <v>132</v>
      </c>
      <c r="H102" s="212">
        <v>54</v>
      </c>
      <c r="I102" s="212" t="s">
        <v>331</v>
      </c>
      <c r="J102" s="212" t="s">
        <v>332</v>
      </c>
      <c r="K102" s="212" t="s">
        <v>333</v>
      </c>
      <c r="L102" s="212"/>
      <c r="M102" s="212" t="s">
        <v>334</v>
      </c>
      <c r="N102" s="212"/>
      <c r="O102" s="212">
        <v>1</v>
      </c>
      <c r="P102" s="212" t="s">
        <v>163</v>
      </c>
      <c r="Q102" s="212">
        <v>2024</v>
      </c>
      <c r="R102" s="212" t="s">
        <v>335</v>
      </c>
      <c r="S102" s="212"/>
      <c r="T102" s="225"/>
      <c r="U102" s="216"/>
      <c r="V102" s="216"/>
      <c r="W102" s="216"/>
      <c r="X102" s="216"/>
    </row>
    <row r="103" spans="1:24" s="217" customFormat="1" ht="16.5" customHeight="1" x14ac:dyDescent="0.2">
      <c r="A103" s="212" t="s">
        <v>971</v>
      </c>
      <c r="B103" s="212" t="s">
        <v>157</v>
      </c>
      <c r="C103" s="212" t="s">
        <v>814</v>
      </c>
      <c r="D103" s="212" t="s">
        <v>121</v>
      </c>
      <c r="E103" s="212" t="s">
        <v>158</v>
      </c>
      <c r="F103" s="212" t="s">
        <v>164</v>
      </c>
      <c r="G103" s="212" t="s">
        <v>132</v>
      </c>
      <c r="H103" s="212">
        <v>54</v>
      </c>
      <c r="I103" s="212" t="s">
        <v>336</v>
      </c>
      <c r="J103" s="212" t="s">
        <v>337</v>
      </c>
      <c r="K103" s="212" t="s">
        <v>338</v>
      </c>
      <c r="L103" s="212" t="s">
        <v>339</v>
      </c>
      <c r="M103" s="212" t="s">
        <v>340</v>
      </c>
      <c r="N103" s="212"/>
      <c r="O103" s="212">
        <v>1</v>
      </c>
      <c r="P103" s="212" t="s">
        <v>163</v>
      </c>
      <c r="Q103" s="212">
        <v>2009</v>
      </c>
      <c r="R103" s="212"/>
      <c r="S103" s="212" t="s">
        <v>341</v>
      </c>
      <c r="T103" s="225"/>
      <c r="U103" s="216"/>
      <c r="V103" s="216"/>
      <c r="W103" s="216"/>
      <c r="X103" s="216"/>
    </row>
    <row r="104" spans="1:24" s="217" customFormat="1" ht="16.5" customHeight="1" x14ac:dyDescent="0.2">
      <c r="A104" s="212" t="s">
        <v>972</v>
      </c>
      <c r="B104" s="212" t="s">
        <v>157</v>
      </c>
      <c r="C104" s="212" t="s">
        <v>814</v>
      </c>
      <c r="D104" s="212" t="s">
        <v>121</v>
      </c>
      <c r="E104" s="212" t="s">
        <v>158</v>
      </c>
      <c r="F104" s="212" t="s">
        <v>164</v>
      </c>
      <c r="G104" s="212" t="s">
        <v>132</v>
      </c>
      <c r="H104" s="212">
        <v>54</v>
      </c>
      <c r="I104" s="212" t="s">
        <v>336</v>
      </c>
      <c r="J104" s="212" t="s">
        <v>337</v>
      </c>
      <c r="K104" s="212" t="s">
        <v>342</v>
      </c>
      <c r="L104" s="212" t="s">
        <v>339</v>
      </c>
      <c r="M104" s="212" t="s">
        <v>340</v>
      </c>
      <c r="N104" s="212"/>
      <c r="O104" s="212">
        <v>1</v>
      </c>
      <c r="P104" s="212" t="s">
        <v>163</v>
      </c>
      <c r="Q104" s="212">
        <v>2009</v>
      </c>
      <c r="R104" s="212"/>
      <c r="S104" s="212" t="s">
        <v>341</v>
      </c>
      <c r="T104" s="225"/>
      <c r="U104" s="216"/>
      <c r="V104" s="216"/>
      <c r="W104" s="216"/>
      <c r="X104" s="216"/>
    </row>
    <row r="105" spans="1:24" s="217" customFormat="1" ht="16.5" customHeight="1" x14ac:dyDescent="0.2">
      <c r="A105" s="212" t="s">
        <v>973</v>
      </c>
      <c r="B105" s="212" t="s">
        <v>795</v>
      </c>
      <c r="C105" s="212" t="s">
        <v>842</v>
      </c>
      <c r="D105" s="212" t="s">
        <v>776</v>
      </c>
      <c r="E105" s="212" t="s">
        <v>158</v>
      </c>
      <c r="F105" s="212" t="s">
        <v>2092</v>
      </c>
      <c r="G105" s="212" t="s">
        <v>974</v>
      </c>
      <c r="H105" s="212">
        <v>55</v>
      </c>
      <c r="I105" s="212" t="s">
        <v>975</v>
      </c>
      <c r="J105" s="212" t="s">
        <v>976</v>
      </c>
      <c r="K105" s="212" t="s">
        <v>977</v>
      </c>
      <c r="L105" s="212" t="s">
        <v>978</v>
      </c>
      <c r="M105" s="212" t="s">
        <v>979</v>
      </c>
      <c r="N105" s="212"/>
      <c r="O105" s="212">
        <v>1</v>
      </c>
      <c r="P105" s="212" t="s">
        <v>163</v>
      </c>
      <c r="Q105" s="212">
        <v>2013</v>
      </c>
      <c r="R105" s="212"/>
      <c r="S105" s="212"/>
      <c r="T105" s="225"/>
      <c r="U105" s="216"/>
      <c r="V105" s="216"/>
      <c r="W105" s="216"/>
      <c r="X105" s="216"/>
    </row>
    <row r="106" spans="1:24" s="217" customFormat="1" ht="16.5" customHeight="1" x14ac:dyDescent="0.2">
      <c r="A106" s="212" t="s">
        <v>980</v>
      </c>
      <c r="B106" s="212" t="s">
        <v>795</v>
      </c>
      <c r="C106" s="212" t="s">
        <v>796</v>
      </c>
      <c r="D106" s="212" t="s">
        <v>773</v>
      </c>
      <c r="E106" s="212" t="s">
        <v>158</v>
      </c>
      <c r="F106" s="212" t="s">
        <v>981</v>
      </c>
      <c r="G106" s="212" t="s">
        <v>974</v>
      </c>
      <c r="H106" s="212">
        <v>55</v>
      </c>
      <c r="I106" s="212" t="s">
        <v>975</v>
      </c>
      <c r="J106" s="212" t="s">
        <v>976</v>
      </c>
      <c r="K106" s="212" t="s">
        <v>982</v>
      </c>
      <c r="L106" s="212" t="s">
        <v>983</v>
      </c>
      <c r="M106" s="212" t="s">
        <v>984</v>
      </c>
      <c r="N106" s="212"/>
      <c r="O106" s="212">
        <v>1</v>
      </c>
      <c r="P106" s="212" t="s">
        <v>163</v>
      </c>
      <c r="Q106" s="212">
        <v>2012</v>
      </c>
      <c r="R106" s="212"/>
      <c r="S106" s="212"/>
      <c r="T106" s="225"/>
      <c r="U106" s="216"/>
      <c r="V106" s="216"/>
      <c r="W106" s="216"/>
      <c r="X106" s="216"/>
    </row>
    <row r="107" spans="1:24" s="217" customFormat="1" ht="16.5" customHeight="1" x14ac:dyDescent="0.2">
      <c r="A107" s="212" t="s">
        <v>985</v>
      </c>
      <c r="B107" s="212" t="s">
        <v>157</v>
      </c>
      <c r="C107" s="212" t="s">
        <v>814</v>
      </c>
      <c r="D107" s="212" t="s">
        <v>121</v>
      </c>
      <c r="E107" s="212" t="s">
        <v>814</v>
      </c>
      <c r="F107" s="212" t="s">
        <v>986</v>
      </c>
      <c r="G107" s="212" t="s">
        <v>974</v>
      </c>
      <c r="H107" s="212">
        <v>55</v>
      </c>
      <c r="I107" s="212" t="s">
        <v>975</v>
      </c>
      <c r="J107" s="212" t="s">
        <v>976</v>
      </c>
      <c r="K107" s="212" t="s">
        <v>987</v>
      </c>
      <c r="L107" s="212" t="s">
        <v>177</v>
      </c>
      <c r="M107" s="212" t="s">
        <v>988</v>
      </c>
      <c r="N107" s="212"/>
      <c r="O107" s="212" t="s">
        <v>962</v>
      </c>
      <c r="P107" s="212" t="s">
        <v>163</v>
      </c>
      <c r="Q107" s="212">
        <v>2022</v>
      </c>
      <c r="R107" s="212" t="s">
        <v>179</v>
      </c>
      <c r="S107" s="212"/>
      <c r="T107" s="225"/>
      <c r="U107" s="216"/>
      <c r="V107" s="216"/>
      <c r="W107" s="216"/>
      <c r="X107" s="216"/>
    </row>
    <row r="108" spans="1:24" s="217" customFormat="1" ht="16.5" customHeight="1" x14ac:dyDescent="0.2">
      <c r="A108" s="212" t="s">
        <v>989</v>
      </c>
      <c r="B108" s="212" t="s">
        <v>795</v>
      </c>
      <c r="C108" s="213" t="s">
        <v>796</v>
      </c>
      <c r="D108" s="212" t="s">
        <v>773</v>
      </c>
      <c r="E108" s="212" t="s">
        <v>158</v>
      </c>
      <c r="F108" s="212" t="s">
        <v>2093</v>
      </c>
      <c r="G108" s="212" t="s">
        <v>974</v>
      </c>
      <c r="H108" s="212">
        <v>55</v>
      </c>
      <c r="I108" s="212" t="s">
        <v>975</v>
      </c>
      <c r="J108" s="212" t="s">
        <v>976</v>
      </c>
      <c r="K108" s="212" t="s">
        <v>990</v>
      </c>
      <c r="L108" s="212" t="s">
        <v>991</v>
      </c>
      <c r="M108" s="212" t="s">
        <v>992</v>
      </c>
      <c r="N108" s="212" t="s">
        <v>993</v>
      </c>
      <c r="O108" s="212">
        <v>1</v>
      </c>
      <c r="P108" s="212" t="s">
        <v>163</v>
      </c>
      <c r="Q108" s="212">
        <v>2023</v>
      </c>
      <c r="R108" s="212"/>
      <c r="S108" s="212"/>
      <c r="T108" s="225"/>
      <c r="U108" s="216"/>
      <c r="V108" s="216"/>
      <c r="W108" s="216"/>
      <c r="X108" s="216"/>
    </row>
    <row r="109" spans="1:24" s="217" customFormat="1" ht="16.5" customHeight="1" x14ac:dyDescent="0.2">
      <c r="A109" s="212" t="s">
        <v>994</v>
      </c>
      <c r="B109" s="212" t="s">
        <v>795</v>
      </c>
      <c r="C109" s="212" t="s">
        <v>796</v>
      </c>
      <c r="D109" s="212" t="s">
        <v>773</v>
      </c>
      <c r="E109" s="212" t="s">
        <v>158</v>
      </c>
      <c r="F109" s="212" t="s">
        <v>2094</v>
      </c>
      <c r="G109" s="212" t="s">
        <v>974</v>
      </c>
      <c r="H109" s="212">
        <v>55</v>
      </c>
      <c r="I109" s="212" t="s">
        <v>975</v>
      </c>
      <c r="J109" s="212" t="s">
        <v>976</v>
      </c>
      <c r="K109" s="212" t="s">
        <v>995</v>
      </c>
      <c r="L109" s="212" t="s">
        <v>996</v>
      </c>
      <c r="M109" s="212" t="s">
        <v>833</v>
      </c>
      <c r="N109" s="212" t="s">
        <v>997</v>
      </c>
      <c r="O109" s="212">
        <v>1</v>
      </c>
      <c r="P109" s="212" t="s">
        <v>163</v>
      </c>
      <c r="Q109" s="212">
        <v>2012</v>
      </c>
      <c r="R109" s="212"/>
      <c r="S109" s="212" t="s">
        <v>998</v>
      </c>
      <c r="T109" s="225"/>
      <c r="U109" s="216"/>
      <c r="V109" s="216"/>
      <c r="W109" s="216"/>
      <c r="X109" s="216"/>
    </row>
    <row r="110" spans="1:24" s="217" customFormat="1" ht="16.5" customHeight="1" x14ac:dyDescent="0.2">
      <c r="A110" s="212" t="s">
        <v>999</v>
      </c>
      <c r="B110" s="212" t="s">
        <v>795</v>
      </c>
      <c r="C110" s="212" t="s">
        <v>796</v>
      </c>
      <c r="D110" s="212" t="s">
        <v>773</v>
      </c>
      <c r="E110" s="212" t="s">
        <v>158</v>
      </c>
      <c r="F110" s="212" t="s">
        <v>2095</v>
      </c>
      <c r="G110" s="212" t="s">
        <v>974</v>
      </c>
      <c r="H110" s="212">
        <v>55</v>
      </c>
      <c r="I110" s="212" t="s">
        <v>975</v>
      </c>
      <c r="J110" s="212" t="s">
        <v>976</v>
      </c>
      <c r="K110" s="212" t="s">
        <v>1000</v>
      </c>
      <c r="L110" s="212" t="s">
        <v>996</v>
      </c>
      <c r="M110" s="212" t="s">
        <v>833</v>
      </c>
      <c r="N110" s="212" t="s">
        <v>1001</v>
      </c>
      <c r="O110" s="212">
        <v>1</v>
      </c>
      <c r="P110" s="212" t="s">
        <v>163</v>
      </c>
      <c r="Q110" s="212">
        <v>2012</v>
      </c>
      <c r="R110" s="212"/>
      <c r="S110" s="212" t="s">
        <v>1002</v>
      </c>
      <c r="T110" s="225"/>
      <c r="U110" s="216"/>
      <c r="V110" s="216"/>
      <c r="W110" s="216"/>
      <c r="X110" s="216"/>
    </row>
    <row r="111" spans="1:24" s="217" customFormat="1" ht="16.5" customHeight="1" x14ac:dyDescent="0.2">
      <c r="A111" s="212" t="s">
        <v>1003</v>
      </c>
      <c r="B111" s="212" t="s">
        <v>795</v>
      </c>
      <c r="C111" s="212" t="s">
        <v>796</v>
      </c>
      <c r="D111" s="212" t="s">
        <v>773</v>
      </c>
      <c r="E111" s="212" t="s">
        <v>158</v>
      </c>
      <c r="F111" s="212" t="s">
        <v>2096</v>
      </c>
      <c r="G111" s="212" t="s">
        <v>974</v>
      </c>
      <c r="H111" s="212">
        <v>55</v>
      </c>
      <c r="I111" s="212" t="s">
        <v>975</v>
      </c>
      <c r="J111" s="212" t="s">
        <v>976</v>
      </c>
      <c r="K111" s="212" t="s">
        <v>1000</v>
      </c>
      <c r="L111" s="212" t="s">
        <v>1004</v>
      </c>
      <c r="M111" s="212" t="s">
        <v>1005</v>
      </c>
      <c r="N111" s="212" t="s">
        <v>1006</v>
      </c>
      <c r="O111" s="212">
        <v>1</v>
      </c>
      <c r="P111" s="212" t="s">
        <v>163</v>
      </c>
      <c r="Q111" s="212">
        <v>2023</v>
      </c>
      <c r="R111" s="212"/>
      <c r="S111" s="212"/>
      <c r="T111" s="225"/>
      <c r="U111" s="216"/>
      <c r="V111" s="216"/>
      <c r="W111" s="216"/>
      <c r="X111" s="216"/>
    </row>
    <row r="112" spans="1:24" s="217" customFormat="1" ht="16.5" customHeight="1" x14ac:dyDescent="0.2">
      <c r="A112" s="212" t="s">
        <v>1007</v>
      </c>
      <c r="B112" s="212" t="s">
        <v>795</v>
      </c>
      <c r="C112" s="212" t="s">
        <v>796</v>
      </c>
      <c r="D112" s="212" t="s">
        <v>773</v>
      </c>
      <c r="E112" s="212" t="s">
        <v>158</v>
      </c>
      <c r="F112" s="212" t="s">
        <v>2084</v>
      </c>
      <c r="G112" s="212" t="s">
        <v>974</v>
      </c>
      <c r="H112" s="212">
        <v>55</v>
      </c>
      <c r="I112" s="212" t="s">
        <v>975</v>
      </c>
      <c r="J112" s="212" t="s">
        <v>976</v>
      </c>
      <c r="K112" s="212" t="s">
        <v>1008</v>
      </c>
      <c r="L112" s="212" t="s">
        <v>1009</v>
      </c>
      <c r="M112" s="212" t="s">
        <v>1009</v>
      </c>
      <c r="N112" s="212" t="s">
        <v>1009</v>
      </c>
      <c r="O112" s="212">
        <v>1</v>
      </c>
      <c r="P112" s="212" t="s">
        <v>163</v>
      </c>
      <c r="Q112" s="212">
        <v>2011</v>
      </c>
      <c r="R112" s="212"/>
      <c r="S112" s="212"/>
      <c r="T112" s="225"/>
      <c r="U112" s="216"/>
      <c r="V112" s="216"/>
      <c r="W112" s="216"/>
      <c r="X112" s="216"/>
    </row>
    <row r="113" spans="1:24" s="217" customFormat="1" ht="16.5" customHeight="1" x14ac:dyDescent="0.2">
      <c r="A113" s="212" t="s">
        <v>1010</v>
      </c>
      <c r="B113" s="212" t="s">
        <v>795</v>
      </c>
      <c r="C113" s="212" t="s">
        <v>842</v>
      </c>
      <c r="D113" s="212" t="s">
        <v>776</v>
      </c>
      <c r="E113" s="212" t="s">
        <v>158</v>
      </c>
      <c r="F113" s="212" t="s">
        <v>2092</v>
      </c>
      <c r="G113" s="212" t="s">
        <v>974</v>
      </c>
      <c r="H113" s="212">
        <v>55</v>
      </c>
      <c r="I113" s="212" t="s">
        <v>975</v>
      </c>
      <c r="J113" s="212" t="s">
        <v>976</v>
      </c>
      <c r="K113" s="212" t="s">
        <v>1011</v>
      </c>
      <c r="L113" s="212" t="s">
        <v>1012</v>
      </c>
      <c r="M113" s="212" t="s">
        <v>1013</v>
      </c>
      <c r="N113" s="212"/>
      <c r="O113" s="212">
        <v>1</v>
      </c>
      <c r="P113" s="212" t="s">
        <v>163</v>
      </c>
      <c r="Q113" s="212">
        <v>2013</v>
      </c>
      <c r="R113" s="212"/>
      <c r="S113" s="212"/>
      <c r="T113" s="225"/>
      <c r="U113" s="216"/>
      <c r="V113" s="216"/>
      <c r="W113" s="216"/>
      <c r="X113" s="216"/>
    </row>
    <row r="114" spans="1:24" s="217" customFormat="1" ht="16.5" customHeight="1" x14ac:dyDescent="0.2">
      <c r="A114" s="212" t="s">
        <v>1014</v>
      </c>
      <c r="B114" s="212" t="s">
        <v>795</v>
      </c>
      <c r="C114" s="212" t="s">
        <v>796</v>
      </c>
      <c r="D114" s="212" t="s">
        <v>773</v>
      </c>
      <c r="E114" s="212" t="s">
        <v>158</v>
      </c>
      <c r="F114" s="213" t="s">
        <v>1015</v>
      </c>
      <c r="G114" s="212" t="s">
        <v>974</v>
      </c>
      <c r="H114" s="212">
        <v>55</v>
      </c>
      <c r="I114" s="212" t="s">
        <v>975</v>
      </c>
      <c r="J114" s="212" t="s">
        <v>976</v>
      </c>
      <c r="K114" s="212" t="s">
        <v>1016</v>
      </c>
      <c r="L114" s="212" t="s">
        <v>1017</v>
      </c>
      <c r="M114" s="213" t="s">
        <v>2161</v>
      </c>
      <c r="N114" s="212"/>
      <c r="O114" s="212">
        <v>1</v>
      </c>
      <c r="P114" s="212" t="s">
        <v>163</v>
      </c>
      <c r="Q114" s="212">
        <v>2012</v>
      </c>
      <c r="R114" s="212"/>
      <c r="S114" s="212" t="s">
        <v>2162</v>
      </c>
      <c r="T114" s="225"/>
      <c r="U114" s="216"/>
      <c r="V114" s="216"/>
      <c r="W114" s="216"/>
      <c r="X114" s="216"/>
    </row>
    <row r="115" spans="1:24" s="217" customFormat="1" ht="16.5" customHeight="1" x14ac:dyDescent="0.2">
      <c r="A115" s="212" t="s">
        <v>1019</v>
      </c>
      <c r="B115" s="212" t="s">
        <v>795</v>
      </c>
      <c r="C115" s="212" t="s">
        <v>796</v>
      </c>
      <c r="D115" s="212" t="s">
        <v>773</v>
      </c>
      <c r="E115" s="212" t="s">
        <v>158</v>
      </c>
      <c r="F115" s="213" t="s">
        <v>1015</v>
      </c>
      <c r="G115" s="212" t="s">
        <v>974</v>
      </c>
      <c r="H115" s="212">
        <v>55</v>
      </c>
      <c r="I115" s="212" t="s">
        <v>975</v>
      </c>
      <c r="J115" s="212" t="s">
        <v>976</v>
      </c>
      <c r="K115" s="212" t="s">
        <v>1016</v>
      </c>
      <c r="L115" s="212" t="s">
        <v>1017</v>
      </c>
      <c r="M115" s="212" t="s">
        <v>1018</v>
      </c>
      <c r="N115" s="212"/>
      <c r="O115" s="212">
        <v>1</v>
      </c>
      <c r="P115" s="212" t="s">
        <v>163</v>
      </c>
      <c r="Q115" s="212">
        <v>2013</v>
      </c>
      <c r="R115" s="212"/>
      <c r="S115" s="212" t="s">
        <v>2162</v>
      </c>
      <c r="T115" s="225"/>
      <c r="U115" s="216"/>
      <c r="V115" s="216"/>
      <c r="W115" s="216"/>
      <c r="X115" s="216"/>
    </row>
    <row r="116" spans="1:24" s="217" customFormat="1" ht="16.5" customHeight="1" x14ac:dyDescent="0.2">
      <c r="A116" s="212" t="s">
        <v>1021</v>
      </c>
      <c r="B116" s="212" t="s">
        <v>795</v>
      </c>
      <c r="C116" s="212" t="s">
        <v>796</v>
      </c>
      <c r="D116" s="212" t="s">
        <v>773</v>
      </c>
      <c r="E116" s="212" t="s">
        <v>158</v>
      </c>
      <c r="F116" s="213" t="s">
        <v>1015</v>
      </c>
      <c r="G116" s="212" t="s">
        <v>974</v>
      </c>
      <c r="H116" s="212">
        <v>55</v>
      </c>
      <c r="I116" s="212" t="s">
        <v>975</v>
      </c>
      <c r="J116" s="212" t="s">
        <v>976</v>
      </c>
      <c r="K116" s="212" t="s">
        <v>1022</v>
      </c>
      <c r="L116" s="212" t="s">
        <v>1017</v>
      </c>
      <c r="M116" s="212" t="s">
        <v>1018</v>
      </c>
      <c r="N116" s="212"/>
      <c r="O116" s="212">
        <v>1</v>
      </c>
      <c r="P116" s="212" t="s">
        <v>163</v>
      </c>
      <c r="Q116" s="212">
        <v>2012</v>
      </c>
      <c r="R116" s="212"/>
      <c r="S116" s="212" t="s">
        <v>2162</v>
      </c>
      <c r="T116" s="225"/>
      <c r="U116" s="216"/>
      <c r="V116" s="216"/>
      <c r="W116" s="216"/>
      <c r="X116" s="216"/>
    </row>
    <row r="117" spans="1:24" s="217" customFormat="1" ht="16.5" customHeight="1" x14ac:dyDescent="0.2">
      <c r="A117" s="212" t="s">
        <v>1023</v>
      </c>
      <c r="B117" s="212" t="s">
        <v>795</v>
      </c>
      <c r="C117" s="212" t="s">
        <v>796</v>
      </c>
      <c r="D117" s="212" t="s">
        <v>773</v>
      </c>
      <c r="E117" s="212" t="s">
        <v>158</v>
      </c>
      <c r="F117" s="213" t="s">
        <v>1015</v>
      </c>
      <c r="G117" s="212" t="s">
        <v>974</v>
      </c>
      <c r="H117" s="212">
        <v>55</v>
      </c>
      <c r="I117" s="212" t="s">
        <v>975</v>
      </c>
      <c r="J117" s="212" t="s">
        <v>976</v>
      </c>
      <c r="K117" s="212" t="s">
        <v>1022</v>
      </c>
      <c r="L117" s="212" t="s">
        <v>1017</v>
      </c>
      <c r="M117" s="212" t="s">
        <v>1018</v>
      </c>
      <c r="N117" s="212"/>
      <c r="O117" s="212">
        <v>1</v>
      </c>
      <c r="P117" s="212" t="s">
        <v>163</v>
      </c>
      <c r="Q117" s="212">
        <v>2013</v>
      </c>
      <c r="R117" s="212"/>
      <c r="S117" s="212" t="s">
        <v>2162</v>
      </c>
      <c r="T117" s="225"/>
      <c r="U117" s="216"/>
      <c r="V117" s="216"/>
      <c r="W117" s="216"/>
      <c r="X117" s="216"/>
    </row>
    <row r="118" spans="1:24" s="217" customFormat="1" ht="16.5" customHeight="1" x14ac:dyDescent="0.2">
      <c r="A118" s="212" t="s">
        <v>1024</v>
      </c>
      <c r="B118" s="212" t="s">
        <v>795</v>
      </c>
      <c r="C118" s="212" t="s">
        <v>796</v>
      </c>
      <c r="D118" s="212" t="s">
        <v>773</v>
      </c>
      <c r="E118" s="212" t="s">
        <v>158</v>
      </c>
      <c r="F118" s="212" t="s">
        <v>1020</v>
      </c>
      <c r="G118" s="212" t="s">
        <v>974</v>
      </c>
      <c r="H118" s="212">
        <v>55</v>
      </c>
      <c r="I118" s="212" t="s">
        <v>975</v>
      </c>
      <c r="J118" s="212" t="s">
        <v>976</v>
      </c>
      <c r="K118" s="212" t="s">
        <v>1025</v>
      </c>
      <c r="L118" s="212" t="s">
        <v>1017</v>
      </c>
      <c r="M118" s="212" t="s">
        <v>1018</v>
      </c>
      <c r="N118" s="212"/>
      <c r="O118" s="212">
        <v>1</v>
      </c>
      <c r="P118" s="212" t="s">
        <v>163</v>
      </c>
      <c r="Q118" s="212">
        <v>2012</v>
      </c>
      <c r="R118" s="212"/>
      <c r="S118" s="212" t="s">
        <v>2162</v>
      </c>
      <c r="T118" s="225"/>
      <c r="U118" s="216"/>
      <c r="V118" s="216"/>
      <c r="W118" s="216"/>
      <c r="X118" s="216"/>
    </row>
    <row r="119" spans="1:24" s="217" customFormat="1" ht="16.5" customHeight="1" x14ac:dyDescent="0.2">
      <c r="A119" s="212" t="s">
        <v>1026</v>
      </c>
      <c r="B119" s="212" t="s">
        <v>795</v>
      </c>
      <c r="C119" s="212" t="s">
        <v>796</v>
      </c>
      <c r="D119" s="212" t="s">
        <v>773</v>
      </c>
      <c r="E119" s="212" t="s">
        <v>158</v>
      </c>
      <c r="F119" s="212" t="s">
        <v>1020</v>
      </c>
      <c r="G119" s="212" t="s">
        <v>974</v>
      </c>
      <c r="H119" s="212">
        <v>55</v>
      </c>
      <c r="I119" s="212" t="s">
        <v>975</v>
      </c>
      <c r="J119" s="212" t="s">
        <v>976</v>
      </c>
      <c r="K119" s="212" t="s">
        <v>1025</v>
      </c>
      <c r="L119" s="212" t="s">
        <v>1017</v>
      </c>
      <c r="M119" s="212" t="s">
        <v>1018</v>
      </c>
      <c r="N119" s="212"/>
      <c r="O119" s="212">
        <v>1</v>
      </c>
      <c r="P119" s="212" t="s">
        <v>163</v>
      </c>
      <c r="Q119" s="212">
        <v>2013</v>
      </c>
      <c r="R119" s="212"/>
      <c r="S119" s="212" t="s">
        <v>2162</v>
      </c>
      <c r="T119" s="225"/>
      <c r="U119" s="216"/>
      <c r="V119" s="216"/>
      <c r="W119" s="216"/>
      <c r="X119" s="216"/>
    </row>
    <row r="120" spans="1:24" s="217" customFormat="1" ht="16.5" customHeight="1" x14ac:dyDescent="0.2">
      <c r="A120" s="212" t="s">
        <v>1027</v>
      </c>
      <c r="B120" s="212" t="s">
        <v>795</v>
      </c>
      <c r="C120" s="212" t="s">
        <v>796</v>
      </c>
      <c r="D120" s="212" t="s">
        <v>773</v>
      </c>
      <c r="E120" s="212" t="s">
        <v>158</v>
      </c>
      <c r="F120" s="212" t="s">
        <v>1020</v>
      </c>
      <c r="G120" s="212" t="s">
        <v>974</v>
      </c>
      <c r="H120" s="212">
        <v>55</v>
      </c>
      <c r="I120" s="212" t="s">
        <v>975</v>
      </c>
      <c r="J120" s="212" t="s">
        <v>976</v>
      </c>
      <c r="K120" s="212" t="s">
        <v>1028</v>
      </c>
      <c r="L120" s="212" t="s">
        <v>1017</v>
      </c>
      <c r="M120" s="212" t="s">
        <v>1018</v>
      </c>
      <c r="N120" s="212"/>
      <c r="O120" s="212">
        <v>1</v>
      </c>
      <c r="P120" s="212" t="s">
        <v>163</v>
      </c>
      <c r="Q120" s="212">
        <v>2012</v>
      </c>
      <c r="R120" s="212"/>
      <c r="S120" s="212" t="s">
        <v>2162</v>
      </c>
      <c r="T120" s="225"/>
      <c r="U120" s="216"/>
      <c r="V120" s="216"/>
      <c r="W120" s="216"/>
      <c r="X120" s="216"/>
    </row>
    <row r="121" spans="1:24" s="217" customFormat="1" ht="16.5" customHeight="1" x14ac:dyDescent="0.2">
      <c r="A121" s="212" t="s">
        <v>1029</v>
      </c>
      <c r="B121" s="212" t="s">
        <v>795</v>
      </c>
      <c r="C121" s="212" t="s">
        <v>796</v>
      </c>
      <c r="D121" s="212" t="s">
        <v>773</v>
      </c>
      <c r="E121" s="212" t="s">
        <v>158</v>
      </c>
      <c r="F121" s="212" t="s">
        <v>1020</v>
      </c>
      <c r="G121" s="212" t="s">
        <v>974</v>
      </c>
      <c r="H121" s="212">
        <v>55</v>
      </c>
      <c r="I121" s="212" t="s">
        <v>975</v>
      </c>
      <c r="J121" s="212" t="s">
        <v>976</v>
      </c>
      <c r="K121" s="212" t="s">
        <v>1028</v>
      </c>
      <c r="L121" s="212" t="s">
        <v>1017</v>
      </c>
      <c r="M121" s="212" t="s">
        <v>1018</v>
      </c>
      <c r="N121" s="212"/>
      <c r="O121" s="212">
        <v>1</v>
      </c>
      <c r="P121" s="212" t="s">
        <v>163</v>
      </c>
      <c r="Q121" s="212">
        <v>2013</v>
      </c>
      <c r="R121" s="212"/>
      <c r="S121" s="212" t="s">
        <v>2162</v>
      </c>
      <c r="T121" s="225"/>
      <c r="U121" s="216"/>
      <c r="V121" s="216"/>
      <c r="W121" s="216"/>
      <c r="X121" s="216"/>
    </row>
    <row r="122" spans="1:24" s="217" customFormat="1" ht="16.5" customHeight="1" x14ac:dyDescent="0.2">
      <c r="A122" s="212" t="s">
        <v>1030</v>
      </c>
      <c r="B122" s="212" t="s">
        <v>795</v>
      </c>
      <c r="C122" s="212" t="s">
        <v>842</v>
      </c>
      <c r="D122" s="212" t="s">
        <v>776</v>
      </c>
      <c r="E122" s="212" t="s">
        <v>158</v>
      </c>
      <c r="F122" s="212" t="s">
        <v>2097</v>
      </c>
      <c r="G122" s="212" t="s">
        <v>974</v>
      </c>
      <c r="H122" s="212">
        <v>55</v>
      </c>
      <c r="I122" s="212" t="s">
        <v>975</v>
      </c>
      <c r="J122" s="212" t="s">
        <v>976</v>
      </c>
      <c r="K122" s="212" t="s">
        <v>1031</v>
      </c>
      <c r="L122" s="212" t="s">
        <v>1032</v>
      </c>
      <c r="M122" s="212" t="s">
        <v>1033</v>
      </c>
      <c r="N122" s="212" t="s">
        <v>1009</v>
      </c>
      <c r="O122" s="212">
        <v>1</v>
      </c>
      <c r="P122" s="212" t="s">
        <v>163</v>
      </c>
      <c r="Q122" s="212">
        <v>2021</v>
      </c>
      <c r="R122" s="212"/>
      <c r="S122" s="212"/>
      <c r="T122" s="225"/>
      <c r="U122" s="216"/>
      <c r="V122" s="216"/>
      <c r="W122" s="216"/>
      <c r="X122" s="216"/>
    </row>
    <row r="123" spans="1:24" s="217" customFormat="1" ht="16.5" customHeight="1" x14ac:dyDescent="0.2">
      <c r="A123" s="212" t="s">
        <v>1034</v>
      </c>
      <c r="B123" s="212" t="s">
        <v>795</v>
      </c>
      <c r="C123" s="212" t="s">
        <v>842</v>
      </c>
      <c r="D123" s="212" t="s">
        <v>776</v>
      </c>
      <c r="E123" s="212" t="s">
        <v>158</v>
      </c>
      <c r="F123" s="212" t="s">
        <v>843</v>
      </c>
      <c r="G123" s="212" t="s">
        <v>974</v>
      </c>
      <c r="H123" s="212">
        <v>55</v>
      </c>
      <c r="I123" s="212" t="s">
        <v>975</v>
      </c>
      <c r="J123" s="212" t="s">
        <v>976</v>
      </c>
      <c r="K123" s="212" t="s">
        <v>1035</v>
      </c>
      <c r="L123" s="212" t="s">
        <v>1032</v>
      </c>
      <c r="M123" s="212" t="s">
        <v>1033</v>
      </c>
      <c r="N123" s="212" t="s">
        <v>1009</v>
      </c>
      <c r="O123" s="212">
        <v>1</v>
      </c>
      <c r="P123" s="212" t="s">
        <v>163</v>
      </c>
      <c r="Q123" s="212">
        <v>2021</v>
      </c>
      <c r="R123" s="212"/>
      <c r="S123" s="212"/>
      <c r="T123" s="225"/>
      <c r="U123" s="216"/>
      <c r="V123" s="216"/>
      <c r="W123" s="216"/>
      <c r="X123" s="216"/>
    </row>
    <row r="124" spans="1:24" s="217" customFormat="1" ht="16.5" customHeight="1" x14ac:dyDescent="0.2">
      <c r="A124" s="212" t="s">
        <v>973</v>
      </c>
      <c r="B124" s="212" t="s">
        <v>795</v>
      </c>
      <c r="C124" s="212" t="s">
        <v>796</v>
      </c>
      <c r="D124" s="212" t="s">
        <v>773</v>
      </c>
      <c r="E124" s="212" t="s">
        <v>158</v>
      </c>
      <c r="F124" s="212" t="s">
        <v>2084</v>
      </c>
      <c r="G124" s="212" t="s">
        <v>974</v>
      </c>
      <c r="H124" s="212">
        <v>55</v>
      </c>
      <c r="I124" s="212" t="s">
        <v>975</v>
      </c>
      <c r="J124" s="212" t="s">
        <v>976</v>
      </c>
      <c r="K124" s="212" t="s">
        <v>1036</v>
      </c>
      <c r="L124" s="212" t="s">
        <v>1009</v>
      </c>
      <c r="M124" s="212" t="s">
        <v>1009</v>
      </c>
      <c r="N124" s="212" t="s">
        <v>1009</v>
      </c>
      <c r="O124" s="212">
        <v>1</v>
      </c>
      <c r="P124" s="212" t="s">
        <v>163</v>
      </c>
      <c r="Q124" s="212">
        <v>2011</v>
      </c>
      <c r="R124" s="212"/>
      <c r="S124" s="212"/>
      <c r="T124" s="225"/>
      <c r="U124" s="216"/>
      <c r="V124" s="216"/>
      <c r="W124" s="216"/>
      <c r="X124" s="216"/>
    </row>
    <row r="125" spans="1:24" s="217" customFormat="1" ht="16.5" customHeight="1" x14ac:dyDescent="0.2">
      <c r="A125" s="212" t="s">
        <v>1037</v>
      </c>
      <c r="B125" s="212" t="s">
        <v>795</v>
      </c>
      <c r="C125" s="212" t="s">
        <v>842</v>
      </c>
      <c r="D125" s="212" t="s">
        <v>776</v>
      </c>
      <c r="E125" s="212" t="s">
        <v>158</v>
      </c>
      <c r="F125" s="212" t="s">
        <v>2098</v>
      </c>
      <c r="G125" s="212" t="s">
        <v>974</v>
      </c>
      <c r="H125" s="212">
        <v>55</v>
      </c>
      <c r="I125" s="212" t="s">
        <v>975</v>
      </c>
      <c r="J125" s="212" t="s">
        <v>976</v>
      </c>
      <c r="K125" s="212" t="s">
        <v>1038</v>
      </c>
      <c r="L125" s="212" t="s">
        <v>1032</v>
      </c>
      <c r="M125" s="212" t="s">
        <v>1033</v>
      </c>
      <c r="N125" s="212" t="s">
        <v>1009</v>
      </c>
      <c r="O125" s="212">
        <v>1</v>
      </c>
      <c r="P125" s="212" t="s">
        <v>163</v>
      </c>
      <c r="Q125" s="212">
        <v>2010</v>
      </c>
      <c r="R125" s="212"/>
      <c r="S125" s="212"/>
      <c r="T125" s="225"/>
      <c r="U125" s="216"/>
      <c r="V125" s="216"/>
      <c r="W125" s="216"/>
      <c r="X125" s="216"/>
    </row>
    <row r="126" spans="1:24" s="217" customFormat="1" ht="16.5" customHeight="1" x14ac:dyDescent="0.2">
      <c r="A126" s="212" t="s">
        <v>1039</v>
      </c>
      <c r="B126" s="212" t="s">
        <v>795</v>
      </c>
      <c r="C126" s="212" t="s">
        <v>842</v>
      </c>
      <c r="D126" s="212" t="s">
        <v>776</v>
      </c>
      <c r="E126" s="212" t="s">
        <v>158</v>
      </c>
      <c r="F126" s="212" t="s">
        <v>2098</v>
      </c>
      <c r="G126" s="212" t="s">
        <v>974</v>
      </c>
      <c r="H126" s="212">
        <v>55</v>
      </c>
      <c r="I126" s="212" t="s">
        <v>975</v>
      </c>
      <c r="J126" s="212" t="s">
        <v>976</v>
      </c>
      <c r="K126" s="212" t="s">
        <v>1040</v>
      </c>
      <c r="L126" s="212" t="s">
        <v>1032</v>
      </c>
      <c r="M126" s="212" t="s">
        <v>1033</v>
      </c>
      <c r="N126" s="212" t="s">
        <v>1009</v>
      </c>
      <c r="O126" s="212">
        <v>1</v>
      </c>
      <c r="P126" s="212" t="s">
        <v>163</v>
      </c>
      <c r="Q126" s="212">
        <v>2010</v>
      </c>
      <c r="R126" s="212"/>
      <c r="S126" s="212"/>
      <c r="T126" s="225"/>
      <c r="U126" s="216"/>
      <c r="V126" s="216"/>
      <c r="W126" s="216"/>
      <c r="X126" s="216"/>
    </row>
    <row r="127" spans="1:24" s="217" customFormat="1" ht="16.5" customHeight="1" x14ac:dyDescent="0.2">
      <c r="A127" s="212" t="s">
        <v>1041</v>
      </c>
      <c r="B127" s="212" t="s">
        <v>795</v>
      </c>
      <c r="C127" s="212" t="s">
        <v>842</v>
      </c>
      <c r="D127" s="212" t="s">
        <v>776</v>
      </c>
      <c r="E127" s="212" t="s">
        <v>158</v>
      </c>
      <c r="F127" s="212" t="s">
        <v>2099</v>
      </c>
      <c r="G127" s="212" t="s">
        <v>974</v>
      </c>
      <c r="H127" s="212">
        <v>55</v>
      </c>
      <c r="I127" s="212" t="s">
        <v>975</v>
      </c>
      <c r="J127" s="212" t="s">
        <v>976</v>
      </c>
      <c r="K127" s="212" t="s">
        <v>1042</v>
      </c>
      <c r="L127" s="212" t="s">
        <v>983</v>
      </c>
      <c r="M127" s="212" t="s">
        <v>1043</v>
      </c>
      <c r="N127" s="212"/>
      <c r="O127" s="212">
        <v>1</v>
      </c>
      <c r="P127" s="212" t="s">
        <v>163</v>
      </c>
      <c r="Q127" s="212">
        <v>2010</v>
      </c>
      <c r="R127" s="212"/>
      <c r="S127" s="212"/>
      <c r="T127" s="225"/>
      <c r="U127" s="216"/>
      <c r="V127" s="216"/>
      <c r="W127" s="216"/>
      <c r="X127" s="216"/>
    </row>
    <row r="128" spans="1:24" s="217" customFormat="1" ht="16.5" customHeight="1" x14ac:dyDescent="0.2">
      <c r="A128" s="212" t="s">
        <v>1044</v>
      </c>
      <c r="B128" s="212" t="s">
        <v>795</v>
      </c>
      <c r="C128" s="212" t="s">
        <v>842</v>
      </c>
      <c r="D128" s="212" t="s">
        <v>776</v>
      </c>
      <c r="E128" s="212" t="s">
        <v>158</v>
      </c>
      <c r="F128" s="212" t="s">
        <v>2099</v>
      </c>
      <c r="G128" s="212" t="s">
        <v>974</v>
      </c>
      <c r="H128" s="212">
        <v>55</v>
      </c>
      <c r="I128" s="212" t="s">
        <v>975</v>
      </c>
      <c r="J128" s="212" t="s">
        <v>976</v>
      </c>
      <c r="K128" s="212" t="s">
        <v>1045</v>
      </c>
      <c r="L128" s="212" t="s">
        <v>983</v>
      </c>
      <c r="M128" s="212" t="s">
        <v>1046</v>
      </c>
      <c r="N128" s="212"/>
      <c r="O128" s="212">
        <v>1</v>
      </c>
      <c r="P128" s="212" t="s">
        <v>163</v>
      </c>
      <c r="Q128" s="212">
        <v>2010</v>
      </c>
      <c r="R128" s="212"/>
      <c r="S128" s="212"/>
      <c r="T128" s="225"/>
      <c r="U128" s="216"/>
      <c r="V128" s="216"/>
      <c r="W128" s="216"/>
      <c r="X128" s="216"/>
    </row>
    <row r="129" spans="1:24" s="217" customFormat="1" ht="16.5" customHeight="1" x14ac:dyDescent="0.2">
      <c r="A129" s="212" t="s">
        <v>1047</v>
      </c>
      <c r="B129" s="212" t="s">
        <v>795</v>
      </c>
      <c r="C129" s="212" t="s">
        <v>796</v>
      </c>
      <c r="D129" s="212" t="s">
        <v>773</v>
      </c>
      <c r="E129" s="212" t="s">
        <v>158</v>
      </c>
      <c r="F129" s="212" t="s">
        <v>2100</v>
      </c>
      <c r="G129" s="212" t="s">
        <v>974</v>
      </c>
      <c r="H129" s="212">
        <v>55</v>
      </c>
      <c r="I129" s="212" t="s">
        <v>975</v>
      </c>
      <c r="J129" s="212" t="s">
        <v>976</v>
      </c>
      <c r="K129" s="212" t="s">
        <v>1048</v>
      </c>
      <c r="L129" s="212" t="s">
        <v>983</v>
      </c>
      <c r="M129" s="212" t="s">
        <v>1049</v>
      </c>
      <c r="N129" s="212"/>
      <c r="O129" s="212">
        <v>1</v>
      </c>
      <c r="P129" s="212" t="s">
        <v>163</v>
      </c>
      <c r="Q129" s="212">
        <v>2017</v>
      </c>
      <c r="R129" s="212"/>
      <c r="S129" s="212"/>
      <c r="T129" s="225"/>
      <c r="U129" s="216"/>
      <c r="V129" s="216"/>
      <c r="W129" s="216"/>
      <c r="X129" s="216"/>
    </row>
    <row r="130" spans="1:24" s="217" customFormat="1" ht="16.5" customHeight="1" x14ac:dyDescent="0.2">
      <c r="A130" s="212" t="s">
        <v>1050</v>
      </c>
      <c r="B130" s="212" t="s">
        <v>795</v>
      </c>
      <c r="C130" s="212" t="s">
        <v>842</v>
      </c>
      <c r="D130" s="212" t="s">
        <v>776</v>
      </c>
      <c r="E130" s="212" t="s">
        <v>158</v>
      </c>
      <c r="F130" s="212" t="s">
        <v>2098</v>
      </c>
      <c r="G130" s="212" t="s">
        <v>974</v>
      </c>
      <c r="H130" s="212">
        <v>55</v>
      </c>
      <c r="I130" s="212" t="s">
        <v>975</v>
      </c>
      <c r="J130" s="212" t="s">
        <v>976</v>
      </c>
      <c r="K130" s="212" t="s">
        <v>1051</v>
      </c>
      <c r="L130" s="212" t="s">
        <v>983</v>
      </c>
      <c r="M130" s="212" t="s">
        <v>1052</v>
      </c>
      <c r="N130" s="212"/>
      <c r="O130" s="212">
        <v>1</v>
      </c>
      <c r="P130" s="212" t="s">
        <v>163</v>
      </c>
      <c r="Q130" s="212">
        <v>2010</v>
      </c>
      <c r="R130" s="212"/>
      <c r="S130" s="212"/>
      <c r="T130" s="225"/>
      <c r="U130" s="216"/>
      <c r="V130" s="216"/>
      <c r="W130" s="216"/>
      <c r="X130" s="216"/>
    </row>
    <row r="131" spans="1:24" s="217" customFormat="1" ht="16.5" customHeight="1" x14ac:dyDescent="0.2">
      <c r="A131" s="212" t="s">
        <v>1053</v>
      </c>
      <c r="B131" s="212" t="s">
        <v>795</v>
      </c>
      <c r="C131" s="212" t="s">
        <v>842</v>
      </c>
      <c r="D131" s="212" t="s">
        <v>776</v>
      </c>
      <c r="E131" s="212" t="s">
        <v>158</v>
      </c>
      <c r="F131" s="212" t="s">
        <v>2098</v>
      </c>
      <c r="G131" s="212" t="s">
        <v>974</v>
      </c>
      <c r="H131" s="212">
        <v>55</v>
      </c>
      <c r="I131" s="212" t="s">
        <v>975</v>
      </c>
      <c r="J131" s="212" t="s">
        <v>976</v>
      </c>
      <c r="K131" s="212" t="s">
        <v>1054</v>
      </c>
      <c r="L131" s="212" t="s">
        <v>983</v>
      </c>
      <c r="M131" s="212" t="s">
        <v>1055</v>
      </c>
      <c r="N131" s="212"/>
      <c r="O131" s="212">
        <v>1</v>
      </c>
      <c r="P131" s="212" t="s">
        <v>163</v>
      </c>
      <c r="Q131" s="212">
        <v>2010</v>
      </c>
      <c r="R131" s="212"/>
      <c r="S131" s="212"/>
      <c r="T131" s="225"/>
      <c r="U131" s="216"/>
      <c r="V131" s="216"/>
      <c r="W131" s="216"/>
      <c r="X131" s="216"/>
    </row>
    <row r="132" spans="1:24" s="217" customFormat="1" ht="16.5" customHeight="1" x14ac:dyDescent="0.2">
      <c r="A132" s="212" t="s">
        <v>1056</v>
      </c>
      <c r="B132" s="212" t="s">
        <v>795</v>
      </c>
      <c r="C132" s="212" t="s">
        <v>842</v>
      </c>
      <c r="D132" s="212" t="s">
        <v>776</v>
      </c>
      <c r="E132" s="212" t="s">
        <v>158</v>
      </c>
      <c r="F132" s="212" t="s">
        <v>2098</v>
      </c>
      <c r="G132" s="212" t="s">
        <v>974</v>
      </c>
      <c r="H132" s="212">
        <v>55</v>
      </c>
      <c r="I132" s="212" t="s">
        <v>975</v>
      </c>
      <c r="J132" s="212" t="s">
        <v>976</v>
      </c>
      <c r="K132" s="212" t="s">
        <v>1057</v>
      </c>
      <c r="L132" s="212" t="s">
        <v>983</v>
      </c>
      <c r="M132" s="212" t="s">
        <v>1052</v>
      </c>
      <c r="N132" s="212"/>
      <c r="O132" s="212">
        <v>1</v>
      </c>
      <c r="P132" s="212" t="s">
        <v>163</v>
      </c>
      <c r="Q132" s="212">
        <v>2010</v>
      </c>
      <c r="R132" s="212"/>
      <c r="S132" s="212"/>
      <c r="T132" s="225"/>
      <c r="U132" s="216"/>
      <c r="V132" s="216"/>
      <c r="W132" s="216"/>
      <c r="X132" s="216"/>
    </row>
    <row r="133" spans="1:24" s="217" customFormat="1" ht="16.5" customHeight="1" x14ac:dyDescent="0.2">
      <c r="A133" s="212" t="s">
        <v>1058</v>
      </c>
      <c r="B133" s="212" t="s">
        <v>795</v>
      </c>
      <c r="C133" s="212" t="s">
        <v>842</v>
      </c>
      <c r="D133" s="212" t="s">
        <v>776</v>
      </c>
      <c r="E133" s="212" t="s">
        <v>158</v>
      </c>
      <c r="F133" s="212" t="s">
        <v>2098</v>
      </c>
      <c r="G133" s="212" t="s">
        <v>974</v>
      </c>
      <c r="H133" s="212">
        <v>55</v>
      </c>
      <c r="I133" s="212" t="s">
        <v>975</v>
      </c>
      <c r="J133" s="212" t="s">
        <v>976</v>
      </c>
      <c r="K133" s="212" t="s">
        <v>1059</v>
      </c>
      <c r="L133" s="212" t="s">
        <v>983</v>
      </c>
      <c r="M133" s="212" t="s">
        <v>1055</v>
      </c>
      <c r="N133" s="212"/>
      <c r="O133" s="212">
        <v>1</v>
      </c>
      <c r="P133" s="212" t="s">
        <v>163</v>
      </c>
      <c r="Q133" s="212">
        <v>2010</v>
      </c>
      <c r="R133" s="212"/>
      <c r="S133" s="212"/>
      <c r="T133" s="225"/>
      <c r="U133" s="216"/>
      <c r="V133" s="216"/>
      <c r="W133" s="216"/>
      <c r="X133" s="216"/>
    </row>
    <row r="134" spans="1:24" s="217" customFormat="1" ht="16.5" customHeight="1" x14ac:dyDescent="0.2">
      <c r="A134" s="212" t="s">
        <v>1060</v>
      </c>
      <c r="B134" s="212" t="s">
        <v>795</v>
      </c>
      <c r="C134" s="212" t="s">
        <v>842</v>
      </c>
      <c r="D134" s="212" t="s">
        <v>776</v>
      </c>
      <c r="E134" s="212" t="s">
        <v>158</v>
      </c>
      <c r="F134" s="212" t="s">
        <v>2092</v>
      </c>
      <c r="G134" s="212" t="s">
        <v>974</v>
      </c>
      <c r="H134" s="212">
        <v>55</v>
      </c>
      <c r="I134" s="212" t="s">
        <v>975</v>
      </c>
      <c r="J134" s="212" t="s">
        <v>976</v>
      </c>
      <c r="K134" s="212" t="s">
        <v>1061</v>
      </c>
      <c r="L134" s="212" t="s">
        <v>1009</v>
      </c>
      <c r="M134" s="212" t="s">
        <v>1009</v>
      </c>
      <c r="N134" s="212"/>
      <c r="O134" s="212">
        <v>1</v>
      </c>
      <c r="P134" s="212" t="s">
        <v>163</v>
      </c>
      <c r="Q134" s="212">
        <v>2013</v>
      </c>
      <c r="R134" s="212"/>
      <c r="S134" s="212"/>
      <c r="T134" s="225"/>
      <c r="U134" s="216"/>
      <c r="V134" s="216"/>
      <c r="W134" s="216"/>
      <c r="X134" s="216"/>
    </row>
    <row r="135" spans="1:24" s="217" customFormat="1" ht="16.5" customHeight="1" x14ac:dyDescent="0.2">
      <c r="A135" s="212" t="s">
        <v>1062</v>
      </c>
      <c r="B135" s="212" t="s">
        <v>795</v>
      </c>
      <c r="C135" s="212" t="s">
        <v>842</v>
      </c>
      <c r="D135" s="212" t="s">
        <v>776</v>
      </c>
      <c r="E135" s="212" t="s">
        <v>158</v>
      </c>
      <c r="F135" s="212" t="s">
        <v>2101</v>
      </c>
      <c r="G135" s="212" t="s">
        <v>974</v>
      </c>
      <c r="H135" s="212">
        <v>55</v>
      </c>
      <c r="I135" s="212" t="s">
        <v>975</v>
      </c>
      <c r="J135" s="212" t="s">
        <v>976</v>
      </c>
      <c r="K135" s="212" t="s">
        <v>1063</v>
      </c>
      <c r="L135" s="212" t="s">
        <v>996</v>
      </c>
      <c r="M135" s="212" t="s">
        <v>833</v>
      </c>
      <c r="N135" s="212" t="s">
        <v>1064</v>
      </c>
      <c r="O135" s="212">
        <v>1</v>
      </c>
      <c r="P135" s="212" t="s">
        <v>163</v>
      </c>
      <c r="Q135" s="212">
        <v>2012</v>
      </c>
      <c r="R135" s="212"/>
      <c r="S135" s="212"/>
      <c r="T135" s="225"/>
      <c r="U135" s="216"/>
      <c r="V135" s="216"/>
      <c r="W135" s="216"/>
      <c r="X135" s="216"/>
    </row>
    <row r="136" spans="1:24" s="217" customFormat="1" ht="16.5" customHeight="1" x14ac:dyDescent="0.2">
      <c r="A136" s="212" t="s">
        <v>1065</v>
      </c>
      <c r="B136" s="212" t="s">
        <v>157</v>
      </c>
      <c r="C136" s="212" t="s">
        <v>787</v>
      </c>
      <c r="D136" s="212" t="s">
        <v>775</v>
      </c>
      <c r="E136" s="212" t="s">
        <v>158</v>
      </c>
      <c r="F136" s="212" t="s">
        <v>2102</v>
      </c>
      <c r="G136" s="212" t="s">
        <v>974</v>
      </c>
      <c r="H136" s="212">
        <v>55</v>
      </c>
      <c r="I136" s="212" t="s">
        <v>975</v>
      </c>
      <c r="J136" s="212" t="s">
        <v>976</v>
      </c>
      <c r="K136" s="212" t="s">
        <v>1067</v>
      </c>
      <c r="L136" s="212" t="s">
        <v>996</v>
      </c>
      <c r="M136" s="212" t="s">
        <v>1068</v>
      </c>
      <c r="N136" s="212" t="s">
        <v>1069</v>
      </c>
      <c r="O136" s="212">
        <v>1</v>
      </c>
      <c r="P136" s="212" t="s">
        <v>163</v>
      </c>
      <c r="Q136" s="212">
        <v>2020</v>
      </c>
      <c r="R136" s="212"/>
      <c r="S136" s="212" t="s">
        <v>1070</v>
      </c>
      <c r="T136" s="225"/>
      <c r="U136" s="216"/>
      <c r="V136" s="216"/>
      <c r="W136" s="216"/>
      <c r="X136" s="216"/>
    </row>
    <row r="137" spans="1:24" s="217" customFormat="1" ht="16.5" customHeight="1" x14ac:dyDescent="0.2">
      <c r="A137" s="212" t="s">
        <v>1071</v>
      </c>
      <c r="B137" s="212" t="s">
        <v>157</v>
      </c>
      <c r="C137" s="212" t="s">
        <v>787</v>
      </c>
      <c r="D137" s="212" t="s">
        <v>775</v>
      </c>
      <c r="E137" s="212" t="s">
        <v>158</v>
      </c>
      <c r="F137" s="212" t="s">
        <v>2103</v>
      </c>
      <c r="G137" s="212" t="s">
        <v>974</v>
      </c>
      <c r="H137" s="212">
        <v>55</v>
      </c>
      <c r="I137" s="212" t="s">
        <v>975</v>
      </c>
      <c r="J137" s="212" t="s">
        <v>976</v>
      </c>
      <c r="K137" s="212" t="s">
        <v>1072</v>
      </c>
      <c r="L137" s="212" t="s">
        <v>996</v>
      </c>
      <c r="M137" s="212" t="s">
        <v>1073</v>
      </c>
      <c r="N137" s="212" t="s">
        <v>1074</v>
      </c>
      <c r="O137" s="212">
        <v>1</v>
      </c>
      <c r="P137" s="212" t="s">
        <v>163</v>
      </c>
      <c r="Q137" s="212">
        <v>2015</v>
      </c>
      <c r="R137" s="212"/>
      <c r="S137" s="212" t="s">
        <v>1075</v>
      </c>
      <c r="T137" s="225"/>
      <c r="U137" s="216"/>
      <c r="V137" s="216"/>
      <c r="W137" s="216"/>
      <c r="X137" s="216"/>
    </row>
    <row r="138" spans="1:24" s="217" customFormat="1" ht="16.5" customHeight="1" x14ac:dyDescent="0.2">
      <c r="A138" s="212" t="s">
        <v>1076</v>
      </c>
      <c r="B138" s="212" t="s">
        <v>795</v>
      </c>
      <c r="C138" s="212" t="s">
        <v>842</v>
      </c>
      <c r="D138" s="212" t="s">
        <v>776</v>
      </c>
      <c r="E138" s="212" t="s">
        <v>158</v>
      </c>
      <c r="F138" s="212" t="s">
        <v>2104</v>
      </c>
      <c r="G138" s="212" t="s">
        <v>974</v>
      </c>
      <c r="H138" s="212">
        <v>55</v>
      </c>
      <c r="I138" s="212" t="s">
        <v>975</v>
      </c>
      <c r="J138" s="212" t="s">
        <v>976</v>
      </c>
      <c r="K138" s="212" t="s">
        <v>1077</v>
      </c>
      <c r="L138" s="212" t="s">
        <v>1078</v>
      </c>
      <c r="M138" s="212" t="s">
        <v>1079</v>
      </c>
      <c r="N138" s="212" t="s">
        <v>1080</v>
      </c>
      <c r="O138" s="212">
        <v>1</v>
      </c>
      <c r="P138" s="212" t="s">
        <v>163</v>
      </c>
      <c r="Q138" s="212">
        <v>2020</v>
      </c>
      <c r="R138" s="212"/>
      <c r="S138" s="212"/>
      <c r="T138" s="225"/>
      <c r="U138" s="216"/>
      <c r="V138" s="216"/>
      <c r="W138" s="216"/>
      <c r="X138" s="216"/>
    </row>
    <row r="139" spans="1:24" s="217" customFormat="1" ht="16.5" customHeight="1" x14ac:dyDescent="0.2">
      <c r="A139" s="212" t="s">
        <v>1081</v>
      </c>
      <c r="B139" s="212" t="s">
        <v>795</v>
      </c>
      <c r="C139" s="213" t="s">
        <v>796</v>
      </c>
      <c r="D139" s="212" t="s">
        <v>773</v>
      </c>
      <c r="E139" s="212" t="s">
        <v>158</v>
      </c>
      <c r="F139" s="212" t="s">
        <v>2105</v>
      </c>
      <c r="G139" s="212" t="s">
        <v>974</v>
      </c>
      <c r="H139" s="212">
        <v>55</v>
      </c>
      <c r="I139" s="212" t="s">
        <v>975</v>
      </c>
      <c r="J139" s="212" t="s">
        <v>976</v>
      </c>
      <c r="K139" s="212" t="s">
        <v>1082</v>
      </c>
      <c r="L139" s="212" t="s">
        <v>1083</v>
      </c>
      <c r="M139" s="212" t="s">
        <v>833</v>
      </c>
      <c r="N139" s="212"/>
      <c r="O139" s="212">
        <v>1</v>
      </c>
      <c r="P139" s="212" t="s">
        <v>163</v>
      </c>
      <c r="Q139" s="212">
        <v>2012</v>
      </c>
      <c r="R139" s="212"/>
      <c r="S139" s="212"/>
      <c r="T139" s="225"/>
      <c r="U139" s="216"/>
      <c r="V139" s="216"/>
      <c r="W139" s="216"/>
      <c r="X139" s="216"/>
    </row>
    <row r="140" spans="1:24" s="217" customFormat="1" ht="16.5" customHeight="1" x14ac:dyDescent="0.2">
      <c r="A140" s="212" t="s">
        <v>1084</v>
      </c>
      <c r="B140" s="212" t="s">
        <v>795</v>
      </c>
      <c r="C140" s="213" t="s">
        <v>796</v>
      </c>
      <c r="D140" s="212" t="s">
        <v>773</v>
      </c>
      <c r="E140" s="212" t="s">
        <v>158</v>
      </c>
      <c r="F140" s="212" t="s">
        <v>2106</v>
      </c>
      <c r="G140" s="212" t="s">
        <v>974</v>
      </c>
      <c r="H140" s="212">
        <v>55</v>
      </c>
      <c r="I140" s="212" t="s">
        <v>975</v>
      </c>
      <c r="J140" s="212" t="s">
        <v>976</v>
      </c>
      <c r="K140" s="212" t="s">
        <v>1085</v>
      </c>
      <c r="L140" s="212" t="s">
        <v>996</v>
      </c>
      <c r="M140" s="212" t="s">
        <v>1086</v>
      </c>
      <c r="N140" s="212" t="s">
        <v>1087</v>
      </c>
      <c r="O140" s="212">
        <v>1</v>
      </c>
      <c r="P140" s="212" t="s">
        <v>163</v>
      </c>
      <c r="Q140" s="212">
        <v>2019</v>
      </c>
      <c r="R140" s="212"/>
      <c r="S140" s="212" t="s">
        <v>1088</v>
      </c>
      <c r="T140" s="225"/>
      <c r="U140" s="216"/>
      <c r="V140" s="216"/>
      <c r="W140" s="216"/>
      <c r="X140" s="216"/>
    </row>
    <row r="141" spans="1:24" s="217" customFormat="1" ht="16.5" customHeight="1" x14ac:dyDescent="0.2">
      <c r="A141" s="212" t="s">
        <v>1089</v>
      </c>
      <c r="B141" s="212" t="s">
        <v>795</v>
      </c>
      <c r="C141" s="213" t="s">
        <v>796</v>
      </c>
      <c r="D141" s="212" t="s">
        <v>773</v>
      </c>
      <c r="E141" s="212" t="s">
        <v>158</v>
      </c>
      <c r="F141" s="212" t="s">
        <v>2107</v>
      </c>
      <c r="G141" s="212" t="s">
        <v>974</v>
      </c>
      <c r="H141" s="212">
        <v>55</v>
      </c>
      <c r="I141" s="212" t="s">
        <v>975</v>
      </c>
      <c r="J141" s="212" t="s">
        <v>976</v>
      </c>
      <c r="K141" s="212" t="s">
        <v>1090</v>
      </c>
      <c r="L141" s="212" t="s">
        <v>996</v>
      </c>
      <c r="M141" s="212" t="s">
        <v>1086</v>
      </c>
      <c r="N141" s="212" t="s">
        <v>1091</v>
      </c>
      <c r="O141" s="212">
        <v>1</v>
      </c>
      <c r="P141" s="212" t="s">
        <v>163</v>
      </c>
      <c r="Q141" s="212">
        <v>2019</v>
      </c>
      <c r="R141" s="212"/>
      <c r="S141" s="212" t="s">
        <v>1092</v>
      </c>
      <c r="T141" s="225"/>
      <c r="U141" s="216"/>
      <c r="V141" s="216"/>
      <c r="W141" s="216"/>
      <c r="X141" s="216"/>
    </row>
    <row r="142" spans="1:24" s="217" customFormat="1" ht="16.5" customHeight="1" x14ac:dyDescent="0.2">
      <c r="A142" s="212" t="s">
        <v>1093</v>
      </c>
      <c r="B142" s="212" t="s">
        <v>157</v>
      </c>
      <c r="C142" s="212" t="s">
        <v>787</v>
      </c>
      <c r="D142" s="212" t="s">
        <v>775</v>
      </c>
      <c r="E142" s="212" t="s">
        <v>158</v>
      </c>
      <c r="F142" s="212" t="s">
        <v>2108</v>
      </c>
      <c r="G142" s="212" t="s">
        <v>974</v>
      </c>
      <c r="H142" s="212">
        <v>55</v>
      </c>
      <c r="I142" s="212" t="s">
        <v>975</v>
      </c>
      <c r="J142" s="212" t="s">
        <v>976</v>
      </c>
      <c r="K142" s="212" t="s">
        <v>1094</v>
      </c>
      <c r="L142" s="212" t="s">
        <v>1095</v>
      </c>
      <c r="M142" s="212" t="s">
        <v>1096</v>
      </c>
      <c r="N142" s="212" t="s">
        <v>1097</v>
      </c>
      <c r="O142" s="212">
        <v>1</v>
      </c>
      <c r="P142" s="212" t="s">
        <v>163</v>
      </c>
      <c r="Q142" s="212">
        <v>2011</v>
      </c>
      <c r="R142" s="212"/>
      <c r="S142" s="212" t="s">
        <v>1098</v>
      </c>
      <c r="T142" s="225"/>
      <c r="U142" s="216"/>
      <c r="V142" s="216"/>
      <c r="W142" s="216"/>
      <c r="X142" s="216"/>
    </row>
    <row r="143" spans="1:24" s="217" customFormat="1" ht="16.5" customHeight="1" x14ac:dyDescent="0.2">
      <c r="A143" s="212" t="s">
        <v>1099</v>
      </c>
      <c r="B143" s="212" t="s">
        <v>795</v>
      </c>
      <c r="C143" s="213" t="s">
        <v>796</v>
      </c>
      <c r="D143" s="212" t="s">
        <v>773</v>
      </c>
      <c r="E143" s="212" t="s">
        <v>158</v>
      </c>
      <c r="F143" s="212" t="s">
        <v>1100</v>
      </c>
      <c r="G143" s="212" t="s">
        <v>974</v>
      </c>
      <c r="H143" s="212">
        <v>55</v>
      </c>
      <c r="I143" s="212" t="s">
        <v>975</v>
      </c>
      <c r="J143" s="212" t="s">
        <v>976</v>
      </c>
      <c r="K143" s="212" t="s">
        <v>1101</v>
      </c>
      <c r="L143" s="212" t="s">
        <v>996</v>
      </c>
      <c r="M143" s="212" t="s">
        <v>833</v>
      </c>
      <c r="N143" s="212" t="s">
        <v>1102</v>
      </c>
      <c r="O143" s="212">
        <v>1</v>
      </c>
      <c r="P143" s="212" t="s">
        <v>163</v>
      </c>
      <c r="Q143" s="212">
        <v>2012</v>
      </c>
      <c r="R143" s="212"/>
      <c r="S143" s="212"/>
      <c r="T143" s="225"/>
      <c r="U143" s="216"/>
      <c r="V143" s="216"/>
      <c r="W143" s="216"/>
      <c r="X143" s="216"/>
    </row>
    <row r="144" spans="1:24" s="217" customFormat="1" ht="16.5" customHeight="1" x14ac:dyDescent="0.2">
      <c r="A144" s="212" t="s">
        <v>1103</v>
      </c>
      <c r="B144" s="212" t="s">
        <v>795</v>
      </c>
      <c r="C144" s="213" t="s">
        <v>796</v>
      </c>
      <c r="D144" s="212" t="s">
        <v>773</v>
      </c>
      <c r="E144" s="212" t="s">
        <v>158</v>
      </c>
      <c r="F144" s="212" t="s">
        <v>2106</v>
      </c>
      <c r="G144" s="212" t="s">
        <v>974</v>
      </c>
      <c r="H144" s="212">
        <v>55</v>
      </c>
      <c r="I144" s="212" t="s">
        <v>975</v>
      </c>
      <c r="J144" s="212" t="s">
        <v>976</v>
      </c>
      <c r="K144" s="212" t="s">
        <v>1104</v>
      </c>
      <c r="L144" s="212" t="s">
        <v>996</v>
      </c>
      <c r="M144" s="212" t="s">
        <v>833</v>
      </c>
      <c r="N144" s="212" t="s">
        <v>1064</v>
      </c>
      <c r="O144" s="212">
        <v>1</v>
      </c>
      <c r="P144" s="212" t="s">
        <v>163</v>
      </c>
      <c r="Q144" s="212">
        <v>2012</v>
      </c>
      <c r="R144" s="212"/>
      <c r="S144" s="212" t="s">
        <v>1105</v>
      </c>
      <c r="T144" s="225"/>
      <c r="U144" s="216"/>
      <c r="V144" s="216"/>
      <c r="W144" s="216"/>
      <c r="X144" s="216"/>
    </row>
    <row r="145" spans="1:24" s="217" customFormat="1" ht="16.5" customHeight="1" x14ac:dyDescent="0.2">
      <c r="A145" s="212" t="s">
        <v>1106</v>
      </c>
      <c r="B145" s="212" t="s">
        <v>157</v>
      </c>
      <c r="C145" s="212" t="s">
        <v>787</v>
      </c>
      <c r="D145" s="212" t="s">
        <v>775</v>
      </c>
      <c r="E145" s="212" t="s">
        <v>158</v>
      </c>
      <c r="F145" s="212" t="s">
        <v>2109</v>
      </c>
      <c r="G145" s="212" t="s">
        <v>974</v>
      </c>
      <c r="H145" s="212">
        <v>55</v>
      </c>
      <c r="I145" s="212" t="s">
        <v>975</v>
      </c>
      <c r="J145" s="212" t="s">
        <v>976</v>
      </c>
      <c r="K145" s="212" t="s">
        <v>1107</v>
      </c>
      <c r="L145" s="212" t="s">
        <v>996</v>
      </c>
      <c r="M145" s="212" t="s">
        <v>833</v>
      </c>
      <c r="N145" s="212" t="s">
        <v>1064</v>
      </c>
      <c r="O145" s="212">
        <v>1</v>
      </c>
      <c r="P145" s="212" t="s">
        <v>163</v>
      </c>
      <c r="Q145" s="212">
        <v>2012</v>
      </c>
      <c r="R145" s="212"/>
      <c r="S145" s="212"/>
      <c r="T145" s="225"/>
      <c r="U145" s="216"/>
      <c r="V145" s="216"/>
      <c r="W145" s="216"/>
      <c r="X145" s="216"/>
    </row>
    <row r="146" spans="1:24" s="217" customFormat="1" ht="16.5" customHeight="1" x14ac:dyDescent="0.2">
      <c r="A146" s="212" t="s">
        <v>1108</v>
      </c>
      <c r="B146" s="212" t="s">
        <v>157</v>
      </c>
      <c r="C146" s="212" t="s">
        <v>787</v>
      </c>
      <c r="D146" s="212" t="s">
        <v>775</v>
      </c>
      <c r="E146" s="212" t="s">
        <v>158</v>
      </c>
      <c r="F146" s="212" t="s">
        <v>2110</v>
      </c>
      <c r="G146" s="212" t="s">
        <v>974</v>
      </c>
      <c r="H146" s="212">
        <v>55</v>
      </c>
      <c r="I146" s="212" t="s">
        <v>975</v>
      </c>
      <c r="J146" s="212" t="s">
        <v>976</v>
      </c>
      <c r="K146" s="212" t="s">
        <v>1107</v>
      </c>
      <c r="L146" s="212" t="s">
        <v>1095</v>
      </c>
      <c r="M146" s="212" t="s">
        <v>1109</v>
      </c>
      <c r="N146" s="212" t="s">
        <v>1110</v>
      </c>
      <c r="O146" s="212">
        <v>1</v>
      </c>
      <c r="P146" s="212" t="s">
        <v>163</v>
      </c>
      <c r="Q146" s="212">
        <v>2010</v>
      </c>
      <c r="R146" s="212"/>
      <c r="S146" s="212"/>
      <c r="T146" s="225"/>
      <c r="U146" s="216"/>
      <c r="V146" s="216"/>
      <c r="W146" s="216"/>
      <c r="X146" s="216"/>
    </row>
    <row r="147" spans="1:24" s="217" customFormat="1" ht="16.5" customHeight="1" x14ac:dyDescent="0.2">
      <c r="A147" s="212" t="s">
        <v>1111</v>
      </c>
      <c r="B147" s="212" t="s">
        <v>157</v>
      </c>
      <c r="C147" s="212" t="s">
        <v>787</v>
      </c>
      <c r="D147" s="212" t="s">
        <v>775</v>
      </c>
      <c r="E147" s="212" t="s">
        <v>158</v>
      </c>
      <c r="F147" s="212" t="s">
        <v>2111</v>
      </c>
      <c r="G147" s="212" t="s">
        <v>974</v>
      </c>
      <c r="H147" s="212">
        <v>55</v>
      </c>
      <c r="I147" s="212" t="s">
        <v>975</v>
      </c>
      <c r="J147" s="212" t="s">
        <v>976</v>
      </c>
      <c r="K147" s="212" t="s">
        <v>1107</v>
      </c>
      <c r="L147" s="212" t="s">
        <v>1112</v>
      </c>
      <c r="M147" s="212" t="s">
        <v>1113</v>
      </c>
      <c r="N147" s="212" t="s">
        <v>1114</v>
      </c>
      <c r="O147" s="212">
        <v>1</v>
      </c>
      <c r="P147" s="212" t="s">
        <v>163</v>
      </c>
      <c r="Q147" s="212">
        <v>2006</v>
      </c>
      <c r="R147" s="212"/>
      <c r="S147" s="212"/>
      <c r="T147" s="225"/>
      <c r="U147" s="216"/>
      <c r="V147" s="216"/>
      <c r="W147" s="216"/>
      <c r="X147" s="216"/>
    </row>
    <row r="148" spans="1:24" s="217" customFormat="1" ht="16.5" customHeight="1" x14ac:dyDescent="0.2">
      <c r="A148" s="212" t="s">
        <v>1115</v>
      </c>
      <c r="B148" s="212" t="s">
        <v>157</v>
      </c>
      <c r="C148" s="212" t="s">
        <v>814</v>
      </c>
      <c r="D148" s="212" t="s">
        <v>121</v>
      </c>
      <c r="E148" s="212" t="s">
        <v>158</v>
      </c>
      <c r="F148" s="212"/>
      <c r="G148" s="212" t="s">
        <v>974</v>
      </c>
      <c r="H148" s="212">
        <v>55</v>
      </c>
      <c r="I148" s="212" t="s">
        <v>975</v>
      </c>
      <c r="J148" s="212" t="s">
        <v>976</v>
      </c>
      <c r="K148" s="212" t="s">
        <v>1116</v>
      </c>
      <c r="L148" s="212" t="s">
        <v>385</v>
      </c>
      <c r="M148" s="212" t="s">
        <v>1117</v>
      </c>
      <c r="N148" s="212" t="s">
        <v>362</v>
      </c>
      <c r="O148" s="212">
        <v>1</v>
      </c>
      <c r="P148" s="212" t="s">
        <v>163</v>
      </c>
      <c r="Q148" s="212">
        <v>2018</v>
      </c>
      <c r="R148" s="212" t="s">
        <v>179</v>
      </c>
      <c r="S148" s="212"/>
      <c r="T148" s="225"/>
      <c r="U148" s="216"/>
      <c r="V148" s="216"/>
      <c r="W148" s="216"/>
      <c r="X148" s="216"/>
    </row>
    <row r="149" spans="1:24" s="217" customFormat="1" ht="16.5" customHeight="1" x14ac:dyDescent="0.2">
      <c r="A149" s="212" t="s">
        <v>1118</v>
      </c>
      <c r="B149" s="212" t="s">
        <v>157</v>
      </c>
      <c r="C149" s="212" t="s">
        <v>814</v>
      </c>
      <c r="D149" s="212" t="s">
        <v>121</v>
      </c>
      <c r="E149" s="212" t="s">
        <v>158</v>
      </c>
      <c r="F149" s="212"/>
      <c r="G149" s="212" t="s">
        <v>974</v>
      </c>
      <c r="H149" s="212">
        <v>55</v>
      </c>
      <c r="I149" s="212" t="s">
        <v>975</v>
      </c>
      <c r="J149" s="212" t="s">
        <v>976</v>
      </c>
      <c r="K149" s="212" t="s">
        <v>1116</v>
      </c>
      <c r="L149" s="212" t="s">
        <v>385</v>
      </c>
      <c r="M149" s="212" t="s">
        <v>1117</v>
      </c>
      <c r="N149" s="212" t="s">
        <v>362</v>
      </c>
      <c r="O149" s="212">
        <v>1</v>
      </c>
      <c r="P149" s="212" t="s">
        <v>163</v>
      </c>
      <c r="Q149" s="212">
        <v>2018</v>
      </c>
      <c r="R149" s="212" t="s">
        <v>179</v>
      </c>
      <c r="S149" s="212"/>
      <c r="T149" s="225"/>
      <c r="U149" s="216"/>
      <c r="V149" s="216"/>
      <c r="W149" s="216"/>
      <c r="X149" s="216"/>
    </row>
    <row r="150" spans="1:24" s="217" customFormat="1" ht="16.5" customHeight="1" x14ac:dyDescent="0.2">
      <c r="A150" s="212" t="s">
        <v>1119</v>
      </c>
      <c r="B150" s="212" t="s">
        <v>157</v>
      </c>
      <c r="C150" s="212" t="s">
        <v>814</v>
      </c>
      <c r="D150" s="212" t="s">
        <v>121</v>
      </c>
      <c r="E150" s="212" t="s">
        <v>158</v>
      </c>
      <c r="F150" s="212"/>
      <c r="G150" s="212" t="s">
        <v>974</v>
      </c>
      <c r="H150" s="212">
        <v>55</v>
      </c>
      <c r="I150" s="212" t="s">
        <v>975</v>
      </c>
      <c r="J150" s="212" t="s">
        <v>976</v>
      </c>
      <c r="K150" s="212" t="s">
        <v>1120</v>
      </c>
      <c r="L150" s="212" t="s">
        <v>351</v>
      </c>
      <c r="M150" s="212" t="s">
        <v>1121</v>
      </c>
      <c r="N150" s="212" t="s">
        <v>1122</v>
      </c>
      <c r="O150" s="212">
        <v>1</v>
      </c>
      <c r="P150" s="212" t="s">
        <v>163</v>
      </c>
      <c r="Q150" s="212">
        <v>2016</v>
      </c>
      <c r="R150" s="212" t="s">
        <v>179</v>
      </c>
      <c r="S150" s="212"/>
      <c r="T150" s="225"/>
      <c r="U150" s="216"/>
      <c r="V150" s="216"/>
      <c r="W150" s="216"/>
      <c r="X150" s="216"/>
    </row>
    <row r="151" spans="1:24" s="217" customFormat="1" ht="16.5" customHeight="1" x14ac:dyDescent="0.2">
      <c r="A151" s="212" t="s">
        <v>1123</v>
      </c>
      <c r="B151" s="212" t="s">
        <v>157</v>
      </c>
      <c r="C151" s="212" t="s">
        <v>814</v>
      </c>
      <c r="D151" s="212" t="s">
        <v>121</v>
      </c>
      <c r="E151" s="212" t="s">
        <v>158</v>
      </c>
      <c r="F151" s="212"/>
      <c r="G151" s="212" t="s">
        <v>974</v>
      </c>
      <c r="H151" s="212">
        <v>55</v>
      </c>
      <c r="I151" s="212" t="s">
        <v>975</v>
      </c>
      <c r="J151" s="212" t="s">
        <v>976</v>
      </c>
      <c r="K151" s="212" t="s">
        <v>1120</v>
      </c>
      <c r="L151" s="212" t="s">
        <v>351</v>
      </c>
      <c r="M151" s="212" t="s">
        <v>1121</v>
      </c>
      <c r="N151" s="212" t="s">
        <v>1122</v>
      </c>
      <c r="O151" s="212">
        <v>1</v>
      </c>
      <c r="P151" s="212" t="s">
        <v>163</v>
      </c>
      <c r="Q151" s="212">
        <v>2016</v>
      </c>
      <c r="R151" s="212" t="s">
        <v>179</v>
      </c>
      <c r="S151" s="212"/>
      <c r="T151" s="225"/>
      <c r="U151" s="216"/>
      <c r="V151" s="216"/>
      <c r="W151" s="216"/>
      <c r="X151" s="216"/>
    </row>
    <row r="152" spans="1:24" s="217" customFormat="1" ht="16.5" customHeight="1" x14ac:dyDescent="0.2">
      <c r="A152" s="212" t="s">
        <v>1124</v>
      </c>
      <c r="B152" s="212" t="s">
        <v>157</v>
      </c>
      <c r="C152" s="212" t="s">
        <v>814</v>
      </c>
      <c r="D152" s="212" t="s">
        <v>121</v>
      </c>
      <c r="E152" s="212" t="s">
        <v>158</v>
      </c>
      <c r="F152" s="212"/>
      <c r="G152" s="212" t="s">
        <v>974</v>
      </c>
      <c r="H152" s="212">
        <v>55</v>
      </c>
      <c r="I152" s="212" t="s">
        <v>975</v>
      </c>
      <c r="J152" s="212" t="s">
        <v>976</v>
      </c>
      <c r="K152" s="212" t="s">
        <v>1125</v>
      </c>
      <c r="L152" s="212" t="s">
        <v>347</v>
      </c>
      <c r="M152" s="212" t="s">
        <v>1126</v>
      </c>
      <c r="N152" s="212" t="s">
        <v>366</v>
      </c>
      <c r="O152" s="212">
        <v>1</v>
      </c>
      <c r="P152" s="212" t="s">
        <v>163</v>
      </c>
      <c r="Q152" s="212">
        <v>2018</v>
      </c>
      <c r="R152" s="212" t="s">
        <v>179</v>
      </c>
      <c r="S152" s="212"/>
      <c r="T152" s="225"/>
      <c r="U152" s="216"/>
      <c r="V152" s="216"/>
      <c r="W152" s="216"/>
      <c r="X152" s="216"/>
    </row>
    <row r="153" spans="1:24" s="217" customFormat="1" ht="16.5" customHeight="1" x14ac:dyDescent="0.2">
      <c r="A153" s="212" t="s">
        <v>1127</v>
      </c>
      <c r="B153" s="212" t="s">
        <v>157</v>
      </c>
      <c r="C153" s="212" t="s">
        <v>814</v>
      </c>
      <c r="D153" s="212" t="s">
        <v>121</v>
      </c>
      <c r="E153" s="212" t="s">
        <v>158</v>
      </c>
      <c r="F153" s="212"/>
      <c r="G153" s="212" t="s">
        <v>974</v>
      </c>
      <c r="H153" s="212">
        <v>55</v>
      </c>
      <c r="I153" s="212" t="s">
        <v>975</v>
      </c>
      <c r="J153" s="212" t="s">
        <v>976</v>
      </c>
      <c r="K153" s="212" t="s">
        <v>1125</v>
      </c>
      <c r="L153" s="212" t="s">
        <v>347</v>
      </c>
      <c r="M153" s="212" t="s">
        <v>1126</v>
      </c>
      <c r="N153" s="212" t="s">
        <v>366</v>
      </c>
      <c r="O153" s="212">
        <v>1</v>
      </c>
      <c r="P153" s="212" t="s">
        <v>163</v>
      </c>
      <c r="Q153" s="212">
        <v>2018</v>
      </c>
      <c r="R153" s="212" t="s">
        <v>179</v>
      </c>
      <c r="S153" s="212"/>
      <c r="T153" s="225"/>
      <c r="U153" s="216"/>
      <c r="V153" s="216"/>
      <c r="W153" s="216"/>
      <c r="X153" s="216"/>
    </row>
    <row r="154" spans="1:24" s="217" customFormat="1" ht="16.5" customHeight="1" x14ac:dyDescent="0.2">
      <c r="A154" s="212" t="s">
        <v>1128</v>
      </c>
      <c r="B154" s="212" t="s">
        <v>157</v>
      </c>
      <c r="C154" s="212" t="s">
        <v>814</v>
      </c>
      <c r="D154" s="212" t="s">
        <v>121</v>
      </c>
      <c r="E154" s="212" t="s">
        <v>814</v>
      </c>
      <c r="F154" s="212" t="s">
        <v>1129</v>
      </c>
      <c r="G154" s="212" t="s">
        <v>974</v>
      </c>
      <c r="H154" s="212">
        <v>55</v>
      </c>
      <c r="I154" s="212" t="s">
        <v>975</v>
      </c>
      <c r="J154" s="212" t="s">
        <v>976</v>
      </c>
      <c r="K154" s="212" t="s">
        <v>1130</v>
      </c>
      <c r="L154" s="212"/>
      <c r="M154" s="212" t="s">
        <v>351</v>
      </c>
      <c r="N154" s="212" t="s">
        <v>1131</v>
      </c>
      <c r="O154" s="212" t="s">
        <v>962</v>
      </c>
      <c r="P154" s="212" t="s">
        <v>163</v>
      </c>
      <c r="Q154" s="212">
        <v>2021</v>
      </c>
      <c r="R154" s="212" t="s">
        <v>179</v>
      </c>
      <c r="S154" s="212"/>
      <c r="T154" s="225"/>
      <c r="U154" s="216"/>
      <c r="V154" s="216"/>
      <c r="W154" s="216"/>
      <c r="X154" s="216"/>
    </row>
    <row r="155" spans="1:24" s="217" customFormat="1" ht="16.5" customHeight="1" x14ac:dyDescent="0.2">
      <c r="A155" s="212" t="s">
        <v>1132</v>
      </c>
      <c r="B155" s="212" t="s">
        <v>157</v>
      </c>
      <c r="C155" s="212" t="s">
        <v>814</v>
      </c>
      <c r="D155" s="212" t="s">
        <v>121</v>
      </c>
      <c r="E155" s="212" t="s">
        <v>814</v>
      </c>
      <c r="F155" s="212" t="s">
        <v>1133</v>
      </c>
      <c r="G155" s="212" t="s">
        <v>974</v>
      </c>
      <c r="H155" s="212">
        <v>55</v>
      </c>
      <c r="I155" s="212" t="s">
        <v>975</v>
      </c>
      <c r="J155" s="212" t="s">
        <v>976</v>
      </c>
      <c r="K155" s="212" t="s">
        <v>1134</v>
      </c>
      <c r="L155" s="212"/>
      <c r="M155" s="212" t="s">
        <v>351</v>
      </c>
      <c r="N155" s="212" t="s">
        <v>1131</v>
      </c>
      <c r="O155" s="212" t="s">
        <v>962</v>
      </c>
      <c r="P155" s="212" t="s">
        <v>163</v>
      </c>
      <c r="Q155" s="212">
        <v>2021</v>
      </c>
      <c r="R155" s="212" t="s">
        <v>179</v>
      </c>
      <c r="S155" s="212"/>
      <c r="T155" s="225"/>
      <c r="U155" s="216"/>
      <c r="V155" s="216"/>
      <c r="W155" s="216"/>
      <c r="X155" s="216"/>
    </row>
    <row r="156" spans="1:24" s="217" customFormat="1" ht="16.5" customHeight="1" x14ac:dyDescent="0.2">
      <c r="A156" s="212" t="s">
        <v>2163</v>
      </c>
      <c r="B156" s="212" t="s">
        <v>157</v>
      </c>
      <c r="C156" s="212" t="s">
        <v>862</v>
      </c>
      <c r="D156" s="212" t="s">
        <v>772</v>
      </c>
      <c r="E156" s="212" t="s">
        <v>158</v>
      </c>
      <c r="F156" s="212"/>
      <c r="G156" s="212" t="s">
        <v>974</v>
      </c>
      <c r="H156" s="212">
        <v>55</v>
      </c>
      <c r="I156" s="212" t="s">
        <v>975</v>
      </c>
      <c r="J156" s="212" t="s">
        <v>976</v>
      </c>
      <c r="K156" s="212" t="s">
        <v>2164</v>
      </c>
      <c r="L156" s="212" t="s">
        <v>351</v>
      </c>
      <c r="M156" s="212" t="s">
        <v>2165</v>
      </c>
      <c r="N156" s="212" t="s">
        <v>2166</v>
      </c>
      <c r="O156" s="212">
        <v>1</v>
      </c>
      <c r="P156" s="212" t="s">
        <v>163</v>
      </c>
      <c r="Q156" s="212">
        <v>2023</v>
      </c>
      <c r="R156" s="212" t="s">
        <v>179</v>
      </c>
      <c r="S156" s="212"/>
      <c r="T156" s="225"/>
      <c r="U156" s="216"/>
      <c r="V156" s="216"/>
      <c r="W156" s="216"/>
      <c r="X156" s="216"/>
    </row>
    <row r="157" spans="1:24" s="217" customFormat="1" ht="16.5" customHeight="1" x14ac:dyDescent="0.2">
      <c r="A157" s="212" t="s">
        <v>2167</v>
      </c>
      <c r="B157" s="212" t="s">
        <v>157</v>
      </c>
      <c r="C157" s="212" t="s">
        <v>862</v>
      </c>
      <c r="D157" s="212" t="s">
        <v>772</v>
      </c>
      <c r="E157" s="212" t="s">
        <v>158</v>
      </c>
      <c r="F157" s="212"/>
      <c r="G157" s="212" t="s">
        <v>974</v>
      </c>
      <c r="H157" s="212">
        <v>55</v>
      </c>
      <c r="I157" s="212" t="s">
        <v>975</v>
      </c>
      <c r="J157" s="212" t="s">
        <v>976</v>
      </c>
      <c r="K157" s="212" t="s">
        <v>2164</v>
      </c>
      <c r="L157" s="212" t="s">
        <v>351</v>
      </c>
      <c r="M157" s="212" t="s">
        <v>2165</v>
      </c>
      <c r="N157" s="212" t="s">
        <v>2166</v>
      </c>
      <c r="O157" s="212">
        <v>1</v>
      </c>
      <c r="P157" s="212" t="s">
        <v>163</v>
      </c>
      <c r="Q157" s="212">
        <v>2023</v>
      </c>
      <c r="R157" s="212" t="s">
        <v>179</v>
      </c>
      <c r="S157" s="212"/>
      <c r="T157" s="225"/>
      <c r="U157" s="216"/>
      <c r="V157" s="216"/>
      <c r="W157" s="216"/>
      <c r="X157" s="216"/>
    </row>
    <row r="158" spans="1:24" s="217" customFormat="1" ht="16.5" customHeight="1" x14ac:dyDescent="0.2">
      <c r="A158" s="212" t="s">
        <v>2168</v>
      </c>
      <c r="B158" s="212" t="s">
        <v>157</v>
      </c>
      <c r="C158" s="212" t="s">
        <v>862</v>
      </c>
      <c r="D158" s="212" t="s">
        <v>772</v>
      </c>
      <c r="E158" s="212" t="s">
        <v>158</v>
      </c>
      <c r="F158" s="212"/>
      <c r="G158" s="212" t="s">
        <v>974</v>
      </c>
      <c r="H158" s="212">
        <v>55</v>
      </c>
      <c r="I158" s="212" t="s">
        <v>975</v>
      </c>
      <c r="J158" s="212" t="s">
        <v>976</v>
      </c>
      <c r="K158" s="212" t="s">
        <v>2169</v>
      </c>
      <c r="L158" s="212" t="s">
        <v>351</v>
      </c>
      <c r="M158" s="212" t="s">
        <v>2170</v>
      </c>
      <c r="N158" s="212" t="s">
        <v>2171</v>
      </c>
      <c r="O158" s="212">
        <v>1</v>
      </c>
      <c r="P158" s="212" t="s">
        <v>163</v>
      </c>
      <c r="Q158" s="212">
        <v>2023</v>
      </c>
      <c r="R158" s="212" t="s">
        <v>179</v>
      </c>
      <c r="S158" s="212"/>
      <c r="T158" s="225"/>
      <c r="U158" s="216"/>
      <c r="V158" s="216"/>
      <c r="W158" s="216"/>
      <c r="X158" s="216"/>
    </row>
    <row r="159" spans="1:24" s="217" customFormat="1" ht="16.5" customHeight="1" x14ac:dyDescent="0.2">
      <c r="A159" s="212" t="s">
        <v>2172</v>
      </c>
      <c r="B159" s="212" t="s">
        <v>157</v>
      </c>
      <c r="C159" s="212" t="s">
        <v>862</v>
      </c>
      <c r="D159" s="212" t="s">
        <v>772</v>
      </c>
      <c r="E159" s="212" t="s">
        <v>158</v>
      </c>
      <c r="F159" s="212"/>
      <c r="G159" s="212" t="s">
        <v>974</v>
      </c>
      <c r="H159" s="212">
        <v>55</v>
      </c>
      <c r="I159" s="212" t="s">
        <v>975</v>
      </c>
      <c r="J159" s="212" t="s">
        <v>976</v>
      </c>
      <c r="K159" s="212" t="s">
        <v>2173</v>
      </c>
      <c r="L159" s="212" t="s">
        <v>351</v>
      </c>
      <c r="M159" s="212" t="s">
        <v>2174</v>
      </c>
      <c r="N159" s="212" t="s">
        <v>2175</v>
      </c>
      <c r="O159" s="212">
        <v>1</v>
      </c>
      <c r="P159" s="212" t="s">
        <v>163</v>
      </c>
      <c r="Q159" s="212">
        <v>2023</v>
      </c>
      <c r="R159" s="212" t="s">
        <v>179</v>
      </c>
      <c r="S159" s="212"/>
      <c r="T159" s="225"/>
      <c r="U159" s="216"/>
      <c r="V159" s="216"/>
      <c r="W159" s="216"/>
      <c r="X159" s="216"/>
    </row>
    <row r="160" spans="1:24" s="217" customFormat="1" ht="16.5" customHeight="1" x14ac:dyDescent="0.2">
      <c r="A160" s="212" t="s">
        <v>2176</v>
      </c>
      <c r="B160" s="212" t="s">
        <v>157</v>
      </c>
      <c r="C160" s="212" t="s">
        <v>862</v>
      </c>
      <c r="D160" s="212" t="s">
        <v>772</v>
      </c>
      <c r="E160" s="212" t="s">
        <v>158</v>
      </c>
      <c r="F160" s="212"/>
      <c r="G160" s="212" t="s">
        <v>974</v>
      </c>
      <c r="H160" s="212">
        <v>55</v>
      </c>
      <c r="I160" s="212" t="s">
        <v>975</v>
      </c>
      <c r="J160" s="212" t="s">
        <v>976</v>
      </c>
      <c r="K160" s="212" t="s">
        <v>2164</v>
      </c>
      <c r="L160" s="212" t="s">
        <v>351</v>
      </c>
      <c r="M160" s="212" t="s">
        <v>2165</v>
      </c>
      <c r="N160" s="212" t="s">
        <v>2166</v>
      </c>
      <c r="O160" s="212">
        <v>1</v>
      </c>
      <c r="P160" s="212" t="s">
        <v>163</v>
      </c>
      <c r="Q160" s="212">
        <v>2023</v>
      </c>
      <c r="R160" s="212" t="s">
        <v>179</v>
      </c>
      <c r="S160" s="212"/>
      <c r="T160" s="225"/>
      <c r="U160" s="216"/>
      <c r="V160" s="216"/>
      <c r="W160" s="216"/>
      <c r="X160" s="216"/>
    </row>
    <row r="161" spans="1:24" s="217" customFormat="1" ht="16.5" customHeight="1" x14ac:dyDescent="0.2">
      <c r="A161" s="212" t="s">
        <v>1135</v>
      </c>
      <c r="B161" s="212" t="s">
        <v>157</v>
      </c>
      <c r="C161" s="212" t="s">
        <v>814</v>
      </c>
      <c r="D161" s="212" t="s">
        <v>121</v>
      </c>
      <c r="E161" s="212" t="s">
        <v>158</v>
      </c>
      <c r="F161" s="212" t="s">
        <v>373</v>
      </c>
      <c r="G161" s="212" t="s">
        <v>134</v>
      </c>
      <c r="H161" s="212">
        <v>55</v>
      </c>
      <c r="I161" s="212" t="s">
        <v>344</v>
      </c>
      <c r="J161" s="212" t="s">
        <v>345</v>
      </c>
      <c r="K161" s="212" t="s">
        <v>374</v>
      </c>
      <c r="L161" s="212" t="s">
        <v>177</v>
      </c>
      <c r="M161" s="212" t="s">
        <v>375</v>
      </c>
      <c r="N161" s="212" t="s">
        <v>376</v>
      </c>
      <c r="O161" s="212">
        <v>1</v>
      </c>
      <c r="P161" s="212" t="s">
        <v>163</v>
      </c>
      <c r="Q161" s="212">
        <v>2007</v>
      </c>
      <c r="R161" s="212" t="s">
        <v>179</v>
      </c>
      <c r="S161" s="212"/>
      <c r="T161" s="225"/>
      <c r="U161" s="216"/>
      <c r="V161" s="216"/>
      <c r="W161" s="216"/>
      <c r="X161" s="216"/>
    </row>
    <row r="162" spans="1:24" s="217" customFormat="1" ht="16.5" customHeight="1" x14ac:dyDescent="0.2">
      <c r="A162" s="212" t="s">
        <v>1136</v>
      </c>
      <c r="B162" s="212" t="s">
        <v>157</v>
      </c>
      <c r="C162" s="212" t="s">
        <v>814</v>
      </c>
      <c r="D162" s="212" t="s">
        <v>121</v>
      </c>
      <c r="E162" s="212" t="s">
        <v>158</v>
      </c>
      <c r="F162" s="212" t="s">
        <v>363</v>
      </c>
      <c r="G162" s="212" t="s">
        <v>134</v>
      </c>
      <c r="H162" s="212">
        <v>55</v>
      </c>
      <c r="I162" s="212" t="s">
        <v>344</v>
      </c>
      <c r="J162" s="212" t="s">
        <v>345</v>
      </c>
      <c r="K162" s="212" t="s">
        <v>364</v>
      </c>
      <c r="L162" s="212" t="s">
        <v>351</v>
      </c>
      <c r="M162" s="212" t="s">
        <v>365</v>
      </c>
      <c r="N162" s="212" t="s">
        <v>366</v>
      </c>
      <c r="O162" s="212">
        <v>1</v>
      </c>
      <c r="P162" s="212" t="s">
        <v>163</v>
      </c>
      <c r="Q162" s="212">
        <v>2016</v>
      </c>
      <c r="R162" s="212" t="s">
        <v>179</v>
      </c>
      <c r="S162" s="212"/>
      <c r="T162" s="225"/>
      <c r="U162" s="216"/>
      <c r="V162" s="216"/>
      <c r="W162" s="216"/>
      <c r="X162" s="216"/>
    </row>
    <row r="163" spans="1:24" s="217" customFormat="1" ht="16.5" customHeight="1" x14ac:dyDescent="0.2">
      <c r="A163" s="212" t="s">
        <v>1137</v>
      </c>
      <c r="B163" s="212" t="s">
        <v>157</v>
      </c>
      <c r="C163" s="212" t="s">
        <v>814</v>
      </c>
      <c r="D163" s="212" t="s">
        <v>121</v>
      </c>
      <c r="E163" s="212" t="s">
        <v>158</v>
      </c>
      <c r="F163" s="212" t="s">
        <v>367</v>
      </c>
      <c r="G163" s="212" t="s">
        <v>134</v>
      </c>
      <c r="H163" s="212">
        <v>55</v>
      </c>
      <c r="I163" s="212" t="s">
        <v>344</v>
      </c>
      <c r="J163" s="212" t="s">
        <v>345</v>
      </c>
      <c r="K163" s="212" t="s">
        <v>368</v>
      </c>
      <c r="L163" s="212" t="s">
        <v>351</v>
      </c>
      <c r="M163" s="212" t="s">
        <v>369</v>
      </c>
      <c r="N163" s="212" t="s">
        <v>362</v>
      </c>
      <c r="O163" s="212">
        <v>1</v>
      </c>
      <c r="P163" s="212" t="s">
        <v>163</v>
      </c>
      <c r="Q163" s="212">
        <v>2018</v>
      </c>
      <c r="R163" s="212" t="s">
        <v>179</v>
      </c>
      <c r="S163" s="212"/>
      <c r="T163" s="225"/>
      <c r="U163" s="216"/>
      <c r="V163" s="216"/>
      <c r="W163" s="216"/>
      <c r="X163" s="216"/>
    </row>
    <row r="164" spans="1:24" s="217" customFormat="1" ht="16.5" customHeight="1" x14ac:dyDescent="0.2">
      <c r="A164" s="212" t="s">
        <v>1138</v>
      </c>
      <c r="B164" s="212" t="s">
        <v>157</v>
      </c>
      <c r="C164" s="212" t="s">
        <v>814</v>
      </c>
      <c r="D164" s="212" t="s">
        <v>121</v>
      </c>
      <c r="E164" s="212" t="s">
        <v>158</v>
      </c>
      <c r="F164" s="212" t="s">
        <v>377</v>
      </c>
      <c r="G164" s="212" t="s">
        <v>134</v>
      </c>
      <c r="H164" s="212">
        <v>55</v>
      </c>
      <c r="I164" s="212" t="s">
        <v>344</v>
      </c>
      <c r="J164" s="212" t="s">
        <v>345</v>
      </c>
      <c r="K164" s="212" t="s">
        <v>378</v>
      </c>
      <c r="L164" s="212" t="s">
        <v>347</v>
      </c>
      <c r="M164" s="212" t="s">
        <v>379</v>
      </c>
      <c r="N164" s="212" t="s">
        <v>380</v>
      </c>
      <c r="O164" s="212">
        <v>1</v>
      </c>
      <c r="P164" s="212" t="s">
        <v>163</v>
      </c>
      <c r="Q164" s="212">
        <v>2015</v>
      </c>
      <c r="R164" s="212" t="s">
        <v>179</v>
      </c>
      <c r="S164" s="212"/>
      <c r="T164" s="225"/>
      <c r="U164" s="216"/>
      <c r="V164" s="216"/>
      <c r="W164" s="216"/>
      <c r="X164" s="216"/>
    </row>
    <row r="165" spans="1:24" s="217" customFormat="1" ht="16.5" customHeight="1" x14ac:dyDescent="0.2">
      <c r="A165" s="212" t="s">
        <v>1139</v>
      </c>
      <c r="B165" s="212" t="s">
        <v>157</v>
      </c>
      <c r="C165" s="212" t="s">
        <v>814</v>
      </c>
      <c r="D165" s="212" t="s">
        <v>121</v>
      </c>
      <c r="E165" s="212" t="s">
        <v>158</v>
      </c>
      <c r="F165" s="212" t="s">
        <v>359</v>
      </c>
      <c r="G165" s="212" t="s">
        <v>134</v>
      </c>
      <c r="H165" s="212">
        <v>55</v>
      </c>
      <c r="I165" s="212" t="s">
        <v>344</v>
      </c>
      <c r="J165" s="212" t="s">
        <v>345</v>
      </c>
      <c r="K165" s="212" t="s">
        <v>360</v>
      </c>
      <c r="L165" s="212" t="s">
        <v>351</v>
      </c>
      <c r="M165" s="212" t="s">
        <v>361</v>
      </c>
      <c r="N165" s="212" t="s">
        <v>362</v>
      </c>
      <c r="O165" s="212">
        <v>1</v>
      </c>
      <c r="P165" s="212" t="s">
        <v>163</v>
      </c>
      <c r="Q165" s="212">
        <v>2016</v>
      </c>
      <c r="R165" s="212" t="s">
        <v>179</v>
      </c>
      <c r="S165" s="212"/>
      <c r="T165" s="225"/>
      <c r="U165" s="216"/>
      <c r="V165" s="216"/>
      <c r="W165" s="216"/>
      <c r="X165" s="216"/>
    </row>
    <row r="166" spans="1:24" s="217" customFormat="1" ht="16.5" customHeight="1" x14ac:dyDescent="0.2">
      <c r="A166" s="212" t="s">
        <v>1140</v>
      </c>
      <c r="B166" s="212" t="s">
        <v>157</v>
      </c>
      <c r="C166" s="212" t="s">
        <v>814</v>
      </c>
      <c r="D166" s="212" t="s">
        <v>121</v>
      </c>
      <c r="E166" s="212" t="s">
        <v>158</v>
      </c>
      <c r="F166" s="212" t="s">
        <v>354</v>
      </c>
      <c r="G166" s="212" t="s">
        <v>134</v>
      </c>
      <c r="H166" s="212">
        <v>55</v>
      </c>
      <c r="I166" s="212" t="s">
        <v>344</v>
      </c>
      <c r="J166" s="212" t="s">
        <v>345</v>
      </c>
      <c r="K166" s="212" t="s">
        <v>355</v>
      </c>
      <c r="L166" s="212" t="s">
        <v>356</v>
      </c>
      <c r="M166" s="212" t="s">
        <v>357</v>
      </c>
      <c r="N166" s="212" t="s">
        <v>358</v>
      </c>
      <c r="O166" s="212">
        <v>1</v>
      </c>
      <c r="P166" s="212" t="s">
        <v>163</v>
      </c>
      <c r="Q166" s="212">
        <v>2015</v>
      </c>
      <c r="R166" s="212" t="s">
        <v>179</v>
      </c>
      <c r="S166" s="212"/>
      <c r="T166" s="225"/>
      <c r="U166" s="216"/>
      <c r="V166" s="216"/>
      <c r="W166" s="216"/>
      <c r="X166" s="216"/>
    </row>
    <row r="167" spans="1:24" s="217" customFormat="1" ht="16.5" customHeight="1" x14ac:dyDescent="0.2">
      <c r="A167" s="212" t="s">
        <v>1141</v>
      </c>
      <c r="B167" s="212" t="s">
        <v>157</v>
      </c>
      <c r="C167" s="212" t="s">
        <v>814</v>
      </c>
      <c r="D167" s="212" t="s">
        <v>121</v>
      </c>
      <c r="E167" s="212" t="s">
        <v>158</v>
      </c>
      <c r="F167" s="212" t="s">
        <v>349</v>
      </c>
      <c r="G167" s="212" t="s">
        <v>134</v>
      </c>
      <c r="H167" s="212">
        <v>55</v>
      </c>
      <c r="I167" s="212" t="s">
        <v>344</v>
      </c>
      <c r="J167" s="212" t="s">
        <v>345</v>
      </c>
      <c r="K167" s="212" t="s">
        <v>350</v>
      </c>
      <c r="L167" s="212" t="s">
        <v>351</v>
      </c>
      <c r="M167" s="212" t="s">
        <v>352</v>
      </c>
      <c r="N167" s="212" t="s">
        <v>353</v>
      </c>
      <c r="O167" s="212">
        <v>1</v>
      </c>
      <c r="P167" s="212" t="s">
        <v>163</v>
      </c>
      <c r="Q167" s="212">
        <v>2015</v>
      </c>
      <c r="R167" s="212" t="s">
        <v>179</v>
      </c>
      <c r="S167" s="212"/>
      <c r="T167" s="225"/>
      <c r="U167" s="216"/>
      <c r="V167" s="216"/>
      <c r="W167" s="216"/>
      <c r="X167" s="216"/>
    </row>
    <row r="168" spans="1:24" s="217" customFormat="1" ht="16.5" customHeight="1" x14ac:dyDescent="0.2">
      <c r="A168" s="212" t="s">
        <v>1142</v>
      </c>
      <c r="B168" s="212" t="s">
        <v>157</v>
      </c>
      <c r="C168" s="212" t="s">
        <v>814</v>
      </c>
      <c r="D168" s="212" t="s">
        <v>121</v>
      </c>
      <c r="E168" s="212" t="s">
        <v>158</v>
      </c>
      <c r="F168" s="212" t="s">
        <v>343</v>
      </c>
      <c r="G168" s="212" t="s">
        <v>134</v>
      </c>
      <c r="H168" s="212">
        <v>55</v>
      </c>
      <c r="I168" s="212" t="s">
        <v>344</v>
      </c>
      <c r="J168" s="212" t="s">
        <v>345</v>
      </c>
      <c r="K168" s="212" t="s">
        <v>346</v>
      </c>
      <c r="L168" s="212" t="s">
        <v>347</v>
      </c>
      <c r="M168" s="212"/>
      <c r="N168" s="212" t="s">
        <v>348</v>
      </c>
      <c r="O168" s="212">
        <v>1</v>
      </c>
      <c r="P168" s="212" t="s">
        <v>163</v>
      </c>
      <c r="Q168" s="212">
        <v>2015</v>
      </c>
      <c r="R168" s="212" t="s">
        <v>179</v>
      </c>
      <c r="S168" s="212"/>
      <c r="T168" s="225"/>
      <c r="U168" s="216"/>
      <c r="V168" s="216"/>
      <c r="W168" s="216"/>
      <c r="X168" s="216"/>
    </row>
    <row r="169" spans="1:24" s="217" customFormat="1" ht="16.5" customHeight="1" x14ac:dyDescent="0.2">
      <c r="A169" s="212" t="s">
        <v>1143</v>
      </c>
      <c r="B169" s="212" t="s">
        <v>157</v>
      </c>
      <c r="C169" s="212" t="s">
        <v>814</v>
      </c>
      <c r="D169" s="212" t="s">
        <v>121</v>
      </c>
      <c r="E169" s="212" t="s">
        <v>158</v>
      </c>
      <c r="F169" s="212" t="s">
        <v>381</v>
      </c>
      <c r="G169" s="212" t="s">
        <v>134</v>
      </c>
      <c r="H169" s="212">
        <v>55</v>
      </c>
      <c r="I169" s="212" t="s">
        <v>344</v>
      </c>
      <c r="J169" s="212" t="s">
        <v>345</v>
      </c>
      <c r="K169" s="212" t="s">
        <v>382</v>
      </c>
      <c r="L169" s="212" t="s">
        <v>1144</v>
      </c>
      <c r="M169" s="212" t="s">
        <v>1145</v>
      </c>
      <c r="N169" s="212" t="s">
        <v>372</v>
      </c>
      <c r="O169" s="212">
        <v>1</v>
      </c>
      <c r="P169" s="212" t="s">
        <v>163</v>
      </c>
      <c r="Q169" s="212">
        <v>2024</v>
      </c>
      <c r="R169" s="212" t="s">
        <v>179</v>
      </c>
      <c r="S169" s="212"/>
      <c r="T169" s="225"/>
      <c r="U169" s="216"/>
      <c r="V169" s="216"/>
      <c r="W169" s="216"/>
      <c r="X169" s="216"/>
    </row>
    <row r="170" spans="1:24" s="217" customFormat="1" ht="16.5" customHeight="1" x14ac:dyDescent="0.2">
      <c r="A170" s="212" t="s">
        <v>1146</v>
      </c>
      <c r="B170" s="212" t="s">
        <v>157</v>
      </c>
      <c r="C170" s="212" t="s">
        <v>862</v>
      </c>
      <c r="D170" s="212" t="s">
        <v>772</v>
      </c>
      <c r="E170" s="212" t="s">
        <v>158</v>
      </c>
      <c r="F170" s="212" t="s">
        <v>383</v>
      </c>
      <c r="G170" s="212" t="s">
        <v>134</v>
      </c>
      <c r="H170" s="212">
        <v>55</v>
      </c>
      <c r="I170" s="212" t="s">
        <v>344</v>
      </c>
      <c r="J170" s="212" t="s">
        <v>345</v>
      </c>
      <c r="K170" s="212" t="s">
        <v>388</v>
      </c>
      <c r="L170" s="212" t="s">
        <v>385</v>
      </c>
      <c r="M170" s="212" t="s">
        <v>386</v>
      </c>
      <c r="N170" s="212" t="s">
        <v>387</v>
      </c>
      <c r="O170" s="212">
        <v>1</v>
      </c>
      <c r="P170" s="212" t="s">
        <v>163</v>
      </c>
      <c r="Q170" s="212">
        <v>2009</v>
      </c>
      <c r="R170" s="212" t="s">
        <v>179</v>
      </c>
      <c r="S170" s="212"/>
      <c r="T170" s="225"/>
      <c r="U170" s="216"/>
      <c r="V170" s="216"/>
      <c r="W170" s="216"/>
      <c r="X170" s="216"/>
    </row>
    <row r="171" spans="1:24" s="217" customFormat="1" ht="16.5" customHeight="1" x14ac:dyDescent="0.2">
      <c r="A171" s="212" t="s">
        <v>1147</v>
      </c>
      <c r="B171" s="212" t="s">
        <v>157</v>
      </c>
      <c r="C171" s="212" t="s">
        <v>862</v>
      </c>
      <c r="D171" s="212" t="s">
        <v>772</v>
      </c>
      <c r="E171" s="212" t="s">
        <v>158</v>
      </c>
      <c r="F171" s="212" t="s">
        <v>383</v>
      </c>
      <c r="G171" s="212" t="s">
        <v>134</v>
      </c>
      <c r="H171" s="212">
        <v>55</v>
      </c>
      <c r="I171" s="212" t="s">
        <v>344</v>
      </c>
      <c r="J171" s="212" t="s">
        <v>345</v>
      </c>
      <c r="K171" s="212" t="s">
        <v>384</v>
      </c>
      <c r="L171" s="212" t="s">
        <v>385</v>
      </c>
      <c r="M171" s="212" t="s">
        <v>386</v>
      </c>
      <c r="N171" s="212" t="s">
        <v>387</v>
      </c>
      <c r="O171" s="212">
        <v>1</v>
      </c>
      <c r="P171" s="212" t="s">
        <v>163</v>
      </c>
      <c r="Q171" s="212">
        <v>2009</v>
      </c>
      <c r="R171" s="212" t="s">
        <v>179</v>
      </c>
      <c r="S171" s="212"/>
      <c r="T171" s="225"/>
      <c r="U171" s="216"/>
      <c r="V171" s="216"/>
      <c r="W171" s="216"/>
      <c r="X171" s="216"/>
    </row>
    <row r="172" spans="1:24" s="217" customFormat="1" ht="16.5" customHeight="1" x14ac:dyDescent="0.2">
      <c r="A172" s="212" t="s">
        <v>1148</v>
      </c>
      <c r="B172" s="212" t="s">
        <v>157</v>
      </c>
      <c r="C172" s="212" t="s">
        <v>814</v>
      </c>
      <c r="D172" s="212" t="s">
        <v>121</v>
      </c>
      <c r="E172" s="212" t="s">
        <v>158</v>
      </c>
      <c r="F172" s="212"/>
      <c r="G172" s="212" t="s">
        <v>974</v>
      </c>
      <c r="H172" s="212">
        <v>55</v>
      </c>
      <c r="I172" s="212" t="s">
        <v>344</v>
      </c>
      <c r="J172" s="212" t="s">
        <v>345</v>
      </c>
      <c r="K172" s="212" t="s">
        <v>1149</v>
      </c>
      <c r="L172" s="212" t="s">
        <v>177</v>
      </c>
      <c r="M172" s="212" t="s">
        <v>1150</v>
      </c>
      <c r="N172" s="212"/>
      <c r="O172" s="212">
        <v>1</v>
      </c>
      <c r="P172" s="212" t="s">
        <v>163</v>
      </c>
      <c r="Q172" s="212">
        <v>1969</v>
      </c>
      <c r="R172" s="212" t="s">
        <v>179</v>
      </c>
      <c r="S172" s="212"/>
      <c r="T172" s="225"/>
      <c r="U172" s="216"/>
      <c r="V172" s="216"/>
      <c r="W172" s="216"/>
      <c r="X172" s="216"/>
    </row>
    <row r="173" spans="1:24" s="217" customFormat="1" ht="16.5" customHeight="1" x14ac:dyDescent="0.2">
      <c r="A173" s="212" t="s">
        <v>1151</v>
      </c>
      <c r="B173" s="212" t="s">
        <v>157</v>
      </c>
      <c r="C173" s="212" t="s">
        <v>814</v>
      </c>
      <c r="D173" s="212" t="s">
        <v>121</v>
      </c>
      <c r="E173" s="212" t="s">
        <v>158</v>
      </c>
      <c r="F173" s="212" t="s">
        <v>370</v>
      </c>
      <c r="G173" s="212" t="s">
        <v>134</v>
      </c>
      <c r="H173" s="212">
        <v>55</v>
      </c>
      <c r="I173" s="212" t="s">
        <v>344</v>
      </c>
      <c r="J173" s="212" t="s">
        <v>345</v>
      </c>
      <c r="K173" s="212" t="s">
        <v>371</v>
      </c>
      <c r="L173" s="212" t="s">
        <v>177</v>
      </c>
      <c r="M173" s="212"/>
      <c r="N173" s="212" t="s">
        <v>372</v>
      </c>
      <c r="O173" s="212">
        <v>1</v>
      </c>
      <c r="P173" s="212" t="s">
        <v>163</v>
      </c>
      <c r="Q173" s="212">
        <v>2005</v>
      </c>
      <c r="R173" s="212" t="s">
        <v>179</v>
      </c>
      <c r="S173" s="212"/>
      <c r="T173" s="225"/>
      <c r="U173" s="216"/>
      <c r="V173" s="216"/>
      <c r="W173" s="216"/>
      <c r="X173" s="216"/>
    </row>
    <row r="174" spans="1:24" s="217" customFormat="1" ht="16.5" customHeight="1" x14ac:dyDescent="0.2">
      <c r="A174" s="212" t="s">
        <v>1152</v>
      </c>
      <c r="B174" s="212" t="s">
        <v>157</v>
      </c>
      <c r="C174" s="212" t="s">
        <v>787</v>
      </c>
      <c r="D174" s="212" t="s">
        <v>775</v>
      </c>
      <c r="E174" s="212" t="s">
        <v>158</v>
      </c>
      <c r="F174" s="212" t="s">
        <v>2112</v>
      </c>
      <c r="G174" s="212" t="s">
        <v>134</v>
      </c>
      <c r="H174" s="212">
        <v>55</v>
      </c>
      <c r="I174" s="212" t="s">
        <v>390</v>
      </c>
      <c r="J174" s="212" t="s">
        <v>391</v>
      </c>
      <c r="K174" s="212" t="s">
        <v>1154</v>
      </c>
      <c r="L174" s="212" t="s">
        <v>1095</v>
      </c>
      <c r="M174" s="212" t="s">
        <v>1155</v>
      </c>
      <c r="N174" s="212" t="s">
        <v>1156</v>
      </c>
      <c r="O174" s="212">
        <v>1</v>
      </c>
      <c r="P174" s="212" t="s">
        <v>163</v>
      </c>
      <c r="Q174" s="212">
        <v>2010</v>
      </c>
      <c r="R174" s="212"/>
      <c r="S174" s="212" t="s">
        <v>1157</v>
      </c>
      <c r="T174" s="225"/>
      <c r="U174" s="216"/>
      <c r="V174" s="216"/>
      <c r="W174" s="216"/>
      <c r="X174" s="216"/>
    </row>
    <row r="175" spans="1:24" s="217" customFormat="1" ht="16.5" customHeight="1" x14ac:dyDescent="0.2">
      <c r="A175" s="212" t="s">
        <v>1158</v>
      </c>
      <c r="B175" s="212" t="s">
        <v>157</v>
      </c>
      <c r="C175" s="212" t="s">
        <v>787</v>
      </c>
      <c r="D175" s="212" t="s">
        <v>775</v>
      </c>
      <c r="E175" s="212" t="s">
        <v>158</v>
      </c>
      <c r="F175" s="212" t="s">
        <v>1153</v>
      </c>
      <c r="G175" s="212" t="s">
        <v>134</v>
      </c>
      <c r="H175" s="212">
        <v>55</v>
      </c>
      <c r="I175" s="212" t="s">
        <v>390</v>
      </c>
      <c r="J175" s="212" t="s">
        <v>391</v>
      </c>
      <c r="K175" s="212" t="s">
        <v>1154</v>
      </c>
      <c r="L175" s="212" t="s">
        <v>1095</v>
      </c>
      <c r="M175" s="212" t="s">
        <v>1155</v>
      </c>
      <c r="N175" s="212" t="s">
        <v>1159</v>
      </c>
      <c r="O175" s="212">
        <v>1</v>
      </c>
      <c r="P175" s="212" t="s">
        <v>163</v>
      </c>
      <c r="Q175" s="212">
        <v>2010</v>
      </c>
      <c r="R175" s="212"/>
      <c r="S175" s="212" t="s">
        <v>1160</v>
      </c>
      <c r="T175" s="225"/>
      <c r="U175" s="216"/>
      <c r="V175" s="216"/>
      <c r="W175" s="216"/>
      <c r="X175" s="216"/>
    </row>
    <row r="176" spans="1:24" s="217" customFormat="1" ht="16.5" customHeight="1" x14ac:dyDescent="0.2">
      <c r="A176" s="212" t="s">
        <v>1161</v>
      </c>
      <c r="B176" s="212" t="s">
        <v>795</v>
      </c>
      <c r="C176" s="213" t="s">
        <v>796</v>
      </c>
      <c r="D176" s="212" t="s">
        <v>773</v>
      </c>
      <c r="E176" s="212" t="s">
        <v>158</v>
      </c>
      <c r="F176" s="212" t="s">
        <v>2090</v>
      </c>
      <c r="G176" s="212" t="s">
        <v>134</v>
      </c>
      <c r="H176" s="212">
        <v>55</v>
      </c>
      <c r="I176" s="212" t="s">
        <v>390</v>
      </c>
      <c r="J176" s="212" t="s">
        <v>391</v>
      </c>
      <c r="K176" s="212" t="s">
        <v>1162</v>
      </c>
      <c r="L176" s="212" t="s">
        <v>1095</v>
      </c>
      <c r="M176" s="212" t="s">
        <v>1163</v>
      </c>
      <c r="N176" s="212" t="s">
        <v>1164</v>
      </c>
      <c r="O176" s="212">
        <v>1</v>
      </c>
      <c r="P176" s="212" t="s">
        <v>163</v>
      </c>
      <c r="Q176" s="212">
        <v>2011</v>
      </c>
      <c r="R176" s="212"/>
      <c r="S176" s="212" t="s">
        <v>1165</v>
      </c>
      <c r="T176" s="225"/>
      <c r="U176" s="216"/>
      <c r="V176" s="216"/>
      <c r="W176" s="216"/>
      <c r="X176" s="216"/>
    </row>
    <row r="177" spans="1:24" s="217" customFormat="1" ht="16.5" customHeight="1" x14ac:dyDescent="0.2">
      <c r="A177" s="212" t="s">
        <v>1166</v>
      </c>
      <c r="B177" s="212" t="s">
        <v>795</v>
      </c>
      <c r="C177" s="213" t="s">
        <v>796</v>
      </c>
      <c r="D177" s="212" t="s">
        <v>773</v>
      </c>
      <c r="E177" s="212" t="s">
        <v>158</v>
      </c>
      <c r="F177" s="212" t="s">
        <v>2090</v>
      </c>
      <c r="G177" s="212" t="s">
        <v>134</v>
      </c>
      <c r="H177" s="212">
        <v>55</v>
      </c>
      <c r="I177" s="212" t="s">
        <v>390</v>
      </c>
      <c r="J177" s="212" t="s">
        <v>391</v>
      </c>
      <c r="K177" s="212" t="s">
        <v>1167</v>
      </c>
      <c r="L177" s="212" t="s">
        <v>1095</v>
      </c>
      <c r="M177" s="212" t="s">
        <v>1163</v>
      </c>
      <c r="N177" s="212" t="s">
        <v>1164</v>
      </c>
      <c r="O177" s="212">
        <v>1</v>
      </c>
      <c r="P177" s="212" t="s">
        <v>163</v>
      </c>
      <c r="Q177" s="212">
        <v>2011</v>
      </c>
      <c r="R177" s="212"/>
      <c r="S177" s="212" t="s">
        <v>1168</v>
      </c>
      <c r="T177" s="225"/>
      <c r="U177" s="216"/>
      <c r="V177" s="216"/>
      <c r="W177" s="216"/>
      <c r="X177" s="216"/>
    </row>
    <row r="178" spans="1:24" s="217" customFormat="1" ht="16.5" customHeight="1" x14ac:dyDescent="0.2">
      <c r="A178" s="212" t="s">
        <v>1169</v>
      </c>
      <c r="B178" s="212" t="s">
        <v>157</v>
      </c>
      <c r="C178" s="212" t="s">
        <v>814</v>
      </c>
      <c r="D178" s="212" t="s">
        <v>121</v>
      </c>
      <c r="E178" s="212" t="s">
        <v>158</v>
      </c>
      <c r="F178" s="212" t="s">
        <v>389</v>
      </c>
      <c r="G178" s="212" t="s">
        <v>134</v>
      </c>
      <c r="H178" s="212">
        <v>55</v>
      </c>
      <c r="I178" s="212" t="s">
        <v>390</v>
      </c>
      <c r="J178" s="212" t="s">
        <v>391</v>
      </c>
      <c r="K178" s="212" t="s">
        <v>397</v>
      </c>
      <c r="L178" s="212" t="s">
        <v>393</v>
      </c>
      <c r="M178" s="212" t="s">
        <v>398</v>
      </c>
      <c r="N178" s="212" t="s">
        <v>399</v>
      </c>
      <c r="O178" s="212">
        <v>1</v>
      </c>
      <c r="P178" s="212" t="s">
        <v>163</v>
      </c>
      <c r="Q178" s="212">
        <v>2016</v>
      </c>
      <c r="R178" s="212" t="s">
        <v>179</v>
      </c>
      <c r="S178" s="212"/>
      <c r="T178" s="225"/>
      <c r="U178" s="216"/>
      <c r="V178" s="216"/>
      <c r="W178" s="216"/>
      <c r="X178" s="216"/>
    </row>
    <row r="179" spans="1:24" s="217" customFormat="1" ht="16.5" customHeight="1" x14ac:dyDescent="0.2">
      <c r="A179" s="212" t="s">
        <v>1170</v>
      </c>
      <c r="B179" s="212" t="s">
        <v>795</v>
      </c>
      <c r="C179" s="212" t="s">
        <v>842</v>
      </c>
      <c r="D179" s="212" t="s">
        <v>776</v>
      </c>
      <c r="E179" s="212" t="s">
        <v>158</v>
      </c>
      <c r="F179" s="212" t="s">
        <v>2092</v>
      </c>
      <c r="G179" s="212" t="s">
        <v>134</v>
      </c>
      <c r="H179" s="212">
        <v>55</v>
      </c>
      <c r="I179" s="212" t="s">
        <v>390</v>
      </c>
      <c r="J179" s="212" t="s">
        <v>391</v>
      </c>
      <c r="K179" s="212" t="s">
        <v>1171</v>
      </c>
      <c r="L179" s="212" t="s">
        <v>1095</v>
      </c>
      <c r="M179" s="212" t="s">
        <v>1172</v>
      </c>
      <c r="N179" s="212" t="s">
        <v>1173</v>
      </c>
      <c r="O179" s="212">
        <v>1</v>
      </c>
      <c r="P179" s="212" t="s">
        <v>163</v>
      </c>
      <c r="Q179" s="212">
        <v>2022</v>
      </c>
      <c r="R179" s="212"/>
      <c r="S179" s="212"/>
      <c r="T179" s="225"/>
      <c r="U179" s="216"/>
      <c r="V179" s="216"/>
      <c r="W179" s="216"/>
      <c r="X179" s="216"/>
    </row>
    <row r="180" spans="1:24" s="217" customFormat="1" ht="16.5" customHeight="1" x14ac:dyDescent="0.2">
      <c r="A180" s="212" t="s">
        <v>1174</v>
      </c>
      <c r="B180" s="212" t="s">
        <v>795</v>
      </c>
      <c r="C180" s="212" t="s">
        <v>842</v>
      </c>
      <c r="D180" s="212" t="s">
        <v>776</v>
      </c>
      <c r="E180" s="212" t="s">
        <v>158</v>
      </c>
      <c r="F180" s="212" t="s">
        <v>2092</v>
      </c>
      <c r="G180" s="212" t="s">
        <v>134</v>
      </c>
      <c r="H180" s="212">
        <v>55</v>
      </c>
      <c r="I180" s="212" t="s">
        <v>390</v>
      </c>
      <c r="J180" s="212" t="s">
        <v>391</v>
      </c>
      <c r="K180" s="212" t="s">
        <v>1171</v>
      </c>
      <c r="L180" s="212" t="s">
        <v>1095</v>
      </c>
      <c r="M180" s="212" t="s">
        <v>1172</v>
      </c>
      <c r="N180" s="212" t="s">
        <v>1173</v>
      </c>
      <c r="O180" s="212">
        <v>1</v>
      </c>
      <c r="P180" s="212" t="s">
        <v>163</v>
      </c>
      <c r="Q180" s="212">
        <v>2022</v>
      </c>
      <c r="R180" s="212"/>
      <c r="S180" s="212"/>
      <c r="T180" s="225"/>
      <c r="U180" s="216"/>
      <c r="V180" s="216"/>
      <c r="W180" s="216"/>
      <c r="X180" s="216"/>
    </row>
    <row r="181" spans="1:24" s="217" customFormat="1" ht="16.5" customHeight="1" x14ac:dyDescent="0.2">
      <c r="A181" s="212" t="s">
        <v>1175</v>
      </c>
      <c r="B181" s="212" t="s">
        <v>157</v>
      </c>
      <c r="C181" s="212" t="s">
        <v>814</v>
      </c>
      <c r="D181" s="212" t="s">
        <v>121</v>
      </c>
      <c r="E181" s="212" t="s">
        <v>158</v>
      </c>
      <c r="F181" s="212" t="s">
        <v>389</v>
      </c>
      <c r="G181" s="212" t="s">
        <v>134</v>
      </c>
      <c r="H181" s="212">
        <v>55</v>
      </c>
      <c r="I181" s="212" t="s">
        <v>390</v>
      </c>
      <c r="J181" s="212" t="s">
        <v>391</v>
      </c>
      <c r="K181" s="212" t="s">
        <v>396</v>
      </c>
      <c r="L181" s="212" t="s">
        <v>393</v>
      </c>
      <c r="M181" s="212" t="s">
        <v>394</v>
      </c>
      <c r="N181" s="212" t="s">
        <v>395</v>
      </c>
      <c r="O181" s="212">
        <v>1</v>
      </c>
      <c r="P181" s="212" t="s">
        <v>163</v>
      </c>
      <c r="Q181" s="212">
        <v>2016</v>
      </c>
      <c r="R181" s="212" t="s">
        <v>179</v>
      </c>
      <c r="S181" s="212"/>
      <c r="T181" s="225"/>
      <c r="U181" s="216"/>
      <c r="V181" s="216"/>
      <c r="W181" s="216"/>
      <c r="X181" s="216"/>
    </row>
    <row r="182" spans="1:24" s="217" customFormat="1" ht="16.5" customHeight="1" x14ac:dyDescent="0.2">
      <c r="A182" s="212" t="s">
        <v>1176</v>
      </c>
      <c r="B182" s="212" t="s">
        <v>157</v>
      </c>
      <c r="C182" s="212" t="s">
        <v>814</v>
      </c>
      <c r="D182" s="212" t="s">
        <v>121</v>
      </c>
      <c r="E182" s="212" t="s">
        <v>158</v>
      </c>
      <c r="F182" s="212" t="s">
        <v>389</v>
      </c>
      <c r="G182" s="212" t="s">
        <v>134</v>
      </c>
      <c r="H182" s="212">
        <v>55</v>
      </c>
      <c r="I182" s="212" t="s">
        <v>390</v>
      </c>
      <c r="J182" s="212" t="s">
        <v>391</v>
      </c>
      <c r="K182" s="212" t="s">
        <v>392</v>
      </c>
      <c r="L182" s="212" t="s">
        <v>393</v>
      </c>
      <c r="M182" s="212" t="s">
        <v>394</v>
      </c>
      <c r="N182" s="212" t="s">
        <v>395</v>
      </c>
      <c r="O182" s="212">
        <v>1</v>
      </c>
      <c r="P182" s="212" t="s">
        <v>163</v>
      </c>
      <c r="Q182" s="212">
        <v>2016</v>
      </c>
      <c r="R182" s="212" t="s">
        <v>179</v>
      </c>
      <c r="S182" s="212"/>
      <c r="T182" s="225"/>
      <c r="U182" s="216"/>
      <c r="V182" s="216"/>
      <c r="W182" s="216"/>
      <c r="X182" s="216"/>
    </row>
    <row r="183" spans="1:24" s="217" customFormat="1" ht="16.5" customHeight="1" x14ac:dyDescent="0.2">
      <c r="A183" s="212" t="s">
        <v>1177</v>
      </c>
      <c r="B183" s="212" t="s">
        <v>157</v>
      </c>
      <c r="C183" s="212" t="s">
        <v>814</v>
      </c>
      <c r="D183" s="212" t="s">
        <v>121</v>
      </c>
      <c r="E183" s="212" t="s">
        <v>158</v>
      </c>
      <c r="F183" s="212"/>
      <c r="G183" s="212" t="s">
        <v>974</v>
      </c>
      <c r="H183" s="212">
        <v>55</v>
      </c>
      <c r="I183" s="212" t="s">
        <v>400</v>
      </c>
      <c r="J183" s="212" t="s">
        <v>401</v>
      </c>
      <c r="K183" s="212" t="s">
        <v>1178</v>
      </c>
      <c r="L183" s="212" t="s">
        <v>122</v>
      </c>
      <c r="M183" s="212" t="s">
        <v>1179</v>
      </c>
      <c r="N183" s="212"/>
      <c r="O183" s="212">
        <v>1</v>
      </c>
      <c r="P183" s="212" t="s">
        <v>163</v>
      </c>
      <c r="Q183" s="212"/>
      <c r="R183" s="212"/>
      <c r="S183" s="212"/>
      <c r="T183" s="225"/>
      <c r="U183" s="216"/>
      <c r="V183" s="216"/>
      <c r="W183" s="216"/>
      <c r="X183" s="216"/>
    </row>
    <row r="184" spans="1:24" s="217" customFormat="1" ht="16.5" customHeight="1" x14ac:dyDescent="0.2">
      <c r="A184" s="212" t="s">
        <v>1180</v>
      </c>
      <c r="B184" s="212" t="s">
        <v>795</v>
      </c>
      <c r="C184" s="212" t="s">
        <v>796</v>
      </c>
      <c r="D184" s="212" t="s">
        <v>773</v>
      </c>
      <c r="E184" s="212" t="s">
        <v>158</v>
      </c>
      <c r="F184" s="212" t="s">
        <v>843</v>
      </c>
      <c r="G184" s="212" t="s">
        <v>974</v>
      </c>
      <c r="H184" s="212">
        <v>55</v>
      </c>
      <c r="I184" s="212" t="s">
        <v>400</v>
      </c>
      <c r="J184" s="212" t="s">
        <v>401</v>
      </c>
      <c r="K184" s="212" t="s">
        <v>1181</v>
      </c>
      <c r="L184" s="212" t="s">
        <v>1009</v>
      </c>
      <c r="M184" s="212" t="s">
        <v>1009</v>
      </c>
      <c r="N184" s="212"/>
      <c r="O184" s="212">
        <v>1</v>
      </c>
      <c r="P184" s="212" t="s">
        <v>163</v>
      </c>
      <c r="Q184" s="212">
        <v>2012</v>
      </c>
      <c r="R184" s="212"/>
      <c r="S184" s="212"/>
      <c r="T184" s="225"/>
      <c r="U184" s="216"/>
      <c r="V184" s="216"/>
      <c r="W184" s="216"/>
      <c r="X184" s="216"/>
    </row>
    <row r="185" spans="1:24" s="217" customFormat="1" ht="16.5" customHeight="1" x14ac:dyDescent="0.2">
      <c r="A185" s="212" t="s">
        <v>1182</v>
      </c>
      <c r="B185" s="212" t="s">
        <v>157</v>
      </c>
      <c r="C185" s="212" t="s">
        <v>814</v>
      </c>
      <c r="D185" s="212" t="s">
        <v>121</v>
      </c>
      <c r="E185" s="212" t="s">
        <v>158</v>
      </c>
      <c r="F185" s="212"/>
      <c r="G185" s="212" t="s">
        <v>974</v>
      </c>
      <c r="H185" s="212">
        <v>55</v>
      </c>
      <c r="I185" s="212" t="s">
        <v>400</v>
      </c>
      <c r="J185" s="212" t="s">
        <v>401</v>
      </c>
      <c r="K185" s="212" t="s">
        <v>1183</v>
      </c>
      <c r="L185" s="212"/>
      <c r="M185" s="212" t="s">
        <v>1184</v>
      </c>
      <c r="N185" s="212" t="s">
        <v>422</v>
      </c>
      <c r="O185" s="212">
        <v>1</v>
      </c>
      <c r="P185" s="212" t="s">
        <v>163</v>
      </c>
      <c r="Q185" s="212">
        <v>2014</v>
      </c>
      <c r="R185" s="212"/>
      <c r="S185" s="212"/>
      <c r="T185" s="225"/>
      <c r="U185" s="216"/>
      <c r="V185" s="216"/>
      <c r="W185" s="216"/>
      <c r="X185" s="216"/>
    </row>
    <row r="186" spans="1:24" s="217" customFormat="1" ht="16.5" customHeight="1" x14ac:dyDescent="0.2">
      <c r="A186" s="212" t="s">
        <v>1185</v>
      </c>
      <c r="B186" s="212" t="s">
        <v>157</v>
      </c>
      <c r="C186" s="212" t="s">
        <v>814</v>
      </c>
      <c r="D186" s="212" t="s">
        <v>121</v>
      </c>
      <c r="E186" s="212" t="s">
        <v>158</v>
      </c>
      <c r="F186" s="212"/>
      <c r="G186" s="212" t="s">
        <v>974</v>
      </c>
      <c r="H186" s="212">
        <v>55</v>
      </c>
      <c r="I186" s="212" t="s">
        <v>400</v>
      </c>
      <c r="J186" s="212" t="s">
        <v>401</v>
      </c>
      <c r="K186" s="212" t="s">
        <v>1186</v>
      </c>
      <c r="L186" s="212"/>
      <c r="M186" s="212" t="s">
        <v>1184</v>
      </c>
      <c r="N186" s="212" t="s">
        <v>422</v>
      </c>
      <c r="O186" s="212">
        <v>1</v>
      </c>
      <c r="P186" s="212" t="s">
        <v>163</v>
      </c>
      <c r="Q186" s="212">
        <v>2014</v>
      </c>
      <c r="R186" s="212"/>
      <c r="S186" s="212"/>
      <c r="T186" s="225"/>
      <c r="U186" s="216"/>
      <c r="V186" s="216"/>
      <c r="W186" s="216"/>
      <c r="X186" s="216"/>
    </row>
    <row r="187" spans="1:24" s="217" customFormat="1" ht="16.5" customHeight="1" x14ac:dyDescent="0.2">
      <c r="A187" s="212" t="s">
        <v>1187</v>
      </c>
      <c r="B187" s="212" t="s">
        <v>157</v>
      </c>
      <c r="C187" s="212" t="s">
        <v>814</v>
      </c>
      <c r="D187" s="212" t="s">
        <v>121</v>
      </c>
      <c r="E187" s="212" t="s">
        <v>158</v>
      </c>
      <c r="F187" s="212"/>
      <c r="G187" s="212" t="s">
        <v>974</v>
      </c>
      <c r="H187" s="212">
        <v>55</v>
      </c>
      <c r="I187" s="212" t="s">
        <v>400</v>
      </c>
      <c r="J187" s="212" t="s">
        <v>401</v>
      </c>
      <c r="K187" s="212" t="s">
        <v>1188</v>
      </c>
      <c r="L187" s="212"/>
      <c r="M187" s="212" t="s">
        <v>1184</v>
      </c>
      <c r="N187" s="212" t="s">
        <v>1189</v>
      </c>
      <c r="O187" s="212">
        <v>1</v>
      </c>
      <c r="P187" s="212" t="s">
        <v>163</v>
      </c>
      <c r="Q187" s="212"/>
      <c r="R187" s="212"/>
      <c r="S187" s="212"/>
      <c r="T187" s="225"/>
      <c r="U187" s="216"/>
      <c r="V187" s="216"/>
      <c r="W187" s="216"/>
      <c r="X187" s="216"/>
    </row>
    <row r="188" spans="1:24" s="217" customFormat="1" ht="16.5" customHeight="1" x14ac:dyDescent="0.2">
      <c r="A188" s="212" t="s">
        <v>1190</v>
      </c>
      <c r="B188" s="212" t="s">
        <v>157</v>
      </c>
      <c r="C188" s="212" t="s">
        <v>814</v>
      </c>
      <c r="D188" s="212" t="s">
        <v>121</v>
      </c>
      <c r="E188" s="212" t="s">
        <v>158</v>
      </c>
      <c r="F188" s="212" t="s">
        <v>278</v>
      </c>
      <c r="G188" s="212" t="s">
        <v>134</v>
      </c>
      <c r="H188" s="212">
        <v>55</v>
      </c>
      <c r="I188" s="212" t="s">
        <v>400</v>
      </c>
      <c r="J188" s="212" t="s">
        <v>401</v>
      </c>
      <c r="K188" s="212" t="s">
        <v>410</v>
      </c>
      <c r="L188" s="212"/>
      <c r="M188" s="212" t="s">
        <v>411</v>
      </c>
      <c r="N188" s="212"/>
      <c r="O188" s="212">
        <v>1</v>
      </c>
      <c r="P188" s="212" t="s">
        <v>163</v>
      </c>
      <c r="Q188" s="212">
        <v>1998</v>
      </c>
      <c r="R188" s="212"/>
      <c r="S188" s="212"/>
      <c r="T188" s="225"/>
      <c r="U188" s="216"/>
      <c r="V188" s="216"/>
      <c r="W188" s="216"/>
      <c r="X188" s="216"/>
    </row>
    <row r="189" spans="1:24" s="217" customFormat="1" ht="16.5" customHeight="1" x14ac:dyDescent="0.2">
      <c r="A189" s="212" t="s">
        <v>1191</v>
      </c>
      <c r="B189" s="212" t="s">
        <v>157</v>
      </c>
      <c r="C189" s="212" t="s">
        <v>814</v>
      </c>
      <c r="D189" s="212" t="s">
        <v>121</v>
      </c>
      <c r="E189" s="212" t="s">
        <v>158</v>
      </c>
      <c r="F189" s="212" t="s">
        <v>389</v>
      </c>
      <c r="G189" s="212" t="s">
        <v>134</v>
      </c>
      <c r="H189" s="212">
        <v>55</v>
      </c>
      <c r="I189" s="212" t="s">
        <v>400</v>
      </c>
      <c r="J189" s="212" t="s">
        <v>401</v>
      </c>
      <c r="K189" s="212" t="s">
        <v>408</v>
      </c>
      <c r="L189" s="212"/>
      <c r="M189" s="212" t="s">
        <v>409</v>
      </c>
      <c r="N189" s="212"/>
      <c r="O189" s="212">
        <v>1</v>
      </c>
      <c r="P189" s="212" t="s">
        <v>163</v>
      </c>
      <c r="Q189" s="212">
        <v>1998</v>
      </c>
      <c r="R189" s="212"/>
      <c r="S189" s="212"/>
      <c r="T189" s="225"/>
      <c r="U189" s="216"/>
      <c r="V189" s="216"/>
      <c r="W189" s="216"/>
      <c r="X189" s="216"/>
    </row>
    <row r="190" spans="1:24" s="217" customFormat="1" ht="16.5" customHeight="1" x14ac:dyDescent="0.2">
      <c r="A190" s="212" t="s">
        <v>1192</v>
      </c>
      <c r="B190" s="212" t="s">
        <v>157</v>
      </c>
      <c r="C190" s="212" t="s">
        <v>814</v>
      </c>
      <c r="D190" s="212" t="s">
        <v>121</v>
      </c>
      <c r="E190" s="212" t="s">
        <v>158</v>
      </c>
      <c r="F190" s="212" t="s">
        <v>405</v>
      </c>
      <c r="G190" s="212" t="s">
        <v>134</v>
      </c>
      <c r="H190" s="212">
        <v>55</v>
      </c>
      <c r="I190" s="212" t="s">
        <v>400</v>
      </c>
      <c r="J190" s="212" t="s">
        <v>401</v>
      </c>
      <c r="K190" s="212" t="s">
        <v>406</v>
      </c>
      <c r="L190" s="212"/>
      <c r="M190" s="212" t="s">
        <v>407</v>
      </c>
      <c r="N190" s="212"/>
      <c r="O190" s="212">
        <v>1</v>
      </c>
      <c r="P190" s="212" t="s">
        <v>163</v>
      </c>
      <c r="Q190" s="212">
        <v>1997</v>
      </c>
      <c r="R190" s="212"/>
      <c r="S190" s="212"/>
      <c r="T190" s="225"/>
      <c r="U190" s="216"/>
      <c r="V190" s="216"/>
      <c r="W190" s="216"/>
      <c r="X190" s="216"/>
    </row>
    <row r="191" spans="1:24" s="217" customFormat="1" ht="16.5" customHeight="1" x14ac:dyDescent="0.2">
      <c r="A191" s="212" t="s">
        <v>1193</v>
      </c>
      <c r="B191" s="212" t="s">
        <v>157</v>
      </c>
      <c r="C191" s="212" t="s">
        <v>814</v>
      </c>
      <c r="D191" s="212" t="s">
        <v>121</v>
      </c>
      <c r="E191" s="212" t="s">
        <v>158</v>
      </c>
      <c r="F191" s="212" t="s">
        <v>389</v>
      </c>
      <c r="G191" s="212" t="s">
        <v>134</v>
      </c>
      <c r="H191" s="212">
        <v>55</v>
      </c>
      <c r="I191" s="212" t="s">
        <v>400</v>
      </c>
      <c r="J191" s="212" t="s">
        <v>401</v>
      </c>
      <c r="K191" s="212" t="s">
        <v>412</v>
      </c>
      <c r="L191" s="212" t="s">
        <v>122</v>
      </c>
      <c r="M191" s="212" t="s">
        <v>413</v>
      </c>
      <c r="N191" s="212"/>
      <c r="O191" s="212">
        <v>1</v>
      </c>
      <c r="P191" s="212" t="s">
        <v>163</v>
      </c>
      <c r="Q191" s="212"/>
      <c r="R191" s="212"/>
      <c r="S191" s="212"/>
      <c r="T191" s="225"/>
      <c r="U191" s="216"/>
      <c r="V191" s="216"/>
      <c r="W191" s="216"/>
      <c r="X191" s="216"/>
    </row>
    <row r="192" spans="1:24" s="217" customFormat="1" ht="16.5" customHeight="1" x14ac:dyDescent="0.2">
      <c r="A192" s="212" t="s">
        <v>1194</v>
      </c>
      <c r="B192" s="212" t="s">
        <v>795</v>
      </c>
      <c r="C192" s="213" t="s">
        <v>796</v>
      </c>
      <c r="D192" s="212" t="s">
        <v>773</v>
      </c>
      <c r="E192" s="212" t="s">
        <v>158</v>
      </c>
      <c r="F192" s="212" t="s">
        <v>2090</v>
      </c>
      <c r="G192" s="212" t="s">
        <v>974</v>
      </c>
      <c r="H192" s="212">
        <v>55</v>
      </c>
      <c r="I192" s="212" t="s">
        <v>400</v>
      </c>
      <c r="J192" s="212" t="s">
        <v>401</v>
      </c>
      <c r="K192" s="212" t="s">
        <v>1195</v>
      </c>
      <c r="L192" s="212" t="s">
        <v>983</v>
      </c>
      <c r="M192" s="212" t="s">
        <v>1196</v>
      </c>
      <c r="N192" s="212"/>
      <c r="O192" s="212">
        <v>1</v>
      </c>
      <c r="P192" s="212" t="s">
        <v>163</v>
      </c>
      <c r="Q192" s="212">
        <v>2011</v>
      </c>
      <c r="R192" s="212"/>
      <c r="S192" s="212"/>
      <c r="T192" s="225"/>
      <c r="U192" s="216"/>
      <c r="V192" s="216"/>
      <c r="W192" s="216"/>
      <c r="X192" s="216"/>
    </row>
    <row r="193" spans="1:24" s="217" customFormat="1" ht="16.5" customHeight="1" x14ac:dyDescent="0.2">
      <c r="A193" s="212" t="s">
        <v>1197</v>
      </c>
      <c r="B193" s="212" t="s">
        <v>157</v>
      </c>
      <c r="C193" s="212" t="s">
        <v>814</v>
      </c>
      <c r="D193" s="212" t="s">
        <v>121</v>
      </c>
      <c r="E193" s="212" t="s">
        <v>158</v>
      </c>
      <c r="F193" s="212" t="s">
        <v>228</v>
      </c>
      <c r="G193" s="212" t="s">
        <v>974</v>
      </c>
      <c r="H193" s="212">
        <v>55</v>
      </c>
      <c r="I193" s="212" t="s">
        <v>400</v>
      </c>
      <c r="J193" s="212" t="s">
        <v>401</v>
      </c>
      <c r="K193" s="212" t="s">
        <v>1198</v>
      </c>
      <c r="L193" s="212" t="s">
        <v>122</v>
      </c>
      <c r="M193" s="212" t="s">
        <v>1199</v>
      </c>
      <c r="N193" s="212"/>
      <c r="O193" s="212" t="s">
        <v>962</v>
      </c>
      <c r="P193" s="212" t="s">
        <v>163</v>
      </c>
      <c r="Q193" s="212">
        <v>2020</v>
      </c>
      <c r="R193" s="212"/>
      <c r="S193" s="212"/>
      <c r="T193" s="225"/>
      <c r="U193" s="216"/>
      <c r="V193" s="216"/>
      <c r="W193" s="216"/>
      <c r="X193" s="216"/>
    </row>
    <row r="194" spans="1:24" s="217" customFormat="1" ht="16.5" customHeight="1" x14ac:dyDescent="0.2">
      <c r="A194" s="212" t="s">
        <v>1200</v>
      </c>
      <c r="B194" s="212" t="s">
        <v>795</v>
      </c>
      <c r="C194" s="212" t="s">
        <v>796</v>
      </c>
      <c r="D194" s="212" t="s">
        <v>773</v>
      </c>
      <c r="E194" s="212" t="s">
        <v>158</v>
      </c>
      <c r="F194" s="212" t="s">
        <v>843</v>
      </c>
      <c r="G194" s="212" t="s">
        <v>974</v>
      </c>
      <c r="H194" s="212">
        <v>55</v>
      </c>
      <c r="I194" s="212" t="s">
        <v>400</v>
      </c>
      <c r="J194" s="212" t="s">
        <v>401</v>
      </c>
      <c r="K194" s="212" t="s">
        <v>1201</v>
      </c>
      <c r="L194" s="212" t="s">
        <v>983</v>
      </c>
      <c r="M194" s="212" t="s">
        <v>984</v>
      </c>
      <c r="N194" s="212"/>
      <c r="O194" s="212">
        <v>1</v>
      </c>
      <c r="P194" s="212" t="s">
        <v>163</v>
      </c>
      <c r="Q194" s="212">
        <v>2012</v>
      </c>
      <c r="R194" s="212"/>
      <c r="S194" s="212"/>
      <c r="T194" s="225"/>
      <c r="U194" s="216"/>
      <c r="V194" s="216"/>
      <c r="W194" s="216"/>
      <c r="X194" s="216"/>
    </row>
    <row r="195" spans="1:24" s="217" customFormat="1" ht="16.5" customHeight="1" x14ac:dyDescent="0.2">
      <c r="A195" s="212" t="s">
        <v>1202</v>
      </c>
      <c r="B195" s="212" t="s">
        <v>157</v>
      </c>
      <c r="C195" s="212" t="s">
        <v>814</v>
      </c>
      <c r="D195" s="212" t="s">
        <v>121</v>
      </c>
      <c r="E195" s="212" t="s">
        <v>158</v>
      </c>
      <c r="F195" s="212" t="s">
        <v>419</v>
      </c>
      <c r="G195" s="212" t="s">
        <v>134</v>
      </c>
      <c r="H195" s="212">
        <v>55</v>
      </c>
      <c r="I195" s="212" t="s">
        <v>400</v>
      </c>
      <c r="J195" s="212" t="s">
        <v>401</v>
      </c>
      <c r="K195" s="212" t="s">
        <v>423</v>
      </c>
      <c r="L195" s="212"/>
      <c r="M195" s="212"/>
      <c r="N195" s="212"/>
      <c r="O195" s="212">
        <v>16</v>
      </c>
      <c r="P195" s="212" t="s">
        <v>163</v>
      </c>
      <c r="Q195" s="212"/>
      <c r="R195" s="212"/>
      <c r="S195" s="212"/>
      <c r="T195" s="225"/>
      <c r="U195" s="216"/>
      <c r="V195" s="216"/>
      <c r="W195" s="216"/>
      <c r="X195" s="216"/>
    </row>
    <row r="196" spans="1:24" s="217" customFormat="1" ht="16.5" customHeight="1" x14ac:dyDescent="0.2">
      <c r="A196" s="212" t="s">
        <v>1203</v>
      </c>
      <c r="B196" s="212" t="s">
        <v>795</v>
      </c>
      <c r="C196" s="212" t="s">
        <v>796</v>
      </c>
      <c r="D196" s="212" t="s">
        <v>773</v>
      </c>
      <c r="E196" s="212" t="s">
        <v>158</v>
      </c>
      <c r="F196" s="212" t="s">
        <v>843</v>
      </c>
      <c r="G196" s="212" t="s">
        <v>974</v>
      </c>
      <c r="H196" s="212">
        <v>55</v>
      </c>
      <c r="I196" s="212" t="s">
        <v>400</v>
      </c>
      <c r="J196" s="212" t="s">
        <v>401</v>
      </c>
      <c r="K196" s="212" t="s">
        <v>1204</v>
      </c>
      <c r="L196" s="212" t="s">
        <v>1009</v>
      </c>
      <c r="M196" s="212" t="s">
        <v>1009</v>
      </c>
      <c r="N196" s="212"/>
      <c r="O196" s="212">
        <v>1</v>
      </c>
      <c r="P196" s="212" t="s">
        <v>163</v>
      </c>
      <c r="Q196" s="212">
        <v>2012</v>
      </c>
      <c r="R196" s="212"/>
      <c r="S196" s="212"/>
      <c r="T196" s="225"/>
      <c r="U196" s="216"/>
      <c r="V196" s="216"/>
      <c r="W196" s="216"/>
      <c r="X196" s="216"/>
    </row>
    <row r="197" spans="1:24" s="217" customFormat="1" ht="16.5" customHeight="1" x14ac:dyDescent="0.2">
      <c r="A197" s="212" t="s">
        <v>1205</v>
      </c>
      <c r="B197" s="212" t="s">
        <v>795</v>
      </c>
      <c r="C197" s="212" t="s">
        <v>842</v>
      </c>
      <c r="D197" s="212" t="s">
        <v>776</v>
      </c>
      <c r="E197" s="212" t="s">
        <v>158</v>
      </c>
      <c r="F197" s="212" t="s">
        <v>843</v>
      </c>
      <c r="G197" s="212" t="s">
        <v>974</v>
      </c>
      <c r="H197" s="212">
        <v>55</v>
      </c>
      <c r="I197" s="212" t="s">
        <v>400</v>
      </c>
      <c r="J197" s="212" t="s">
        <v>401</v>
      </c>
      <c r="K197" s="212" t="s">
        <v>1206</v>
      </c>
      <c r="L197" s="212" t="s">
        <v>1095</v>
      </c>
      <c r="M197" s="212" t="s">
        <v>1207</v>
      </c>
      <c r="N197" s="212" t="s">
        <v>1208</v>
      </c>
      <c r="O197" s="212">
        <v>1</v>
      </c>
      <c r="P197" s="212" t="s">
        <v>163</v>
      </c>
      <c r="Q197" s="212">
        <v>2010</v>
      </c>
      <c r="R197" s="212"/>
      <c r="S197" s="212" t="s">
        <v>1209</v>
      </c>
      <c r="T197" s="225"/>
      <c r="U197" s="216"/>
      <c r="V197" s="216"/>
      <c r="W197" s="216"/>
      <c r="X197" s="216"/>
    </row>
    <row r="198" spans="1:24" s="217" customFormat="1" ht="16.5" customHeight="1" x14ac:dyDescent="0.2">
      <c r="A198" s="212" t="s">
        <v>1210</v>
      </c>
      <c r="B198" s="212" t="s">
        <v>157</v>
      </c>
      <c r="C198" s="212" t="s">
        <v>862</v>
      </c>
      <c r="D198" s="212" t="s">
        <v>772</v>
      </c>
      <c r="E198" s="212" t="s">
        <v>158</v>
      </c>
      <c r="F198" s="212" t="s">
        <v>419</v>
      </c>
      <c r="G198" s="212" t="s">
        <v>134</v>
      </c>
      <c r="H198" s="212">
        <v>55</v>
      </c>
      <c r="I198" s="212" t="s">
        <v>400</v>
      </c>
      <c r="J198" s="212" t="s">
        <v>401</v>
      </c>
      <c r="K198" s="212" t="s">
        <v>420</v>
      </c>
      <c r="L198" s="212" t="s">
        <v>421</v>
      </c>
      <c r="M198" s="212" t="s">
        <v>422</v>
      </c>
      <c r="N198" s="212"/>
      <c r="O198" s="212">
        <v>1</v>
      </c>
      <c r="P198" s="212" t="s">
        <v>163</v>
      </c>
      <c r="Q198" s="212">
        <v>2006</v>
      </c>
      <c r="R198" s="212"/>
      <c r="S198" s="212"/>
      <c r="T198" s="225"/>
      <c r="U198" s="216"/>
      <c r="V198" s="216"/>
      <c r="W198" s="216"/>
      <c r="X198" s="216"/>
    </row>
    <row r="199" spans="1:24" s="217" customFormat="1" ht="16.5" customHeight="1" x14ac:dyDescent="0.2">
      <c r="A199" s="212" t="s">
        <v>1211</v>
      </c>
      <c r="B199" s="212" t="s">
        <v>157</v>
      </c>
      <c r="C199" s="212" t="s">
        <v>814</v>
      </c>
      <c r="D199" s="212" t="s">
        <v>121</v>
      </c>
      <c r="E199" s="212" t="s">
        <v>158</v>
      </c>
      <c r="F199" s="212"/>
      <c r="G199" s="212" t="s">
        <v>974</v>
      </c>
      <c r="H199" s="212">
        <v>55</v>
      </c>
      <c r="I199" s="212" t="s">
        <v>400</v>
      </c>
      <c r="J199" s="212" t="s">
        <v>401</v>
      </c>
      <c r="K199" s="212" t="s">
        <v>1212</v>
      </c>
      <c r="L199" s="212"/>
      <c r="M199" s="212" t="s">
        <v>1184</v>
      </c>
      <c r="N199" s="212" t="s">
        <v>1189</v>
      </c>
      <c r="O199" s="212">
        <v>1</v>
      </c>
      <c r="P199" s="212" t="s">
        <v>163</v>
      </c>
      <c r="Q199" s="212"/>
      <c r="R199" s="212"/>
      <c r="S199" s="212"/>
      <c r="T199" s="225"/>
      <c r="U199" s="216"/>
      <c r="V199" s="216"/>
      <c r="W199" s="216"/>
      <c r="X199" s="216"/>
    </row>
    <row r="200" spans="1:24" s="217" customFormat="1" ht="16.5" customHeight="1" x14ac:dyDescent="0.2">
      <c r="A200" s="212" t="s">
        <v>1213</v>
      </c>
      <c r="B200" s="212" t="s">
        <v>157</v>
      </c>
      <c r="C200" s="212" t="s">
        <v>814</v>
      </c>
      <c r="D200" s="212" t="s">
        <v>121</v>
      </c>
      <c r="E200" s="212" t="s">
        <v>158</v>
      </c>
      <c r="F200" s="212" t="s">
        <v>405</v>
      </c>
      <c r="G200" s="212" t="s">
        <v>134</v>
      </c>
      <c r="H200" s="212">
        <v>55</v>
      </c>
      <c r="I200" s="212" t="s">
        <v>400</v>
      </c>
      <c r="J200" s="212" t="s">
        <v>401</v>
      </c>
      <c r="K200" s="212" t="s">
        <v>414</v>
      </c>
      <c r="L200" s="212" t="s">
        <v>415</v>
      </c>
      <c r="M200" s="212" t="s">
        <v>416</v>
      </c>
      <c r="N200" s="212"/>
      <c r="O200" s="212">
        <v>1</v>
      </c>
      <c r="P200" s="212" t="s">
        <v>163</v>
      </c>
      <c r="Q200" s="212" t="s">
        <v>417</v>
      </c>
      <c r="R200" s="212"/>
      <c r="S200" s="212" t="s">
        <v>418</v>
      </c>
      <c r="T200" s="225"/>
      <c r="U200" s="216"/>
      <c r="V200" s="216"/>
      <c r="W200" s="216"/>
      <c r="X200" s="216"/>
    </row>
    <row r="201" spans="1:24" s="217" customFormat="1" ht="16.5" customHeight="1" x14ac:dyDescent="0.2">
      <c r="A201" s="212" t="s">
        <v>1214</v>
      </c>
      <c r="B201" s="212" t="s">
        <v>157</v>
      </c>
      <c r="C201" s="212" t="s">
        <v>814</v>
      </c>
      <c r="D201" s="212" t="s">
        <v>121</v>
      </c>
      <c r="E201" s="212" t="s">
        <v>158</v>
      </c>
      <c r="F201" s="212"/>
      <c r="G201" s="212" t="s">
        <v>974</v>
      </c>
      <c r="H201" s="212">
        <v>55</v>
      </c>
      <c r="I201" s="212" t="s">
        <v>400</v>
      </c>
      <c r="J201" s="212" t="s">
        <v>401</v>
      </c>
      <c r="K201" s="212" t="s">
        <v>1215</v>
      </c>
      <c r="L201" s="212" t="s">
        <v>415</v>
      </c>
      <c r="M201" s="212" t="s">
        <v>1216</v>
      </c>
      <c r="N201" s="212" t="s">
        <v>1217</v>
      </c>
      <c r="O201" s="212">
        <v>1</v>
      </c>
      <c r="P201" s="212" t="s">
        <v>163</v>
      </c>
      <c r="Q201" s="212"/>
      <c r="R201" s="212"/>
      <c r="S201" s="212"/>
      <c r="T201" s="225"/>
      <c r="U201" s="216"/>
      <c r="V201" s="216"/>
      <c r="W201" s="216"/>
      <c r="X201" s="216"/>
    </row>
    <row r="202" spans="1:24" s="217" customFormat="1" ht="16.5" customHeight="1" x14ac:dyDescent="0.2">
      <c r="A202" s="212" t="s">
        <v>1218</v>
      </c>
      <c r="B202" s="212" t="s">
        <v>157</v>
      </c>
      <c r="C202" s="212" t="s">
        <v>814</v>
      </c>
      <c r="D202" s="212" t="s">
        <v>121</v>
      </c>
      <c r="E202" s="212" t="s">
        <v>158</v>
      </c>
      <c r="F202" s="212"/>
      <c r="G202" s="212" t="s">
        <v>974</v>
      </c>
      <c r="H202" s="212">
        <v>55</v>
      </c>
      <c r="I202" s="212" t="s">
        <v>400</v>
      </c>
      <c r="J202" s="212" t="s">
        <v>401</v>
      </c>
      <c r="K202" s="212" t="s">
        <v>1219</v>
      </c>
      <c r="L202" s="212" t="s">
        <v>415</v>
      </c>
      <c r="M202" s="212" t="s">
        <v>1220</v>
      </c>
      <c r="N202" s="212" t="s">
        <v>1221</v>
      </c>
      <c r="O202" s="212">
        <v>3</v>
      </c>
      <c r="P202" s="212" t="s">
        <v>163</v>
      </c>
      <c r="Q202" s="212"/>
      <c r="R202" s="212"/>
      <c r="S202" s="212"/>
      <c r="T202" s="225"/>
      <c r="U202" s="216"/>
      <c r="V202" s="216"/>
      <c r="W202" s="216"/>
      <c r="X202" s="216"/>
    </row>
    <row r="203" spans="1:24" s="217" customFormat="1" ht="16.5" customHeight="1" x14ac:dyDescent="0.2">
      <c r="A203" s="212" t="s">
        <v>1222</v>
      </c>
      <c r="B203" s="212" t="s">
        <v>795</v>
      </c>
      <c r="C203" s="212" t="s">
        <v>796</v>
      </c>
      <c r="D203" s="212" t="s">
        <v>773</v>
      </c>
      <c r="E203" s="212" t="s">
        <v>158</v>
      </c>
      <c r="F203" s="212" t="s">
        <v>843</v>
      </c>
      <c r="G203" s="212" t="s">
        <v>974</v>
      </c>
      <c r="H203" s="212">
        <v>55</v>
      </c>
      <c r="I203" s="212" t="s">
        <v>400</v>
      </c>
      <c r="J203" s="212" t="s">
        <v>401</v>
      </c>
      <c r="K203" s="212" t="s">
        <v>1223</v>
      </c>
      <c r="L203" s="212" t="s">
        <v>1033</v>
      </c>
      <c r="M203" s="212" t="s">
        <v>1224</v>
      </c>
      <c r="N203" s="212"/>
      <c r="O203" s="212">
        <v>1</v>
      </c>
      <c r="P203" s="212" t="s">
        <v>163</v>
      </c>
      <c r="Q203" s="212">
        <v>2011</v>
      </c>
      <c r="R203" s="212"/>
      <c r="S203" s="212"/>
      <c r="T203" s="225"/>
      <c r="U203" s="216"/>
      <c r="V203" s="216"/>
      <c r="W203" s="216"/>
      <c r="X203" s="216"/>
    </row>
    <row r="204" spans="1:24" s="217" customFormat="1" ht="16.5" customHeight="1" x14ac:dyDescent="0.2">
      <c r="A204" s="212" t="s">
        <v>1225</v>
      </c>
      <c r="B204" s="212" t="s">
        <v>795</v>
      </c>
      <c r="C204" s="213" t="s">
        <v>796</v>
      </c>
      <c r="D204" s="212" t="s">
        <v>773</v>
      </c>
      <c r="E204" s="212" t="s">
        <v>158</v>
      </c>
      <c r="F204" s="212" t="s">
        <v>2090</v>
      </c>
      <c r="G204" s="212" t="s">
        <v>974</v>
      </c>
      <c r="H204" s="212">
        <v>55</v>
      </c>
      <c r="I204" s="212" t="s">
        <v>400</v>
      </c>
      <c r="J204" s="212" t="s">
        <v>401</v>
      </c>
      <c r="K204" s="212" t="s">
        <v>1223</v>
      </c>
      <c r="L204" s="212" t="s">
        <v>1032</v>
      </c>
      <c r="M204" s="212" t="s">
        <v>1033</v>
      </c>
      <c r="N204" s="212" t="s">
        <v>1226</v>
      </c>
      <c r="O204" s="212">
        <v>1</v>
      </c>
      <c r="P204" s="212" t="s">
        <v>163</v>
      </c>
      <c r="Q204" s="212">
        <v>2020</v>
      </c>
      <c r="R204" s="212"/>
      <c r="S204" s="212"/>
      <c r="T204" s="225"/>
      <c r="U204" s="216"/>
      <c r="V204" s="216"/>
      <c r="W204" s="216"/>
      <c r="X204" s="216"/>
    </row>
    <row r="205" spans="1:24" s="217" customFormat="1" ht="16.5" customHeight="1" x14ac:dyDescent="0.2">
      <c r="A205" s="212" t="s">
        <v>1227</v>
      </c>
      <c r="B205" s="212" t="s">
        <v>157</v>
      </c>
      <c r="C205" s="212" t="s">
        <v>814</v>
      </c>
      <c r="D205" s="212" t="s">
        <v>121</v>
      </c>
      <c r="E205" s="212" t="s">
        <v>158</v>
      </c>
      <c r="F205" s="212"/>
      <c r="G205" s="212" t="s">
        <v>974</v>
      </c>
      <c r="H205" s="212">
        <v>55</v>
      </c>
      <c r="I205" s="212" t="s">
        <v>400</v>
      </c>
      <c r="J205" s="212" t="s">
        <v>401</v>
      </c>
      <c r="K205" s="212" t="s">
        <v>1228</v>
      </c>
      <c r="L205" s="212" t="s">
        <v>415</v>
      </c>
      <c r="M205" s="212" t="s">
        <v>1229</v>
      </c>
      <c r="N205" s="212" t="s">
        <v>1230</v>
      </c>
      <c r="O205" s="212">
        <v>1</v>
      </c>
      <c r="P205" s="212" t="s">
        <v>163</v>
      </c>
      <c r="Q205" s="212"/>
      <c r="R205" s="212"/>
      <c r="S205" s="212"/>
      <c r="T205" s="225"/>
      <c r="U205" s="216"/>
      <c r="V205" s="216"/>
      <c r="W205" s="216"/>
      <c r="X205" s="216"/>
    </row>
    <row r="206" spans="1:24" s="217" customFormat="1" ht="16.5" customHeight="1" x14ac:dyDescent="0.2">
      <c r="A206" s="212" t="s">
        <v>1231</v>
      </c>
      <c r="B206" s="212" t="s">
        <v>795</v>
      </c>
      <c r="C206" s="213" t="s">
        <v>796</v>
      </c>
      <c r="D206" s="212" t="s">
        <v>773</v>
      </c>
      <c r="E206" s="212" t="s">
        <v>158</v>
      </c>
      <c r="F206" s="212" t="s">
        <v>2091</v>
      </c>
      <c r="G206" s="212" t="s">
        <v>974</v>
      </c>
      <c r="H206" s="212">
        <v>55</v>
      </c>
      <c r="I206" s="212" t="s">
        <v>400</v>
      </c>
      <c r="J206" s="212" t="s">
        <v>401</v>
      </c>
      <c r="K206" s="212" t="s">
        <v>1232</v>
      </c>
      <c r="L206" s="212" t="s">
        <v>983</v>
      </c>
      <c r="M206" s="212" t="s">
        <v>1009</v>
      </c>
      <c r="N206" s="212"/>
      <c r="O206" s="212">
        <v>1</v>
      </c>
      <c r="P206" s="212" t="s">
        <v>163</v>
      </c>
      <c r="Q206" s="212">
        <v>2011</v>
      </c>
      <c r="R206" s="212"/>
      <c r="S206" s="212"/>
      <c r="T206" s="225"/>
      <c r="U206" s="216"/>
      <c r="V206" s="216"/>
      <c r="W206" s="216"/>
      <c r="X206" s="216"/>
    </row>
    <row r="207" spans="1:24" s="217" customFormat="1" ht="16.5" customHeight="1" x14ac:dyDescent="0.2">
      <c r="A207" s="212" t="s">
        <v>1233</v>
      </c>
      <c r="B207" s="212" t="s">
        <v>795</v>
      </c>
      <c r="C207" s="213" t="s">
        <v>796</v>
      </c>
      <c r="D207" s="212" t="s">
        <v>773</v>
      </c>
      <c r="E207" s="212" t="s">
        <v>158</v>
      </c>
      <c r="F207" s="212" t="s">
        <v>2090</v>
      </c>
      <c r="G207" s="212" t="s">
        <v>974</v>
      </c>
      <c r="H207" s="212">
        <v>55</v>
      </c>
      <c r="I207" s="212" t="s">
        <v>400</v>
      </c>
      <c r="J207" s="212" t="s">
        <v>401</v>
      </c>
      <c r="K207" s="212" t="s">
        <v>1234</v>
      </c>
      <c r="L207" s="212" t="s">
        <v>983</v>
      </c>
      <c r="M207" s="212" t="s">
        <v>1009</v>
      </c>
      <c r="N207" s="212"/>
      <c r="O207" s="212">
        <v>1</v>
      </c>
      <c r="P207" s="212" t="s">
        <v>163</v>
      </c>
      <c r="Q207" s="212">
        <v>2011</v>
      </c>
      <c r="R207" s="212"/>
      <c r="S207" s="212"/>
      <c r="T207" s="225"/>
      <c r="U207" s="216"/>
      <c r="V207" s="216"/>
      <c r="W207" s="216"/>
      <c r="X207" s="216"/>
    </row>
    <row r="208" spans="1:24" s="217" customFormat="1" ht="16.5" customHeight="1" x14ac:dyDescent="0.2">
      <c r="A208" s="212" t="s">
        <v>1235</v>
      </c>
      <c r="B208" s="212" t="s">
        <v>795</v>
      </c>
      <c r="C208" s="213" t="s">
        <v>796</v>
      </c>
      <c r="D208" s="212" t="s">
        <v>773</v>
      </c>
      <c r="E208" s="212" t="s">
        <v>158</v>
      </c>
      <c r="F208" s="212" t="s">
        <v>2090</v>
      </c>
      <c r="G208" s="212" t="s">
        <v>974</v>
      </c>
      <c r="H208" s="212">
        <v>55</v>
      </c>
      <c r="I208" s="212" t="s">
        <v>400</v>
      </c>
      <c r="J208" s="212" t="s">
        <v>401</v>
      </c>
      <c r="K208" s="212" t="s">
        <v>1236</v>
      </c>
      <c r="L208" s="212" t="s">
        <v>1009</v>
      </c>
      <c r="M208" s="212" t="s">
        <v>1009</v>
      </c>
      <c r="N208" s="212"/>
      <c r="O208" s="212">
        <v>1</v>
      </c>
      <c r="P208" s="212" t="s">
        <v>163</v>
      </c>
      <c r="Q208" s="212">
        <v>2012</v>
      </c>
      <c r="R208" s="212"/>
      <c r="S208" s="212"/>
      <c r="T208" s="225"/>
      <c r="U208" s="216"/>
      <c r="V208" s="216"/>
      <c r="W208" s="216"/>
      <c r="X208" s="216"/>
    </row>
    <row r="209" spans="1:24" s="217" customFormat="1" ht="16.5" customHeight="1" x14ac:dyDescent="0.2">
      <c r="A209" s="212" t="s">
        <v>1237</v>
      </c>
      <c r="B209" s="212" t="s">
        <v>157</v>
      </c>
      <c r="C209" s="212" t="s">
        <v>814</v>
      </c>
      <c r="D209" s="212" t="s">
        <v>121</v>
      </c>
      <c r="E209" s="212" t="s">
        <v>158</v>
      </c>
      <c r="F209" s="212"/>
      <c r="G209" s="212" t="s">
        <v>974</v>
      </c>
      <c r="H209" s="212">
        <v>55</v>
      </c>
      <c r="I209" s="212" t="s">
        <v>400</v>
      </c>
      <c r="J209" s="212" t="s">
        <v>401</v>
      </c>
      <c r="K209" s="212" t="s">
        <v>1238</v>
      </c>
      <c r="L209" s="212"/>
      <c r="M209" s="212" t="s">
        <v>1239</v>
      </c>
      <c r="N209" s="212" t="s">
        <v>1240</v>
      </c>
      <c r="O209" s="212">
        <v>1</v>
      </c>
      <c r="P209" s="212" t="s">
        <v>163</v>
      </c>
      <c r="Q209" s="212"/>
      <c r="R209" s="212"/>
      <c r="S209" s="212"/>
      <c r="T209" s="225"/>
      <c r="U209" s="216"/>
      <c r="V209" s="216"/>
      <c r="W209" s="216"/>
      <c r="X209" s="216"/>
    </row>
    <row r="210" spans="1:24" s="217" customFormat="1" ht="16.5" customHeight="1" x14ac:dyDescent="0.2">
      <c r="A210" s="212" t="s">
        <v>1241</v>
      </c>
      <c r="B210" s="212" t="s">
        <v>157</v>
      </c>
      <c r="C210" s="212" t="s">
        <v>814</v>
      </c>
      <c r="D210" s="212" t="s">
        <v>121</v>
      </c>
      <c r="E210" s="212" t="s">
        <v>158</v>
      </c>
      <c r="F210" s="212" t="s">
        <v>228</v>
      </c>
      <c r="G210" s="212" t="s">
        <v>134</v>
      </c>
      <c r="H210" s="212">
        <v>55</v>
      </c>
      <c r="I210" s="212" t="s">
        <v>400</v>
      </c>
      <c r="J210" s="212" t="s">
        <v>401</v>
      </c>
      <c r="K210" s="212" t="s">
        <v>402</v>
      </c>
      <c r="L210" s="212"/>
      <c r="M210" s="212" t="s">
        <v>403</v>
      </c>
      <c r="N210" s="212"/>
      <c r="O210" s="212">
        <v>1</v>
      </c>
      <c r="P210" s="212" t="s">
        <v>163</v>
      </c>
      <c r="Q210" s="212"/>
      <c r="R210" s="212"/>
      <c r="S210" s="212"/>
      <c r="T210" s="225"/>
      <c r="U210" s="216"/>
      <c r="V210" s="216"/>
      <c r="W210" s="216"/>
      <c r="X210" s="216"/>
    </row>
    <row r="211" spans="1:24" s="217" customFormat="1" ht="16.5" customHeight="1" x14ac:dyDescent="0.2">
      <c r="A211" s="212" t="s">
        <v>1242</v>
      </c>
      <c r="B211" s="212" t="s">
        <v>157</v>
      </c>
      <c r="C211" s="212" t="s">
        <v>814</v>
      </c>
      <c r="D211" s="212" t="s">
        <v>121</v>
      </c>
      <c r="E211" s="212" t="s">
        <v>158</v>
      </c>
      <c r="F211" s="212" t="s">
        <v>389</v>
      </c>
      <c r="G211" s="212" t="s">
        <v>134</v>
      </c>
      <c r="H211" s="212">
        <v>55</v>
      </c>
      <c r="I211" s="212" t="s">
        <v>400</v>
      </c>
      <c r="J211" s="212" t="s">
        <v>401</v>
      </c>
      <c r="K211" s="212" t="s">
        <v>402</v>
      </c>
      <c r="L211" s="212"/>
      <c r="M211" s="212" t="s">
        <v>404</v>
      </c>
      <c r="N211" s="212"/>
      <c r="O211" s="212">
        <v>1</v>
      </c>
      <c r="P211" s="212" t="s">
        <v>163</v>
      </c>
      <c r="Q211" s="212"/>
      <c r="R211" s="212"/>
      <c r="S211" s="212"/>
      <c r="T211" s="225"/>
      <c r="U211" s="216"/>
      <c r="V211" s="216"/>
      <c r="W211" s="216"/>
      <c r="X211" s="216"/>
    </row>
    <row r="212" spans="1:24" s="217" customFormat="1" ht="16.5" customHeight="1" x14ac:dyDescent="0.2">
      <c r="A212" s="212" t="s">
        <v>1243</v>
      </c>
      <c r="B212" s="212" t="s">
        <v>795</v>
      </c>
      <c r="C212" s="212" t="s">
        <v>796</v>
      </c>
      <c r="D212" s="212" t="s">
        <v>773</v>
      </c>
      <c r="E212" s="212" t="s">
        <v>158</v>
      </c>
      <c r="F212" s="212" t="s">
        <v>2084</v>
      </c>
      <c r="G212" s="212" t="s">
        <v>135</v>
      </c>
      <c r="H212" s="212">
        <v>56</v>
      </c>
      <c r="I212" s="212" t="s">
        <v>1244</v>
      </c>
      <c r="J212" s="212" t="s">
        <v>1245</v>
      </c>
      <c r="K212" s="212" t="s">
        <v>1246</v>
      </c>
      <c r="L212" s="212" t="s">
        <v>983</v>
      </c>
      <c r="M212" s="212" t="s">
        <v>1247</v>
      </c>
      <c r="N212" s="212"/>
      <c r="O212" s="212">
        <v>1</v>
      </c>
      <c r="P212" s="212" t="s">
        <v>163</v>
      </c>
      <c r="Q212" s="212">
        <v>2016</v>
      </c>
      <c r="R212" s="212"/>
      <c r="S212" s="212"/>
      <c r="T212" s="225"/>
      <c r="U212" s="216"/>
      <c r="V212" s="216"/>
      <c r="W212" s="216"/>
      <c r="X212" s="216"/>
    </row>
    <row r="213" spans="1:24" s="217" customFormat="1" ht="16.5" customHeight="1" x14ac:dyDescent="0.2">
      <c r="A213" s="212" t="s">
        <v>1248</v>
      </c>
      <c r="B213" s="212" t="s">
        <v>795</v>
      </c>
      <c r="C213" s="212" t="s">
        <v>842</v>
      </c>
      <c r="D213" s="212" t="s">
        <v>776</v>
      </c>
      <c r="E213" s="212" t="s">
        <v>158</v>
      </c>
      <c r="F213" s="212" t="s">
        <v>2099</v>
      </c>
      <c r="G213" s="212" t="s">
        <v>135</v>
      </c>
      <c r="H213" s="212">
        <v>56</v>
      </c>
      <c r="I213" s="212" t="s">
        <v>1244</v>
      </c>
      <c r="J213" s="212" t="s">
        <v>1245</v>
      </c>
      <c r="K213" s="212" t="s">
        <v>1249</v>
      </c>
      <c r="L213" s="212" t="s">
        <v>983</v>
      </c>
      <c r="M213" s="212" t="s">
        <v>1250</v>
      </c>
      <c r="N213" s="212"/>
      <c r="O213" s="212">
        <v>1</v>
      </c>
      <c r="P213" s="212" t="s">
        <v>163</v>
      </c>
      <c r="Q213" s="212">
        <v>2010</v>
      </c>
      <c r="R213" s="212"/>
      <c r="S213" s="212"/>
      <c r="T213" s="225"/>
      <c r="U213" s="216"/>
      <c r="V213" s="216"/>
      <c r="W213" s="216"/>
      <c r="X213" s="216"/>
    </row>
    <row r="214" spans="1:24" s="217" customFormat="1" ht="16.5" customHeight="1" x14ac:dyDescent="0.2">
      <c r="A214" s="212" t="s">
        <v>1251</v>
      </c>
      <c r="B214" s="212" t="s">
        <v>795</v>
      </c>
      <c r="C214" s="213" t="s">
        <v>796</v>
      </c>
      <c r="D214" s="212" t="s">
        <v>773</v>
      </c>
      <c r="E214" s="212" t="s">
        <v>158</v>
      </c>
      <c r="F214" s="212" t="s">
        <v>2085</v>
      </c>
      <c r="G214" s="212" t="s">
        <v>135</v>
      </c>
      <c r="H214" s="212">
        <v>56</v>
      </c>
      <c r="I214" s="212" t="s">
        <v>1244</v>
      </c>
      <c r="J214" s="212" t="s">
        <v>1245</v>
      </c>
      <c r="K214" s="212" t="s">
        <v>1252</v>
      </c>
      <c r="L214" s="212" t="s">
        <v>983</v>
      </c>
      <c r="M214" s="212" t="s">
        <v>1253</v>
      </c>
      <c r="N214" s="212"/>
      <c r="O214" s="212">
        <v>1</v>
      </c>
      <c r="P214" s="212" t="s">
        <v>163</v>
      </c>
      <c r="Q214" s="212">
        <v>2013</v>
      </c>
      <c r="R214" s="212"/>
      <c r="S214" s="212"/>
      <c r="T214" s="225"/>
      <c r="U214" s="216"/>
      <c r="V214" s="216"/>
      <c r="W214" s="216"/>
      <c r="X214" s="216"/>
    </row>
    <row r="215" spans="1:24" s="217" customFormat="1" ht="16.5" customHeight="1" x14ac:dyDescent="0.2">
      <c r="A215" s="212" t="s">
        <v>1254</v>
      </c>
      <c r="B215" s="212" t="s">
        <v>795</v>
      </c>
      <c r="C215" s="212" t="s">
        <v>796</v>
      </c>
      <c r="D215" s="212" t="s">
        <v>773</v>
      </c>
      <c r="E215" s="212" t="s">
        <v>158</v>
      </c>
      <c r="F215" s="212" t="s">
        <v>2084</v>
      </c>
      <c r="G215" s="212" t="s">
        <v>135</v>
      </c>
      <c r="H215" s="212">
        <v>56</v>
      </c>
      <c r="I215" s="212" t="s">
        <v>1244</v>
      </c>
      <c r="J215" s="212" t="s">
        <v>1245</v>
      </c>
      <c r="K215" s="212" t="s">
        <v>1255</v>
      </c>
      <c r="L215" s="212" t="s">
        <v>983</v>
      </c>
      <c r="M215" s="212" t="s">
        <v>1256</v>
      </c>
      <c r="N215" s="212"/>
      <c r="O215" s="212">
        <v>1</v>
      </c>
      <c r="P215" s="212" t="s">
        <v>163</v>
      </c>
      <c r="Q215" s="212">
        <v>2011</v>
      </c>
      <c r="R215" s="212"/>
      <c r="S215" s="212"/>
      <c r="T215" s="225"/>
      <c r="U215" s="216"/>
      <c r="V215" s="216"/>
      <c r="W215" s="216"/>
      <c r="X215" s="216"/>
    </row>
    <row r="216" spans="1:24" s="217" customFormat="1" ht="16.5" customHeight="1" x14ac:dyDescent="0.2">
      <c r="A216" s="212" t="s">
        <v>1257</v>
      </c>
      <c r="B216" s="212" t="s">
        <v>795</v>
      </c>
      <c r="C216" s="213" t="s">
        <v>796</v>
      </c>
      <c r="D216" s="212" t="s">
        <v>773</v>
      </c>
      <c r="E216" s="212" t="s">
        <v>158</v>
      </c>
      <c r="F216" s="212" t="s">
        <v>2085</v>
      </c>
      <c r="G216" s="212" t="s">
        <v>135</v>
      </c>
      <c r="H216" s="212">
        <v>56</v>
      </c>
      <c r="I216" s="212" t="s">
        <v>1244</v>
      </c>
      <c r="J216" s="212" t="s">
        <v>1245</v>
      </c>
      <c r="K216" s="212" t="s">
        <v>1258</v>
      </c>
      <c r="L216" s="212" t="s">
        <v>983</v>
      </c>
      <c r="M216" s="212" t="s">
        <v>1259</v>
      </c>
      <c r="N216" s="212"/>
      <c r="O216" s="212">
        <v>1</v>
      </c>
      <c r="P216" s="212" t="s">
        <v>163</v>
      </c>
      <c r="Q216" s="212">
        <v>2013</v>
      </c>
      <c r="R216" s="212"/>
      <c r="S216" s="212"/>
      <c r="T216" s="225"/>
      <c r="U216" s="216"/>
      <c r="V216" s="216"/>
      <c r="W216" s="216"/>
      <c r="X216" s="216"/>
    </row>
    <row r="217" spans="1:24" s="217" customFormat="1" ht="16.5" customHeight="1" x14ac:dyDescent="0.2">
      <c r="A217" s="212" t="s">
        <v>1260</v>
      </c>
      <c r="B217" s="212" t="s">
        <v>795</v>
      </c>
      <c r="C217" s="212" t="s">
        <v>796</v>
      </c>
      <c r="D217" s="212" t="s">
        <v>773</v>
      </c>
      <c r="E217" s="212" t="s">
        <v>158</v>
      </c>
      <c r="F217" s="212" t="s">
        <v>2084</v>
      </c>
      <c r="G217" s="212" t="s">
        <v>135</v>
      </c>
      <c r="H217" s="212">
        <v>56</v>
      </c>
      <c r="I217" s="212" t="s">
        <v>1244</v>
      </c>
      <c r="J217" s="212" t="s">
        <v>1245</v>
      </c>
      <c r="K217" s="212" t="s">
        <v>1261</v>
      </c>
      <c r="L217" s="212" t="s">
        <v>983</v>
      </c>
      <c r="M217" s="212" t="s">
        <v>1256</v>
      </c>
      <c r="N217" s="212"/>
      <c r="O217" s="212">
        <v>1</v>
      </c>
      <c r="P217" s="212" t="s">
        <v>163</v>
      </c>
      <c r="Q217" s="212">
        <v>2011</v>
      </c>
      <c r="R217" s="212"/>
      <c r="S217" s="212"/>
      <c r="T217" s="225"/>
      <c r="U217" s="216"/>
      <c r="V217" s="216"/>
      <c r="W217" s="216"/>
      <c r="X217" s="216"/>
    </row>
    <row r="218" spans="1:24" s="217" customFormat="1" ht="16.5" customHeight="1" x14ac:dyDescent="0.2">
      <c r="A218" s="212" t="s">
        <v>1262</v>
      </c>
      <c r="B218" s="212" t="s">
        <v>795</v>
      </c>
      <c r="C218" s="213" t="s">
        <v>796</v>
      </c>
      <c r="D218" s="212" t="s">
        <v>773</v>
      </c>
      <c r="E218" s="212" t="s">
        <v>158</v>
      </c>
      <c r="F218" s="212" t="s">
        <v>2085</v>
      </c>
      <c r="G218" s="212" t="s">
        <v>135</v>
      </c>
      <c r="H218" s="212">
        <v>56</v>
      </c>
      <c r="I218" s="212" t="s">
        <v>1244</v>
      </c>
      <c r="J218" s="212" t="s">
        <v>1245</v>
      </c>
      <c r="K218" s="212" t="s">
        <v>1263</v>
      </c>
      <c r="L218" s="212" t="s">
        <v>983</v>
      </c>
      <c r="M218" s="212" t="s">
        <v>1259</v>
      </c>
      <c r="N218" s="212"/>
      <c r="O218" s="212">
        <v>1</v>
      </c>
      <c r="P218" s="212" t="s">
        <v>163</v>
      </c>
      <c r="Q218" s="212">
        <v>2013</v>
      </c>
      <c r="R218" s="212"/>
      <c r="S218" s="212"/>
      <c r="T218" s="225"/>
      <c r="U218" s="216"/>
      <c r="V218" s="216"/>
      <c r="W218" s="216"/>
      <c r="X218" s="216"/>
    </row>
    <row r="219" spans="1:24" s="217" customFormat="1" ht="16.5" customHeight="1" x14ac:dyDescent="0.2">
      <c r="A219" s="212" t="s">
        <v>1264</v>
      </c>
      <c r="B219" s="212" t="s">
        <v>795</v>
      </c>
      <c r="C219" s="212" t="s">
        <v>796</v>
      </c>
      <c r="D219" s="212" t="s">
        <v>773</v>
      </c>
      <c r="E219" s="212" t="s">
        <v>158</v>
      </c>
      <c r="F219" s="212" t="s">
        <v>2084</v>
      </c>
      <c r="G219" s="212" t="s">
        <v>135</v>
      </c>
      <c r="H219" s="212">
        <v>56</v>
      </c>
      <c r="I219" s="212" t="s">
        <v>1244</v>
      </c>
      <c r="J219" s="212" t="s">
        <v>1245</v>
      </c>
      <c r="K219" s="212" t="s">
        <v>1265</v>
      </c>
      <c r="L219" s="212" t="s">
        <v>983</v>
      </c>
      <c r="M219" s="212" t="s">
        <v>1250</v>
      </c>
      <c r="N219" s="212"/>
      <c r="O219" s="212">
        <v>1</v>
      </c>
      <c r="P219" s="212" t="s">
        <v>163</v>
      </c>
      <c r="Q219" s="212">
        <v>2013</v>
      </c>
      <c r="R219" s="212"/>
      <c r="S219" s="212"/>
      <c r="T219" s="225"/>
      <c r="U219" s="216"/>
      <c r="V219" s="216"/>
      <c r="W219" s="216"/>
      <c r="X219" s="216"/>
    </row>
    <row r="220" spans="1:24" s="217" customFormat="1" ht="16.5" customHeight="1" x14ac:dyDescent="0.2">
      <c r="A220" s="212" t="s">
        <v>1266</v>
      </c>
      <c r="B220" s="212" t="s">
        <v>157</v>
      </c>
      <c r="C220" s="212" t="s">
        <v>787</v>
      </c>
      <c r="D220" s="212" t="s">
        <v>775</v>
      </c>
      <c r="E220" s="212" t="s">
        <v>158</v>
      </c>
      <c r="F220" s="212" t="s">
        <v>2087</v>
      </c>
      <c r="G220" s="212" t="s">
        <v>135</v>
      </c>
      <c r="H220" s="212">
        <v>56</v>
      </c>
      <c r="I220" s="212" t="s">
        <v>1244</v>
      </c>
      <c r="J220" s="212" t="s">
        <v>1245</v>
      </c>
      <c r="K220" s="213" t="s">
        <v>1267</v>
      </c>
      <c r="L220" s="212" t="s">
        <v>983</v>
      </c>
      <c r="M220" s="212" t="s">
        <v>1268</v>
      </c>
      <c r="N220" s="212"/>
      <c r="O220" s="212">
        <v>1</v>
      </c>
      <c r="P220" s="212" t="s">
        <v>163</v>
      </c>
      <c r="Q220" s="212">
        <v>2010</v>
      </c>
      <c r="R220" s="212"/>
      <c r="S220" s="212"/>
      <c r="T220" s="225"/>
      <c r="U220" s="216"/>
      <c r="V220" s="216"/>
      <c r="W220" s="216"/>
      <c r="X220" s="216"/>
    </row>
    <row r="221" spans="1:24" s="217" customFormat="1" ht="16.5" customHeight="1" x14ac:dyDescent="0.2">
      <c r="A221" s="212" t="s">
        <v>1269</v>
      </c>
      <c r="B221" s="212" t="s">
        <v>795</v>
      </c>
      <c r="C221" s="212" t="s">
        <v>796</v>
      </c>
      <c r="D221" s="212" t="s">
        <v>773</v>
      </c>
      <c r="E221" s="212" t="s">
        <v>158</v>
      </c>
      <c r="F221" s="212" t="s">
        <v>797</v>
      </c>
      <c r="G221" s="212" t="s">
        <v>135</v>
      </c>
      <c r="H221" s="212">
        <v>56</v>
      </c>
      <c r="I221" s="212" t="s">
        <v>1244</v>
      </c>
      <c r="J221" s="212" t="s">
        <v>1245</v>
      </c>
      <c r="K221" s="212" t="s">
        <v>1270</v>
      </c>
      <c r="L221" s="212" t="s">
        <v>983</v>
      </c>
      <c r="M221" s="212" t="s">
        <v>1271</v>
      </c>
      <c r="N221" s="212"/>
      <c r="O221" s="212">
        <v>1</v>
      </c>
      <c r="P221" s="212" t="s">
        <v>163</v>
      </c>
      <c r="Q221" s="212">
        <v>2011</v>
      </c>
      <c r="R221" s="212"/>
      <c r="S221" s="212"/>
      <c r="T221" s="225"/>
      <c r="U221" s="216"/>
      <c r="V221" s="216"/>
      <c r="W221" s="216"/>
      <c r="X221" s="216"/>
    </row>
    <row r="222" spans="1:24" s="217" customFormat="1" ht="16.5" customHeight="1" x14ac:dyDescent="0.2">
      <c r="A222" s="212" t="s">
        <v>1272</v>
      </c>
      <c r="B222" s="212" t="s">
        <v>795</v>
      </c>
      <c r="C222" s="212" t="s">
        <v>842</v>
      </c>
      <c r="D222" s="212" t="s">
        <v>776</v>
      </c>
      <c r="E222" s="212" t="s">
        <v>158</v>
      </c>
      <c r="F222" s="212" t="s">
        <v>2099</v>
      </c>
      <c r="G222" s="212" t="s">
        <v>135</v>
      </c>
      <c r="H222" s="212">
        <v>56</v>
      </c>
      <c r="I222" s="212" t="s">
        <v>1244</v>
      </c>
      <c r="J222" s="212" t="s">
        <v>1245</v>
      </c>
      <c r="K222" s="212" t="s">
        <v>1270</v>
      </c>
      <c r="L222" s="212" t="s">
        <v>983</v>
      </c>
      <c r="M222" s="212" t="s">
        <v>1273</v>
      </c>
      <c r="N222" s="212"/>
      <c r="O222" s="212">
        <v>1</v>
      </c>
      <c r="P222" s="212" t="s">
        <v>163</v>
      </c>
      <c r="Q222" s="212">
        <v>2010</v>
      </c>
      <c r="R222" s="212"/>
      <c r="S222" s="212"/>
      <c r="T222" s="225"/>
      <c r="U222" s="216"/>
      <c r="V222" s="216"/>
      <c r="W222" s="216"/>
      <c r="X222" s="216"/>
    </row>
    <row r="223" spans="1:24" s="217" customFormat="1" ht="16.5" customHeight="1" x14ac:dyDescent="0.2">
      <c r="A223" s="212" t="s">
        <v>1274</v>
      </c>
      <c r="B223" s="212" t="s">
        <v>157</v>
      </c>
      <c r="C223" s="212" t="s">
        <v>787</v>
      </c>
      <c r="D223" s="212" t="s">
        <v>775</v>
      </c>
      <c r="E223" s="212" t="s">
        <v>158</v>
      </c>
      <c r="F223" s="212" t="s">
        <v>2087</v>
      </c>
      <c r="G223" s="212" t="s">
        <v>135</v>
      </c>
      <c r="H223" s="212">
        <v>56</v>
      </c>
      <c r="I223" s="212" t="s">
        <v>1244</v>
      </c>
      <c r="J223" s="212" t="s">
        <v>1245</v>
      </c>
      <c r="K223" s="212" t="s">
        <v>1275</v>
      </c>
      <c r="L223" s="212" t="s">
        <v>983</v>
      </c>
      <c r="M223" s="212" t="s">
        <v>1276</v>
      </c>
      <c r="N223" s="212"/>
      <c r="O223" s="212">
        <v>1</v>
      </c>
      <c r="P223" s="212" t="s">
        <v>163</v>
      </c>
      <c r="Q223" s="212">
        <v>2010</v>
      </c>
      <c r="R223" s="212"/>
      <c r="S223" s="212"/>
      <c r="T223" s="225"/>
      <c r="U223" s="216"/>
      <c r="V223" s="216"/>
      <c r="W223" s="216"/>
      <c r="X223" s="216"/>
    </row>
    <row r="224" spans="1:24" s="217" customFormat="1" ht="16.5" customHeight="1" x14ac:dyDescent="0.2">
      <c r="A224" s="212" t="s">
        <v>1277</v>
      </c>
      <c r="B224" s="212" t="s">
        <v>157</v>
      </c>
      <c r="C224" s="212" t="s">
        <v>787</v>
      </c>
      <c r="D224" s="212" t="s">
        <v>775</v>
      </c>
      <c r="E224" s="212" t="s">
        <v>158</v>
      </c>
      <c r="F224" s="212" t="s">
        <v>2087</v>
      </c>
      <c r="G224" s="212" t="s">
        <v>135</v>
      </c>
      <c r="H224" s="212">
        <v>56</v>
      </c>
      <c r="I224" s="212" t="s">
        <v>1244</v>
      </c>
      <c r="J224" s="212" t="s">
        <v>1245</v>
      </c>
      <c r="K224" s="212" t="s">
        <v>1278</v>
      </c>
      <c r="L224" s="212" t="s">
        <v>983</v>
      </c>
      <c r="M224" s="212" t="s">
        <v>1279</v>
      </c>
      <c r="N224" s="212"/>
      <c r="O224" s="212">
        <v>1</v>
      </c>
      <c r="P224" s="212" t="s">
        <v>163</v>
      </c>
      <c r="Q224" s="212">
        <v>2010</v>
      </c>
      <c r="R224" s="212"/>
      <c r="S224" s="212"/>
      <c r="T224" s="225"/>
      <c r="U224" s="216"/>
      <c r="V224" s="216"/>
      <c r="W224" s="216"/>
      <c r="X224" s="216"/>
    </row>
    <row r="225" spans="1:24" s="217" customFormat="1" ht="16.5" customHeight="1" x14ac:dyDescent="0.2">
      <c r="A225" s="212" t="s">
        <v>1280</v>
      </c>
      <c r="B225" s="212" t="s">
        <v>795</v>
      </c>
      <c r="C225" s="212" t="s">
        <v>796</v>
      </c>
      <c r="D225" s="212" t="s">
        <v>773</v>
      </c>
      <c r="E225" s="212" t="s">
        <v>158</v>
      </c>
      <c r="F225" s="212" t="s">
        <v>797</v>
      </c>
      <c r="G225" s="212" t="s">
        <v>135</v>
      </c>
      <c r="H225" s="212">
        <v>56</v>
      </c>
      <c r="I225" s="212" t="s">
        <v>1244</v>
      </c>
      <c r="J225" s="212" t="s">
        <v>1245</v>
      </c>
      <c r="K225" s="212" t="s">
        <v>1281</v>
      </c>
      <c r="L225" s="212" t="s">
        <v>983</v>
      </c>
      <c r="M225" s="212" t="s">
        <v>1250</v>
      </c>
      <c r="N225" s="212"/>
      <c r="O225" s="212">
        <v>1</v>
      </c>
      <c r="P225" s="212" t="s">
        <v>163</v>
      </c>
      <c r="Q225" s="212">
        <v>2012</v>
      </c>
      <c r="R225" s="212"/>
      <c r="S225" s="212"/>
      <c r="T225" s="225"/>
      <c r="U225" s="216"/>
      <c r="V225" s="216"/>
      <c r="W225" s="216"/>
      <c r="X225" s="216"/>
    </row>
    <row r="226" spans="1:24" s="217" customFormat="1" ht="16.5" customHeight="1" x14ac:dyDescent="0.2">
      <c r="A226" s="212" t="s">
        <v>1282</v>
      </c>
      <c r="B226" s="212" t="s">
        <v>795</v>
      </c>
      <c r="C226" s="213" t="s">
        <v>796</v>
      </c>
      <c r="D226" s="212" t="s">
        <v>773</v>
      </c>
      <c r="E226" s="212" t="s">
        <v>158</v>
      </c>
      <c r="F226" s="212" t="s">
        <v>2085</v>
      </c>
      <c r="G226" s="212" t="s">
        <v>135</v>
      </c>
      <c r="H226" s="212">
        <v>56</v>
      </c>
      <c r="I226" s="212" t="s">
        <v>1244</v>
      </c>
      <c r="J226" s="212" t="s">
        <v>1245</v>
      </c>
      <c r="K226" s="212" t="s">
        <v>1283</v>
      </c>
      <c r="L226" s="212" t="s">
        <v>983</v>
      </c>
      <c r="M226" s="212" t="s">
        <v>1284</v>
      </c>
      <c r="N226" s="212"/>
      <c r="O226" s="212">
        <v>1</v>
      </c>
      <c r="P226" s="212" t="s">
        <v>163</v>
      </c>
      <c r="Q226" s="212">
        <v>2013</v>
      </c>
      <c r="R226" s="212"/>
      <c r="S226" s="212"/>
      <c r="T226" s="225"/>
      <c r="U226" s="216"/>
      <c r="V226" s="216"/>
      <c r="W226" s="216"/>
      <c r="X226" s="216"/>
    </row>
    <row r="227" spans="1:24" s="217" customFormat="1" ht="16.5" customHeight="1" x14ac:dyDescent="0.2">
      <c r="A227" s="212" t="s">
        <v>1285</v>
      </c>
      <c r="B227" s="212" t="s">
        <v>157</v>
      </c>
      <c r="C227" s="212" t="s">
        <v>787</v>
      </c>
      <c r="D227" s="212" t="s">
        <v>775</v>
      </c>
      <c r="E227" s="212" t="s">
        <v>158</v>
      </c>
      <c r="F227" s="212" t="s">
        <v>2087</v>
      </c>
      <c r="G227" s="212" t="s">
        <v>135</v>
      </c>
      <c r="H227" s="212">
        <v>56</v>
      </c>
      <c r="I227" s="212" t="s">
        <v>1244</v>
      </c>
      <c r="J227" s="212" t="s">
        <v>1245</v>
      </c>
      <c r="K227" s="212" t="s">
        <v>1286</v>
      </c>
      <c r="L227" s="212" t="s">
        <v>983</v>
      </c>
      <c r="M227" s="212" t="s">
        <v>1268</v>
      </c>
      <c r="N227" s="212"/>
      <c r="O227" s="212">
        <v>1</v>
      </c>
      <c r="P227" s="212" t="s">
        <v>163</v>
      </c>
      <c r="Q227" s="212">
        <v>2010</v>
      </c>
      <c r="R227" s="212"/>
      <c r="S227" s="212"/>
      <c r="T227" s="225"/>
      <c r="U227" s="216"/>
      <c r="V227" s="216"/>
      <c r="W227" s="216"/>
      <c r="X227" s="216"/>
    </row>
    <row r="228" spans="1:24" s="217" customFormat="1" ht="16.5" customHeight="1" x14ac:dyDescent="0.2">
      <c r="A228" s="212" t="s">
        <v>1287</v>
      </c>
      <c r="B228" s="212" t="s">
        <v>157</v>
      </c>
      <c r="C228" s="212" t="s">
        <v>787</v>
      </c>
      <c r="D228" s="212" t="s">
        <v>775</v>
      </c>
      <c r="E228" s="212" t="s">
        <v>158</v>
      </c>
      <c r="F228" s="212" t="s">
        <v>2087</v>
      </c>
      <c r="G228" s="212" t="s">
        <v>135</v>
      </c>
      <c r="H228" s="212">
        <v>56</v>
      </c>
      <c r="I228" s="212" t="s">
        <v>1244</v>
      </c>
      <c r="J228" s="212" t="s">
        <v>1245</v>
      </c>
      <c r="K228" s="212" t="s">
        <v>1288</v>
      </c>
      <c r="L228" s="212" t="s">
        <v>983</v>
      </c>
      <c r="M228" s="212" t="s">
        <v>1289</v>
      </c>
      <c r="N228" s="212"/>
      <c r="O228" s="212">
        <v>1</v>
      </c>
      <c r="P228" s="212" t="s">
        <v>163</v>
      </c>
      <c r="Q228" s="212">
        <v>2010</v>
      </c>
      <c r="R228" s="212"/>
      <c r="S228" s="212"/>
      <c r="T228" s="225"/>
      <c r="U228" s="216"/>
      <c r="V228" s="216"/>
      <c r="W228" s="216"/>
      <c r="X228" s="216"/>
    </row>
    <row r="229" spans="1:24" s="217" customFormat="1" ht="16.5" customHeight="1" x14ac:dyDescent="0.2">
      <c r="A229" s="212" t="s">
        <v>1290</v>
      </c>
      <c r="B229" s="212" t="s">
        <v>795</v>
      </c>
      <c r="C229" s="212" t="s">
        <v>796</v>
      </c>
      <c r="D229" s="212" t="s">
        <v>773</v>
      </c>
      <c r="E229" s="212" t="s">
        <v>158</v>
      </c>
      <c r="F229" s="212" t="s">
        <v>2084</v>
      </c>
      <c r="G229" s="212" t="s">
        <v>135</v>
      </c>
      <c r="H229" s="212">
        <v>56</v>
      </c>
      <c r="I229" s="212" t="s">
        <v>1244</v>
      </c>
      <c r="J229" s="212" t="s">
        <v>1245</v>
      </c>
      <c r="K229" s="212" t="s">
        <v>1288</v>
      </c>
      <c r="L229" s="212" t="s">
        <v>983</v>
      </c>
      <c r="M229" s="212" t="s">
        <v>1291</v>
      </c>
      <c r="N229" s="212"/>
      <c r="O229" s="212">
        <v>1</v>
      </c>
      <c r="P229" s="212" t="s">
        <v>163</v>
      </c>
      <c r="Q229" s="212">
        <v>2010</v>
      </c>
      <c r="R229" s="212"/>
      <c r="S229" s="212"/>
      <c r="T229" s="225"/>
      <c r="U229" s="216"/>
      <c r="V229" s="216"/>
      <c r="W229" s="216"/>
      <c r="X229" s="216"/>
    </row>
    <row r="230" spans="1:24" s="217" customFormat="1" ht="16.5" customHeight="1" x14ac:dyDescent="0.2">
      <c r="A230" s="212" t="s">
        <v>1292</v>
      </c>
      <c r="B230" s="212" t="s">
        <v>157</v>
      </c>
      <c r="C230" s="212" t="s">
        <v>787</v>
      </c>
      <c r="D230" s="212" t="s">
        <v>775</v>
      </c>
      <c r="E230" s="212" t="s">
        <v>158</v>
      </c>
      <c r="F230" s="212" t="s">
        <v>2087</v>
      </c>
      <c r="G230" s="212" t="s">
        <v>135</v>
      </c>
      <c r="H230" s="212">
        <v>56</v>
      </c>
      <c r="I230" s="212" t="s">
        <v>1244</v>
      </c>
      <c r="J230" s="212" t="s">
        <v>1245</v>
      </c>
      <c r="K230" s="212" t="s">
        <v>1293</v>
      </c>
      <c r="L230" s="212" t="s">
        <v>983</v>
      </c>
      <c r="M230" s="212" t="s">
        <v>1294</v>
      </c>
      <c r="N230" s="212"/>
      <c r="O230" s="212">
        <v>1</v>
      </c>
      <c r="P230" s="212" t="s">
        <v>163</v>
      </c>
      <c r="Q230" s="212">
        <v>2010</v>
      </c>
      <c r="R230" s="212"/>
      <c r="S230" s="212"/>
      <c r="T230" s="225"/>
      <c r="U230" s="216"/>
      <c r="V230" s="216"/>
      <c r="W230" s="216"/>
      <c r="X230" s="216"/>
    </row>
    <row r="231" spans="1:24" s="217" customFormat="1" ht="16.5" customHeight="1" x14ac:dyDescent="0.2">
      <c r="A231" s="212" t="s">
        <v>1295</v>
      </c>
      <c r="B231" s="212" t="s">
        <v>157</v>
      </c>
      <c r="C231" s="212" t="s">
        <v>787</v>
      </c>
      <c r="D231" s="212" t="s">
        <v>775</v>
      </c>
      <c r="E231" s="212" t="s">
        <v>158</v>
      </c>
      <c r="F231" s="212" t="s">
        <v>2087</v>
      </c>
      <c r="G231" s="212" t="s">
        <v>135</v>
      </c>
      <c r="H231" s="212">
        <v>56</v>
      </c>
      <c r="I231" s="212" t="s">
        <v>1244</v>
      </c>
      <c r="J231" s="212" t="s">
        <v>1245</v>
      </c>
      <c r="K231" s="212" t="s">
        <v>1296</v>
      </c>
      <c r="L231" s="212" t="s">
        <v>983</v>
      </c>
      <c r="M231" s="212" t="s">
        <v>1279</v>
      </c>
      <c r="N231" s="212"/>
      <c r="O231" s="212">
        <v>1</v>
      </c>
      <c r="P231" s="212" t="s">
        <v>163</v>
      </c>
      <c r="Q231" s="212">
        <v>2010</v>
      </c>
      <c r="R231" s="212"/>
      <c r="S231" s="212"/>
      <c r="T231" s="225"/>
      <c r="U231" s="216"/>
      <c r="V231" s="216"/>
      <c r="W231" s="216"/>
      <c r="X231" s="216"/>
    </row>
    <row r="232" spans="1:24" s="217" customFormat="1" ht="16.5" customHeight="1" x14ac:dyDescent="0.2">
      <c r="A232" s="212" t="s">
        <v>1297</v>
      </c>
      <c r="B232" s="212" t="s">
        <v>795</v>
      </c>
      <c r="C232" s="213" t="s">
        <v>796</v>
      </c>
      <c r="D232" s="212" t="s">
        <v>773</v>
      </c>
      <c r="E232" s="212" t="s">
        <v>158</v>
      </c>
      <c r="F232" s="212" t="s">
        <v>2113</v>
      </c>
      <c r="G232" s="212" t="s">
        <v>135</v>
      </c>
      <c r="H232" s="212">
        <v>56</v>
      </c>
      <c r="I232" s="212" t="s">
        <v>1244</v>
      </c>
      <c r="J232" s="212" t="s">
        <v>1245</v>
      </c>
      <c r="K232" s="212" t="s">
        <v>1298</v>
      </c>
      <c r="L232" s="212" t="s">
        <v>1299</v>
      </c>
      <c r="M232" s="212" t="s">
        <v>1300</v>
      </c>
      <c r="N232" s="212" t="s">
        <v>1301</v>
      </c>
      <c r="O232" s="212">
        <v>1</v>
      </c>
      <c r="P232" s="212" t="s">
        <v>163</v>
      </c>
      <c r="Q232" s="212">
        <v>2010</v>
      </c>
      <c r="R232" s="212"/>
      <c r="S232" s="212"/>
      <c r="T232" s="225"/>
      <c r="U232" s="216"/>
      <c r="V232" s="216"/>
      <c r="W232" s="216"/>
      <c r="X232" s="216"/>
    </row>
    <row r="233" spans="1:24" s="217" customFormat="1" ht="16.5" customHeight="1" x14ac:dyDescent="0.2">
      <c r="A233" s="212" t="s">
        <v>1302</v>
      </c>
      <c r="B233" s="212" t="s">
        <v>157</v>
      </c>
      <c r="C233" s="212" t="s">
        <v>814</v>
      </c>
      <c r="D233" s="212" t="s">
        <v>121</v>
      </c>
      <c r="E233" s="212" t="s">
        <v>158</v>
      </c>
      <c r="F233" s="212" t="s">
        <v>228</v>
      </c>
      <c r="G233" s="212" t="s">
        <v>135</v>
      </c>
      <c r="H233" s="212">
        <v>56</v>
      </c>
      <c r="I233" s="212" t="s">
        <v>1244</v>
      </c>
      <c r="J233" s="212" t="s">
        <v>1245</v>
      </c>
      <c r="K233" s="212" t="s">
        <v>1303</v>
      </c>
      <c r="L233" s="212" t="s">
        <v>469</v>
      </c>
      <c r="M233" s="212" t="s">
        <v>1304</v>
      </c>
      <c r="N233" s="212" t="s">
        <v>1305</v>
      </c>
      <c r="O233" s="212">
        <v>9</v>
      </c>
      <c r="P233" s="212" t="s">
        <v>163</v>
      </c>
      <c r="Q233" s="212"/>
      <c r="R233" s="212"/>
      <c r="S233" s="212"/>
      <c r="T233" s="225"/>
      <c r="U233" s="216"/>
      <c r="V233" s="216"/>
      <c r="W233" s="216"/>
      <c r="X233" s="216"/>
    </row>
    <row r="234" spans="1:24" s="217" customFormat="1" ht="16.5" customHeight="1" x14ac:dyDescent="0.2">
      <c r="A234" s="212" t="s">
        <v>1306</v>
      </c>
      <c r="B234" s="212" t="s">
        <v>795</v>
      </c>
      <c r="C234" s="212" t="s">
        <v>796</v>
      </c>
      <c r="D234" s="212" t="s">
        <v>773</v>
      </c>
      <c r="E234" s="212" t="s">
        <v>158</v>
      </c>
      <c r="F234" s="212" t="s">
        <v>2084</v>
      </c>
      <c r="G234" s="212" t="s">
        <v>135</v>
      </c>
      <c r="H234" s="212">
        <v>56</v>
      </c>
      <c r="I234" s="212" t="s">
        <v>1244</v>
      </c>
      <c r="J234" s="212" t="s">
        <v>1245</v>
      </c>
      <c r="K234" s="212" t="s">
        <v>1307</v>
      </c>
      <c r="L234" s="212" t="s">
        <v>1009</v>
      </c>
      <c r="M234" s="212" t="s">
        <v>1009</v>
      </c>
      <c r="N234" s="212" t="s">
        <v>1009</v>
      </c>
      <c r="O234" s="212">
        <v>1</v>
      </c>
      <c r="P234" s="212" t="s">
        <v>163</v>
      </c>
      <c r="Q234" s="212">
        <v>2011</v>
      </c>
      <c r="R234" s="212"/>
      <c r="S234" s="212"/>
      <c r="T234" s="225"/>
      <c r="U234" s="216"/>
      <c r="V234" s="216"/>
      <c r="W234" s="216"/>
      <c r="X234" s="216"/>
    </row>
    <row r="235" spans="1:24" s="217" customFormat="1" ht="16.5" customHeight="1" x14ac:dyDescent="0.2">
      <c r="A235" s="212" t="s">
        <v>1308</v>
      </c>
      <c r="B235" s="212" t="s">
        <v>795</v>
      </c>
      <c r="C235" s="212" t="s">
        <v>796</v>
      </c>
      <c r="D235" s="212" t="s">
        <v>773</v>
      </c>
      <c r="E235" s="212" t="s">
        <v>158</v>
      </c>
      <c r="F235" s="212" t="s">
        <v>797</v>
      </c>
      <c r="G235" s="212" t="s">
        <v>135</v>
      </c>
      <c r="H235" s="212">
        <v>56</v>
      </c>
      <c r="I235" s="212" t="s">
        <v>1244</v>
      </c>
      <c r="J235" s="212" t="s">
        <v>1245</v>
      </c>
      <c r="K235" s="212" t="s">
        <v>1309</v>
      </c>
      <c r="L235" s="212" t="s">
        <v>1033</v>
      </c>
      <c r="M235" s="212" t="s">
        <v>1310</v>
      </c>
      <c r="N235" s="212" t="s">
        <v>1226</v>
      </c>
      <c r="O235" s="212">
        <v>1</v>
      </c>
      <c r="P235" s="212" t="s">
        <v>163</v>
      </c>
      <c r="Q235" s="212">
        <v>2014</v>
      </c>
      <c r="R235" s="212"/>
      <c r="S235" s="212"/>
      <c r="T235" s="225"/>
      <c r="U235" s="216"/>
      <c r="V235" s="216"/>
      <c r="W235" s="216"/>
      <c r="X235" s="216"/>
    </row>
    <row r="236" spans="1:24" s="217" customFormat="1" ht="16.5" customHeight="1" x14ac:dyDescent="0.2">
      <c r="A236" s="212" t="s">
        <v>1311</v>
      </c>
      <c r="B236" s="212" t="s">
        <v>795</v>
      </c>
      <c r="C236" s="212" t="s">
        <v>796</v>
      </c>
      <c r="D236" s="212" t="s">
        <v>773</v>
      </c>
      <c r="E236" s="212" t="s">
        <v>158</v>
      </c>
      <c r="F236" s="212" t="s">
        <v>2084</v>
      </c>
      <c r="G236" s="212" t="s">
        <v>135</v>
      </c>
      <c r="H236" s="212">
        <v>56</v>
      </c>
      <c r="I236" s="212" t="s">
        <v>1244</v>
      </c>
      <c r="J236" s="212" t="s">
        <v>1245</v>
      </c>
      <c r="K236" s="212" t="s">
        <v>1312</v>
      </c>
      <c r="L236" s="212" t="s">
        <v>1033</v>
      </c>
      <c r="M236" s="212" t="s">
        <v>1313</v>
      </c>
      <c r="N236" s="212" t="s">
        <v>1314</v>
      </c>
      <c r="O236" s="212">
        <v>1</v>
      </c>
      <c r="P236" s="212" t="s">
        <v>163</v>
      </c>
      <c r="Q236" s="212">
        <v>2011</v>
      </c>
      <c r="R236" s="212"/>
      <c r="S236" s="212"/>
      <c r="T236" s="225"/>
      <c r="U236" s="216"/>
      <c r="V236" s="216"/>
      <c r="W236" s="216"/>
      <c r="X236" s="216"/>
    </row>
    <row r="237" spans="1:24" s="217" customFormat="1" ht="16.5" customHeight="1" x14ac:dyDescent="0.2">
      <c r="A237" s="212" t="s">
        <v>1315</v>
      </c>
      <c r="B237" s="212" t="s">
        <v>795</v>
      </c>
      <c r="C237" s="213" t="s">
        <v>796</v>
      </c>
      <c r="D237" s="212" t="s">
        <v>773</v>
      </c>
      <c r="E237" s="212" t="s">
        <v>158</v>
      </c>
      <c r="F237" s="212" t="s">
        <v>2085</v>
      </c>
      <c r="G237" s="212" t="s">
        <v>135</v>
      </c>
      <c r="H237" s="212">
        <v>56</v>
      </c>
      <c r="I237" s="212" t="s">
        <v>1244</v>
      </c>
      <c r="J237" s="212" t="s">
        <v>1245</v>
      </c>
      <c r="K237" s="212" t="s">
        <v>1312</v>
      </c>
      <c r="L237" s="212" t="s">
        <v>1033</v>
      </c>
      <c r="M237" s="212" t="s">
        <v>1313</v>
      </c>
      <c r="N237" s="212" t="s">
        <v>1314</v>
      </c>
      <c r="O237" s="212">
        <v>1</v>
      </c>
      <c r="P237" s="212" t="s">
        <v>163</v>
      </c>
      <c r="Q237" s="212">
        <v>2011</v>
      </c>
      <c r="R237" s="212"/>
      <c r="S237" s="212"/>
      <c r="T237" s="225"/>
      <c r="U237" s="216"/>
      <c r="V237" s="216"/>
      <c r="W237" s="216"/>
      <c r="X237" s="216"/>
    </row>
    <row r="238" spans="1:24" s="217" customFormat="1" ht="16.5" customHeight="1" x14ac:dyDescent="0.2">
      <c r="A238" s="212" t="s">
        <v>1316</v>
      </c>
      <c r="B238" s="212" t="s">
        <v>157</v>
      </c>
      <c r="C238" s="212" t="s">
        <v>814</v>
      </c>
      <c r="D238" s="212" t="s">
        <v>121</v>
      </c>
      <c r="E238" s="212" t="s">
        <v>158</v>
      </c>
      <c r="F238" s="212"/>
      <c r="G238" s="212" t="s">
        <v>135</v>
      </c>
      <c r="H238" s="212">
        <v>56</v>
      </c>
      <c r="I238" s="212" t="s">
        <v>1244</v>
      </c>
      <c r="J238" s="212" t="s">
        <v>1245</v>
      </c>
      <c r="K238" s="212" t="s">
        <v>1317</v>
      </c>
      <c r="L238" s="212" t="s">
        <v>415</v>
      </c>
      <c r="M238" s="212" t="s">
        <v>1318</v>
      </c>
      <c r="N238" s="212" t="s">
        <v>1319</v>
      </c>
      <c r="O238" s="212">
        <v>3</v>
      </c>
      <c r="P238" s="212" t="s">
        <v>163</v>
      </c>
      <c r="Q238" s="212"/>
      <c r="R238" s="212"/>
      <c r="S238" s="212"/>
      <c r="T238" s="225"/>
      <c r="U238" s="216"/>
      <c r="V238" s="216"/>
      <c r="W238" s="216"/>
      <c r="X238" s="216"/>
    </row>
    <row r="239" spans="1:24" s="217" customFormat="1" ht="16.5" customHeight="1" x14ac:dyDescent="0.2">
      <c r="A239" s="212" t="s">
        <v>1320</v>
      </c>
      <c r="B239" s="212" t="s">
        <v>157</v>
      </c>
      <c r="C239" s="212" t="s">
        <v>814</v>
      </c>
      <c r="D239" s="212" t="s">
        <v>121</v>
      </c>
      <c r="E239" s="212" t="s">
        <v>158</v>
      </c>
      <c r="F239" s="212"/>
      <c r="G239" s="212" t="s">
        <v>135</v>
      </c>
      <c r="H239" s="212">
        <v>56</v>
      </c>
      <c r="I239" s="212" t="s">
        <v>1244</v>
      </c>
      <c r="J239" s="212" t="s">
        <v>1245</v>
      </c>
      <c r="K239" s="212" t="s">
        <v>1321</v>
      </c>
      <c r="L239" s="212" t="s">
        <v>415</v>
      </c>
      <c r="M239" s="212" t="s">
        <v>1322</v>
      </c>
      <c r="N239" s="212" t="s">
        <v>1323</v>
      </c>
      <c r="O239" s="212">
        <v>1</v>
      </c>
      <c r="P239" s="212" t="s">
        <v>163</v>
      </c>
      <c r="Q239" s="212"/>
      <c r="R239" s="212"/>
      <c r="S239" s="212"/>
      <c r="T239" s="225"/>
      <c r="U239" s="216"/>
      <c r="V239" s="216"/>
      <c r="W239" s="216"/>
      <c r="X239" s="216"/>
    </row>
    <row r="240" spans="1:24" s="217" customFormat="1" ht="16.5" customHeight="1" x14ac:dyDescent="0.2">
      <c r="A240" s="212" t="s">
        <v>1324</v>
      </c>
      <c r="B240" s="212" t="s">
        <v>157</v>
      </c>
      <c r="C240" s="212" t="s">
        <v>787</v>
      </c>
      <c r="D240" s="212" t="s">
        <v>775</v>
      </c>
      <c r="E240" s="212" t="s">
        <v>158</v>
      </c>
      <c r="F240" s="212" t="s">
        <v>2087</v>
      </c>
      <c r="G240" s="212" t="s">
        <v>135</v>
      </c>
      <c r="H240" s="212">
        <v>56</v>
      </c>
      <c r="I240" s="212" t="s">
        <v>1244</v>
      </c>
      <c r="J240" s="212" t="s">
        <v>1245</v>
      </c>
      <c r="K240" s="212" t="s">
        <v>1325</v>
      </c>
      <c r="L240" s="212" t="s">
        <v>1033</v>
      </c>
      <c r="M240" s="212" t="s">
        <v>1326</v>
      </c>
      <c r="N240" s="212"/>
      <c r="O240" s="212">
        <v>2</v>
      </c>
      <c r="P240" s="212" t="s">
        <v>163</v>
      </c>
      <c r="Q240" s="212">
        <v>2012</v>
      </c>
      <c r="R240" s="212"/>
      <c r="S240" s="212"/>
      <c r="T240" s="225"/>
      <c r="U240" s="216"/>
      <c r="V240" s="216"/>
      <c r="W240" s="216"/>
      <c r="X240" s="216"/>
    </row>
    <row r="241" spans="1:24" s="217" customFormat="1" ht="16.5" customHeight="1" x14ac:dyDescent="0.2">
      <c r="A241" s="212" t="s">
        <v>1327</v>
      </c>
      <c r="B241" s="212" t="s">
        <v>795</v>
      </c>
      <c r="C241" s="213" t="s">
        <v>796</v>
      </c>
      <c r="D241" s="212" t="s">
        <v>773</v>
      </c>
      <c r="E241" s="212" t="s">
        <v>158</v>
      </c>
      <c r="F241" s="212" t="s">
        <v>2114</v>
      </c>
      <c r="G241" s="212" t="s">
        <v>135</v>
      </c>
      <c r="H241" s="212">
        <v>56</v>
      </c>
      <c r="I241" s="212" t="s">
        <v>1244</v>
      </c>
      <c r="J241" s="212" t="s">
        <v>1245</v>
      </c>
      <c r="K241" s="212" t="s">
        <v>1328</v>
      </c>
      <c r="L241" s="212" t="s">
        <v>1033</v>
      </c>
      <c r="M241" s="212" t="s">
        <v>1329</v>
      </c>
      <c r="N241" s="212"/>
      <c r="O241" s="212">
        <v>1</v>
      </c>
      <c r="P241" s="212" t="s">
        <v>163</v>
      </c>
      <c r="Q241" s="212">
        <v>2012</v>
      </c>
      <c r="R241" s="212"/>
      <c r="S241" s="212"/>
      <c r="T241" s="225"/>
      <c r="U241" s="216"/>
      <c r="V241" s="216"/>
      <c r="W241" s="216"/>
      <c r="X241" s="216"/>
    </row>
    <row r="242" spans="1:24" s="217" customFormat="1" ht="16.5" customHeight="1" x14ac:dyDescent="0.2">
      <c r="A242" s="212" t="s">
        <v>1330</v>
      </c>
      <c r="B242" s="212" t="s">
        <v>157</v>
      </c>
      <c r="C242" s="212" t="s">
        <v>787</v>
      </c>
      <c r="D242" s="212" t="s">
        <v>775</v>
      </c>
      <c r="E242" s="212" t="s">
        <v>158</v>
      </c>
      <c r="F242" s="212" t="s">
        <v>2115</v>
      </c>
      <c r="G242" s="212" t="s">
        <v>135</v>
      </c>
      <c r="H242" s="212">
        <v>56</v>
      </c>
      <c r="I242" s="212" t="s">
        <v>1244</v>
      </c>
      <c r="J242" s="212" t="s">
        <v>1245</v>
      </c>
      <c r="K242" s="212" t="s">
        <v>1328</v>
      </c>
      <c r="L242" s="212" t="s">
        <v>1033</v>
      </c>
      <c r="M242" s="212" t="s">
        <v>1329</v>
      </c>
      <c r="N242" s="212"/>
      <c r="O242" s="212">
        <v>1</v>
      </c>
      <c r="P242" s="212" t="s">
        <v>163</v>
      </c>
      <c r="Q242" s="212">
        <v>2012</v>
      </c>
      <c r="R242" s="212"/>
      <c r="S242" s="212"/>
      <c r="T242" s="225"/>
      <c r="U242" s="216"/>
      <c r="V242" s="216"/>
      <c r="W242" s="216"/>
      <c r="X242" s="216"/>
    </row>
    <row r="243" spans="1:24" s="217" customFormat="1" ht="16.5" customHeight="1" x14ac:dyDescent="0.2">
      <c r="A243" s="212" t="s">
        <v>1331</v>
      </c>
      <c r="B243" s="212" t="s">
        <v>795</v>
      </c>
      <c r="C243" s="212" t="s">
        <v>796</v>
      </c>
      <c r="D243" s="212" t="s">
        <v>773</v>
      </c>
      <c r="E243" s="212" t="s">
        <v>158</v>
      </c>
      <c r="F243" s="212" t="s">
        <v>2084</v>
      </c>
      <c r="G243" s="212" t="s">
        <v>135</v>
      </c>
      <c r="H243" s="212">
        <v>56</v>
      </c>
      <c r="I243" s="212" t="s">
        <v>1244</v>
      </c>
      <c r="J243" s="212" t="s">
        <v>1245</v>
      </c>
      <c r="K243" s="212" t="s">
        <v>1332</v>
      </c>
      <c r="L243" s="212" t="s">
        <v>1033</v>
      </c>
      <c r="M243" s="212" t="s">
        <v>1310</v>
      </c>
      <c r="N243" s="212" t="s">
        <v>1226</v>
      </c>
      <c r="O243" s="212">
        <v>1</v>
      </c>
      <c r="P243" s="212" t="s">
        <v>163</v>
      </c>
      <c r="Q243" s="212">
        <v>2015</v>
      </c>
      <c r="R243" s="212"/>
      <c r="S243" s="212"/>
      <c r="T243" s="225"/>
      <c r="U243" s="216"/>
      <c r="V243" s="216"/>
      <c r="W243" s="216"/>
      <c r="X243" s="216"/>
    </row>
    <row r="244" spans="1:24" s="217" customFormat="1" ht="16.5" customHeight="1" x14ac:dyDescent="0.2">
      <c r="A244" s="212" t="s">
        <v>1333</v>
      </c>
      <c r="B244" s="212" t="s">
        <v>795</v>
      </c>
      <c r="C244" s="213" t="s">
        <v>796</v>
      </c>
      <c r="D244" s="212" t="s">
        <v>773</v>
      </c>
      <c r="E244" s="212" t="s">
        <v>158</v>
      </c>
      <c r="F244" s="212" t="s">
        <v>2085</v>
      </c>
      <c r="G244" s="212" t="s">
        <v>135</v>
      </c>
      <c r="H244" s="212">
        <v>56</v>
      </c>
      <c r="I244" s="212" t="s">
        <v>1244</v>
      </c>
      <c r="J244" s="212" t="s">
        <v>1245</v>
      </c>
      <c r="K244" s="212" t="s">
        <v>1334</v>
      </c>
      <c r="L244" s="212" t="s">
        <v>1033</v>
      </c>
      <c r="M244" s="212" t="s">
        <v>1335</v>
      </c>
      <c r="N244" s="212" t="s">
        <v>1336</v>
      </c>
      <c r="O244" s="212">
        <v>1</v>
      </c>
      <c r="P244" s="212" t="s">
        <v>163</v>
      </c>
      <c r="Q244" s="212">
        <v>2011</v>
      </c>
      <c r="R244" s="212"/>
      <c r="S244" s="212"/>
      <c r="T244" s="225"/>
      <c r="U244" s="216"/>
      <c r="V244" s="216"/>
      <c r="W244" s="216"/>
      <c r="X244" s="216"/>
    </row>
    <row r="245" spans="1:24" s="217" customFormat="1" ht="16.5" customHeight="1" x14ac:dyDescent="0.2">
      <c r="A245" s="212" t="s">
        <v>1337</v>
      </c>
      <c r="B245" s="212" t="s">
        <v>795</v>
      </c>
      <c r="C245" s="213" t="s">
        <v>796</v>
      </c>
      <c r="D245" s="212" t="s">
        <v>773</v>
      </c>
      <c r="E245" s="212" t="s">
        <v>158</v>
      </c>
      <c r="F245" s="212" t="s">
        <v>823</v>
      </c>
      <c r="G245" s="212" t="s">
        <v>135</v>
      </c>
      <c r="H245" s="212">
        <v>56</v>
      </c>
      <c r="I245" s="212" t="s">
        <v>1244</v>
      </c>
      <c r="J245" s="212" t="s">
        <v>1245</v>
      </c>
      <c r="K245" s="212" t="s">
        <v>1338</v>
      </c>
      <c r="L245" s="212" t="s">
        <v>832</v>
      </c>
      <c r="M245" s="212" t="s">
        <v>832</v>
      </c>
      <c r="N245" s="212" t="s">
        <v>832</v>
      </c>
      <c r="O245" s="212">
        <v>1</v>
      </c>
      <c r="P245" s="212" t="s">
        <v>163</v>
      </c>
      <c r="Q245" s="212">
        <v>2011</v>
      </c>
      <c r="R245" s="212"/>
      <c r="S245" s="212"/>
      <c r="T245" s="225"/>
      <c r="U245" s="216"/>
      <c r="V245" s="216"/>
      <c r="W245" s="216"/>
      <c r="X245" s="216"/>
    </row>
    <row r="246" spans="1:24" s="217" customFormat="1" ht="16.5" customHeight="1" x14ac:dyDescent="0.2">
      <c r="A246" s="212" t="s">
        <v>1339</v>
      </c>
      <c r="B246" s="212" t="s">
        <v>795</v>
      </c>
      <c r="C246" s="213" t="s">
        <v>796</v>
      </c>
      <c r="D246" s="212" t="s">
        <v>773</v>
      </c>
      <c r="E246" s="212" t="s">
        <v>158</v>
      </c>
      <c r="F246" s="212" t="s">
        <v>2116</v>
      </c>
      <c r="G246" s="212" t="s">
        <v>135</v>
      </c>
      <c r="H246" s="212">
        <v>56</v>
      </c>
      <c r="I246" s="212" t="s">
        <v>1244</v>
      </c>
      <c r="J246" s="212" t="s">
        <v>1245</v>
      </c>
      <c r="K246" s="212" t="s">
        <v>1340</v>
      </c>
      <c r="L246" s="212" t="s">
        <v>1341</v>
      </c>
      <c r="M246" s="212" t="s">
        <v>1009</v>
      </c>
      <c r="N246" s="212"/>
      <c r="O246" s="212">
        <v>1</v>
      </c>
      <c r="P246" s="212" t="s">
        <v>163</v>
      </c>
      <c r="Q246" s="212">
        <v>2017</v>
      </c>
      <c r="R246" s="212"/>
      <c r="S246" s="212"/>
      <c r="T246" s="225"/>
      <c r="U246" s="216"/>
      <c r="V246" s="216"/>
      <c r="W246" s="216"/>
      <c r="X246" s="216"/>
    </row>
    <row r="247" spans="1:24" s="217" customFormat="1" ht="16.5" customHeight="1" x14ac:dyDescent="0.2">
      <c r="A247" s="212" t="s">
        <v>1342</v>
      </c>
      <c r="B247" s="212" t="s">
        <v>795</v>
      </c>
      <c r="C247" s="213" t="s">
        <v>796</v>
      </c>
      <c r="D247" s="212" t="s">
        <v>773</v>
      </c>
      <c r="E247" s="212" t="s">
        <v>158</v>
      </c>
      <c r="F247" s="212" t="s">
        <v>2117</v>
      </c>
      <c r="G247" s="212" t="s">
        <v>135</v>
      </c>
      <c r="H247" s="212">
        <v>56</v>
      </c>
      <c r="I247" s="212" t="s">
        <v>1244</v>
      </c>
      <c r="J247" s="212" t="s">
        <v>1245</v>
      </c>
      <c r="K247" s="212" t="s">
        <v>1343</v>
      </c>
      <c r="L247" s="212" t="s">
        <v>1344</v>
      </c>
      <c r="M247" s="212" t="s">
        <v>1345</v>
      </c>
      <c r="N247" s="212"/>
      <c r="O247" s="212">
        <v>1</v>
      </c>
      <c r="P247" s="212" t="s">
        <v>163</v>
      </c>
      <c r="Q247" s="212">
        <v>2011</v>
      </c>
      <c r="R247" s="212"/>
      <c r="S247" s="212"/>
      <c r="T247" s="225"/>
      <c r="U247" s="216"/>
      <c r="V247" s="216"/>
      <c r="W247" s="216"/>
      <c r="X247" s="216"/>
    </row>
    <row r="248" spans="1:24" s="217" customFormat="1" ht="16.5" customHeight="1" x14ac:dyDescent="0.2">
      <c r="A248" s="212" t="s">
        <v>1346</v>
      </c>
      <c r="B248" s="212" t="s">
        <v>795</v>
      </c>
      <c r="C248" s="212" t="s">
        <v>796</v>
      </c>
      <c r="D248" s="212" t="s">
        <v>773</v>
      </c>
      <c r="E248" s="212" t="s">
        <v>158</v>
      </c>
      <c r="F248" s="212" t="s">
        <v>2084</v>
      </c>
      <c r="G248" s="212" t="s">
        <v>135</v>
      </c>
      <c r="H248" s="212">
        <v>56</v>
      </c>
      <c r="I248" s="212" t="s">
        <v>1244</v>
      </c>
      <c r="J248" s="212" t="s">
        <v>1245</v>
      </c>
      <c r="K248" s="212" t="s">
        <v>1347</v>
      </c>
      <c r="L248" s="212" t="s">
        <v>1009</v>
      </c>
      <c r="M248" s="212" t="s">
        <v>1009</v>
      </c>
      <c r="N248" s="212"/>
      <c r="O248" s="212">
        <v>1</v>
      </c>
      <c r="P248" s="212" t="s">
        <v>163</v>
      </c>
      <c r="Q248" s="212">
        <v>2011</v>
      </c>
      <c r="R248" s="212"/>
      <c r="S248" s="212"/>
      <c r="T248" s="225"/>
      <c r="U248" s="216"/>
      <c r="V248" s="216"/>
      <c r="W248" s="216"/>
      <c r="X248" s="216"/>
    </row>
    <row r="249" spans="1:24" s="217" customFormat="1" ht="16.5" customHeight="1" x14ac:dyDescent="0.2">
      <c r="A249" s="212" t="s">
        <v>1348</v>
      </c>
      <c r="B249" s="212" t="s">
        <v>795</v>
      </c>
      <c r="C249" s="212" t="s">
        <v>796</v>
      </c>
      <c r="D249" s="212" t="s">
        <v>773</v>
      </c>
      <c r="E249" s="212" t="s">
        <v>158</v>
      </c>
      <c r="F249" s="212" t="s">
        <v>2100</v>
      </c>
      <c r="G249" s="212" t="s">
        <v>135</v>
      </c>
      <c r="H249" s="212">
        <v>56</v>
      </c>
      <c r="I249" s="212" t="s">
        <v>1244</v>
      </c>
      <c r="J249" s="212" t="s">
        <v>1245</v>
      </c>
      <c r="K249" s="212" t="s">
        <v>1349</v>
      </c>
      <c r="L249" s="212" t="s">
        <v>1009</v>
      </c>
      <c r="M249" s="212" t="s">
        <v>1009</v>
      </c>
      <c r="N249" s="212" t="s">
        <v>1009</v>
      </c>
      <c r="O249" s="212">
        <v>1</v>
      </c>
      <c r="P249" s="212" t="s">
        <v>163</v>
      </c>
      <c r="Q249" s="212">
        <v>2011</v>
      </c>
      <c r="R249" s="212"/>
      <c r="S249" s="212"/>
      <c r="T249" s="225"/>
      <c r="U249" s="216"/>
      <c r="V249" s="216"/>
      <c r="W249" s="216"/>
      <c r="X249" s="216"/>
    </row>
    <row r="250" spans="1:24" s="217" customFormat="1" ht="16.5" customHeight="1" x14ac:dyDescent="0.2">
      <c r="A250" s="212" t="s">
        <v>1350</v>
      </c>
      <c r="B250" s="212" t="s">
        <v>157</v>
      </c>
      <c r="C250" s="212" t="s">
        <v>814</v>
      </c>
      <c r="D250" s="212" t="s">
        <v>121</v>
      </c>
      <c r="E250" s="212" t="s">
        <v>158</v>
      </c>
      <c r="F250" s="212"/>
      <c r="G250" s="212" t="s">
        <v>135</v>
      </c>
      <c r="H250" s="212">
        <v>56</v>
      </c>
      <c r="I250" s="212" t="s">
        <v>1244</v>
      </c>
      <c r="J250" s="212" t="s">
        <v>1245</v>
      </c>
      <c r="K250" s="212" t="s">
        <v>1351</v>
      </c>
      <c r="L250" s="212" t="s">
        <v>1352</v>
      </c>
      <c r="M250" s="212" t="s">
        <v>1353</v>
      </c>
      <c r="N250" s="212"/>
      <c r="O250" s="212">
        <v>1</v>
      </c>
      <c r="P250" s="212" t="s">
        <v>163</v>
      </c>
      <c r="Q250" s="212"/>
      <c r="R250" s="212"/>
      <c r="S250" s="212"/>
      <c r="T250" s="225"/>
      <c r="U250" s="216"/>
      <c r="V250" s="216"/>
      <c r="W250" s="216"/>
      <c r="X250" s="216"/>
    </row>
    <row r="251" spans="1:24" s="217" customFormat="1" ht="16.5" customHeight="1" x14ac:dyDescent="0.2">
      <c r="A251" s="212" t="s">
        <v>1354</v>
      </c>
      <c r="B251" s="212" t="s">
        <v>157</v>
      </c>
      <c r="C251" s="212" t="s">
        <v>814</v>
      </c>
      <c r="D251" s="212" t="s">
        <v>121</v>
      </c>
      <c r="E251" s="212" t="s">
        <v>158</v>
      </c>
      <c r="F251" s="212"/>
      <c r="G251" s="212" t="s">
        <v>135</v>
      </c>
      <c r="H251" s="212">
        <v>56</v>
      </c>
      <c r="I251" s="212" t="s">
        <v>1244</v>
      </c>
      <c r="J251" s="212" t="s">
        <v>1245</v>
      </c>
      <c r="K251" s="212" t="s">
        <v>1355</v>
      </c>
      <c r="L251" s="212" t="s">
        <v>1356</v>
      </c>
      <c r="M251" s="212"/>
      <c r="N251" s="212" t="s">
        <v>1357</v>
      </c>
      <c r="O251" s="212">
        <v>2</v>
      </c>
      <c r="P251" s="212" t="s">
        <v>163</v>
      </c>
      <c r="Q251" s="212"/>
      <c r="R251" s="212"/>
      <c r="S251" s="212"/>
      <c r="T251" s="225"/>
      <c r="U251" s="216"/>
      <c r="V251" s="216"/>
      <c r="W251" s="216"/>
      <c r="X251" s="216"/>
    </row>
    <row r="252" spans="1:24" s="217" customFormat="1" ht="16.5" customHeight="1" x14ac:dyDescent="0.2">
      <c r="A252" s="212" t="s">
        <v>1358</v>
      </c>
      <c r="B252" s="212" t="s">
        <v>795</v>
      </c>
      <c r="C252" s="212" t="s">
        <v>796</v>
      </c>
      <c r="D252" s="212" t="s">
        <v>773</v>
      </c>
      <c r="E252" s="212" t="s">
        <v>158</v>
      </c>
      <c r="F252" s="212" t="s">
        <v>2084</v>
      </c>
      <c r="G252" s="212" t="s">
        <v>135</v>
      </c>
      <c r="H252" s="212">
        <v>56</v>
      </c>
      <c r="I252" s="212" t="s">
        <v>1244</v>
      </c>
      <c r="J252" s="212" t="s">
        <v>1245</v>
      </c>
      <c r="K252" s="212" t="s">
        <v>1359</v>
      </c>
      <c r="L252" s="212" t="s">
        <v>1009</v>
      </c>
      <c r="M252" s="212" t="s">
        <v>1009</v>
      </c>
      <c r="N252" s="212" t="s">
        <v>1360</v>
      </c>
      <c r="O252" s="212">
        <v>1</v>
      </c>
      <c r="P252" s="212" t="s">
        <v>163</v>
      </c>
      <c r="Q252" s="212">
        <v>2012</v>
      </c>
      <c r="R252" s="212"/>
      <c r="S252" s="212"/>
      <c r="T252" s="225"/>
      <c r="U252" s="216"/>
      <c r="V252" s="216"/>
      <c r="W252" s="216"/>
      <c r="X252" s="216"/>
    </row>
    <row r="253" spans="1:24" s="217" customFormat="1" ht="16.5" customHeight="1" x14ac:dyDescent="0.2">
      <c r="A253" s="212" t="s">
        <v>1361</v>
      </c>
      <c r="B253" s="212" t="s">
        <v>795</v>
      </c>
      <c r="C253" s="213" t="s">
        <v>796</v>
      </c>
      <c r="D253" s="212" t="s">
        <v>773</v>
      </c>
      <c r="E253" s="212" t="s">
        <v>158</v>
      </c>
      <c r="F253" s="212" t="s">
        <v>2085</v>
      </c>
      <c r="G253" s="212" t="s">
        <v>135</v>
      </c>
      <c r="H253" s="212">
        <v>56</v>
      </c>
      <c r="I253" s="212" t="s">
        <v>1244</v>
      </c>
      <c r="J253" s="212" t="s">
        <v>1245</v>
      </c>
      <c r="K253" s="212" t="s">
        <v>1359</v>
      </c>
      <c r="L253" s="212" t="s">
        <v>1009</v>
      </c>
      <c r="M253" s="212" t="s">
        <v>1009</v>
      </c>
      <c r="N253" s="212" t="s">
        <v>1360</v>
      </c>
      <c r="O253" s="212">
        <v>1</v>
      </c>
      <c r="P253" s="212" t="s">
        <v>163</v>
      </c>
      <c r="Q253" s="212">
        <v>2011</v>
      </c>
      <c r="R253" s="212"/>
      <c r="S253" s="212"/>
      <c r="T253" s="225"/>
      <c r="U253" s="216"/>
      <c r="V253" s="216"/>
      <c r="W253" s="216"/>
      <c r="X253" s="216"/>
    </row>
    <row r="254" spans="1:24" s="217" customFormat="1" ht="16.5" customHeight="1" x14ac:dyDescent="0.2">
      <c r="A254" s="212" t="s">
        <v>1362</v>
      </c>
      <c r="B254" s="212" t="s">
        <v>157</v>
      </c>
      <c r="C254" s="212" t="s">
        <v>787</v>
      </c>
      <c r="D254" s="212" t="s">
        <v>775</v>
      </c>
      <c r="E254" s="212" t="s">
        <v>158</v>
      </c>
      <c r="F254" s="212" t="s">
        <v>788</v>
      </c>
      <c r="G254" s="212" t="s">
        <v>135</v>
      </c>
      <c r="H254" s="212">
        <v>56</v>
      </c>
      <c r="I254" s="212" t="s">
        <v>1244</v>
      </c>
      <c r="J254" s="212" t="s">
        <v>1245</v>
      </c>
      <c r="K254" s="212" t="s">
        <v>1359</v>
      </c>
      <c r="L254" s="212" t="s">
        <v>1009</v>
      </c>
      <c r="M254" s="212" t="s">
        <v>1009</v>
      </c>
      <c r="N254" s="212"/>
      <c r="O254" s="212">
        <v>1</v>
      </c>
      <c r="P254" s="212" t="s">
        <v>163</v>
      </c>
      <c r="Q254" s="212">
        <v>2011</v>
      </c>
      <c r="R254" s="212"/>
      <c r="S254" s="212"/>
      <c r="T254" s="225"/>
      <c r="U254" s="216"/>
      <c r="V254" s="216"/>
      <c r="W254" s="216"/>
      <c r="X254" s="216"/>
    </row>
    <row r="255" spans="1:24" s="217" customFormat="1" ht="16.5" customHeight="1" x14ac:dyDescent="0.2">
      <c r="A255" s="212" t="s">
        <v>1363</v>
      </c>
      <c r="B255" s="212" t="s">
        <v>157</v>
      </c>
      <c r="C255" s="212" t="s">
        <v>862</v>
      </c>
      <c r="D255" s="212" t="s">
        <v>772</v>
      </c>
      <c r="E255" s="212" t="s">
        <v>158</v>
      </c>
      <c r="F255" s="212" t="s">
        <v>228</v>
      </c>
      <c r="G255" s="212" t="s">
        <v>135</v>
      </c>
      <c r="H255" s="212">
        <v>56</v>
      </c>
      <c r="I255" s="212" t="s">
        <v>1244</v>
      </c>
      <c r="J255" s="212" t="s">
        <v>1245</v>
      </c>
      <c r="K255" s="212" t="s">
        <v>1364</v>
      </c>
      <c r="L255" s="212" t="s">
        <v>122</v>
      </c>
      <c r="M255" s="212" t="s">
        <v>1365</v>
      </c>
      <c r="N255" s="212"/>
      <c r="O255" s="212" t="s">
        <v>962</v>
      </c>
      <c r="P255" s="212" t="s">
        <v>163</v>
      </c>
      <c r="Q255" s="212">
        <v>2021</v>
      </c>
      <c r="R255" s="212"/>
      <c r="S255" s="212"/>
      <c r="T255" s="225"/>
      <c r="U255" s="216"/>
      <c r="V255" s="216"/>
      <c r="W255" s="216"/>
      <c r="X255" s="216"/>
    </row>
    <row r="256" spans="1:24" s="217" customFormat="1" ht="16.5" customHeight="1" x14ac:dyDescent="0.2">
      <c r="A256" s="212" t="s">
        <v>1366</v>
      </c>
      <c r="B256" s="212" t="s">
        <v>157</v>
      </c>
      <c r="C256" s="212" t="s">
        <v>814</v>
      </c>
      <c r="D256" s="212" t="s">
        <v>121</v>
      </c>
      <c r="E256" s="212" t="s">
        <v>158</v>
      </c>
      <c r="F256" s="212" t="s">
        <v>228</v>
      </c>
      <c r="G256" s="212" t="s">
        <v>135</v>
      </c>
      <c r="H256" s="212">
        <v>56</v>
      </c>
      <c r="I256" s="212" t="s">
        <v>424</v>
      </c>
      <c r="J256" s="212" t="s">
        <v>425</v>
      </c>
      <c r="K256" s="212" t="s">
        <v>429</v>
      </c>
      <c r="L256" s="212"/>
      <c r="M256" s="212"/>
      <c r="N256" s="212"/>
      <c r="O256" s="212">
        <v>50</v>
      </c>
      <c r="P256" s="212" t="s">
        <v>163</v>
      </c>
      <c r="Q256" s="212"/>
      <c r="R256" s="212"/>
      <c r="S256" s="212"/>
      <c r="T256" s="225"/>
      <c r="U256" s="216"/>
      <c r="V256" s="216"/>
      <c r="W256" s="216"/>
      <c r="X256" s="216"/>
    </row>
    <row r="257" spans="1:24" s="217" customFormat="1" ht="16.5" customHeight="1" x14ac:dyDescent="0.2">
      <c r="A257" s="212" t="s">
        <v>1367</v>
      </c>
      <c r="B257" s="212" t="s">
        <v>157</v>
      </c>
      <c r="C257" s="212" t="s">
        <v>814</v>
      </c>
      <c r="D257" s="212" t="s">
        <v>121</v>
      </c>
      <c r="E257" s="212" t="s">
        <v>158</v>
      </c>
      <c r="F257" s="212"/>
      <c r="G257" s="212" t="s">
        <v>135</v>
      </c>
      <c r="H257" s="212">
        <v>56</v>
      </c>
      <c r="I257" s="212" t="s">
        <v>424</v>
      </c>
      <c r="J257" s="212" t="s">
        <v>425</v>
      </c>
      <c r="K257" s="212" t="s">
        <v>1368</v>
      </c>
      <c r="L257" s="212" t="s">
        <v>122</v>
      </c>
      <c r="M257" s="212"/>
      <c r="N257" s="212" t="s">
        <v>1369</v>
      </c>
      <c r="O257" s="212">
        <v>1</v>
      </c>
      <c r="P257" s="212" t="s">
        <v>163</v>
      </c>
      <c r="Q257" s="212"/>
      <c r="R257" s="212"/>
      <c r="S257" s="212"/>
      <c r="T257" s="225"/>
      <c r="U257" s="216"/>
      <c r="V257" s="216"/>
      <c r="W257" s="216"/>
      <c r="X257" s="216"/>
    </row>
    <row r="258" spans="1:24" s="217" customFormat="1" ht="16.5" customHeight="1" x14ac:dyDescent="0.2">
      <c r="A258" s="212" t="s">
        <v>1370</v>
      </c>
      <c r="B258" s="212" t="s">
        <v>157</v>
      </c>
      <c r="C258" s="212" t="s">
        <v>814</v>
      </c>
      <c r="D258" s="212" t="s">
        <v>121</v>
      </c>
      <c r="E258" s="212" t="s">
        <v>158</v>
      </c>
      <c r="F258" s="212" t="s">
        <v>228</v>
      </c>
      <c r="G258" s="212" t="s">
        <v>135</v>
      </c>
      <c r="H258" s="212">
        <v>56</v>
      </c>
      <c r="I258" s="212" t="s">
        <v>424</v>
      </c>
      <c r="J258" s="212" t="s">
        <v>425</v>
      </c>
      <c r="K258" s="212" t="s">
        <v>430</v>
      </c>
      <c r="L258" s="212"/>
      <c r="M258" s="212"/>
      <c r="N258" s="212"/>
      <c r="O258" s="212">
        <v>50</v>
      </c>
      <c r="P258" s="212" t="s">
        <v>163</v>
      </c>
      <c r="Q258" s="212"/>
      <c r="R258" s="212"/>
      <c r="S258" s="212"/>
      <c r="T258" s="225"/>
      <c r="U258" s="216"/>
      <c r="V258" s="216"/>
      <c r="W258" s="216"/>
      <c r="X258" s="216"/>
    </row>
    <row r="259" spans="1:24" s="217" customFormat="1" ht="16.5" customHeight="1" x14ac:dyDescent="0.2">
      <c r="A259" s="212" t="s">
        <v>1371</v>
      </c>
      <c r="B259" s="212" t="s">
        <v>157</v>
      </c>
      <c r="C259" s="212" t="s">
        <v>814</v>
      </c>
      <c r="D259" s="212" t="s">
        <v>121</v>
      </c>
      <c r="E259" s="212" t="s">
        <v>158</v>
      </c>
      <c r="F259" s="212" t="s">
        <v>228</v>
      </c>
      <c r="G259" s="212" t="s">
        <v>135</v>
      </c>
      <c r="H259" s="212">
        <v>56</v>
      </c>
      <c r="I259" s="212" t="s">
        <v>424</v>
      </c>
      <c r="J259" s="212" t="s">
        <v>425</v>
      </c>
      <c r="K259" s="212" t="s">
        <v>426</v>
      </c>
      <c r="L259" s="212" t="s">
        <v>427</v>
      </c>
      <c r="M259" s="212"/>
      <c r="N259" s="212"/>
      <c r="O259" s="212">
        <v>4</v>
      </c>
      <c r="P259" s="212" t="s">
        <v>163</v>
      </c>
      <c r="Q259" s="212"/>
      <c r="R259" s="212"/>
      <c r="S259" s="212" t="s">
        <v>428</v>
      </c>
      <c r="T259" s="225"/>
      <c r="U259" s="216"/>
      <c r="V259" s="216"/>
      <c r="W259" s="216"/>
      <c r="X259" s="216"/>
    </row>
    <row r="260" spans="1:24" s="217" customFormat="1" ht="16.5" customHeight="1" x14ac:dyDescent="0.2">
      <c r="A260" s="212" t="s">
        <v>1372</v>
      </c>
      <c r="B260" s="212" t="s">
        <v>157</v>
      </c>
      <c r="C260" s="212" t="s">
        <v>814</v>
      </c>
      <c r="D260" s="212" t="s">
        <v>121</v>
      </c>
      <c r="E260" s="212" t="s">
        <v>158</v>
      </c>
      <c r="F260" s="212"/>
      <c r="G260" s="212" t="s">
        <v>135</v>
      </c>
      <c r="H260" s="212">
        <v>56</v>
      </c>
      <c r="I260" s="212" t="s">
        <v>424</v>
      </c>
      <c r="J260" s="212" t="s">
        <v>425</v>
      </c>
      <c r="K260" s="212" t="s">
        <v>1373</v>
      </c>
      <c r="L260" s="212" t="s">
        <v>1374</v>
      </c>
      <c r="M260" s="212" t="s">
        <v>1375</v>
      </c>
      <c r="N260" s="212"/>
      <c r="O260" s="212">
        <v>3</v>
      </c>
      <c r="P260" s="212" t="s">
        <v>163</v>
      </c>
      <c r="Q260" s="212"/>
      <c r="R260" s="212"/>
      <c r="S260" s="212"/>
      <c r="T260" s="225"/>
      <c r="U260" s="216"/>
      <c r="V260" s="216"/>
      <c r="W260" s="216"/>
      <c r="X260" s="216"/>
    </row>
    <row r="261" spans="1:24" s="217" customFormat="1" ht="16.5" customHeight="1" x14ac:dyDescent="0.2">
      <c r="A261" s="212" t="s">
        <v>1376</v>
      </c>
      <c r="B261" s="212" t="s">
        <v>157</v>
      </c>
      <c r="C261" s="212" t="s">
        <v>814</v>
      </c>
      <c r="D261" s="212" t="s">
        <v>121</v>
      </c>
      <c r="E261" s="212" t="s">
        <v>158</v>
      </c>
      <c r="F261" s="212"/>
      <c r="G261" s="212" t="s">
        <v>135</v>
      </c>
      <c r="H261" s="212">
        <v>56</v>
      </c>
      <c r="I261" s="212" t="s">
        <v>424</v>
      </c>
      <c r="J261" s="212" t="s">
        <v>425</v>
      </c>
      <c r="K261" s="212" t="s">
        <v>1377</v>
      </c>
      <c r="L261" s="212"/>
      <c r="M261" s="212"/>
      <c r="N261" s="212" t="s">
        <v>1378</v>
      </c>
      <c r="O261" s="212">
        <v>1</v>
      </c>
      <c r="P261" s="212" t="s">
        <v>163</v>
      </c>
      <c r="Q261" s="212"/>
      <c r="R261" s="212"/>
      <c r="S261" s="212"/>
      <c r="T261" s="225"/>
      <c r="U261" s="216"/>
      <c r="V261" s="216"/>
      <c r="W261" s="216"/>
      <c r="X261" s="216"/>
    </row>
    <row r="262" spans="1:24" s="217" customFormat="1" ht="16.5" customHeight="1" x14ac:dyDescent="0.2">
      <c r="A262" s="212" t="s">
        <v>1379</v>
      </c>
      <c r="B262" s="212" t="s">
        <v>157</v>
      </c>
      <c r="C262" s="212" t="s">
        <v>814</v>
      </c>
      <c r="D262" s="212" t="s">
        <v>121</v>
      </c>
      <c r="E262" s="212" t="s">
        <v>158</v>
      </c>
      <c r="F262" s="212"/>
      <c r="G262" s="212" t="s">
        <v>135</v>
      </c>
      <c r="H262" s="212">
        <v>56</v>
      </c>
      <c r="I262" s="212" t="s">
        <v>424</v>
      </c>
      <c r="J262" s="212" t="s">
        <v>425</v>
      </c>
      <c r="K262" s="212" t="s">
        <v>1380</v>
      </c>
      <c r="L262" s="212" t="s">
        <v>1374</v>
      </c>
      <c r="M262" s="212" t="s">
        <v>1381</v>
      </c>
      <c r="N262" s="212" t="s">
        <v>1382</v>
      </c>
      <c r="O262" s="212">
        <v>2</v>
      </c>
      <c r="P262" s="212" t="s">
        <v>163</v>
      </c>
      <c r="Q262" s="212"/>
      <c r="R262" s="212"/>
      <c r="S262" s="212"/>
      <c r="T262" s="225"/>
      <c r="U262" s="216"/>
      <c r="V262" s="216"/>
      <c r="W262" s="216"/>
      <c r="X262" s="216"/>
    </row>
    <row r="263" spans="1:24" s="217" customFormat="1" ht="16.5" customHeight="1" x14ac:dyDescent="0.2">
      <c r="A263" s="212" t="s">
        <v>1383</v>
      </c>
      <c r="B263" s="212" t="s">
        <v>157</v>
      </c>
      <c r="C263" s="212" t="s">
        <v>814</v>
      </c>
      <c r="D263" s="212" t="s">
        <v>121</v>
      </c>
      <c r="E263" s="212" t="s">
        <v>158</v>
      </c>
      <c r="F263" s="212" t="s">
        <v>228</v>
      </c>
      <c r="G263" s="212" t="s">
        <v>135</v>
      </c>
      <c r="H263" s="212">
        <v>56</v>
      </c>
      <c r="I263" s="212" t="s">
        <v>431</v>
      </c>
      <c r="J263" s="212" t="s">
        <v>432</v>
      </c>
      <c r="K263" s="212" t="s">
        <v>433</v>
      </c>
      <c r="L263" s="212"/>
      <c r="M263" s="212" t="s">
        <v>434</v>
      </c>
      <c r="N263" s="212"/>
      <c r="O263" s="212">
        <v>1</v>
      </c>
      <c r="P263" s="212" t="s">
        <v>163</v>
      </c>
      <c r="Q263" s="212"/>
      <c r="R263" s="212"/>
      <c r="S263" s="212"/>
      <c r="T263" s="225"/>
      <c r="U263" s="216"/>
      <c r="V263" s="216"/>
      <c r="W263" s="216"/>
      <c r="X263" s="216"/>
    </row>
    <row r="264" spans="1:24" s="217" customFormat="1" ht="16.5" customHeight="1" x14ac:dyDescent="0.2">
      <c r="A264" s="212" t="s">
        <v>1384</v>
      </c>
      <c r="B264" s="212" t="s">
        <v>157</v>
      </c>
      <c r="C264" s="212" t="s">
        <v>814</v>
      </c>
      <c r="D264" s="212" t="s">
        <v>121</v>
      </c>
      <c r="E264" s="212" t="s">
        <v>158</v>
      </c>
      <c r="F264" s="212" t="s">
        <v>228</v>
      </c>
      <c r="G264" s="212" t="s">
        <v>135</v>
      </c>
      <c r="H264" s="212">
        <v>56</v>
      </c>
      <c r="I264" s="212" t="s">
        <v>431</v>
      </c>
      <c r="J264" s="212" t="s">
        <v>432</v>
      </c>
      <c r="K264" s="212" t="s">
        <v>468</v>
      </c>
      <c r="L264" s="212" t="s">
        <v>469</v>
      </c>
      <c r="M264" s="212" t="s">
        <v>470</v>
      </c>
      <c r="N264" s="212"/>
      <c r="O264" s="212">
        <v>1</v>
      </c>
      <c r="P264" s="212" t="s">
        <v>163</v>
      </c>
      <c r="Q264" s="212">
        <v>1998</v>
      </c>
      <c r="R264" s="212"/>
      <c r="S264" s="212" t="s">
        <v>471</v>
      </c>
      <c r="T264" s="225"/>
      <c r="U264" s="216"/>
      <c r="V264" s="216"/>
      <c r="W264" s="216"/>
      <c r="X264" s="216"/>
    </row>
    <row r="265" spans="1:24" s="217" customFormat="1" ht="16.5" customHeight="1" x14ac:dyDescent="0.2">
      <c r="A265" s="212" t="s">
        <v>1385</v>
      </c>
      <c r="B265" s="212" t="s">
        <v>157</v>
      </c>
      <c r="C265" s="212" t="s">
        <v>814</v>
      </c>
      <c r="D265" s="212" t="s">
        <v>121</v>
      </c>
      <c r="E265" s="212" t="s">
        <v>158</v>
      </c>
      <c r="F265" s="212" t="s">
        <v>405</v>
      </c>
      <c r="G265" s="212" t="s">
        <v>135</v>
      </c>
      <c r="H265" s="212">
        <v>56</v>
      </c>
      <c r="I265" s="212" t="s">
        <v>431</v>
      </c>
      <c r="J265" s="212" t="s">
        <v>432</v>
      </c>
      <c r="K265" s="212" t="s">
        <v>464</v>
      </c>
      <c r="L265" s="212" t="s">
        <v>415</v>
      </c>
      <c r="M265" s="212" t="s">
        <v>416</v>
      </c>
      <c r="N265" s="212"/>
      <c r="O265" s="212">
        <v>1</v>
      </c>
      <c r="P265" s="212" t="s">
        <v>163</v>
      </c>
      <c r="Q265" s="212" t="s">
        <v>417</v>
      </c>
      <c r="R265" s="212" t="s">
        <v>465</v>
      </c>
      <c r="S265" s="212" t="s">
        <v>418</v>
      </c>
      <c r="T265" s="225"/>
      <c r="U265" s="216"/>
      <c r="V265" s="216"/>
      <c r="W265" s="216"/>
      <c r="X265" s="216"/>
    </row>
    <row r="266" spans="1:24" s="217" customFormat="1" ht="16.5" customHeight="1" x14ac:dyDescent="0.2">
      <c r="A266" s="212" t="s">
        <v>1386</v>
      </c>
      <c r="B266" s="212" t="s">
        <v>157</v>
      </c>
      <c r="C266" s="212" t="s">
        <v>814</v>
      </c>
      <c r="D266" s="212" t="s">
        <v>121</v>
      </c>
      <c r="E266" s="212" t="s">
        <v>158</v>
      </c>
      <c r="F266" s="212" t="s">
        <v>164</v>
      </c>
      <c r="G266" s="212" t="s">
        <v>135</v>
      </c>
      <c r="H266" s="212">
        <v>56</v>
      </c>
      <c r="I266" s="212" t="s">
        <v>431</v>
      </c>
      <c r="J266" s="212" t="s">
        <v>432</v>
      </c>
      <c r="K266" s="212" t="s">
        <v>466</v>
      </c>
      <c r="L266" s="212" t="s">
        <v>415</v>
      </c>
      <c r="M266" s="212" t="s">
        <v>467</v>
      </c>
      <c r="N266" s="212"/>
      <c r="O266" s="212">
        <v>1</v>
      </c>
      <c r="P266" s="212" t="s">
        <v>163</v>
      </c>
      <c r="Q266" s="212" t="s">
        <v>417</v>
      </c>
      <c r="R266" s="212"/>
      <c r="S266" s="212" t="s">
        <v>418</v>
      </c>
      <c r="T266" s="225"/>
      <c r="U266" s="216"/>
      <c r="V266" s="216"/>
      <c r="W266" s="216"/>
      <c r="X266" s="216"/>
    </row>
    <row r="267" spans="1:24" s="217" customFormat="1" ht="16.5" customHeight="1" x14ac:dyDescent="0.2">
      <c r="A267" s="212" t="s">
        <v>1387</v>
      </c>
      <c r="B267" s="212" t="s">
        <v>157</v>
      </c>
      <c r="C267" s="212" t="s">
        <v>814</v>
      </c>
      <c r="D267" s="212" t="s">
        <v>121</v>
      </c>
      <c r="E267" s="212" t="s">
        <v>158</v>
      </c>
      <c r="F267" s="212" t="s">
        <v>278</v>
      </c>
      <c r="G267" s="212" t="s">
        <v>135</v>
      </c>
      <c r="H267" s="212">
        <v>56</v>
      </c>
      <c r="I267" s="212" t="s">
        <v>431</v>
      </c>
      <c r="J267" s="212" t="s">
        <v>432</v>
      </c>
      <c r="K267" s="212" t="s">
        <v>441</v>
      </c>
      <c r="L267" s="212" t="s">
        <v>122</v>
      </c>
      <c r="M267" s="212" t="s">
        <v>442</v>
      </c>
      <c r="N267" s="212"/>
      <c r="O267" s="212">
        <v>1</v>
      </c>
      <c r="P267" s="212" t="s">
        <v>163</v>
      </c>
      <c r="Q267" s="212">
        <v>2006</v>
      </c>
      <c r="R267" s="212"/>
      <c r="S267" s="212" t="s">
        <v>443</v>
      </c>
      <c r="T267" s="225"/>
      <c r="U267" s="216"/>
      <c r="V267" s="216"/>
      <c r="W267" s="216"/>
      <c r="X267" s="216"/>
    </row>
    <row r="268" spans="1:24" s="217" customFormat="1" ht="16.5" customHeight="1" x14ac:dyDescent="0.2">
      <c r="A268" s="212" t="s">
        <v>1388</v>
      </c>
      <c r="B268" s="212" t="s">
        <v>157</v>
      </c>
      <c r="C268" s="212" t="s">
        <v>814</v>
      </c>
      <c r="D268" s="212" t="s">
        <v>121</v>
      </c>
      <c r="E268" s="212" t="s">
        <v>158</v>
      </c>
      <c r="F268" s="212" t="s">
        <v>164</v>
      </c>
      <c r="G268" s="212" t="s">
        <v>135</v>
      </c>
      <c r="H268" s="212">
        <v>56</v>
      </c>
      <c r="I268" s="212" t="s">
        <v>431</v>
      </c>
      <c r="J268" s="212" t="s">
        <v>432</v>
      </c>
      <c r="K268" s="212" t="s">
        <v>447</v>
      </c>
      <c r="L268" s="212" t="s">
        <v>122</v>
      </c>
      <c r="M268" s="212" t="s">
        <v>411</v>
      </c>
      <c r="N268" s="212"/>
      <c r="O268" s="212">
        <v>1</v>
      </c>
      <c r="P268" s="212" t="s">
        <v>163</v>
      </c>
      <c r="Q268" s="212">
        <v>1998</v>
      </c>
      <c r="R268" s="212"/>
      <c r="S268" s="212" t="s">
        <v>448</v>
      </c>
      <c r="T268" s="225"/>
      <c r="U268" s="216"/>
      <c r="V268" s="216"/>
      <c r="W268" s="216"/>
      <c r="X268" s="216"/>
    </row>
    <row r="269" spans="1:24" s="217" customFormat="1" ht="16.5" customHeight="1" x14ac:dyDescent="0.2">
      <c r="A269" s="212" t="s">
        <v>1389</v>
      </c>
      <c r="B269" s="212" t="s">
        <v>157</v>
      </c>
      <c r="C269" s="212" t="s">
        <v>814</v>
      </c>
      <c r="D269" s="212" t="s">
        <v>121</v>
      </c>
      <c r="E269" s="212" t="s">
        <v>158</v>
      </c>
      <c r="F269" s="212" t="s">
        <v>389</v>
      </c>
      <c r="G269" s="212" t="s">
        <v>135</v>
      </c>
      <c r="H269" s="212">
        <v>56</v>
      </c>
      <c r="I269" s="212" t="s">
        <v>431</v>
      </c>
      <c r="J269" s="212" t="s">
        <v>432</v>
      </c>
      <c r="K269" s="212" t="s">
        <v>455</v>
      </c>
      <c r="L269" s="212" t="s">
        <v>122</v>
      </c>
      <c r="M269" s="212" t="s">
        <v>407</v>
      </c>
      <c r="N269" s="212"/>
      <c r="O269" s="212">
        <v>1</v>
      </c>
      <c r="P269" s="212" t="s">
        <v>163</v>
      </c>
      <c r="Q269" s="212">
        <v>1998</v>
      </c>
      <c r="R269" s="212"/>
      <c r="S269" s="212" t="s">
        <v>454</v>
      </c>
      <c r="T269" s="225"/>
      <c r="U269" s="216"/>
      <c r="V269" s="216"/>
      <c r="W269" s="216"/>
      <c r="X269" s="216"/>
    </row>
    <row r="270" spans="1:24" s="217" customFormat="1" ht="16.5" customHeight="1" x14ac:dyDescent="0.2">
      <c r="A270" s="212" t="s">
        <v>1390</v>
      </c>
      <c r="B270" s="212" t="s">
        <v>157</v>
      </c>
      <c r="C270" s="212" t="s">
        <v>814</v>
      </c>
      <c r="D270" s="212" t="s">
        <v>121</v>
      </c>
      <c r="E270" s="212" t="s">
        <v>158</v>
      </c>
      <c r="F270" s="212" t="s">
        <v>452</v>
      </c>
      <c r="G270" s="212" t="s">
        <v>135</v>
      </c>
      <c r="H270" s="212">
        <v>56</v>
      </c>
      <c r="I270" s="212" t="s">
        <v>431</v>
      </c>
      <c r="J270" s="212" t="s">
        <v>432</v>
      </c>
      <c r="K270" s="212" t="s">
        <v>453</v>
      </c>
      <c r="L270" s="212" t="s">
        <v>122</v>
      </c>
      <c r="M270" s="212" t="s">
        <v>407</v>
      </c>
      <c r="N270" s="212"/>
      <c r="O270" s="212">
        <v>1</v>
      </c>
      <c r="P270" s="212" t="s">
        <v>163</v>
      </c>
      <c r="Q270" s="212">
        <v>1998</v>
      </c>
      <c r="R270" s="212"/>
      <c r="S270" s="212" t="s">
        <v>454</v>
      </c>
      <c r="T270" s="225"/>
      <c r="U270" s="216"/>
      <c r="V270" s="216"/>
      <c r="W270" s="216"/>
      <c r="X270" s="216"/>
    </row>
    <row r="271" spans="1:24" s="217" customFormat="1" ht="16.5" customHeight="1" x14ac:dyDescent="0.2">
      <c r="A271" s="212" t="s">
        <v>1391</v>
      </c>
      <c r="B271" s="212" t="s">
        <v>157</v>
      </c>
      <c r="C271" s="212" t="s">
        <v>814</v>
      </c>
      <c r="D271" s="212" t="s">
        <v>121</v>
      </c>
      <c r="E271" s="212" t="s">
        <v>158</v>
      </c>
      <c r="F271" s="212" t="s">
        <v>278</v>
      </c>
      <c r="G271" s="212" t="s">
        <v>135</v>
      </c>
      <c r="H271" s="212">
        <v>56</v>
      </c>
      <c r="I271" s="212" t="s">
        <v>431</v>
      </c>
      <c r="J271" s="212" t="s">
        <v>432</v>
      </c>
      <c r="K271" s="212" t="s">
        <v>444</v>
      </c>
      <c r="L271" s="212" t="s">
        <v>122</v>
      </c>
      <c r="M271" s="212" t="s">
        <v>445</v>
      </c>
      <c r="N271" s="212"/>
      <c r="O271" s="212">
        <v>1</v>
      </c>
      <c r="P271" s="212" t="s">
        <v>163</v>
      </c>
      <c r="Q271" s="212">
        <v>1998</v>
      </c>
      <c r="R271" s="212"/>
      <c r="S271" s="212" t="s">
        <v>446</v>
      </c>
      <c r="T271" s="225"/>
      <c r="U271" s="216"/>
      <c r="V271" s="216"/>
      <c r="W271" s="216"/>
      <c r="X271" s="216"/>
    </row>
    <row r="272" spans="1:24" s="217" customFormat="1" ht="16.5" customHeight="1" x14ac:dyDescent="0.2">
      <c r="A272" s="212" t="s">
        <v>1392</v>
      </c>
      <c r="B272" s="212" t="s">
        <v>157</v>
      </c>
      <c r="C272" s="212" t="s">
        <v>814</v>
      </c>
      <c r="D272" s="212" t="s">
        <v>121</v>
      </c>
      <c r="E272" s="212" t="s">
        <v>158</v>
      </c>
      <c r="F272" s="212" t="s">
        <v>228</v>
      </c>
      <c r="G272" s="212" t="s">
        <v>135</v>
      </c>
      <c r="H272" s="212">
        <v>56</v>
      </c>
      <c r="I272" s="212" t="s">
        <v>431</v>
      </c>
      <c r="J272" s="212" t="s">
        <v>432</v>
      </c>
      <c r="K272" s="212" t="s">
        <v>449</v>
      </c>
      <c r="L272" s="212" t="s">
        <v>122</v>
      </c>
      <c r="M272" s="212" t="s">
        <v>450</v>
      </c>
      <c r="N272" s="212"/>
      <c r="O272" s="212">
        <v>1</v>
      </c>
      <c r="P272" s="212" t="s">
        <v>163</v>
      </c>
      <c r="Q272" s="212">
        <v>1998</v>
      </c>
      <c r="R272" s="212"/>
      <c r="S272" s="212" t="s">
        <v>451</v>
      </c>
      <c r="T272" s="225"/>
      <c r="U272" s="216"/>
      <c r="V272" s="216"/>
      <c r="W272" s="216"/>
      <c r="X272" s="216"/>
    </row>
    <row r="273" spans="1:24" s="217" customFormat="1" ht="16.5" customHeight="1" x14ac:dyDescent="0.2">
      <c r="A273" s="212" t="s">
        <v>1393</v>
      </c>
      <c r="B273" s="212" t="s">
        <v>157</v>
      </c>
      <c r="C273" s="212" t="s">
        <v>814</v>
      </c>
      <c r="D273" s="212" t="s">
        <v>121</v>
      </c>
      <c r="E273" s="212" t="s">
        <v>158</v>
      </c>
      <c r="F273" s="212" t="s">
        <v>389</v>
      </c>
      <c r="G273" s="212" t="s">
        <v>135</v>
      </c>
      <c r="H273" s="212">
        <v>56</v>
      </c>
      <c r="I273" s="212" t="s">
        <v>431</v>
      </c>
      <c r="J273" s="212" t="s">
        <v>432</v>
      </c>
      <c r="K273" s="212" t="s">
        <v>456</v>
      </c>
      <c r="L273" s="212" t="s">
        <v>122</v>
      </c>
      <c r="M273" s="212" t="s">
        <v>411</v>
      </c>
      <c r="N273" s="212"/>
      <c r="O273" s="212">
        <v>1</v>
      </c>
      <c r="P273" s="212" t="s">
        <v>163</v>
      </c>
      <c r="Q273" s="212">
        <v>1998</v>
      </c>
      <c r="R273" s="212"/>
      <c r="S273" s="212" t="s">
        <v>448</v>
      </c>
      <c r="T273" s="225"/>
      <c r="U273" s="216"/>
      <c r="V273" s="216"/>
      <c r="W273" s="216"/>
      <c r="X273" s="216"/>
    </row>
    <row r="274" spans="1:24" s="217" customFormat="1" ht="16.5" customHeight="1" x14ac:dyDescent="0.2">
      <c r="A274" s="212" t="s">
        <v>1394</v>
      </c>
      <c r="B274" s="212" t="s">
        <v>157</v>
      </c>
      <c r="C274" s="212" t="s">
        <v>862</v>
      </c>
      <c r="D274" s="212" t="s">
        <v>772</v>
      </c>
      <c r="E274" s="212" t="s">
        <v>158</v>
      </c>
      <c r="F274" s="212" t="s">
        <v>419</v>
      </c>
      <c r="G274" s="212" t="s">
        <v>135</v>
      </c>
      <c r="H274" s="212">
        <v>56</v>
      </c>
      <c r="I274" s="212" t="s">
        <v>431</v>
      </c>
      <c r="J274" s="212" t="s">
        <v>432</v>
      </c>
      <c r="K274" s="212" t="s">
        <v>472</v>
      </c>
      <c r="L274" s="212" t="s">
        <v>122</v>
      </c>
      <c r="M274" s="212" t="s">
        <v>442</v>
      </c>
      <c r="N274" s="212"/>
      <c r="O274" s="212">
        <v>1</v>
      </c>
      <c r="P274" s="212" t="s">
        <v>163</v>
      </c>
      <c r="Q274" s="212">
        <v>1998</v>
      </c>
      <c r="R274" s="212"/>
      <c r="S274" s="212" t="s">
        <v>443</v>
      </c>
      <c r="T274" s="225"/>
      <c r="U274" s="216"/>
      <c r="V274" s="216"/>
      <c r="W274" s="216"/>
      <c r="X274" s="216"/>
    </row>
    <row r="275" spans="1:24" s="217" customFormat="1" ht="16.5" customHeight="1" x14ac:dyDescent="0.2">
      <c r="A275" s="212" t="s">
        <v>1395</v>
      </c>
      <c r="B275" s="212" t="s">
        <v>157</v>
      </c>
      <c r="C275" s="212" t="s">
        <v>814</v>
      </c>
      <c r="D275" s="212" t="s">
        <v>121</v>
      </c>
      <c r="E275" s="212" t="s">
        <v>158</v>
      </c>
      <c r="F275" s="212" t="s">
        <v>461</v>
      </c>
      <c r="G275" s="212" t="s">
        <v>135</v>
      </c>
      <c r="H275" s="212">
        <v>56</v>
      </c>
      <c r="I275" s="212" t="s">
        <v>431</v>
      </c>
      <c r="J275" s="212" t="s">
        <v>432</v>
      </c>
      <c r="K275" s="212" t="s">
        <v>462</v>
      </c>
      <c r="L275" s="212" t="s">
        <v>122</v>
      </c>
      <c r="M275" s="212" t="s">
        <v>442</v>
      </c>
      <c r="N275" s="212"/>
      <c r="O275" s="212">
        <v>1</v>
      </c>
      <c r="P275" s="212" t="s">
        <v>163</v>
      </c>
      <c r="Q275" s="212">
        <v>1997</v>
      </c>
      <c r="R275" s="212"/>
      <c r="S275" s="212" t="s">
        <v>443</v>
      </c>
      <c r="T275" s="225"/>
      <c r="U275" s="216"/>
      <c r="V275" s="216"/>
      <c r="W275" s="216"/>
      <c r="X275" s="216"/>
    </row>
    <row r="276" spans="1:24" s="217" customFormat="1" ht="16.5" customHeight="1" x14ac:dyDescent="0.2">
      <c r="A276" s="212" t="s">
        <v>1396</v>
      </c>
      <c r="B276" s="212" t="s">
        <v>157</v>
      </c>
      <c r="C276" s="212" t="s">
        <v>814</v>
      </c>
      <c r="D276" s="212" t="s">
        <v>121</v>
      </c>
      <c r="E276" s="212" t="s">
        <v>158</v>
      </c>
      <c r="F276" s="212" t="s">
        <v>405</v>
      </c>
      <c r="G276" s="212" t="s">
        <v>135</v>
      </c>
      <c r="H276" s="212">
        <v>56</v>
      </c>
      <c r="I276" s="212" t="s">
        <v>431</v>
      </c>
      <c r="J276" s="212" t="s">
        <v>432</v>
      </c>
      <c r="K276" s="212" t="s">
        <v>463</v>
      </c>
      <c r="L276" s="212" t="s">
        <v>122</v>
      </c>
      <c r="M276" s="212" t="s">
        <v>411</v>
      </c>
      <c r="N276" s="212"/>
      <c r="O276" s="212">
        <v>1</v>
      </c>
      <c r="P276" s="212" t="s">
        <v>163</v>
      </c>
      <c r="Q276" s="212">
        <v>1997</v>
      </c>
      <c r="R276" s="212"/>
      <c r="S276" s="212" t="s">
        <v>448</v>
      </c>
      <c r="T276" s="225"/>
      <c r="U276" s="216"/>
      <c r="V276" s="216"/>
      <c r="W276" s="216"/>
      <c r="X276" s="216"/>
    </row>
    <row r="277" spans="1:24" s="217" customFormat="1" ht="16.5" customHeight="1" x14ac:dyDescent="0.2">
      <c r="A277" s="212" t="s">
        <v>1397</v>
      </c>
      <c r="B277" s="212" t="s">
        <v>157</v>
      </c>
      <c r="C277" s="212" t="s">
        <v>814</v>
      </c>
      <c r="D277" s="212" t="s">
        <v>121</v>
      </c>
      <c r="E277" s="212" t="s">
        <v>158</v>
      </c>
      <c r="F277" s="212" t="s">
        <v>457</v>
      </c>
      <c r="G277" s="212" t="s">
        <v>135</v>
      </c>
      <c r="H277" s="212">
        <v>56</v>
      </c>
      <c r="I277" s="212" t="s">
        <v>431</v>
      </c>
      <c r="J277" s="212" t="s">
        <v>432</v>
      </c>
      <c r="K277" s="212" t="s">
        <v>458</v>
      </c>
      <c r="L277" s="212" t="s">
        <v>122</v>
      </c>
      <c r="M277" s="212" t="s">
        <v>442</v>
      </c>
      <c r="N277" s="212"/>
      <c r="O277" s="212">
        <v>1</v>
      </c>
      <c r="P277" s="212" t="s">
        <v>163</v>
      </c>
      <c r="Q277" s="212">
        <v>1998</v>
      </c>
      <c r="R277" s="212"/>
      <c r="S277" s="212" t="s">
        <v>443</v>
      </c>
      <c r="T277" s="225"/>
      <c r="U277" s="216"/>
      <c r="V277" s="216"/>
      <c r="W277" s="216"/>
      <c r="X277" s="216"/>
    </row>
    <row r="278" spans="1:24" s="217" customFormat="1" ht="16.5" customHeight="1" x14ac:dyDescent="0.2">
      <c r="A278" s="212" t="s">
        <v>1398</v>
      </c>
      <c r="B278" s="212" t="s">
        <v>157</v>
      </c>
      <c r="C278" s="212" t="s">
        <v>814</v>
      </c>
      <c r="D278" s="212" t="s">
        <v>121</v>
      </c>
      <c r="E278" s="212" t="s">
        <v>158</v>
      </c>
      <c r="F278" s="212" t="s">
        <v>459</v>
      </c>
      <c r="G278" s="212" t="s">
        <v>135</v>
      </c>
      <c r="H278" s="212">
        <v>56</v>
      </c>
      <c r="I278" s="212" t="s">
        <v>431</v>
      </c>
      <c r="J278" s="212" t="s">
        <v>432</v>
      </c>
      <c r="K278" s="212" t="s">
        <v>460</v>
      </c>
      <c r="L278" s="212" t="s">
        <v>122</v>
      </c>
      <c r="M278" s="212" t="s">
        <v>442</v>
      </c>
      <c r="N278" s="212"/>
      <c r="O278" s="212">
        <v>1</v>
      </c>
      <c r="P278" s="212" t="s">
        <v>163</v>
      </c>
      <c r="Q278" s="212">
        <v>1997</v>
      </c>
      <c r="R278" s="212"/>
      <c r="S278" s="212" t="s">
        <v>443</v>
      </c>
      <c r="T278" s="225"/>
      <c r="U278" s="216"/>
      <c r="V278" s="216"/>
      <c r="W278" s="216"/>
      <c r="X278" s="216"/>
    </row>
    <row r="279" spans="1:24" s="217" customFormat="1" ht="16.5" customHeight="1" x14ac:dyDescent="0.2">
      <c r="A279" s="212" t="s">
        <v>1399</v>
      </c>
      <c r="B279" s="212" t="s">
        <v>157</v>
      </c>
      <c r="C279" s="212" t="s">
        <v>814</v>
      </c>
      <c r="D279" s="212" t="s">
        <v>121</v>
      </c>
      <c r="E279" s="212" t="s">
        <v>158</v>
      </c>
      <c r="F279" s="212"/>
      <c r="G279" s="212" t="s">
        <v>135</v>
      </c>
      <c r="H279" s="212">
        <v>56</v>
      </c>
      <c r="I279" s="212" t="s">
        <v>431</v>
      </c>
      <c r="J279" s="212" t="s">
        <v>432</v>
      </c>
      <c r="K279" s="212" t="s">
        <v>439</v>
      </c>
      <c r="L279" s="212"/>
      <c r="M279" s="212"/>
      <c r="N279" s="212" t="s">
        <v>440</v>
      </c>
      <c r="O279" s="212">
        <v>1</v>
      </c>
      <c r="P279" s="212" t="s">
        <v>163</v>
      </c>
      <c r="Q279" s="212"/>
      <c r="R279" s="212"/>
      <c r="S279" s="212"/>
      <c r="T279" s="225"/>
      <c r="U279" s="216"/>
      <c r="V279" s="216"/>
      <c r="W279" s="216"/>
      <c r="X279" s="216"/>
    </row>
    <row r="280" spans="1:24" s="217" customFormat="1" ht="16.5" customHeight="1" x14ac:dyDescent="0.2">
      <c r="A280" s="212" t="s">
        <v>1400</v>
      </c>
      <c r="B280" s="212" t="s">
        <v>157</v>
      </c>
      <c r="C280" s="212" t="s">
        <v>814</v>
      </c>
      <c r="D280" s="212" t="s">
        <v>121</v>
      </c>
      <c r="E280" s="212" t="s">
        <v>158</v>
      </c>
      <c r="F280" s="212"/>
      <c r="G280" s="212" t="s">
        <v>135</v>
      </c>
      <c r="H280" s="212">
        <v>56</v>
      </c>
      <c r="I280" s="212" t="s">
        <v>431</v>
      </c>
      <c r="J280" s="212" t="s">
        <v>432</v>
      </c>
      <c r="K280" s="212" t="s">
        <v>435</v>
      </c>
      <c r="L280" s="212"/>
      <c r="M280" s="212"/>
      <c r="N280" s="212" t="s">
        <v>436</v>
      </c>
      <c r="O280" s="212">
        <v>2</v>
      </c>
      <c r="P280" s="212" t="s">
        <v>163</v>
      </c>
      <c r="Q280" s="212"/>
      <c r="R280" s="212"/>
      <c r="S280" s="212"/>
      <c r="T280" s="225"/>
      <c r="U280" s="216"/>
      <c r="V280" s="216"/>
      <c r="W280" s="216"/>
      <c r="X280" s="216"/>
    </row>
    <row r="281" spans="1:24" s="217" customFormat="1" ht="16.5" customHeight="1" x14ac:dyDescent="0.2">
      <c r="A281" s="212" t="s">
        <v>1401</v>
      </c>
      <c r="B281" s="212" t="s">
        <v>157</v>
      </c>
      <c r="C281" s="212" t="s">
        <v>814</v>
      </c>
      <c r="D281" s="212" t="s">
        <v>121</v>
      </c>
      <c r="E281" s="212" t="s">
        <v>158</v>
      </c>
      <c r="F281" s="212"/>
      <c r="G281" s="212" t="s">
        <v>135</v>
      </c>
      <c r="H281" s="212">
        <v>56</v>
      </c>
      <c r="I281" s="212" t="s">
        <v>431</v>
      </c>
      <c r="J281" s="212" t="s">
        <v>432</v>
      </c>
      <c r="K281" s="212" t="s">
        <v>437</v>
      </c>
      <c r="L281" s="212"/>
      <c r="M281" s="212"/>
      <c r="N281" s="212" t="s">
        <v>438</v>
      </c>
      <c r="O281" s="212">
        <v>1</v>
      </c>
      <c r="P281" s="212" t="s">
        <v>163</v>
      </c>
      <c r="Q281" s="212"/>
      <c r="R281" s="212"/>
      <c r="S281" s="212"/>
      <c r="T281" s="225"/>
      <c r="U281" s="216"/>
      <c r="V281" s="216"/>
      <c r="W281" s="216"/>
      <c r="X281" s="216"/>
    </row>
    <row r="282" spans="1:24" s="217" customFormat="1" ht="16.5" customHeight="1" x14ac:dyDescent="0.2">
      <c r="A282" s="212" t="s">
        <v>1402</v>
      </c>
      <c r="B282" s="212" t="s">
        <v>157</v>
      </c>
      <c r="C282" s="212" t="s">
        <v>814</v>
      </c>
      <c r="D282" s="212" t="s">
        <v>121</v>
      </c>
      <c r="E282" s="212" t="s">
        <v>158</v>
      </c>
      <c r="F282" s="212"/>
      <c r="G282" s="212" t="s">
        <v>135</v>
      </c>
      <c r="H282" s="212">
        <v>56</v>
      </c>
      <c r="I282" s="212" t="s">
        <v>431</v>
      </c>
      <c r="J282" s="212" t="s">
        <v>432</v>
      </c>
      <c r="K282" s="212" t="s">
        <v>1403</v>
      </c>
      <c r="L282" s="212" t="s">
        <v>1356</v>
      </c>
      <c r="M282" s="212" t="s">
        <v>1404</v>
      </c>
      <c r="N282" s="212" t="s">
        <v>1405</v>
      </c>
      <c r="O282" s="212">
        <v>1</v>
      </c>
      <c r="P282" s="212" t="s">
        <v>163</v>
      </c>
      <c r="Q282" s="212">
        <v>1998</v>
      </c>
      <c r="R282" s="212"/>
      <c r="S282" s="212"/>
      <c r="T282" s="225"/>
      <c r="U282" s="216"/>
      <c r="V282" s="216"/>
      <c r="W282" s="216"/>
      <c r="X282" s="216"/>
    </row>
    <row r="283" spans="1:24" s="217" customFormat="1" ht="16.5" customHeight="1" x14ac:dyDescent="0.2">
      <c r="A283" s="212" t="s">
        <v>1406</v>
      </c>
      <c r="B283" s="212" t="s">
        <v>157</v>
      </c>
      <c r="C283" s="212" t="s">
        <v>814</v>
      </c>
      <c r="D283" s="212" t="s">
        <v>121</v>
      </c>
      <c r="E283" s="212" t="s">
        <v>158</v>
      </c>
      <c r="F283" s="212"/>
      <c r="G283" s="212" t="s">
        <v>135</v>
      </c>
      <c r="H283" s="212">
        <v>56</v>
      </c>
      <c r="I283" s="212" t="s">
        <v>431</v>
      </c>
      <c r="J283" s="212" t="s">
        <v>432</v>
      </c>
      <c r="K283" s="212" t="s">
        <v>1407</v>
      </c>
      <c r="L283" s="212" t="s">
        <v>1356</v>
      </c>
      <c r="M283" s="212" t="s">
        <v>1404</v>
      </c>
      <c r="N283" s="212" t="s">
        <v>1405</v>
      </c>
      <c r="O283" s="212">
        <v>1</v>
      </c>
      <c r="P283" s="212" t="s">
        <v>163</v>
      </c>
      <c r="Q283" s="212"/>
      <c r="R283" s="212"/>
      <c r="S283" s="212"/>
      <c r="T283" s="225"/>
      <c r="U283" s="216"/>
      <c r="V283" s="216"/>
      <c r="W283" s="216"/>
      <c r="X283" s="216"/>
    </row>
    <row r="284" spans="1:24" s="217" customFormat="1" ht="16.5" customHeight="1" x14ac:dyDescent="0.2">
      <c r="A284" s="212" t="s">
        <v>1408</v>
      </c>
      <c r="B284" s="212" t="s">
        <v>157</v>
      </c>
      <c r="C284" s="212" t="s">
        <v>814</v>
      </c>
      <c r="D284" s="212" t="s">
        <v>121</v>
      </c>
      <c r="E284" s="212" t="s">
        <v>158</v>
      </c>
      <c r="F284" s="212"/>
      <c r="G284" s="212" t="s">
        <v>135</v>
      </c>
      <c r="H284" s="212">
        <v>56</v>
      </c>
      <c r="I284" s="212" t="s">
        <v>431</v>
      </c>
      <c r="J284" s="212" t="s">
        <v>432</v>
      </c>
      <c r="K284" s="212" t="s">
        <v>1409</v>
      </c>
      <c r="L284" s="212" t="s">
        <v>1356</v>
      </c>
      <c r="M284" s="212" t="s">
        <v>1410</v>
      </c>
      <c r="N284" s="212" t="s">
        <v>1411</v>
      </c>
      <c r="O284" s="212">
        <v>1</v>
      </c>
      <c r="P284" s="212" t="s">
        <v>163</v>
      </c>
      <c r="Q284" s="212"/>
      <c r="R284" s="212"/>
      <c r="S284" s="212"/>
      <c r="T284" s="225"/>
      <c r="U284" s="216"/>
      <c r="V284" s="216"/>
      <c r="W284" s="216"/>
      <c r="X284" s="216"/>
    </row>
    <row r="285" spans="1:24" s="217" customFormat="1" ht="16.5" customHeight="1" x14ac:dyDescent="0.2">
      <c r="A285" s="212" t="s">
        <v>1412</v>
      </c>
      <c r="B285" s="212" t="s">
        <v>157</v>
      </c>
      <c r="C285" s="212" t="s">
        <v>814</v>
      </c>
      <c r="D285" s="212" t="s">
        <v>121</v>
      </c>
      <c r="E285" s="212" t="s">
        <v>158</v>
      </c>
      <c r="F285" s="212" t="s">
        <v>164</v>
      </c>
      <c r="G285" s="212" t="s">
        <v>135</v>
      </c>
      <c r="H285" s="212">
        <v>56</v>
      </c>
      <c r="I285" s="212" t="s">
        <v>431</v>
      </c>
      <c r="J285" s="212" t="s">
        <v>432</v>
      </c>
      <c r="K285" s="212" t="s">
        <v>473</v>
      </c>
      <c r="L285" s="212"/>
      <c r="M285" s="212"/>
      <c r="N285" s="212" t="s">
        <v>1413</v>
      </c>
      <c r="O285" s="212">
        <v>1</v>
      </c>
      <c r="P285" s="212" t="s">
        <v>163</v>
      </c>
      <c r="Q285" s="212">
        <v>2023</v>
      </c>
      <c r="R285" s="212"/>
      <c r="S285" s="212"/>
      <c r="T285" s="225"/>
      <c r="U285" s="216"/>
      <c r="V285" s="216"/>
      <c r="W285" s="216"/>
      <c r="X285" s="216"/>
    </row>
    <row r="286" spans="1:24" s="217" customFormat="1" ht="16.5" customHeight="1" x14ac:dyDescent="0.2">
      <c r="A286" s="212" t="s">
        <v>1414</v>
      </c>
      <c r="B286" s="212" t="s">
        <v>157</v>
      </c>
      <c r="C286" s="212" t="s">
        <v>862</v>
      </c>
      <c r="D286" s="212" t="s">
        <v>772</v>
      </c>
      <c r="E286" s="212" t="s">
        <v>158</v>
      </c>
      <c r="F286" s="212" t="s">
        <v>186</v>
      </c>
      <c r="G286" s="212" t="s">
        <v>135</v>
      </c>
      <c r="H286" s="212">
        <v>56</v>
      </c>
      <c r="I286" s="212" t="s">
        <v>431</v>
      </c>
      <c r="J286" s="212" t="s">
        <v>432</v>
      </c>
      <c r="K286" s="212" t="s">
        <v>474</v>
      </c>
      <c r="L286" s="212"/>
      <c r="M286" s="212"/>
      <c r="N286" s="212" t="s">
        <v>1415</v>
      </c>
      <c r="O286" s="212">
        <v>1</v>
      </c>
      <c r="P286" s="212" t="s">
        <v>163</v>
      </c>
      <c r="Q286" s="212">
        <v>2023</v>
      </c>
      <c r="R286" s="212"/>
      <c r="S286" s="212"/>
      <c r="T286" s="225"/>
      <c r="U286" s="216"/>
      <c r="V286" s="216"/>
      <c r="W286" s="216"/>
      <c r="X286" s="216"/>
    </row>
    <row r="287" spans="1:24" s="217" customFormat="1" ht="16.5" customHeight="1" x14ac:dyDescent="0.2">
      <c r="A287" s="212" t="s">
        <v>1416</v>
      </c>
      <c r="B287" s="212" t="s">
        <v>157</v>
      </c>
      <c r="C287" s="212" t="s">
        <v>814</v>
      </c>
      <c r="D287" s="212" t="s">
        <v>121</v>
      </c>
      <c r="E287" s="212" t="s">
        <v>158</v>
      </c>
      <c r="F287" s="212"/>
      <c r="G287" s="212" t="s">
        <v>974</v>
      </c>
      <c r="H287" s="212">
        <v>56</v>
      </c>
      <c r="I287" s="212" t="s">
        <v>1417</v>
      </c>
      <c r="J287" s="212" t="s">
        <v>1418</v>
      </c>
      <c r="K287" s="212" t="s">
        <v>1419</v>
      </c>
      <c r="L287" s="212" t="s">
        <v>1420</v>
      </c>
      <c r="M287" s="212"/>
      <c r="N287" s="212"/>
      <c r="O287" s="212">
        <v>1</v>
      </c>
      <c r="P287" s="212" t="s">
        <v>163</v>
      </c>
      <c r="Q287" s="212"/>
      <c r="R287" s="212"/>
      <c r="S287" s="212"/>
      <c r="T287" s="225"/>
      <c r="U287" s="216"/>
      <c r="V287" s="216"/>
      <c r="W287" s="216"/>
      <c r="X287" s="216"/>
    </row>
    <row r="288" spans="1:24" s="217" customFormat="1" ht="16.5" customHeight="1" x14ac:dyDescent="0.2">
      <c r="A288" s="212" t="s">
        <v>1421</v>
      </c>
      <c r="B288" s="212" t="s">
        <v>157</v>
      </c>
      <c r="C288" s="212" t="s">
        <v>814</v>
      </c>
      <c r="D288" s="212" t="s">
        <v>121</v>
      </c>
      <c r="E288" s="212" t="s">
        <v>158</v>
      </c>
      <c r="F288" s="212"/>
      <c r="G288" s="212" t="s">
        <v>974</v>
      </c>
      <c r="H288" s="212">
        <v>56</v>
      </c>
      <c r="I288" s="212" t="s">
        <v>1417</v>
      </c>
      <c r="J288" s="212" t="s">
        <v>1418</v>
      </c>
      <c r="K288" s="212" t="s">
        <v>1422</v>
      </c>
      <c r="L288" s="212" t="s">
        <v>1420</v>
      </c>
      <c r="M288" s="212"/>
      <c r="N288" s="212"/>
      <c r="O288" s="212">
        <v>2</v>
      </c>
      <c r="P288" s="212" t="s">
        <v>163</v>
      </c>
      <c r="Q288" s="212"/>
      <c r="R288" s="212"/>
      <c r="S288" s="212"/>
      <c r="T288" s="225"/>
      <c r="U288" s="216"/>
      <c r="V288" s="216"/>
      <c r="W288" s="216"/>
      <c r="X288" s="216"/>
    </row>
    <row r="289" spans="1:24" s="217" customFormat="1" ht="16.5" customHeight="1" x14ac:dyDescent="0.2">
      <c r="A289" s="212" t="s">
        <v>1423</v>
      </c>
      <c r="B289" s="212" t="s">
        <v>157</v>
      </c>
      <c r="C289" s="212" t="s">
        <v>814</v>
      </c>
      <c r="D289" s="212" t="s">
        <v>121</v>
      </c>
      <c r="E289" s="212" t="s">
        <v>158</v>
      </c>
      <c r="F289" s="212"/>
      <c r="G289" s="212" t="s">
        <v>135</v>
      </c>
      <c r="H289" s="212">
        <v>56</v>
      </c>
      <c r="I289" s="212" t="s">
        <v>1424</v>
      </c>
      <c r="J289" s="212" t="s">
        <v>1425</v>
      </c>
      <c r="K289" s="212" t="s">
        <v>1426</v>
      </c>
      <c r="L289" s="212" t="s">
        <v>1427</v>
      </c>
      <c r="M289" s="212" t="s">
        <v>1428</v>
      </c>
      <c r="N289" s="212" t="s">
        <v>1429</v>
      </c>
      <c r="O289" s="212">
        <v>1</v>
      </c>
      <c r="P289" s="212" t="s">
        <v>163</v>
      </c>
      <c r="Q289" s="212"/>
      <c r="R289" s="212"/>
      <c r="S289" s="212"/>
      <c r="T289" s="225"/>
      <c r="U289" s="216"/>
      <c r="V289" s="216"/>
      <c r="W289" s="216"/>
      <c r="X289" s="216"/>
    </row>
    <row r="290" spans="1:24" s="217" customFormat="1" ht="16.5" customHeight="1" x14ac:dyDescent="0.2">
      <c r="A290" s="212" t="s">
        <v>1430</v>
      </c>
      <c r="B290" s="212" t="s">
        <v>157</v>
      </c>
      <c r="C290" s="212" t="s">
        <v>814</v>
      </c>
      <c r="D290" s="212" t="s">
        <v>121</v>
      </c>
      <c r="E290" s="212" t="s">
        <v>158</v>
      </c>
      <c r="F290" s="212"/>
      <c r="G290" s="212" t="s">
        <v>135</v>
      </c>
      <c r="H290" s="212">
        <v>56</v>
      </c>
      <c r="I290" s="212" t="s">
        <v>1424</v>
      </c>
      <c r="J290" s="212" t="s">
        <v>1425</v>
      </c>
      <c r="K290" s="212" t="s">
        <v>1431</v>
      </c>
      <c r="L290" s="212" t="s">
        <v>1432</v>
      </c>
      <c r="M290" s="212" t="s">
        <v>1433</v>
      </c>
      <c r="N290" s="212" t="s">
        <v>1434</v>
      </c>
      <c r="O290" s="212">
        <v>2</v>
      </c>
      <c r="P290" s="212" t="s">
        <v>163</v>
      </c>
      <c r="Q290" s="212"/>
      <c r="R290" s="212"/>
      <c r="S290" s="212"/>
      <c r="T290" s="225"/>
      <c r="U290" s="216"/>
      <c r="V290" s="216"/>
      <c r="W290" s="216"/>
      <c r="X290" s="216"/>
    </row>
    <row r="291" spans="1:24" s="217" customFormat="1" ht="16.5" customHeight="1" x14ac:dyDescent="0.2">
      <c r="A291" s="212" t="s">
        <v>1435</v>
      </c>
      <c r="B291" s="212" t="s">
        <v>157</v>
      </c>
      <c r="C291" s="212" t="s">
        <v>814</v>
      </c>
      <c r="D291" s="212" t="s">
        <v>121</v>
      </c>
      <c r="E291" s="212" t="s">
        <v>158</v>
      </c>
      <c r="F291" s="212"/>
      <c r="G291" s="212" t="s">
        <v>135</v>
      </c>
      <c r="H291" s="212">
        <v>56</v>
      </c>
      <c r="I291" s="212" t="s">
        <v>1424</v>
      </c>
      <c r="J291" s="212" t="s">
        <v>1425</v>
      </c>
      <c r="K291" s="212" t="s">
        <v>1436</v>
      </c>
      <c r="L291" s="212" t="s">
        <v>1432</v>
      </c>
      <c r="M291" s="212" t="s">
        <v>1437</v>
      </c>
      <c r="N291" s="212" t="s">
        <v>1122</v>
      </c>
      <c r="O291" s="212">
        <v>1</v>
      </c>
      <c r="P291" s="212" t="s">
        <v>163</v>
      </c>
      <c r="Q291" s="212"/>
      <c r="R291" s="212"/>
      <c r="S291" s="212"/>
      <c r="T291" s="225"/>
      <c r="U291" s="216"/>
      <c r="V291" s="216"/>
      <c r="W291" s="216"/>
      <c r="X291" s="216"/>
    </row>
    <row r="292" spans="1:24" s="217" customFormat="1" ht="16.5" customHeight="1" x14ac:dyDescent="0.2">
      <c r="A292" s="212" t="s">
        <v>1438</v>
      </c>
      <c r="B292" s="212" t="s">
        <v>157</v>
      </c>
      <c r="C292" s="212" t="s">
        <v>814</v>
      </c>
      <c r="D292" s="212" t="s">
        <v>121</v>
      </c>
      <c r="E292" s="212" t="s">
        <v>158</v>
      </c>
      <c r="F292" s="212"/>
      <c r="G292" s="212" t="s">
        <v>135</v>
      </c>
      <c r="H292" s="212">
        <v>56</v>
      </c>
      <c r="I292" s="212" t="s">
        <v>1424</v>
      </c>
      <c r="J292" s="212" t="s">
        <v>1425</v>
      </c>
      <c r="K292" s="212" t="s">
        <v>1439</v>
      </c>
      <c r="L292" s="212" t="s">
        <v>1440</v>
      </c>
      <c r="M292" s="212" t="s">
        <v>1441</v>
      </c>
      <c r="N292" s="212" t="s">
        <v>1442</v>
      </c>
      <c r="O292" s="212">
        <v>1</v>
      </c>
      <c r="P292" s="212" t="s">
        <v>163</v>
      </c>
      <c r="Q292" s="212"/>
      <c r="R292" s="212"/>
      <c r="S292" s="212"/>
      <c r="T292" s="225"/>
      <c r="U292" s="216"/>
      <c r="V292" s="216"/>
      <c r="W292" s="216"/>
      <c r="X292" s="216"/>
    </row>
    <row r="293" spans="1:24" s="217" customFormat="1" ht="16.5" customHeight="1" x14ac:dyDescent="0.2">
      <c r="A293" s="212" t="s">
        <v>1443</v>
      </c>
      <c r="B293" s="212" t="s">
        <v>157</v>
      </c>
      <c r="C293" s="212" t="s">
        <v>814</v>
      </c>
      <c r="D293" s="212" t="s">
        <v>121</v>
      </c>
      <c r="E293" s="212" t="s">
        <v>158</v>
      </c>
      <c r="F293" s="212"/>
      <c r="G293" s="212" t="s">
        <v>135</v>
      </c>
      <c r="H293" s="212">
        <v>56</v>
      </c>
      <c r="I293" s="212" t="s">
        <v>1424</v>
      </c>
      <c r="J293" s="212" t="s">
        <v>1425</v>
      </c>
      <c r="K293" s="212" t="s">
        <v>1444</v>
      </c>
      <c r="L293" s="212" t="s">
        <v>1432</v>
      </c>
      <c r="M293" s="212" t="s">
        <v>1445</v>
      </c>
      <c r="N293" s="212" t="s">
        <v>1446</v>
      </c>
      <c r="O293" s="212">
        <v>1</v>
      </c>
      <c r="P293" s="212" t="s">
        <v>163</v>
      </c>
      <c r="Q293" s="212"/>
      <c r="R293" s="212"/>
      <c r="S293" s="212"/>
      <c r="T293" s="225"/>
      <c r="U293" s="216"/>
      <c r="V293" s="216"/>
      <c r="W293" s="216"/>
      <c r="X293" s="216"/>
    </row>
    <row r="294" spans="1:24" s="217" customFormat="1" ht="16.5" customHeight="1" x14ac:dyDescent="0.2">
      <c r="A294" s="212" t="s">
        <v>1447</v>
      </c>
      <c r="B294" s="212" t="s">
        <v>157</v>
      </c>
      <c r="C294" s="212" t="s">
        <v>814</v>
      </c>
      <c r="D294" s="212" t="s">
        <v>121</v>
      </c>
      <c r="E294" s="212" t="s">
        <v>158</v>
      </c>
      <c r="F294" s="212"/>
      <c r="G294" s="212" t="s">
        <v>135</v>
      </c>
      <c r="H294" s="212">
        <v>56</v>
      </c>
      <c r="I294" s="212" t="s">
        <v>1424</v>
      </c>
      <c r="J294" s="212" t="s">
        <v>1425</v>
      </c>
      <c r="K294" s="212" t="s">
        <v>1448</v>
      </c>
      <c r="L294" s="212"/>
      <c r="M294" s="212" t="s">
        <v>1449</v>
      </c>
      <c r="N294" s="212" t="s">
        <v>1450</v>
      </c>
      <c r="O294" s="212">
        <v>1</v>
      </c>
      <c r="P294" s="212" t="s">
        <v>163</v>
      </c>
      <c r="Q294" s="212"/>
      <c r="R294" s="212"/>
      <c r="S294" s="212"/>
      <c r="T294" s="225"/>
      <c r="U294" s="216"/>
      <c r="V294" s="216"/>
      <c r="W294" s="216"/>
      <c r="X294" s="216"/>
    </row>
    <row r="295" spans="1:24" s="217" customFormat="1" ht="16.5" customHeight="1" x14ac:dyDescent="0.2">
      <c r="A295" s="212" t="s">
        <v>1451</v>
      </c>
      <c r="B295" s="212" t="s">
        <v>157</v>
      </c>
      <c r="C295" s="212" t="s">
        <v>814</v>
      </c>
      <c r="D295" s="212" t="s">
        <v>121</v>
      </c>
      <c r="E295" s="212" t="s">
        <v>158</v>
      </c>
      <c r="F295" s="212"/>
      <c r="G295" s="212" t="s">
        <v>135</v>
      </c>
      <c r="H295" s="212">
        <v>56</v>
      </c>
      <c r="I295" s="212" t="s">
        <v>1424</v>
      </c>
      <c r="J295" s="212" t="s">
        <v>1425</v>
      </c>
      <c r="K295" s="212" t="s">
        <v>1452</v>
      </c>
      <c r="L295" s="212"/>
      <c r="M295" s="212" t="s">
        <v>1453</v>
      </c>
      <c r="N295" s="212"/>
      <c r="O295" s="212">
        <v>2</v>
      </c>
      <c r="P295" s="212" t="s">
        <v>163</v>
      </c>
      <c r="Q295" s="212"/>
      <c r="R295" s="212"/>
      <c r="S295" s="212"/>
      <c r="T295" s="225"/>
      <c r="U295" s="216"/>
      <c r="V295" s="216"/>
      <c r="W295" s="216"/>
      <c r="X295" s="216"/>
    </row>
    <row r="296" spans="1:24" s="217" customFormat="1" ht="16.5" customHeight="1" x14ac:dyDescent="0.2">
      <c r="A296" s="212" t="s">
        <v>1454</v>
      </c>
      <c r="B296" s="212" t="s">
        <v>157</v>
      </c>
      <c r="C296" s="212" t="s">
        <v>814</v>
      </c>
      <c r="D296" s="212" t="s">
        <v>121</v>
      </c>
      <c r="E296" s="212" t="s">
        <v>158</v>
      </c>
      <c r="F296" s="212"/>
      <c r="G296" s="212" t="s">
        <v>135</v>
      </c>
      <c r="H296" s="212">
        <v>56</v>
      </c>
      <c r="I296" s="212" t="s">
        <v>1424</v>
      </c>
      <c r="J296" s="212" t="s">
        <v>1425</v>
      </c>
      <c r="K296" s="212" t="s">
        <v>1452</v>
      </c>
      <c r="L296" s="212"/>
      <c r="M296" s="212" t="s">
        <v>1455</v>
      </c>
      <c r="N296" s="212" t="s">
        <v>1456</v>
      </c>
      <c r="O296" s="212">
        <v>2</v>
      </c>
      <c r="P296" s="212" t="s">
        <v>163</v>
      </c>
      <c r="Q296" s="212"/>
      <c r="R296" s="212"/>
      <c r="S296" s="212"/>
      <c r="T296" s="225"/>
      <c r="U296" s="216"/>
      <c r="V296" s="216"/>
      <c r="W296" s="216"/>
      <c r="X296" s="216"/>
    </row>
    <row r="297" spans="1:24" s="217" customFormat="1" ht="16.5" customHeight="1" x14ac:dyDescent="0.2">
      <c r="A297" s="212" t="s">
        <v>1457</v>
      </c>
      <c r="B297" s="212" t="s">
        <v>157</v>
      </c>
      <c r="C297" s="212" t="s">
        <v>814</v>
      </c>
      <c r="D297" s="212" t="s">
        <v>121</v>
      </c>
      <c r="E297" s="212" t="s">
        <v>158</v>
      </c>
      <c r="F297" s="212"/>
      <c r="G297" s="212" t="s">
        <v>135</v>
      </c>
      <c r="H297" s="212">
        <v>56</v>
      </c>
      <c r="I297" s="212" t="s">
        <v>1424</v>
      </c>
      <c r="J297" s="212" t="s">
        <v>1425</v>
      </c>
      <c r="K297" s="212" t="s">
        <v>1458</v>
      </c>
      <c r="L297" s="212"/>
      <c r="M297" s="212" t="s">
        <v>1459</v>
      </c>
      <c r="N297" s="212"/>
      <c r="O297" s="212">
        <v>2</v>
      </c>
      <c r="P297" s="212" t="s">
        <v>163</v>
      </c>
      <c r="Q297" s="212"/>
      <c r="R297" s="212"/>
      <c r="S297" s="212"/>
      <c r="T297" s="225"/>
      <c r="U297" s="216"/>
      <c r="V297" s="216"/>
      <c r="W297" s="216"/>
      <c r="X297" s="216"/>
    </row>
    <row r="298" spans="1:24" s="217" customFormat="1" ht="16.5" customHeight="1" x14ac:dyDescent="0.2">
      <c r="A298" s="212" t="s">
        <v>1460</v>
      </c>
      <c r="B298" s="212" t="s">
        <v>157</v>
      </c>
      <c r="C298" s="212" t="s">
        <v>787</v>
      </c>
      <c r="D298" s="212" t="s">
        <v>775</v>
      </c>
      <c r="E298" s="212" t="s">
        <v>158</v>
      </c>
      <c r="F298" s="212" t="s">
        <v>788</v>
      </c>
      <c r="G298" s="212" t="s">
        <v>136</v>
      </c>
      <c r="H298" s="212">
        <v>57</v>
      </c>
      <c r="I298" s="212" t="s">
        <v>1461</v>
      </c>
      <c r="J298" s="212" t="s">
        <v>1462</v>
      </c>
      <c r="K298" s="212" t="s">
        <v>1463</v>
      </c>
      <c r="L298" s="212" t="s">
        <v>1464</v>
      </c>
      <c r="M298" s="212" t="s">
        <v>1465</v>
      </c>
      <c r="N298" s="212" t="s">
        <v>1466</v>
      </c>
      <c r="O298" s="212">
        <v>1</v>
      </c>
      <c r="P298" s="212" t="s">
        <v>163</v>
      </c>
      <c r="Q298" s="212">
        <v>2009</v>
      </c>
      <c r="R298" s="212"/>
      <c r="S298" s="212"/>
      <c r="T298" s="225"/>
      <c r="U298" s="216"/>
      <c r="V298" s="216"/>
      <c r="W298" s="216"/>
      <c r="X298" s="216"/>
    </row>
    <row r="299" spans="1:24" s="217" customFormat="1" ht="16.5" customHeight="1" x14ac:dyDescent="0.2">
      <c r="A299" s="212" t="s">
        <v>1467</v>
      </c>
      <c r="B299" s="212" t="s">
        <v>157</v>
      </c>
      <c r="C299" s="212" t="s">
        <v>787</v>
      </c>
      <c r="D299" s="212" t="s">
        <v>775</v>
      </c>
      <c r="E299" s="212" t="s">
        <v>158</v>
      </c>
      <c r="F299" s="213" t="s">
        <v>1468</v>
      </c>
      <c r="G299" s="212" t="s">
        <v>136</v>
      </c>
      <c r="H299" s="212">
        <v>57</v>
      </c>
      <c r="I299" s="212" t="s">
        <v>1461</v>
      </c>
      <c r="J299" s="212" t="s">
        <v>1462</v>
      </c>
      <c r="K299" s="212" t="s">
        <v>1469</v>
      </c>
      <c r="L299" s="212" t="s">
        <v>1470</v>
      </c>
      <c r="M299" s="212" t="s">
        <v>1471</v>
      </c>
      <c r="N299" s="212" t="s">
        <v>1472</v>
      </c>
      <c r="O299" s="212">
        <v>1</v>
      </c>
      <c r="P299" s="212" t="s">
        <v>163</v>
      </c>
      <c r="Q299" s="212">
        <v>2010</v>
      </c>
      <c r="R299" s="212"/>
      <c r="S299" s="212"/>
      <c r="T299" s="225"/>
      <c r="U299" s="216"/>
      <c r="V299" s="216"/>
      <c r="W299" s="216"/>
      <c r="X299" s="216"/>
    </row>
    <row r="300" spans="1:24" s="217" customFormat="1" ht="16.5" customHeight="1" x14ac:dyDescent="0.2">
      <c r="A300" s="212" t="s">
        <v>1473</v>
      </c>
      <c r="B300" s="212" t="s">
        <v>157</v>
      </c>
      <c r="C300" s="212" t="s">
        <v>787</v>
      </c>
      <c r="D300" s="212" t="s">
        <v>775</v>
      </c>
      <c r="E300" s="212" t="s">
        <v>158</v>
      </c>
      <c r="F300" s="212" t="s">
        <v>788</v>
      </c>
      <c r="G300" s="212" t="s">
        <v>136</v>
      </c>
      <c r="H300" s="212">
        <v>57</v>
      </c>
      <c r="I300" s="212" t="s">
        <v>1461</v>
      </c>
      <c r="J300" s="212" t="s">
        <v>1462</v>
      </c>
      <c r="K300" s="212" t="s">
        <v>1474</v>
      </c>
      <c r="L300" s="212" t="s">
        <v>1009</v>
      </c>
      <c r="M300" s="212" t="s">
        <v>1009</v>
      </c>
      <c r="N300" s="212" t="s">
        <v>1009</v>
      </c>
      <c r="O300" s="212">
        <v>1</v>
      </c>
      <c r="P300" s="212" t="s">
        <v>163</v>
      </c>
      <c r="Q300" s="212">
        <v>2011</v>
      </c>
      <c r="R300" s="212"/>
      <c r="S300" s="212"/>
      <c r="T300" s="225"/>
      <c r="U300" s="216"/>
      <c r="V300" s="216"/>
      <c r="W300" s="216"/>
      <c r="X300" s="216"/>
    </row>
    <row r="301" spans="1:24" s="217" customFormat="1" ht="16.5" customHeight="1" x14ac:dyDescent="0.2">
      <c r="A301" s="212" t="s">
        <v>1475</v>
      </c>
      <c r="B301" s="212" t="s">
        <v>157</v>
      </c>
      <c r="C301" s="212" t="s">
        <v>787</v>
      </c>
      <c r="D301" s="212" t="s">
        <v>775</v>
      </c>
      <c r="E301" s="212" t="s">
        <v>158</v>
      </c>
      <c r="F301" s="212" t="s">
        <v>788</v>
      </c>
      <c r="G301" s="212" t="s">
        <v>136</v>
      </c>
      <c r="H301" s="212">
        <v>57</v>
      </c>
      <c r="I301" s="212" t="s">
        <v>1461</v>
      </c>
      <c r="J301" s="212" t="s">
        <v>1462</v>
      </c>
      <c r="K301" s="212" t="s">
        <v>1476</v>
      </c>
      <c r="L301" s="212" t="s">
        <v>1009</v>
      </c>
      <c r="M301" s="212" t="s">
        <v>1009</v>
      </c>
      <c r="N301" s="212" t="s">
        <v>1009</v>
      </c>
      <c r="O301" s="212">
        <v>1</v>
      </c>
      <c r="P301" s="212" t="s">
        <v>163</v>
      </c>
      <c r="Q301" s="212">
        <v>2011</v>
      </c>
      <c r="R301" s="212"/>
      <c r="S301" s="212"/>
      <c r="T301" s="225"/>
      <c r="U301" s="216"/>
      <c r="V301" s="216"/>
      <c r="W301" s="216"/>
      <c r="X301" s="216"/>
    </row>
    <row r="302" spans="1:24" s="217" customFormat="1" ht="16.5" customHeight="1" x14ac:dyDescent="0.2">
      <c r="A302" s="212" t="s">
        <v>1477</v>
      </c>
      <c r="B302" s="212" t="s">
        <v>795</v>
      </c>
      <c r="C302" s="212" t="s">
        <v>796</v>
      </c>
      <c r="D302" s="212" t="s">
        <v>773</v>
      </c>
      <c r="E302" s="212" t="s">
        <v>158</v>
      </c>
      <c r="F302" s="212" t="s">
        <v>2118</v>
      </c>
      <c r="G302" s="212" t="s">
        <v>136</v>
      </c>
      <c r="H302" s="212">
        <v>57</v>
      </c>
      <c r="I302" s="212" t="s">
        <v>1461</v>
      </c>
      <c r="J302" s="212" t="s">
        <v>1462</v>
      </c>
      <c r="K302" s="212" t="s">
        <v>1478</v>
      </c>
      <c r="L302" s="212" t="s">
        <v>1479</v>
      </c>
      <c r="M302" s="212" t="s">
        <v>1480</v>
      </c>
      <c r="N302" s="212"/>
      <c r="O302" s="212">
        <v>1</v>
      </c>
      <c r="P302" s="212" t="s">
        <v>163</v>
      </c>
      <c r="Q302" s="212">
        <v>2010</v>
      </c>
      <c r="R302" s="212"/>
      <c r="S302" s="212"/>
      <c r="T302" s="225"/>
      <c r="U302" s="216"/>
      <c r="V302" s="216"/>
      <c r="W302" s="216"/>
      <c r="X302" s="216"/>
    </row>
    <row r="303" spans="1:24" s="217" customFormat="1" ht="16.5" customHeight="1" x14ac:dyDescent="0.2">
      <c r="A303" s="212" t="s">
        <v>1481</v>
      </c>
      <c r="B303" s="212" t="s">
        <v>157</v>
      </c>
      <c r="C303" s="212" t="s">
        <v>787</v>
      </c>
      <c r="D303" s="212" t="s">
        <v>775</v>
      </c>
      <c r="E303" s="212" t="s">
        <v>158</v>
      </c>
      <c r="F303" s="212" t="s">
        <v>1066</v>
      </c>
      <c r="G303" s="212" t="s">
        <v>136</v>
      </c>
      <c r="H303" s="212">
        <v>57</v>
      </c>
      <c r="I303" s="212" t="s">
        <v>1461</v>
      </c>
      <c r="J303" s="212" t="s">
        <v>1462</v>
      </c>
      <c r="K303" s="212" t="s">
        <v>1482</v>
      </c>
      <c r="L303" s="212" t="s">
        <v>1009</v>
      </c>
      <c r="M303" s="212" t="s">
        <v>1009</v>
      </c>
      <c r="N303" s="212"/>
      <c r="O303" s="212">
        <v>1</v>
      </c>
      <c r="P303" s="212" t="s">
        <v>163</v>
      </c>
      <c r="Q303" s="212">
        <v>2012</v>
      </c>
      <c r="R303" s="212"/>
      <c r="S303" s="212"/>
      <c r="T303" s="225"/>
      <c r="U303" s="216"/>
      <c r="V303" s="216"/>
      <c r="W303" s="216"/>
      <c r="X303" s="216"/>
    </row>
    <row r="304" spans="1:24" s="217" customFormat="1" ht="16.5" customHeight="1" x14ac:dyDescent="0.2">
      <c r="A304" s="212" t="s">
        <v>1483</v>
      </c>
      <c r="B304" s="212" t="s">
        <v>795</v>
      </c>
      <c r="C304" s="212" t="s">
        <v>796</v>
      </c>
      <c r="D304" s="212" t="s">
        <v>773</v>
      </c>
      <c r="E304" s="212" t="s">
        <v>158</v>
      </c>
      <c r="F304" s="212" t="s">
        <v>2119</v>
      </c>
      <c r="G304" s="212" t="s">
        <v>136</v>
      </c>
      <c r="H304" s="212">
        <v>57</v>
      </c>
      <c r="I304" s="212" t="s">
        <v>1461</v>
      </c>
      <c r="J304" s="212" t="s">
        <v>1462</v>
      </c>
      <c r="K304" s="212" t="s">
        <v>1484</v>
      </c>
      <c r="L304" s="212" t="s">
        <v>1479</v>
      </c>
      <c r="M304" s="212" t="s">
        <v>1485</v>
      </c>
      <c r="N304" s="212"/>
      <c r="O304" s="212">
        <v>1</v>
      </c>
      <c r="P304" s="212" t="s">
        <v>163</v>
      </c>
      <c r="Q304" s="212">
        <v>2012</v>
      </c>
      <c r="R304" s="212"/>
      <c r="S304" s="212"/>
      <c r="T304" s="225"/>
      <c r="U304" s="216"/>
      <c r="V304" s="216"/>
      <c r="W304" s="216"/>
      <c r="X304" s="216"/>
    </row>
    <row r="305" spans="1:24" s="217" customFormat="1" ht="16.5" customHeight="1" x14ac:dyDescent="0.2">
      <c r="A305" s="212" t="s">
        <v>1486</v>
      </c>
      <c r="B305" s="212" t="s">
        <v>157</v>
      </c>
      <c r="C305" s="212" t="s">
        <v>787</v>
      </c>
      <c r="D305" s="212" t="s">
        <v>775</v>
      </c>
      <c r="E305" s="212" t="s">
        <v>158</v>
      </c>
      <c r="F305" s="212" t="s">
        <v>788</v>
      </c>
      <c r="G305" s="212" t="s">
        <v>136</v>
      </c>
      <c r="H305" s="212">
        <v>57</v>
      </c>
      <c r="I305" s="212" t="s">
        <v>1461</v>
      </c>
      <c r="J305" s="212" t="s">
        <v>1462</v>
      </c>
      <c r="K305" s="212" t="s">
        <v>1487</v>
      </c>
      <c r="L305" s="212" t="s">
        <v>1488</v>
      </c>
      <c r="M305" s="212" t="s">
        <v>1489</v>
      </c>
      <c r="N305" s="212" t="s">
        <v>1490</v>
      </c>
      <c r="O305" s="212">
        <v>1</v>
      </c>
      <c r="P305" s="212" t="s">
        <v>163</v>
      </c>
      <c r="Q305" s="212">
        <v>2009</v>
      </c>
      <c r="R305" s="212"/>
      <c r="S305" s="212"/>
      <c r="T305" s="225"/>
      <c r="U305" s="216"/>
      <c r="V305" s="216"/>
      <c r="W305" s="216"/>
      <c r="X305" s="216"/>
    </row>
    <row r="306" spans="1:24" s="217" customFormat="1" ht="16.5" customHeight="1" x14ac:dyDescent="0.2">
      <c r="A306" s="212" t="s">
        <v>1491</v>
      </c>
      <c r="B306" s="212" t="s">
        <v>795</v>
      </c>
      <c r="C306" s="212" t="s">
        <v>796</v>
      </c>
      <c r="D306" s="212" t="s">
        <v>773</v>
      </c>
      <c r="E306" s="212" t="s">
        <v>158</v>
      </c>
      <c r="F306" s="212" t="s">
        <v>2120</v>
      </c>
      <c r="G306" s="212" t="s">
        <v>136</v>
      </c>
      <c r="H306" s="212">
        <v>57</v>
      </c>
      <c r="I306" s="212" t="s">
        <v>1461</v>
      </c>
      <c r="J306" s="212" t="s">
        <v>1462</v>
      </c>
      <c r="K306" s="212" t="s">
        <v>1492</v>
      </c>
      <c r="L306" s="212" t="s">
        <v>1479</v>
      </c>
      <c r="M306" s="212" t="s">
        <v>1493</v>
      </c>
      <c r="N306" s="212"/>
      <c r="O306" s="212">
        <v>1</v>
      </c>
      <c r="P306" s="212" t="s">
        <v>163</v>
      </c>
      <c r="Q306" s="212">
        <v>2010</v>
      </c>
      <c r="R306" s="212"/>
      <c r="S306" s="212"/>
      <c r="T306" s="225"/>
      <c r="U306" s="216"/>
      <c r="V306" s="216"/>
      <c r="W306" s="216"/>
      <c r="X306" s="216"/>
    </row>
    <row r="307" spans="1:24" s="217" customFormat="1" ht="16.5" customHeight="1" x14ac:dyDescent="0.2">
      <c r="A307" s="212" t="s">
        <v>1494</v>
      </c>
      <c r="B307" s="212" t="s">
        <v>795</v>
      </c>
      <c r="C307" s="212" t="s">
        <v>796</v>
      </c>
      <c r="D307" s="212" t="s">
        <v>773</v>
      </c>
      <c r="E307" s="212" t="s">
        <v>158</v>
      </c>
      <c r="F307" s="212" t="s">
        <v>2121</v>
      </c>
      <c r="G307" s="212" t="s">
        <v>136</v>
      </c>
      <c r="H307" s="212">
        <v>57</v>
      </c>
      <c r="I307" s="212" t="s">
        <v>1461</v>
      </c>
      <c r="J307" s="212" t="s">
        <v>1462</v>
      </c>
      <c r="K307" s="212" t="s">
        <v>1495</v>
      </c>
      <c r="L307" s="212" t="s">
        <v>1479</v>
      </c>
      <c r="M307" s="212" t="s">
        <v>1496</v>
      </c>
      <c r="N307" s="212"/>
      <c r="O307" s="212">
        <v>1</v>
      </c>
      <c r="P307" s="212" t="s">
        <v>163</v>
      </c>
      <c r="Q307" s="212">
        <v>2010</v>
      </c>
      <c r="R307" s="212"/>
      <c r="S307" s="212"/>
      <c r="T307" s="225"/>
      <c r="U307" s="216"/>
      <c r="V307" s="216"/>
      <c r="W307" s="216"/>
      <c r="X307" s="216"/>
    </row>
    <row r="308" spans="1:24" ht="41.4" x14ac:dyDescent="0.2">
      <c r="A308" s="212" t="s">
        <v>1497</v>
      </c>
      <c r="B308" s="212" t="s">
        <v>795</v>
      </c>
      <c r="C308" s="212" t="s">
        <v>796</v>
      </c>
      <c r="D308" s="212" t="s">
        <v>773</v>
      </c>
      <c r="E308" s="212" t="s">
        <v>158</v>
      </c>
      <c r="F308" s="212" t="s">
        <v>2122</v>
      </c>
      <c r="G308" s="212" t="s">
        <v>136</v>
      </c>
      <c r="H308" s="212">
        <v>57</v>
      </c>
      <c r="I308" s="212" t="s">
        <v>1461</v>
      </c>
      <c r="J308" s="212" t="s">
        <v>1462</v>
      </c>
      <c r="K308" s="212" t="s">
        <v>1495</v>
      </c>
      <c r="L308" s="212" t="s">
        <v>1479</v>
      </c>
      <c r="M308" s="212" t="s">
        <v>1485</v>
      </c>
      <c r="N308" s="212"/>
      <c r="O308" s="212">
        <v>1</v>
      </c>
      <c r="P308" s="212" t="s">
        <v>163</v>
      </c>
      <c r="Q308" s="212">
        <v>2010</v>
      </c>
      <c r="R308" s="212"/>
      <c r="S308" s="212"/>
      <c r="T308" s="225"/>
    </row>
    <row r="309" spans="1:24" ht="41.4" x14ac:dyDescent="0.2">
      <c r="A309" s="212" t="s">
        <v>1498</v>
      </c>
      <c r="B309" s="212" t="s">
        <v>795</v>
      </c>
      <c r="C309" s="212" t="s">
        <v>796</v>
      </c>
      <c r="D309" s="212" t="s">
        <v>773</v>
      </c>
      <c r="E309" s="212" t="s">
        <v>158</v>
      </c>
      <c r="F309" s="212" t="s">
        <v>2123</v>
      </c>
      <c r="G309" s="212" t="s">
        <v>136</v>
      </c>
      <c r="H309" s="212">
        <v>57</v>
      </c>
      <c r="I309" s="212" t="s">
        <v>1461</v>
      </c>
      <c r="J309" s="212" t="s">
        <v>1462</v>
      </c>
      <c r="K309" s="212" t="s">
        <v>1499</v>
      </c>
      <c r="L309" s="212" t="s">
        <v>1009</v>
      </c>
      <c r="M309" s="212" t="s">
        <v>1009</v>
      </c>
      <c r="N309" s="212" t="s">
        <v>1009</v>
      </c>
      <c r="O309" s="212">
        <v>1</v>
      </c>
      <c r="P309" s="212" t="s">
        <v>163</v>
      </c>
      <c r="Q309" s="212">
        <v>2013</v>
      </c>
      <c r="R309" s="212"/>
      <c r="S309" s="212"/>
      <c r="T309" s="225"/>
    </row>
    <row r="310" spans="1:24" ht="27.6" x14ac:dyDescent="0.2">
      <c r="A310" s="212" t="s">
        <v>1500</v>
      </c>
      <c r="B310" s="212" t="s">
        <v>795</v>
      </c>
      <c r="C310" s="212" t="s">
        <v>842</v>
      </c>
      <c r="D310" s="212" t="s">
        <v>776</v>
      </c>
      <c r="E310" s="212" t="s">
        <v>158</v>
      </c>
      <c r="F310" s="212" t="s">
        <v>843</v>
      </c>
      <c r="G310" s="212" t="s">
        <v>136</v>
      </c>
      <c r="H310" s="212">
        <v>57</v>
      </c>
      <c r="I310" s="212" t="s">
        <v>1461</v>
      </c>
      <c r="J310" s="212" t="s">
        <v>1462</v>
      </c>
      <c r="K310" s="212" t="s">
        <v>1501</v>
      </c>
      <c r="L310" s="212" t="s">
        <v>1479</v>
      </c>
      <c r="M310" s="212" t="s">
        <v>1009</v>
      </c>
      <c r="N310" s="212"/>
      <c r="O310" s="212">
        <v>1</v>
      </c>
      <c r="P310" s="212" t="s">
        <v>163</v>
      </c>
      <c r="Q310" s="212">
        <v>2010</v>
      </c>
      <c r="R310" s="212"/>
      <c r="S310" s="212"/>
      <c r="T310" s="225"/>
    </row>
    <row r="311" spans="1:24" ht="41.4" x14ac:dyDescent="0.2">
      <c r="A311" s="212" t="s">
        <v>1502</v>
      </c>
      <c r="B311" s="212" t="s">
        <v>795</v>
      </c>
      <c r="C311" s="213" t="s">
        <v>796</v>
      </c>
      <c r="D311" s="212" t="s">
        <v>773</v>
      </c>
      <c r="E311" s="212" t="s">
        <v>158</v>
      </c>
      <c r="F311" s="212" t="s">
        <v>1503</v>
      </c>
      <c r="G311" s="212" t="s">
        <v>136</v>
      </c>
      <c r="H311" s="212">
        <v>57</v>
      </c>
      <c r="I311" s="212" t="s">
        <v>1461</v>
      </c>
      <c r="J311" s="212" t="s">
        <v>1462</v>
      </c>
      <c r="K311" s="212" t="s">
        <v>1504</v>
      </c>
      <c r="L311" s="212" t="s">
        <v>1479</v>
      </c>
      <c r="M311" s="212" t="s">
        <v>1505</v>
      </c>
      <c r="N311" s="212"/>
      <c r="O311" s="212">
        <v>1</v>
      </c>
      <c r="P311" s="212" t="s">
        <v>163</v>
      </c>
      <c r="Q311" s="212">
        <v>2012</v>
      </c>
      <c r="R311" s="212"/>
      <c r="S311" s="212"/>
      <c r="T311" s="225"/>
    </row>
    <row r="312" spans="1:24" ht="41.4" x14ac:dyDescent="0.2">
      <c r="A312" s="212" t="s">
        <v>1506</v>
      </c>
      <c r="B312" s="212" t="s">
        <v>795</v>
      </c>
      <c r="C312" s="213" t="s">
        <v>796</v>
      </c>
      <c r="D312" s="212" t="s">
        <v>773</v>
      </c>
      <c r="E312" s="212" t="s">
        <v>158</v>
      </c>
      <c r="F312" s="212" t="s">
        <v>2124</v>
      </c>
      <c r="G312" s="212" t="s">
        <v>136</v>
      </c>
      <c r="H312" s="212">
        <v>57</v>
      </c>
      <c r="I312" s="212" t="s">
        <v>1461</v>
      </c>
      <c r="J312" s="212" t="s">
        <v>1462</v>
      </c>
      <c r="K312" s="212" t="s">
        <v>1504</v>
      </c>
      <c r="L312" s="212" t="s">
        <v>1479</v>
      </c>
      <c r="M312" s="212" t="s">
        <v>1507</v>
      </c>
      <c r="N312" s="212"/>
      <c r="O312" s="212">
        <v>1</v>
      </c>
      <c r="P312" s="212" t="s">
        <v>163</v>
      </c>
      <c r="Q312" s="212">
        <v>2010</v>
      </c>
      <c r="R312" s="212"/>
      <c r="S312" s="212"/>
      <c r="T312" s="225"/>
    </row>
    <row r="313" spans="1:24" ht="27.6" x14ac:dyDescent="0.2">
      <c r="A313" s="212" t="s">
        <v>1508</v>
      </c>
      <c r="B313" s="212" t="s">
        <v>795</v>
      </c>
      <c r="C313" s="212" t="s">
        <v>842</v>
      </c>
      <c r="D313" s="212" t="s">
        <v>776</v>
      </c>
      <c r="E313" s="212" t="s">
        <v>158</v>
      </c>
      <c r="F313" s="212" t="s">
        <v>945</v>
      </c>
      <c r="G313" s="212" t="s">
        <v>136</v>
      </c>
      <c r="H313" s="212">
        <v>57</v>
      </c>
      <c r="I313" s="212" t="s">
        <v>1461</v>
      </c>
      <c r="J313" s="212" t="s">
        <v>1462</v>
      </c>
      <c r="K313" s="212" t="s">
        <v>1509</v>
      </c>
      <c r="L313" s="212" t="s">
        <v>1479</v>
      </c>
      <c r="M313" s="212" t="s">
        <v>1510</v>
      </c>
      <c r="N313" s="212"/>
      <c r="O313" s="212">
        <v>1</v>
      </c>
      <c r="P313" s="212" t="s">
        <v>163</v>
      </c>
      <c r="Q313" s="212">
        <v>2010</v>
      </c>
      <c r="R313" s="212"/>
      <c r="S313" s="212"/>
      <c r="T313" s="225"/>
    </row>
    <row r="314" spans="1:24" ht="27.6" x14ac:dyDescent="0.2">
      <c r="A314" s="212" t="s">
        <v>1511</v>
      </c>
      <c r="B314" s="212" t="s">
        <v>157</v>
      </c>
      <c r="C314" s="212" t="s">
        <v>787</v>
      </c>
      <c r="D314" s="212" t="s">
        <v>775</v>
      </c>
      <c r="E314" s="212" t="s">
        <v>158</v>
      </c>
      <c r="F314" s="212" t="s">
        <v>2125</v>
      </c>
      <c r="G314" s="212" t="s">
        <v>136</v>
      </c>
      <c r="H314" s="212">
        <v>57</v>
      </c>
      <c r="I314" s="212" t="s">
        <v>1461</v>
      </c>
      <c r="J314" s="212" t="s">
        <v>1462</v>
      </c>
      <c r="K314" s="212" t="s">
        <v>1512</v>
      </c>
      <c r="L314" s="212" t="s">
        <v>1513</v>
      </c>
      <c r="M314" s="212" t="s">
        <v>1514</v>
      </c>
      <c r="N314" s="212" t="s">
        <v>1515</v>
      </c>
      <c r="O314" s="212">
        <v>1</v>
      </c>
      <c r="P314" s="212" t="s">
        <v>163</v>
      </c>
      <c r="Q314" s="212">
        <v>2012</v>
      </c>
      <c r="R314" s="212"/>
      <c r="S314" s="212"/>
      <c r="T314" s="225"/>
    </row>
    <row r="315" spans="1:24" ht="41.4" x14ac:dyDescent="0.2">
      <c r="A315" s="212" t="s">
        <v>1516</v>
      </c>
      <c r="B315" s="212" t="s">
        <v>795</v>
      </c>
      <c r="C315" s="212" t="s">
        <v>796</v>
      </c>
      <c r="D315" s="212" t="s">
        <v>773</v>
      </c>
      <c r="E315" s="212" t="s">
        <v>158</v>
      </c>
      <c r="F315" s="212" t="s">
        <v>797</v>
      </c>
      <c r="G315" s="212" t="s">
        <v>136</v>
      </c>
      <c r="H315" s="212">
        <v>57</v>
      </c>
      <c r="I315" s="212" t="s">
        <v>1461</v>
      </c>
      <c r="J315" s="212" t="s">
        <v>1462</v>
      </c>
      <c r="K315" s="212" t="s">
        <v>1517</v>
      </c>
      <c r="L315" s="212" t="s">
        <v>1513</v>
      </c>
      <c r="M315" s="212" t="s">
        <v>1518</v>
      </c>
      <c r="N315" s="212" t="s">
        <v>1519</v>
      </c>
      <c r="O315" s="212">
        <v>1</v>
      </c>
      <c r="P315" s="212" t="s">
        <v>163</v>
      </c>
      <c r="Q315" s="212">
        <v>2011</v>
      </c>
      <c r="R315" s="212"/>
      <c r="S315" s="212"/>
      <c r="T315" s="225"/>
    </row>
    <row r="316" spans="1:24" ht="27.6" x14ac:dyDescent="0.2">
      <c r="A316" s="212" t="s">
        <v>1520</v>
      </c>
      <c r="B316" s="212" t="s">
        <v>795</v>
      </c>
      <c r="C316" s="212" t="s">
        <v>842</v>
      </c>
      <c r="D316" s="212" t="s">
        <v>776</v>
      </c>
      <c r="E316" s="212" t="s">
        <v>158</v>
      </c>
      <c r="F316" s="212" t="s">
        <v>2126</v>
      </c>
      <c r="G316" s="212" t="s">
        <v>136</v>
      </c>
      <c r="H316" s="212">
        <v>57</v>
      </c>
      <c r="I316" s="212" t="s">
        <v>1461</v>
      </c>
      <c r="J316" s="212" t="s">
        <v>1462</v>
      </c>
      <c r="K316" s="212" t="s">
        <v>1521</v>
      </c>
      <c r="L316" s="212" t="s">
        <v>1513</v>
      </c>
      <c r="M316" s="212" t="s">
        <v>1522</v>
      </c>
      <c r="N316" s="212" t="s">
        <v>1523</v>
      </c>
      <c r="O316" s="212">
        <v>1</v>
      </c>
      <c r="P316" s="212" t="s">
        <v>163</v>
      </c>
      <c r="Q316" s="212">
        <v>2010</v>
      </c>
      <c r="R316" s="212"/>
      <c r="S316" s="212"/>
      <c r="T316" s="225"/>
    </row>
    <row r="317" spans="1:24" ht="27.6" x14ac:dyDescent="0.2">
      <c r="A317" s="212" t="s">
        <v>1524</v>
      </c>
      <c r="B317" s="212" t="s">
        <v>795</v>
      </c>
      <c r="C317" s="212" t="s">
        <v>842</v>
      </c>
      <c r="D317" s="212" t="s">
        <v>776</v>
      </c>
      <c r="E317" s="212" t="s">
        <v>158</v>
      </c>
      <c r="F317" s="212" t="s">
        <v>2127</v>
      </c>
      <c r="G317" s="212" t="s">
        <v>136</v>
      </c>
      <c r="H317" s="212">
        <v>57</v>
      </c>
      <c r="I317" s="212" t="s">
        <v>1461</v>
      </c>
      <c r="J317" s="212" t="s">
        <v>1462</v>
      </c>
      <c r="K317" s="212" t="s">
        <v>1525</v>
      </c>
      <c r="L317" s="212" t="s">
        <v>1513</v>
      </c>
      <c r="M317" s="212" t="s">
        <v>1526</v>
      </c>
      <c r="N317" s="212" t="s">
        <v>1527</v>
      </c>
      <c r="O317" s="212">
        <v>1</v>
      </c>
      <c r="P317" s="212" t="s">
        <v>163</v>
      </c>
      <c r="Q317" s="212">
        <v>2011</v>
      </c>
      <c r="R317" s="212"/>
      <c r="S317" s="212"/>
      <c r="T317" s="225"/>
    </row>
    <row r="318" spans="1:24" ht="27.6" x14ac:dyDescent="0.2">
      <c r="A318" s="212" t="s">
        <v>1528</v>
      </c>
      <c r="B318" s="212" t="s">
        <v>795</v>
      </c>
      <c r="C318" s="212" t="s">
        <v>842</v>
      </c>
      <c r="D318" s="212" t="s">
        <v>776</v>
      </c>
      <c r="E318" s="212" t="s">
        <v>158</v>
      </c>
      <c r="F318" s="212" t="s">
        <v>2128</v>
      </c>
      <c r="G318" s="212" t="s">
        <v>136</v>
      </c>
      <c r="H318" s="212">
        <v>57</v>
      </c>
      <c r="I318" s="212" t="s">
        <v>1461</v>
      </c>
      <c r="J318" s="212" t="s">
        <v>1462</v>
      </c>
      <c r="K318" s="212" t="s">
        <v>1529</v>
      </c>
      <c r="L318" s="212" t="s">
        <v>1513</v>
      </c>
      <c r="M318" s="212" t="s">
        <v>1530</v>
      </c>
      <c r="N318" s="212" t="s">
        <v>1531</v>
      </c>
      <c r="O318" s="212">
        <v>1</v>
      </c>
      <c r="P318" s="212" t="s">
        <v>163</v>
      </c>
      <c r="Q318" s="212">
        <v>2011</v>
      </c>
      <c r="R318" s="212"/>
      <c r="S318" s="212"/>
      <c r="T318" s="225"/>
    </row>
    <row r="319" spans="1:24" ht="27.6" x14ac:dyDescent="0.2">
      <c r="A319" s="212" t="s">
        <v>1532</v>
      </c>
      <c r="B319" s="212" t="s">
        <v>795</v>
      </c>
      <c r="C319" s="212" t="s">
        <v>842</v>
      </c>
      <c r="D319" s="212" t="s">
        <v>776</v>
      </c>
      <c r="E319" s="212" t="s">
        <v>158</v>
      </c>
      <c r="F319" s="212" t="s">
        <v>843</v>
      </c>
      <c r="G319" s="212" t="s">
        <v>136</v>
      </c>
      <c r="H319" s="212">
        <v>57</v>
      </c>
      <c r="I319" s="212" t="s">
        <v>1461</v>
      </c>
      <c r="J319" s="212" t="s">
        <v>1462</v>
      </c>
      <c r="K319" s="212" t="s">
        <v>1533</v>
      </c>
      <c r="L319" s="212" t="s">
        <v>1513</v>
      </c>
      <c r="M319" s="212" t="s">
        <v>1534</v>
      </c>
      <c r="N319" s="212" t="s">
        <v>1535</v>
      </c>
      <c r="O319" s="212">
        <v>1</v>
      </c>
      <c r="P319" s="212" t="s">
        <v>163</v>
      </c>
      <c r="Q319" s="212">
        <v>2010</v>
      </c>
      <c r="R319" s="212"/>
      <c r="S319" s="212"/>
      <c r="T319" s="225"/>
    </row>
    <row r="320" spans="1:24" ht="13.8" x14ac:dyDescent="0.2">
      <c r="A320" s="212" t="s">
        <v>1536</v>
      </c>
      <c r="B320" s="212" t="s">
        <v>157</v>
      </c>
      <c r="C320" s="212" t="s">
        <v>787</v>
      </c>
      <c r="D320" s="212" t="s">
        <v>775</v>
      </c>
      <c r="E320" s="212" t="s">
        <v>158</v>
      </c>
      <c r="F320" s="212" t="s">
        <v>2129</v>
      </c>
      <c r="G320" s="212" t="s">
        <v>136</v>
      </c>
      <c r="H320" s="212">
        <v>57</v>
      </c>
      <c r="I320" s="212" t="s">
        <v>1461</v>
      </c>
      <c r="J320" s="212" t="s">
        <v>1462</v>
      </c>
      <c r="K320" s="212" t="s">
        <v>1537</v>
      </c>
      <c r="L320" s="212" t="s">
        <v>1513</v>
      </c>
      <c r="M320" s="212" t="s">
        <v>1538</v>
      </c>
      <c r="N320" s="212" t="s">
        <v>1539</v>
      </c>
      <c r="O320" s="212">
        <v>1</v>
      </c>
      <c r="P320" s="212" t="s">
        <v>163</v>
      </c>
      <c r="Q320" s="212">
        <v>2010</v>
      </c>
      <c r="R320" s="212"/>
      <c r="S320" s="212"/>
      <c r="T320" s="225"/>
    </row>
    <row r="321" spans="1:20" ht="13.8" x14ac:dyDescent="0.2">
      <c r="A321" s="212" t="s">
        <v>1540</v>
      </c>
      <c r="B321" s="212" t="s">
        <v>157</v>
      </c>
      <c r="C321" s="212" t="s">
        <v>787</v>
      </c>
      <c r="D321" s="212" t="s">
        <v>775</v>
      </c>
      <c r="E321" s="212" t="s">
        <v>158</v>
      </c>
      <c r="F321" s="212" t="s">
        <v>2087</v>
      </c>
      <c r="G321" s="212" t="s">
        <v>136</v>
      </c>
      <c r="H321" s="212">
        <v>57</v>
      </c>
      <c r="I321" s="212" t="s">
        <v>1461</v>
      </c>
      <c r="J321" s="212" t="s">
        <v>1462</v>
      </c>
      <c r="K321" s="212" t="s">
        <v>1541</v>
      </c>
      <c r="L321" s="212" t="s">
        <v>1513</v>
      </c>
      <c r="M321" s="212" t="s">
        <v>1530</v>
      </c>
      <c r="N321" s="212" t="s">
        <v>1542</v>
      </c>
      <c r="O321" s="212">
        <v>1</v>
      </c>
      <c r="P321" s="212" t="s">
        <v>163</v>
      </c>
      <c r="Q321" s="212">
        <v>2010</v>
      </c>
      <c r="R321" s="212"/>
      <c r="S321" s="212"/>
      <c r="T321" s="225"/>
    </row>
    <row r="322" spans="1:20" ht="13.8" x14ac:dyDescent="0.2">
      <c r="A322" s="212" t="s">
        <v>1543</v>
      </c>
      <c r="B322" s="212" t="s">
        <v>157</v>
      </c>
      <c r="C322" s="212" t="s">
        <v>787</v>
      </c>
      <c r="D322" s="212" t="s">
        <v>775</v>
      </c>
      <c r="E322" s="212" t="s">
        <v>158</v>
      </c>
      <c r="F322" s="213" t="s">
        <v>2130</v>
      </c>
      <c r="G322" s="212" t="s">
        <v>136</v>
      </c>
      <c r="H322" s="212">
        <v>57</v>
      </c>
      <c r="I322" s="212" t="s">
        <v>1461</v>
      </c>
      <c r="J322" s="212" t="s">
        <v>1462</v>
      </c>
      <c r="K322" s="212" t="s">
        <v>1544</v>
      </c>
      <c r="L322" s="212" t="s">
        <v>1513</v>
      </c>
      <c r="M322" s="212" t="s">
        <v>1545</v>
      </c>
      <c r="N322" s="212" t="s">
        <v>1546</v>
      </c>
      <c r="O322" s="212">
        <v>1</v>
      </c>
      <c r="P322" s="212" t="s">
        <v>163</v>
      </c>
      <c r="Q322" s="212">
        <v>2010</v>
      </c>
      <c r="R322" s="212"/>
      <c r="S322" s="212"/>
      <c r="T322" s="225"/>
    </row>
    <row r="323" spans="1:20" ht="13.8" x14ac:dyDescent="0.2">
      <c r="A323" s="212" t="s">
        <v>1547</v>
      </c>
      <c r="B323" s="212" t="s">
        <v>157</v>
      </c>
      <c r="C323" s="212" t="s">
        <v>787</v>
      </c>
      <c r="D323" s="212" t="s">
        <v>775</v>
      </c>
      <c r="E323" s="212" t="s">
        <v>158</v>
      </c>
      <c r="F323" s="212" t="s">
        <v>2087</v>
      </c>
      <c r="G323" s="212" t="s">
        <v>136</v>
      </c>
      <c r="H323" s="212">
        <v>57</v>
      </c>
      <c r="I323" s="212" t="s">
        <v>1461</v>
      </c>
      <c r="J323" s="212" t="s">
        <v>1462</v>
      </c>
      <c r="K323" s="212" t="s">
        <v>1548</v>
      </c>
      <c r="L323" s="212" t="s">
        <v>1513</v>
      </c>
      <c r="M323" s="212" t="s">
        <v>1549</v>
      </c>
      <c r="N323" s="212" t="s">
        <v>1550</v>
      </c>
      <c r="O323" s="212">
        <v>1</v>
      </c>
      <c r="P323" s="212" t="s">
        <v>163</v>
      </c>
      <c r="Q323" s="212">
        <v>2010</v>
      </c>
      <c r="R323" s="212"/>
      <c r="S323" s="212"/>
      <c r="T323" s="225"/>
    </row>
    <row r="324" spans="1:20" ht="13.8" x14ac:dyDescent="0.2">
      <c r="A324" s="212" t="s">
        <v>1551</v>
      </c>
      <c r="B324" s="212" t="s">
        <v>157</v>
      </c>
      <c r="C324" s="212" t="s">
        <v>787</v>
      </c>
      <c r="D324" s="212" t="s">
        <v>775</v>
      </c>
      <c r="E324" s="212" t="s">
        <v>158</v>
      </c>
      <c r="F324" s="212" t="s">
        <v>2131</v>
      </c>
      <c r="G324" s="212" t="s">
        <v>136</v>
      </c>
      <c r="H324" s="212">
        <v>57</v>
      </c>
      <c r="I324" s="212" t="s">
        <v>1461</v>
      </c>
      <c r="J324" s="212" t="s">
        <v>1462</v>
      </c>
      <c r="K324" s="212" t="s">
        <v>1552</v>
      </c>
      <c r="L324" s="212" t="s">
        <v>1513</v>
      </c>
      <c r="M324" s="212" t="s">
        <v>1549</v>
      </c>
      <c r="N324" s="212" t="s">
        <v>1553</v>
      </c>
      <c r="O324" s="212">
        <v>1</v>
      </c>
      <c r="P324" s="212" t="s">
        <v>163</v>
      </c>
      <c r="Q324" s="212">
        <v>2012</v>
      </c>
      <c r="R324" s="212"/>
      <c r="S324" s="212"/>
      <c r="T324" s="225"/>
    </row>
    <row r="325" spans="1:20" ht="41.4" x14ac:dyDescent="0.2">
      <c r="A325" s="212" t="s">
        <v>1554</v>
      </c>
      <c r="B325" s="212" t="s">
        <v>795</v>
      </c>
      <c r="C325" s="212" t="s">
        <v>796</v>
      </c>
      <c r="D325" s="212" t="s">
        <v>773</v>
      </c>
      <c r="E325" s="212" t="s">
        <v>158</v>
      </c>
      <c r="F325" s="212" t="s">
        <v>2132</v>
      </c>
      <c r="G325" s="212" t="s">
        <v>136</v>
      </c>
      <c r="H325" s="212">
        <v>57</v>
      </c>
      <c r="I325" s="212" t="s">
        <v>1461</v>
      </c>
      <c r="J325" s="212" t="s">
        <v>1462</v>
      </c>
      <c r="K325" s="212" t="s">
        <v>1555</v>
      </c>
      <c r="L325" s="212" t="s">
        <v>1513</v>
      </c>
      <c r="M325" s="212" t="s">
        <v>1556</v>
      </c>
      <c r="N325" s="212" t="s">
        <v>1557</v>
      </c>
      <c r="O325" s="212">
        <v>1</v>
      </c>
      <c r="P325" s="212" t="s">
        <v>163</v>
      </c>
      <c r="Q325" s="212">
        <v>2011</v>
      </c>
      <c r="R325" s="212"/>
      <c r="S325" s="212"/>
      <c r="T325" s="225"/>
    </row>
    <row r="326" spans="1:20" ht="13.8" x14ac:dyDescent="0.2">
      <c r="A326" s="212" t="s">
        <v>1558</v>
      </c>
      <c r="B326" s="212" t="s">
        <v>157</v>
      </c>
      <c r="C326" s="212" t="s">
        <v>787</v>
      </c>
      <c r="D326" s="212" t="s">
        <v>775</v>
      </c>
      <c r="E326" s="212" t="s">
        <v>158</v>
      </c>
      <c r="F326" s="212" t="s">
        <v>1153</v>
      </c>
      <c r="G326" s="212" t="s">
        <v>136</v>
      </c>
      <c r="H326" s="212">
        <v>57</v>
      </c>
      <c r="I326" s="212" t="s">
        <v>1461</v>
      </c>
      <c r="J326" s="212" t="s">
        <v>1462</v>
      </c>
      <c r="K326" s="212" t="s">
        <v>1559</v>
      </c>
      <c r="L326" s="212" t="s">
        <v>1009</v>
      </c>
      <c r="M326" s="212" t="s">
        <v>1009</v>
      </c>
      <c r="N326" s="212"/>
      <c r="O326" s="212">
        <v>1</v>
      </c>
      <c r="P326" s="212" t="s">
        <v>163</v>
      </c>
      <c r="Q326" s="212">
        <v>2012</v>
      </c>
      <c r="R326" s="212"/>
      <c r="S326" s="212"/>
      <c r="T326" s="225"/>
    </row>
    <row r="327" spans="1:20" ht="41.4" x14ac:dyDescent="0.2">
      <c r="A327" s="212" t="s">
        <v>1560</v>
      </c>
      <c r="B327" s="212" t="s">
        <v>795</v>
      </c>
      <c r="C327" s="212" t="s">
        <v>796</v>
      </c>
      <c r="D327" s="212" t="s">
        <v>773</v>
      </c>
      <c r="E327" s="212" t="s">
        <v>158</v>
      </c>
      <c r="F327" s="212" t="s">
        <v>2133</v>
      </c>
      <c r="G327" s="212" t="s">
        <v>136</v>
      </c>
      <c r="H327" s="212">
        <v>57</v>
      </c>
      <c r="I327" s="212" t="s">
        <v>1461</v>
      </c>
      <c r="J327" s="212" t="s">
        <v>1462</v>
      </c>
      <c r="K327" s="212" t="s">
        <v>1561</v>
      </c>
      <c r="L327" s="212" t="s">
        <v>1513</v>
      </c>
      <c r="M327" s="212" t="s">
        <v>1534</v>
      </c>
      <c r="N327" s="212" t="s">
        <v>1562</v>
      </c>
      <c r="O327" s="212">
        <v>1</v>
      </c>
      <c r="P327" s="212" t="s">
        <v>163</v>
      </c>
      <c r="Q327" s="212">
        <v>2011</v>
      </c>
      <c r="R327" s="212"/>
      <c r="S327" s="212"/>
      <c r="T327" s="225"/>
    </row>
    <row r="328" spans="1:20" ht="41.4" x14ac:dyDescent="0.2">
      <c r="A328" s="212" t="s">
        <v>1563</v>
      </c>
      <c r="B328" s="212" t="s">
        <v>795</v>
      </c>
      <c r="C328" s="212" t="s">
        <v>796</v>
      </c>
      <c r="D328" s="212" t="s">
        <v>773</v>
      </c>
      <c r="E328" s="212" t="s">
        <v>158</v>
      </c>
      <c r="F328" s="212" t="s">
        <v>869</v>
      </c>
      <c r="G328" s="212" t="s">
        <v>136</v>
      </c>
      <c r="H328" s="212">
        <v>57</v>
      </c>
      <c r="I328" s="212" t="s">
        <v>1461</v>
      </c>
      <c r="J328" s="212" t="s">
        <v>1462</v>
      </c>
      <c r="K328" s="212" t="s">
        <v>1564</v>
      </c>
      <c r="L328" s="212" t="s">
        <v>1513</v>
      </c>
      <c r="M328" s="212" t="s">
        <v>1565</v>
      </c>
      <c r="N328" s="212" t="s">
        <v>1566</v>
      </c>
      <c r="O328" s="212">
        <v>1</v>
      </c>
      <c r="P328" s="212" t="s">
        <v>163</v>
      </c>
      <c r="Q328" s="212">
        <v>2010</v>
      </c>
      <c r="R328" s="212"/>
      <c r="S328" s="212"/>
      <c r="T328" s="225"/>
    </row>
    <row r="329" spans="1:20" ht="41.4" x14ac:dyDescent="0.2">
      <c r="A329" s="212" t="s">
        <v>1567</v>
      </c>
      <c r="B329" s="212" t="s">
        <v>795</v>
      </c>
      <c r="C329" s="212" t="s">
        <v>796</v>
      </c>
      <c r="D329" s="212" t="s">
        <v>773</v>
      </c>
      <c r="E329" s="212" t="s">
        <v>158</v>
      </c>
      <c r="F329" s="212" t="s">
        <v>2100</v>
      </c>
      <c r="G329" s="212" t="s">
        <v>136</v>
      </c>
      <c r="H329" s="212">
        <v>57</v>
      </c>
      <c r="I329" s="212" t="s">
        <v>1461</v>
      </c>
      <c r="J329" s="212" t="s">
        <v>1462</v>
      </c>
      <c r="K329" s="212" t="s">
        <v>1568</v>
      </c>
      <c r="L329" s="212" t="s">
        <v>1513</v>
      </c>
      <c r="M329" s="212" t="s">
        <v>1534</v>
      </c>
      <c r="N329" s="212" t="s">
        <v>1569</v>
      </c>
      <c r="O329" s="212">
        <v>1</v>
      </c>
      <c r="P329" s="212" t="s">
        <v>163</v>
      </c>
      <c r="Q329" s="212">
        <v>2011</v>
      </c>
      <c r="R329" s="212"/>
      <c r="S329" s="212"/>
      <c r="T329" s="225"/>
    </row>
    <row r="330" spans="1:20" ht="41.4" x14ac:dyDescent="0.2">
      <c r="A330" s="212" t="s">
        <v>1570</v>
      </c>
      <c r="B330" s="212" t="s">
        <v>795</v>
      </c>
      <c r="C330" s="213" t="s">
        <v>796</v>
      </c>
      <c r="D330" s="212" t="s">
        <v>773</v>
      </c>
      <c r="E330" s="212" t="s">
        <v>158</v>
      </c>
      <c r="F330" s="212" t="s">
        <v>2090</v>
      </c>
      <c r="G330" s="212" t="s">
        <v>136</v>
      </c>
      <c r="H330" s="212">
        <v>57</v>
      </c>
      <c r="I330" s="212" t="s">
        <v>1461</v>
      </c>
      <c r="J330" s="212" t="s">
        <v>1462</v>
      </c>
      <c r="K330" s="212" t="s">
        <v>1571</v>
      </c>
      <c r="L330" s="212" t="s">
        <v>1513</v>
      </c>
      <c r="M330" s="212" t="s">
        <v>1572</v>
      </c>
      <c r="N330" s="212" t="s">
        <v>1523</v>
      </c>
      <c r="O330" s="212">
        <v>1</v>
      </c>
      <c r="P330" s="212" t="s">
        <v>163</v>
      </c>
      <c r="Q330" s="212">
        <v>2011</v>
      </c>
      <c r="R330" s="212"/>
      <c r="S330" s="212"/>
      <c r="T330" s="225"/>
    </row>
    <row r="331" spans="1:20" ht="41.4" x14ac:dyDescent="0.2">
      <c r="A331" s="212" t="s">
        <v>1573</v>
      </c>
      <c r="B331" s="212" t="s">
        <v>795</v>
      </c>
      <c r="C331" s="213" t="s">
        <v>796</v>
      </c>
      <c r="D331" s="212" t="s">
        <v>773</v>
      </c>
      <c r="E331" s="212" t="s">
        <v>158</v>
      </c>
      <c r="F331" s="212" t="s">
        <v>2089</v>
      </c>
      <c r="G331" s="212" t="s">
        <v>136</v>
      </c>
      <c r="H331" s="212">
        <v>57</v>
      </c>
      <c r="I331" s="212" t="s">
        <v>1461</v>
      </c>
      <c r="J331" s="212" t="s">
        <v>1462</v>
      </c>
      <c r="K331" s="212" t="s">
        <v>1574</v>
      </c>
      <c r="L331" s="212" t="s">
        <v>1513</v>
      </c>
      <c r="M331" s="212" t="s">
        <v>1575</v>
      </c>
      <c r="N331" s="212" t="s">
        <v>1576</v>
      </c>
      <c r="O331" s="212">
        <v>1</v>
      </c>
      <c r="P331" s="212" t="s">
        <v>163</v>
      </c>
      <c r="Q331" s="212">
        <v>2012</v>
      </c>
      <c r="R331" s="212"/>
      <c r="S331" s="212"/>
      <c r="T331" s="225"/>
    </row>
    <row r="332" spans="1:20" ht="13.8" x14ac:dyDescent="0.2">
      <c r="A332" s="212" t="s">
        <v>1577</v>
      </c>
      <c r="B332" s="212" t="s">
        <v>157</v>
      </c>
      <c r="C332" s="212" t="s">
        <v>787</v>
      </c>
      <c r="D332" s="212" t="s">
        <v>775</v>
      </c>
      <c r="E332" s="212" t="s">
        <v>158</v>
      </c>
      <c r="F332" s="212" t="s">
        <v>788</v>
      </c>
      <c r="G332" s="212" t="s">
        <v>136</v>
      </c>
      <c r="H332" s="212">
        <v>57</v>
      </c>
      <c r="I332" s="212" t="s">
        <v>1461</v>
      </c>
      <c r="J332" s="212" t="s">
        <v>1462</v>
      </c>
      <c r="K332" s="212" t="s">
        <v>1578</v>
      </c>
      <c r="L332" s="212" t="s">
        <v>1579</v>
      </c>
      <c r="M332" s="212" t="s">
        <v>1580</v>
      </c>
      <c r="N332" s="212"/>
      <c r="O332" s="212">
        <v>1</v>
      </c>
      <c r="P332" s="212" t="s">
        <v>163</v>
      </c>
      <c r="Q332" s="212">
        <v>2012</v>
      </c>
      <c r="R332" s="212"/>
      <c r="S332" s="212"/>
      <c r="T332" s="225"/>
    </row>
    <row r="333" spans="1:20" ht="41.4" x14ac:dyDescent="0.2">
      <c r="A333" s="212" t="s">
        <v>1581</v>
      </c>
      <c r="B333" s="212" t="s">
        <v>795</v>
      </c>
      <c r="C333" s="213" t="s">
        <v>796</v>
      </c>
      <c r="D333" s="212" t="s">
        <v>773</v>
      </c>
      <c r="E333" s="212" t="s">
        <v>158</v>
      </c>
      <c r="F333" s="212" t="s">
        <v>2089</v>
      </c>
      <c r="G333" s="212" t="s">
        <v>136</v>
      </c>
      <c r="H333" s="212">
        <v>57</v>
      </c>
      <c r="I333" s="212" t="s">
        <v>1461</v>
      </c>
      <c r="J333" s="212" t="s">
        <v>1462</v>
      </c>
      <c r="K333" s="212" t="s">
        <v>1582</v>
      </c>
      <c r="L333" s="212" t="s">
        <v>1583</v>
      </c>
      <c r="M333" s="212" t="s">
        <v>1584</v>
      </c>
      <c r="N333" s="212"/>
      <c r="O333" s="212">
        <v>1</v>
      </c>
      <c r="P333" s="212" t="s">
        <v>163</v>
      </c>
      <c r="Q333" s="212">
        <v>2023</v>
      </c>
      <c r="R333" s="212"/>
      <c r="S333" s="212" t="s">
        <v>1585</v>
      </c>
      <c r="T333" s="225"/>
    </row>
    <row r="334" spans="1:20" ht="27.6" x14ac:dyDescent="0.2">
      <c r="A334" s="212" t="s">
        <v>1586</v>
      </c>
      <c r="B334" s="212" t="s">
        <v>795</v>
      </c>
      <c r="C334" s="212" t="s">
        <v>842</v>
      </c>
      <c r="D334" s="212" t="s">
        <v>776</v>
      </c>
      <c r="E334" s="212" t="s">
        <v>158</v>
      </c>
      <c r="F334" s="212" t="s">
        <v>945</v>
      </c>
      <c r="G334" s="212" t="s">
        <v>136</v>
      </c>
      <c r="H334" s="212">
        <v>57</v>
      </c>
      <c r="I334" s="212" t="s">
        <v>1461</v>
      </c>
      <c r="J334" s="212" t="s">
        <v>1462</v>
      </c>
      <c r="K334" s="212" t="s">
        <v>1587</v>
      </c>
      <c r="L334" s="212" t="s">
        <v>1588</v>
      </c>
      <c r="M334" s="212" t="s">
        <v>1589</v>
      </c>
      <c r="N334" s="212"/>
      <c r="O334" s="212">
        <v>1</v>
      </c>
      <c r="P334" s="212" t="s">
        <v>163</v>
      </c>
      <c r="Q334" s="212">
        <v>2012</v>
      </c>
      <c r="R334" s="212"/>
      <c r="S334" s="212"/>
      <c r="T334" s="225"/>
    </row>
    <row r="335" spans="1:20" ht="41.4" x14ac:dyDescent="0.2">
      <c r="A335" s="212" t="s">
        <v>1590</v>
      </c>
      <c r="B335" s="212" t="s">
        <v>795</v>
      </c>
      <c r="C335" s="212" t="s">
        <v>796</v>
      </c>
      <c r="D335" s="212" t="s">
        <v>773</v>
      </c>
      <c r="E335" s="212" t="s">
        <v>158</v>
      </c>
      <c r="F335" s="212" t="s">
        <v>797</v>
      </c>
      <c r="G335" s="212" t="s">
        <v>136</v>
      </c>
      <c r="H335" s="212">
        <v>57</v>
      </c>
      <c r="I335" s="212" t="s">
        <v>1461</v>
      </c>
      <c r="J335" s="212" t="s">
        <v>1462</v>
      </c>
      <c r="K335" s="212" t="s">
        <v>1591</v>
      </c>
      <c r="L335" s="212" t="s">
        <v>1588</v>
      </c>
      <c r="M335" s="212" t="s">
        <v>1592</v>
      </c>
      <c r="N335" s="212"/>
      <c r="O335" s="212">
        <v>1</v>
      </c>
      <c r="P335" s="212" t="s">
        <v>163</v>
      </c>
      <c r="Q335" s="212">
        <v>2012</v>
      </c>
      <c r="R335" s="212"/>
      <c r="S335" s="212"/>
      <c r="T335" s="225"/>
    </row>
    <row r="336" spans="1:20" ht="41.4" x14ac:dyDescent="0.2">
      <c r="A336" s="212" t="s">
        <v>1593</v>
      </c>
      <c r="B336" s="212" t="s">
        <v>795</v>
      </c>
      <c r="C336" s="212" t="s">
        <v>796</v>
      </c>
      <c r="D336" s="212" t="s">
        <v>773</v>
      </c>
      <c r="E336" s="212" t="s">
        <v>158</v>
      </c>
      <c r="F336" s="212" t="s">
        <v>869</v>
      </c>
      <c r="G336" s="212" t="s">
        <v>136</v>
      </c>
      <c r="H336" s="212">
        <v>57</v>
      </c>
      <c r="I336" s="212" t="s">
        <v>1461</v>
      </c>
      <c r="J336" s="212" t="s">
        <v>1462</v>
      </c>
      <c r="K336" s="212" t="s">
        <v>1594</v>
      </c>
      <c r="L336" s="212" t="s">
        <v>1583</v>
      </c>
      <c r="M336" s="212" t="s">
        <v>1595</v>
      </c>
      <c r="N336" s="212"/>
      <c r="O336" s="212">
        <v>1</v>
      </c>
      <c r="P336" s="212" t="s">
        <v>163</v>
      </c>
      <c r="Q336" s="212">
        <v>2012</v>
      </c>
      <c r="R336" s="212"/>
      <c r="S336" s="212"/>
      <c r="T336" s="225"/>
    </row>
    <row r="337" spans="1:20" ht="27.6" x14ac:dyDescent="0.2">
      <c r="A337" s="212" t="s">
        <v>1596</v>
      </c>
      <c r="B337" s="212" t="s">
        <v>795</v>
      </c>
      <c r="C337" s="212" t="s">
        <v>842</v>
      </c>
      <c r="D337" s="212" t="s">
        <v>776</v>
      </c>
      <c r="E337" s="212" t="s">
        <v>158</v>
      </c>
      <c r="F337" s="212" t="s">
        <v>2134</v>
      </c>
      <c r="G337" s="212" t="s">
        <v>136</v>
      </c>
      <c r="H337" s="212">
        <v>57</v>
      </c>
      <c r="I337" s="212" t="s">
        <v>1461</v>
      </c>
      <c r="J337" s="212" t="s">
        <v>1462</v>
      </c>
      <c r="K337" s="212" t="s">
        <v>1597</v>
      </c>
      <c r="L337" s="212" t="s">
        <v>1583</v>
      </c>
      <c r="M337" s="212" t="s">
        <v>1598</v>
      </c>
      <c r="N337" s="212"/>
      <c r="O337" s="212">
        <v>1</v>
      </c>
      <c r="P337" s="212" t="s">
        <v>163</v>
      </c>
      <c r="Q337" s="212">
        <v>2012</v>
      </c>
      <c r="R337" s="212"/>
      <c r="S337" s="212"/>
      <c r="T337" s="225"/>
    </row>
    <row r="338" spans="1:20" ht="13.8" x14ac:dyDescent="0.2">
      <c r="A338" s="212" t="s">
        <v>1599</v>
      </c>
      <c r="B338" s="212" t="s">
        <v>157</v>
      </c>
      <c r="C338" s="212" t="s">
        <v>787</v>
      </c>
      <c r="D338" s="212" t="s">
        <v>775</v>
      </c>
      <c r="E338" s="212" t="s">
        <v>158</v>
      </c>
      <c r="F338" s="212" t="s">
        <v>2135</v>
      </c>
      <c r="G338" s="212" t="s">
        <v>136</v>
      </c>
      <c r="H338" s="212">
        <v>57</v>
      </c>
      <c r="I338" s="212" t="s">
        <v>1461</v>
      </c>
      <c r="J338" s="212" t="s">
        <v>1462</v>
      </c>
      <c r="K338" s="212" t="s">
        <v>1600</v>
      </c>
      <c r="L338" s="212" t="s">
        <v>1588</v>
      </c>
      <c r="M338" s="212" t="s">
        <v>1592</v>
      </c>
      <c r="N338" s="212"/>
      <c r="O338" s="212">
        <v>1</v>
      </c>
      <c r="P338" s="212" t="s">
        <v>163</v>
      </c>
      <c r="Q338" s="212">
        <v>2011</v>
      </c>
      <c r="R338" s="212"/>
      <c r="S338" s="212" t="s">
        <v>1601</v>
      </c>
      <c r="T338" s="225"/>
    </row>
    <row r="339" spans="1:20" ht="41.4" x14ac:dyDescent="0.2">
      <c r="A339" s="212" t="s">
        <v>1602</v>
      </c>
      <c r="B339" s="212" t="s">
        <v>795</v>
      </c>
      <c r="C339" s="212" t="s">
        <v>796</v>
      </c>
      <c r="D339" s="212" t="s">
        <v>773</v>
      </c>
      <c r="E339" s="212" t="s">
        <v>158</v>
      </c>
      <c r="F339" s="212" t="s">
        <v>2136</v>
      </c>
      <c r="G339" s="212" t="s">
        <v>136</v>
      </c>
      <c r="H339" s="212">
        <v>57</v>
      </c>
      <c r="I339" s="212" t="s">
        <v>1461</v>
      </c>
      <c r="J339" s="212" t="s">
        <v>1462</v>
      </c>
      <c r="K339" s="212" t="s">
        <v>1603</v>
      </c>
      <c r="L339" s="212" t="s">
        <v>1583</v>
      </c>
      <c r="M339" s="212" t="s">
        <v>1604</v>
      </c>
      <c r="N339" s="212"/>
      <c r="O339" s="212">
        <v>1</v>
      </c>
      <c r="P339" s="212" t="s">
        <v>163</v>
      </c>
      <c r="Q339" s="212">
        <v>2012</v>
      </c>
      <c r="R339" s="212"/>
      <c r="S339" s="212"/>
      <c r="T339" s="225"/>
    </row>
    <row r="340" spans="1:20" ht="41.4" x14ac:dyDescent="0.2">
      <c r="A340" s="212" t="s">
        <v>1605</v>
      </c>
      <c r="B340" s="212" t="s">
        <v>795</v>
      </c>
      <c r="C340" s="213" t="s">
        <v>796</v>
      </c>
      <c r="D340" s="212" t="s">
        <v>773</v>
      </c>
      <c r="E340" s="212" t="s">
        <v>158</v>
      </c>
      <c r="F340" s="212" t="s">
        <v>2090</v>
      </c>
      <c r="G340" s="212" t="s">
        <v>136</v>
      </c>
      <c r="H340" s="212">
        <v>57</v>
      </c>
      <c r="I340" s="212" t="s">
        <v>1461</v>
      </c>
      <c r="J340" s="212" t="s">
        <v>1462</v>
      </c>
      <c r="K340" s="212" t="s">
        <v>1606</v>
      </c>
      <c r="L340" s="212" t="s">
        <v>1583</v>
      </c>
      <c r="M340" s="212" t="s">
        <v>1607</v>
      </c>
      <c r="N340" s="212"/>
      <c r="O340" s="212">
        <v>1</v>
      </c>
      <c r="P340" s="212" t="s">
        <v>163</v>
      </c>
      <c r="Q340" s="212">
        <v>2013</v>
      </c>
      <c r="R340" s="212"/>
      <c r="S340" s="212" t="s">
        <v>1608</v>
      </c>
      <c r="T340" s="225"/>
    </row>
    <row r="341" spans="1:20" ht="41.4" x14ac:dyDescent="0.2">
      <c r="A341" s="212" t="s">
        <v>1609</v>
      </c>
      <c r="B341" s="212" t="s">
        <v>795</v>
      </c>
      <c r="C341" s="213" t="s">
        <v>796</v>
      </c>
      <c r="D341" s="212" t="s">
        <v>773</v>
      </c>
      <c r="E341" s="212" t="s">
        <v>158</v>
      </c>
      <c r="F341" s="212" t="s">
        <v>2085</v>
      </c>
      <c r="G341" s="212" t="s">
        <v>136</v>
      </c>
      <c r="H341" s="212">
        <v>57</v>
      </c>
      <c r="I341" s="212" t="s">
        <v>1461</v>
      </c>
      <c r="J341" s="212" t="s">
        <v>1462</v>
      </c>
      <c r="K341" s="212" t="s">
        <v>1610</v>
      </c>
      <c r="L341" s="212" t="s">
        <v>1583</v>
      </c>
      <c r="M341" s="212" t="s">
        <v>1607</v>
      </c>
      <c r="N341" s="212"/>
      <c r="O341" s="212">
        <v>1</v>
      </c>
      <c r="P341" s="212" t="s">
        <v>163</v>
      </c>
      <c r="Q341" s="212">
        <v>2013</v>
      </c>
      <c r="R341" s="212"/>
      <c r="S341" s="212" t="s">
        <v>1611</v>
      </c>
      <c r="T341" s="225"/>
    </row>
    <row r="342" spans="1:20" ht="27.6" x14ac:dyDescent="0.2">
      <c r="A342" s="212" t="s">
        <v>1612</v>
      </c>
      <c r="B342" s="212" t="s">
        <v>795</v>
      </c>
      <c r="C342" s="212" t="s">
        <v>842</v>
      </c>
      <c r="D342" s="212" t="s">
        <v>776</v>
      </c>
      <c r="E342" s="212" t="s">
        <v>158</v>
      </c>
      <c r="F342" s="212" t="s">
        <v>2088</v>
      </c>
      <c r="G342" s="212" t="s">
        <v>136</v>
      </c>
      <c r="H342" s="212">
        <v>57</v>
      </c>
      <c r="I342" s="212" t="s">
        <v>1461</v>
      </c>
      <c r="J342" s="212" t="s">
        <v>1462</v>
      </c>
      <c r="K342" s="212" t="s">
        <v>1613</v>
      </c>
      <c r="L342" s="212" t="s">
        <v>942</v>
      </c>
      <c r="M342" s="212" t="s">
        <v>1614</v>
      </c>
      <c r="N342" s="212"/>
      <c r="O342" s="212">
        <v>1</v>
      </c>
      <c r="P342" s="212" t="s">
        <v>163</v>
      </c>
      <c r="Q342" s="212">
        <v>2012</v>
      </c>
      <c r="R342" s="212"/>
      <c r="S342" s="212"/>
      <c r="T342" s="225"/>
    </row>
    <row r="343" spans="1:20" ht="41.4" x14ac:dyDescent="0.2">
      <c r="A343" s="212" t="s">
        <v>1615</v>
      </c>
      <c r="B343" s="212" t="s">
        <v>795</v>
      </c>
      <c r="C343" s="212" t="s">
        <v>796</v>
      </c>
      <c r="D343" s="212" t="s">
        <v>773</v>
      </c>
      <c r="E343" s="212" t="s">
        <v>158</v>
      </c>
      <c r="F343" s="212" t="s">
        <v>869</v>
      </c>
      <c r="G343" s="212" t="s">
        <v>136</v>
      </c>
      <c r="H343" s="212">
        <v>57</v>
      </c>
      <c r="I343" s="212" t="s">
        <v>1461</v>
      </c>
      <c r="J343" s="212" t="s">
        <v>1462</v>
      </c>
      <c r="K343" s="212" t="s">
        <v>1616</v>
      </c>
      <c r="L343" s="212" t="s">
        <v>942</v>
      </c>
      <c r="M343" s="212" t="s">
        <v>1617</v>
      </c>
      <c r="N343" s="212"/>
      <c r="O343" s="212">
        <v>1</v>
      </c>
      <c r="P343" s="212" t="s">
        <v>163</v>
      </c>
      <c r="Q343" s="212">
        <v>2012</v>
      </c>
      <c r="R343" s="212"/>
      <c r="S343" s="212"/>
      <c r="T343" s="225"/>
    </row>
    <row r="344" spans="1:20" ht="27.6" x14ac:dyDescent="0.2">
      <c r="A344" s="212" t="s">
        <v>1618</v>
      </c>
      <c r="B344" s="212" t="s">
        <v>795</v>
      </c>
      <c r="C344" s="212" t="s">
        <v>842</v>
      </c>
      <c r="D344" s="212" t="s">
        <v>776</v>
      </c>
      <c r="E344" s="212" t="s">
        <v>158</v>
      </c>
      <c r="F344" s="212" t="s">
        <v>2088</v>
      </c>
      <c r="G344" s="212" t="s">
        <v>136</v>
      </c>
      <c r="H344" s="212">
        <v>57</v>
      </c>
      <c r="I344" s="212" t="s">
        <v>1461</v>
      </c>
      <c r="J344" s="212" t="s">
        <v>1462</v>
      </c>
      <c r="K344" s="212" t="s">
        <v>1619</v>
      </c>
      <c r="L344" s="212" t="s">
        <v>942</v>
      </c>
      <c r="M344" s="212" t="s">
        <v>1617</v>
      </c>
      <c r="N344" s="212"/>
      <c r="O344" s="212">
        <v>1</v>
      </c>
      <c r="P344" s="212" t="s">
        <v>163</v>
      </c>
      <c r="Q344" s="212">
        <v>2012</v>
      </c>
      <c r="R344" s="212"/>
      <c r="S344" s="212"/>
      <c r="T344" s="225"/>
    </row>
    <row r="345" spans="1:20" ht="27.6" x14ac:dyDescent="0.2">
      <c r="A345" s="212" t="s">
        <v>1620</v>
      </c>
      <c r="B345" s="212" t="s">
        <v>795</v>
      </c>
      <c r="C345" s="212" t="s">
        <v>842</v>
      </c>
      <c r="D345" s="212" t="s">
        <v>776</v>
      </c>
      <c r="E345" s="212" t="s">
        <v>158</v>
      </c>
      <c r="F345" s="212" t="s">
        <v>2134</v>
      </c>
      <c r="G345" s="212" t="s">
        <v>136</v>
      </c>
      <c r="H345" s="212">
        <v>57</v>
      </c>
      <c r="I345" s="212" t="s">
        <v>1461</v>
      </c>
      <c r="J345" s="212" t="s">
        <v>1462</v>
      </c>
      <c r="K345" s="212" t="s">
        <v>1621</v>
      </c>
      <c r="L345" s="212" t="s">
        <v>942</v>
      </c>
      <c r="M345" s="212" t="s">
        <v>1604</v>
      </c>
      <c r="N345" s="212"/>
      <c r="O345" s="212">
        <v>1</v>
      </c>
      <c r="P345" s="212" t="s">
        <v>163</v>
      </c>
      <c r="Q345" s="212">
        <v>2012</v>
      </c>
      <c r="R345" s="212"/>
      <c r="S345" s="212"/>
      <c r="T345" s="225"/>
    </row>
    <row r="346" spans="1:20" ht="41.4" x14ac:dyDescent="0.2">
      <c r="A346" s="212" t="s">
        <v>1622</v>
      </c>
      <c r="B346" s="212" t="s">
        <v>795</v>
      </c>
      <c r="C346" s="212" t="s">
        <v>796</v>
      </c>
      <c r="D346" s="212" t="s">
        <v>773</v>
      </c>
      <c r="E346" s="212" t="s">
        <v>158</v>
      </c>
      <c r="F346" s="212" t="s">
        <v>869</v>
      </c>
      <c r="G346" s="212" t="s">
        <v>136</v>
      </c>
      <c r="H346" s="212">
        <v>57</v>
      </c>
      <c r="I346" s="212" t="s">
        <v>1461</v>
      </c>
      <c r="J346" s="212" t="s">
        <v>1462</v>
      </c>
      <c r="K346" s="212" t="s">
        <v>1623</v>
      </c>
      <c r="L346" s="212" t="s">
        <v>942</v>
      </c>
      <c r="M346" s="212" t="s">
        <v>1614</v>
      </c>
      <c r="N346" s="212"/>
      <c r="O346" s="212">
        <v>1</v>
      </c>
      <c r="P346" s="212" t="s">
        <v>163</v>
      </c>
      <c r="Q346" s="212">
        <v>2012</v>
      </c>
      <c r="R346" s="212"/>
      <c r="S346" s="212"/>
      <c r="T346" s="225"/>
    </row>
    <row r="347" spans="1:20" ht="13.8" x14ac:dyDescent="0.2">
      <c r="A347" s="212" t="s">
        <v>1624</v>
      </c>
      <c r="B347" s="212" t="s">
        <v>157</v>
      </c>
      <c r="C347" s="212" t="s">
        <v>862</v>
      </c>
      <c r="D347" s="212" t="s">
        <v>772</v>
      </c>
      <c r="E347" s="212" t="s">
        <v>158</v>
      </c>
      <c r="F347" s="212" t="s">
        <v>1625</v>
      </c>
      <c r="G347" s="212" t="s">
        <v>136</v>
      </c>
      <c r="H347" s="212">
        <v>57</v>
      </c>
      <c r="I347" s="212" t="s">
        <v>1626</v>
      </c>
      <c r="J347" s="212" t="s">
        <v>1627</v>
      </c>
      <c r="K347" s="212" t="s">
        <v>1628</v>
      </c>
      <c r="L347" s="212" t="s">
        <v>1629</v>
      </c>
      <c r="M347" s="212" t="s">
        <v>1630</v>
      </c>
      <c r="N347" s="212"/>
      <c r="O347" s="212">
        <v>1</v>
      </c>
      <c r="P347" s="212" t="s">
        <v>163</v>
      </c>
      <c r="Q347" s="212">
        <v>1994</v>
      </c>
      <c r="R347" s="212" t="s">
        <v>2177</v>
      </c>
      <c r="S347" s="212"/>
      <c r="T347" s="225"/>
    </row>
    <row r="348" spans="1:20" ht="13.8" x14ac:dyDescent="0.2">
      <c r="A348" s="212" t="s">
        <v>1632</v>
      </c>
      <c r="B348" s="212" t="s">
        <v>157</v>
      </c>
      <c r="C348" s="212" t="s">
        <v>814</v>
      </c>
      <c r="D348" s="212" t="s">
        <v>121</v>
      </c>
      <c r="E348" s="212" t="s">
        <v>158</v>
      </c>
      <c r="F348" s="212"/>
      <c r="G348" s="212" t="s">
        <v>136</v>
      </c>
      <c r="H348" s="212">
        <v>57</v>
      </c>
      <c r="I348" s="212" t="s">
        <v>475</v>
      </c>
      <c r="J348" s="212" t="s">
        <v>476</v>
      </c>
      <c r="K348" s="212" t="s">
        <v>1633</v>
      </c>
      <c r="L348" s="212" t="s">
        <v>1634</v>
      </c>
      <c r="M348" s="212" t="s">
        <v>1635</v>
      </c>
      <c r="N348" s="212"/>
      <c r="O348" s="212">
        <v>1</v>
      </c>
      <c r="P348" s="212" t="s">
        <v>163</v>
      </c>
      <c r="Q348" s="212"/>
      <c r="R348" s="212"/>
      <c r="S348" s="212"/>
      <c r="T348" s="225"/>
    </row>
    <row r="349" spans="1:20" ht="13.8" x14ac:dyDescent="0.2">
      <c r="A349" s="212" t="s">
        <v>1636</v>
      </c>
      <c r="B349" s="212" t="s">
        <v>157</v>
      </c>
      <c r="C349" s="212" t="s">
        <v>814</v>
      </c>
      <c r="D349" s="212" t="s">
        <v>121</v>
      </c>
      <c r="E349" s="212" t="s">
        <v>158</v>
      </c>
      <c r="F349" s="212" t="s">
        <v>419</v>
      </c>
      <c r="G349" s="212" t="s">
        <v>136</v>
      </c>
      <c r="H349" s="212">
        <v>57</v>
      </c>
      <c r="I349" s="212" t="s">
        <v>475</v>
      </c>
      <c r="J349" s="212" t="s">
        <v>476</v>
      </c>
      <c r="K349" s="212" t="s">
        <v>478</v>
      </c>
      <c r="L349" s="212"/>
      <c r="M349" s="212"/>
      <c r="N349" s="212"/>
      <c r="O349" s="212">
        <v>4</v>
      </c>
      <c r="P349" s="212" t="s">
        <v>163</v>
      </c>
      <c r="Q349" s="212"/>
      <c r="R349" s="212"/>
      <c r="S349" s="212"/>
      <c r="T349" s="225"/>
    </row>
    <row r="350" spans="1:20" ht="13.8" x14ac:dyDescent="0.2">
      <c r="A350" s="212" t="s">
        <v>1637</v>
      </c>
      <c r="B350" s="212" t="s">
        <v>157</v>
      </c>
      <c r="C350" s="212" t="s">
        <v>814</v>
      </c>
      <c r="D350" s="212" t="s">
        <v>121</v>
      </c>
      <c r="E350" s="212" t="s">
        <v>158</v>
      </c>
      <c r="F350" s="212"/>
      <c r="G350" s="212" t="s">
        <v>136</v>
      </c>
      <c r="H350" s="212">
        <v>57</v>
      </c>
      <c r="I350" s="212" t="s">
        <v>475</v>
      </c>
      <c r="J350" s="212" t="s">
        <v>476</v>
      </c>
      <c r="K350" s="212" t="s">
        <v>1638</v>
      </c>
      <c r="L350" s="212" t="s">
        <v>1639</v>
      </c>
      <c r="M350" s="212" t="s">
        <v>1640</v>
      </c>
      <c r="N350" s="212" t="s">
        <v>1641</v>
      </c>
      <c r="O350" s="212">
        <v>1</v>
      </c>
      <c r="P350" s="212" t="s">
        <v>163</v>
      </c>
      <c r="Q350" s="212"/>
      <c r="R350" s="212"/>
      <c r="S350" s="212"/>
      <c r="T350" s="225"/>
    </row>
    <row r="351" spans="1:20" ht="13.8" x14ac:dyDescent="0.2">
      <c r="A351" s="212" t="s">
        <v>1642</v>
      </c>
      <c r="B351" s="212" t="s">
        <v>157</v>
      </c>
      <c r="C351" s="212" t="s">
        <v>814</v>
      </c>
      <c r="D351" s="212" t="s">
        <v>121</v>
      </c>
      <c r="E351" s="212" t="s">
        <v>158</v>
      </c>
      <c r="F351" s="212"/>
      <c r="G351" s="212" t="s">
        <v>136</v>
      </c>
      <c r="H351" s="212">
        <v>57</v>
      </c>
      <c r="I351" s="212" t="s">
        <v>475</v>
      </c>
      <c r="J351" s="212" t="s">
        <v>476</v>
      </c>
      <c r="K351" s="212" t="s">
        <v>1643</v>
      </c>
      <c r="L351" s="212" t="s">
        <v>1639</v>
      </c>
      <c r="M351" s="212" t="s">
        <v>1640</v>
      </c>
      <c r="N351" s="212" t="s">
        <v>1641</v>
      </c>
      <c r="O351" s="212">
        <v>1</v>
      </c>
      <c r="P351" s="212" t="s">
        <v>163</v>
      </c>
      <c r="Q351" s="212"/>
      <c r="R351" s="212"/>
      <c r="S351" s="212"/>
      <c r="T351" s="225"/>
    </row>
    <row r="352" spans="1:20" ht="13.8" x14ac:dyDescent="0.2">
      <c r="A352" s="212" t="s">
        <v>1644</v>
      </c>
      <c r="B352" s="212" t="s">
        <v>157</v>
      </c>
      <c r="C352" s="212" t="s">
        <v>814</v>
      </c>
      <c r="D352" s="212" t="s">
        <v>121</v>
      </c>
      <c r="E352" s="212" t="s">
        <v>158</v>
      </c>
      <c r="F352" s="212"/>
      <c r="G352" s="212" t="s">
        <v>136</v>
      </c>
      <c r="H352" s="212">
        <v>57</v>
      </c>
      <c r="I352" s="212" t="s">
        <v>475</v>
      </c>
      <c r="J352" s="212" t="s">
        <v>476</v>
      </c>
      <c r="K352" s="212" t="s">
        <v>1645</v>
      </c>
      <c r="L352" s="212" t="s">
        <v>1639</v>
      </c>
      <c r="M352" s="212" t="s">
        <v>1646</v>
      </c>
      <c r="N352" s="212" t="s">
        <v>1647</v>
      </c>
      <c r="O352" s="212">
        <v>1</v>
      </c>
      <c r="P352" s="212" t="s">
        <v>163</v>
      </c>
      <c r="Q352" s="212"/>
      <c r="R352" s="212"/>
      <c r="S352" s="212"/>
      <c r="T352" s="225"/>
    </row>
    <row r="353" spans="1:20" ht="13.8" x14ac:dyDescent="0.2">
      <c r="A353" s="212" t="s">
        <v>1648</v>
      </c>
      <c r="B353" s="212" t="s">
        <v>157</v>
      </c>
      <c r="C353" s="212" t="s">
        <v>814</v>
      </c>
      <c r="D353" s="212" t="s">
        <v>121</v>
      </c>
      <c r="E353" s="212" t="s">
        <v>158</v>
      </c>
      <c r="F353" s="212"/>
      <c r="G353" s="212" t="s">
        <v>136</v>
      </c>
      <c r="H353" s="212">
        <v>57</v>
      </c>
      <c r="I353" s="212" t="s">
        <v>475</v>
      </c>
      <c r="J353" s="212" t="s">
        <v>476</v>
      </c>
      <c r="K353" s="212" t="s">
        <v>1649</v>
      </c>
      <c r="L353" s="212" t="s">
        <v>1639</v>
      </c>
      <c r="M353" s="212" t="s">
        <v>1650</v>
      </c>
      <c r="N353" s="212" t="s">
        <v>1651</v>
      </c>
      <c r="O353" s="212">
        <v>1</v>
      </c>
      <c r="P353" s="212" t="s">
        <v>163</v>
      </c>
      <c r="Q353" s="212"/>
      <c r="R353" s="212"/>
      <c r="S353" s="212"/>
      <c r="T353" s="225"/>
    </row>
    <row r="354" spans="1:20" ht="13.8" x14ac:dyDescent="0.2">
      <c r="A354" s="212" t="s">
        <v>1652</v>
      </c>
      <c r="B354" s="212" t="s">
        <v>157</v>
      </c>
      <c r="C354" s="212" t="s">
        <v>814</v>
      </c>
      <c r="D354" s="212" t="s">
        <v>121</v>
      </c>
      <c r="E354" s="212" t="s">
        <v>158</v>
      </c>
      <c r="F354" s="212"/>
      <c r="G354" s="212" t="s">
        <v>136</v>
      </c>
      <c r="H354" s="212">
        <v>57</v>
      </c>
      <c r="I354" s="212" t="s">
        <v>475</v>
      </c>
      <c r="J354" s="212" t="s">
        <v>476</v>
      </c>
      <c r="K354" s="212" t="s">
        <v>1653</v>
      </c>
      <c r="L354" s="212" t="s">
        <v>1639</v>
      </c>
      <c r="M354" s="212" t="s">
        <v>1654</v>
      </c>
      <c r="N354" s="212" t="s">
        <v>1655</v>
      </c>
      <c r="O354" s="212">
        <v>1</v>
      </c>
      <c r="P354" s="212" t="s">
        <v>163</v>
      </c>
      <c r="Q354" s="212"/>
      <c r="R354" s="212"/>
      <c r="S354" s="212"/>
      <c r="T354" s="225"/>
    </row>
    <row r="355" spans="1:20" ht="13.8" x14ac:dyDescent="0.2">
      <c r="A355" s="212" t="s">
        <v>1656</v>
      </c>
      <c r="B355" s="212" t="s">
        <v>157</v>
      </c>
      <c r="C355" s="212" t="s">
        <v>814</v>
      </c>
      <c r="D355" s="212" t="s">
        <v>121</v>
      </c>
      <c r="E355" s="212" t="s">
        <v>158</v>
      </c>
      <c r="F355" s="212"/>
      <c r="G355" s="212" t="s">
        <v>136</v>
      </c>
      <c r="H355" s="212">
        <v>57</v>
      </c>
      <c r="I355" s="212" t="s">
        <v>475</v>
      </c>
      <c r="J355" s="212" t="s">
        <v>476</v>
      </c>
      <c r="K355" s="212" t="s">
        <v>1657</v>
      </c>
      <c r="L355" s="212" t="s">
        <v>1639</v>
      </c>
      <c r="M355" s="212" t="s">
        <v>1658</v>
      </c>
      <c r="N355" s="212" t="s">
        <v>1659</v>
      </c>
      <c r="O355" s="212">
        <v>1</v>
      </c>
      <c r="P355" s="212" t="s">
        <v>163</v>
      </c>
      <c r="Q355" s="212"/>
      <c r="R355" s="212"/>
      <c r="S355" s="212"/>
      <c r="T355" s="225"/>
    </row>
    <row r="356" spans="1:20" ht="13.8" x14ac:dyDescent="0.2">
      <c r="A356" s="212" t="s">
        <v>1660</v>
      </c>
      <c r="B356" s="212" t="s">
        <v>157</v>
      </c>
      <c r="C356" s="212" t="s">
        <v>814</v>
      </c>
      <c r="D356" s="212" t="s">
        <v>121</v>
      </c>
      <c r="E356" s="212" t="s">
        <v>158</v>
      </c>
      <c r="F356" s="212"/>
      <c r="G356" s="212" t="s">
        <v>136</v>
      </c>
      <c r="H356" s="212">
        <v>57</v>
      </c>
      <c r="I356" s="212" t="s">
        <v>475</v>
      </c>
      <c r="J356" s="212" t="s">
        <v>476</v>
      </c>
      <c r="K356" s="212" t="s">
        <v>1661</v>
      </c>
      <c r="L356" s="212" t="s">
        <v>1639</v>
      </c>
      <c r="M356" s="212" t="s">
        <v>1662</v>
      </c>
      <c r="N356" s="212" t="s">
        <v>1663</v>
      </c>
      <c r="O356" s="212">
        <v>1</v>
      </c>
      <c r="P356" s="212" t="s">
        <v>163</v>
      </c>
      <c r="Q356" s="212"/>
      <c r="R356" s="212"/>
      <c r="S356" s="212"/>
      <c r="T356" s="225"/>
    </row>
    <row r="357" spans="1:20" ht="13.8" x14ac:dyDescent="0.2">
      <c r="A357" s="212" t="s">
        <v>1664</v>
      </c>
      <c r="B357" s="212" t="s">
        <v>157</v>
      </c>
      <c r="C357" s="212" t="s">
        <v>814</v>
      </c>
      <c r="D357" s="212" t="s">
        <v>121</v>
      </c>
      <c r="E357" s="212" t="s">
        <v>158</v>
      </c>
      <c r="F357" s="212"/>
      <c r="G357" s="212" t="s">
        <v>136</v>
      </c>
      <c r="H357" s="212">
        <v>57</v>
      </c>
      <c r="I357" s="212" t="s">
        <v>475</v>
      </c>
      <c r="J357" s="212" t="s">
        <v>476</v>
      </c>
      <c r="K357" s="212" t="s">
        <v>1665</v>
      </c>
      <c r="L357" s="212" t="s">
        <v>1639</v>
      </c>
      <c r="M357" s="212" t="s">
        <v>1640</v>
      </c>
      <c r="N357" s="212" t="s">
        <v>1666</v>
      </c>
      <c r="O357" s="212">
        <v>1</v>
      </c>
      <c r="P357" s="212" t="s">
        <v>163</v>
      </c>
      <c r="Q357" s="212"/>
      <c r="R357" s="212"/>
      <c r="S357" s="212"/>
      <c r="T357" s="225"/>
    </row>
    <row r="358" spans="1:20" ht="13.8" x14ac:dyDescent="0.2">
      <c r="A358" s="212" t="s">
        <v>1667</v>
      </c>
      <c r="B358" s="212" t="s">
        <v>157</v>
      </c>
      <c r="C358" s="212" t="s">
        <v>814</v>
      </c>
      <c r="D358" s="212" t="s">
        <v>121</v>
      </c>
      <c r="E358" s="212" t="s">
        <v>158</v>
      </c>
      <c r="F358" s="212"/>
      <c r="G358" s="212" t="s">
        <v>136</v>
      </c>
      <c r="H358" s="212">
        <v>57</v>
      </c>
      <c r="I358" s="212" t="s">
        <v>475</v>
      </c>
      <c r="J358" s="212" t="s">
        <v>476</v>
      </c>
      <c r="K358" s="212" t="s">
        <v>1668</v>
      </c>
      <c r="L358" s="212" t="s">
        <v>1639</v>
      </c>
      <c r="M358" s="212" t="s">
        <v>1669</v>
      </c>
      <c r="N358" s="212" t="s">
        <v>1641</v>
      </c>
      <c r="O358" s="212">
        <v>1</v>
      </c>
      <c r="P358" s="212" t="s">
        <v>163</v>
      </c>
      <c r="Q358" s="212"/>
      <c r="R358" s="212"/>
      <c r="S358" s="212"/>
      <c r="T358" s="225"/>
    </row>
    <row r="359" spans="1:20" ht="13.8" x14ac:dyDescent="0.2">
      <c r="A359" s="212" t="s">
        <v>1670</v>
      </c>
      <c r="B359" s="212" t="s">
        <v>157</v>
      </c>
      <c r="C359" s="212" t="s">
        <v>814</v>
      </c>
      <c r="D359" s="212" t="s">
        <v>121</v>
      </c>
      <c r="E359" s="212" t="s">
        <v>158</v>
      </c>
      <c r="F359" s="212"/>
      <c r="G359" s="212" t="s">
        <v>136</v>
      </c>
      <c r="H359" s="212">
        <v>57</v>
      </c>
      <c r="I359" s="212" t="s">
        <v>475</v>
      </c>
      <c r="J359" s="212" t="s">
        <v>476</v>
      </c>
      <c r="K359" s="212" t="s">
        <v>1671</v>
      </c>
      <c r="L359" s="212" t="s">
        <v>1639</v>
      </c>
      <c r="M359" s="212" t="s">
        <v>1672</v>
      </c>
      <c r="N359" s="212" t="s">
        <v>1673</v>
      </c>
      <c r="O359" s="212">
        <v>1</v>
      </c>
      <c r="P359" s="212" t="s">
        <v>163</v>
      </c>
      <c r="Q359" s="212"/>
      <c r="R359" s="212"/>
      <c r="S359" s="212"/>
      <c r="T359" s="225"/>
    </row>
    <row r="360" spans="1:20" ht="13.8" x14ac:dyDescent="0.2">
      <c r="A360" s="212" t="s">
        <v>1674</v>
      </c>
      <c r="B360" s="212" t="s">
        <v>157</v>
      </c>
      <c r="C360" s="212" t="s">
        <v>814</v>
      </c>
      <c r="D360" s="212" t="s">
        <v>121</v>
      </c>
      <c r="E360" s="212" t="s">
        <v>158</v>
      </c>
      <c r="F360" s="212"/>
      <c r="G360" s="212" t="s">
        <v>136</v>
      </c>
      <c r="H360" s="212">
        <v>57</v>
      </c>
      <c r="I360" s="212" t="s">
        <v>475</v>
      </c>
      <c r="J360" s="212" t="s">
        <v>476</v>
      </c>
      <c r="K360" s="212" t="s">
        <v>1671</v>
      </c>
      <c r="L360" s="212" t="s">
        <v>1639</v>
      </c>
      <c r="M360" s="212" t="s">
        <v>1672</v>
      </c>
      <c r="N360" s="212" t="s">
        <v>1673</v>
      </c>
      <c r="O360" s="212">
        <v>1</v>
      </c>
      <c r="P360" s="212" t="s">
        <v>163</v>
      </c>
      <c r="Q360" s="212"/>
      <c r="R360" s="212"/>
      <c r="S360" s="212"/>
      <c r="T360" s="225"/>
    </row>
    <row r="361" spans="1:20" ht="13.8" x14ac:dyDescent="0.2">
      <c r="A361" s="212" t="s">
        <v>1675</v>
      </c>
      <c r="B361" s="212" t="s">
        <v>157</v>
      </c>
      <c r="C361" s="212" t="s">
        <v>814</v>
      </c>
      <c r="D361" s="212" t="s">
        <v>121</v>
      </c>
      <c r="E361" s="212" t="s">
        <v>158</v>
      </c>
      <c r="F361" s="212"/>
      <c r="G361" s="212" t="s">
        <v>136</v>
      </c>
      <c r="H361" s="212">
        <v>57</v>
      </c>
      <c r="I361" s="212" t="s">
        <v>475</v>
      </c>
      <c r="J361" s="212" t="s">
        <v>476</v>
      </c>
      <c r="K361" s="212" t="s">
        <v>1676</v>
      </c>
      <c r="L361" s="212" t="s">
        <v>1677</v>
      </c>
      <c r="M361" s="212" t="s">
        <v>1678</v>
      </c>
      <c r="N361" s="212" t="s">
        <v>1673</v>
      </c>
      <c r="O361" s="212">
        <v>1</v>
      </c>
      <c r="P361" s="212" t="s">
        <v>163</v>
      </c>
      <c r="Q361" s="212"/>
      <c r="R361" s="212"/>
      <c r="S361" s="212"/>
      <c r="T361" s="225"/>
    </row>
    <row r="362" spans="1:20" ht="13.8" x14ac:dyDescent="0.2">
      <c r="A362" s="212" t="s">
        <v>1679</v>
      </c>
      <c r="B362" s="212" t="s">
        <v>157</v>
      </c>
      <c r="C362" s="212" t="s">
        <v>814</v>
      </c>
      <c r="D362" s="212" t="s">
        <v>121</v>
      </c>
      <c r="E362" s="212" t="s">
        <v>158</v>
      </c>
      <c r="F362" s="212"/>
      <c r="G362" s="212" t="s">
        <v>136</v>
      </c>
      <c r="H362" s="212">
        <v>57</v>
      </c>
      <c r="I362" s="212" t="s">
        <v>475</v>
      </c>
      <c r="J362" s="212" t="s">
        <v>476</v>
      </c>
      <c r="K362" s="212" t="s">
        <v>1680</v>
      </c>
      <c r="L362" s="212" t="s">
        <v>1677</v>
      </c>
      <c r="M362" s="212" t="s">
        <v>1678</v>
      </c>
      <c r="N362" s="212" t="s">
        <v>1673</v>
      </c>
      <c r="O362" s="212">
        <v>1</v>
      </c>
      <c r="P362" s="212" t="s">
        <v>163</v>
      </c>
      <c r="Q362" s="212"/>
      <c r="R362" s="212"/>
      <c r="S362" s="212"/>
      <c r="T362" s="225"/>
    </row>
    <row r="363" spans="1:20" ht="13.8" x14ac:dyDescent="0.2">
      <c r="A363" s="212" t="s">
        <v>1681</v>
      </c>
      <c r="B363" s="212" t="s">
        <v>157</v>
      </c>
      <c r="C363" s="212" t="s">
        <v>814</v>
      </c>
      <c r="D363" s="212" t="s">
        <v>121</v>
      </c>
      <c r="E363" s="212" t="s">
        <v>158</v>
      </c>
      <c r="F363" s="212"/>
      <c r="G363" s="212" t="s">
        <v>136</v>
      </c>
      <c r="H363" s="212">
        <v>57</v>
      </c>
      <c r="I363" s="212" t="s">
        <v>475</v>
      </c>
      <c r="J363" s="212" t="s">
        <v>476</v>
      </c>
      <c r="K363" s="212" t="s">
        <v>1682</v>
      </c>
      <c r="L363" s="212" t="s">
        <v>1677</v>
      </c>
      <c r="M363" s="212" t="s">
        <v>1678</v>
      </c>
      <c r="N363" s="212" t="s">
        <v>1673</v>
      </c>
      <c r="O363" s="212">
        <v>1</v>
      </c>
      <c r="P363" s="212" t="s">
        <v>163</v>
      </c>
      <c r="Q363" s="212"/>
      <c r="R363" s="212"/>
      <c r="S363" s="212"/>
      <c r="T363" s="225"/>
    </row>
    <row r="364" spans="1:20" ht="13.8" x14ac:dyDescent="0.2">
      <c r="A364" s="212" t="s">
        <v>1683</v>
      </c>
      <c r="B364" s="212" t="s">
        <v>157</v>
      </c>
      <c r="C364" s="212" t="s">
        <v>814</v>
      </c>
      <c r="D364" s="212" t="s">
        <v>121</v>
      </c>
      <c r="E364" s="212" t="s">
        <v>158</v>
      </c>
      <c r="F364" s="212"/>
      <c r="G364" s="212" t="s">
        <v>136</v>
      </c>
      <c r="H364" s="212">
        <v>57</v>
      </c>
      <c r="I364" s="212" t="s">
        <v>475</v>
      </c>
      <c r="J364" s="212" t="s">
        <v>476</v>
      </c>
      <c r="K364" s="212" t="s">
        <v>1684</v>
      </c>
      <c r="L364" s="212" t="s">
        <v>1677</v>
      </c>
      <c r="M364" s="212" t="s">
        <v>1678</v>
      </c>
      <c r="N364" s="212" t="s">
        <v>1673</v>
      </c>
      <c r="O364" s="212">
        <v>1</v>
      </c>
      <c r="P364" s="212" t="s">
        <v>163</v>
      </c>
      <c r="Q364" s="212"/>
      <c r="R364" s="212"/>
      <c r="S364" s="212"/>
      <c r="T364" s="225"/>
    </row>
    <row r="365" spans="1:20" ht="13.8" x14ac:dyDescent="0.2">
      <c r="A365" s="212" t="s">
        <v>1685</v>
      </c>
      <c r="B365" s="212" t="s">
        <v>157</v>
      </c>
      <c r="C365" s="212" t="s">
        <v>814</v>
      </c>
      <c r="D365" s="212" t="s">
        <v>121</v>
      </c>
      <c r="E365" s="212" t="s">
        <v>158</v>
      </c>
      <c r="F365" s="212"/>
      <c r="G365" s="212" t="s">
        <v>136</v>
      </c>
      <c r="H365" s="212">
        <v>57</v>
      </c>
      <c r="I365" s="212" t="s">
        <v>475</v>
      </c>
      <c r="J365" s="212" t="s">
        <v>476</v>
      </c>
      <c r="K365" s="212" t="s">
        <v>1686</v>
      </c>
      <c r="L365" s="212" t="s">
        <v>1687</v>
      </c>
      <c r="M365" s="212" t="s">
        <v>1687</v>
      </c>
      <c r="N365" s="212"/>
      <c r="O365" s="212">
        <v>1</v>
      </c>
      <c r="P365" s="212" t="s">
        <v>163</v>
      </c>
      <c r="Q365" s="212"/>
      <c r="R365" s="212"/>
      <c r="S365" s="212"/>
      <c r="T365" s="225"/>
    </row>
    <row r="366" spans="1:20" ht="13.8" x14ac:dyDescent="0.2">
      <c r="A366" s="212" t="s">
        <v>1688</v>
      </c>
      <c r="B366" s="212" t="s">
        <v>157</v>
      </c>
      <c r="C366" s="212" t="s">
        <v>814</v>
      </c>
      <c r="D366" s="212" t="s">
        <v>121</v>
      </c>
      <c r="E366" s="212" t="s">
        <v>158</v>
      </c>
      <c r="F366" s="212"/>
      <c r="G366" s="212" t="s">
        <v>136</v>
      </c>
      <c r="H366" s="212">
        <v>57</v>
      </c>
      <c r="I366" s="212" t="s">
        <v>475</v>
      </c>
      <c r="J366" s="212" t="s">
        <v>476</v>
      </c>
      <c r="K366" s="212" t="s">
        <v>1689</v>
      </c>
      <c r="L366" s="212" t="s">
        <v>482</v>
      </c>
      <c r="M366" s="212" t="s">
        <v>1690</v>
      </c>
      <c r="N366" s="212" t="s">
        <v>524</v>
      </c>
      <c r="O366" s="212">
        <v>1</v>
      </c>
      <c r="P366" s="212" t="s">
        <v>163</v>
      </c>
      <c r="Q366" s="212"/>
      <c r="R366" s="212"/>
      <c r="S366" s="212"/>
      <c r="T366" s="225"/>
    </row>
    <row r="367" spans="1:20" ht="13.8" x14ac:dyDescent="0.2">
      <c r="A367" s="212" t="s">
        <v>1691</v>
      </c>
      <c r="B367" s="212" t="s">
        <v>157</v>
      </c>
      <c r="C367" s="212" t="s">
        <v>814</v>
      </c>
      <c r="D367" s="212" t="s">
        <v>121</v>
      </c>
      <c r="E367" s="212" t="s">
        <v>158</v>
      </c>
      <c r="F367" s="212"/>
      <c r="G367" s="212" t="s">
        <v>136</v>
      </c>
      <c r="H367" s="212">
        <v>57</v>
      </c>
      <c r="I367" s="212" t="s">
        <v>475</v>
      </c>
      <c r="J367" s="212" t="s">
        <v>476</v>
      </c>
      <c r="K367" s="212" t="s">
        <v>1689</v>
      </c>
      <c r="L367" s="212" t="s">
        <v>482</v>
      </c>
      <c r="M367" s="212" t="s">
        <v>1692</v>
      </c>
      <c r="N367" s="212" t="s">
        <v>524</v>
      </c>
      <c r="O367" s="212">
        <v>1</v>
      </c>
      <c r="P367" s="212" t="s">
        <v>163</v>
      </c>
      <c r="Q367" s="212"/>
      <c r="R367" s="212"/>
      <c r="S367" s="212"/>
      <c r="T367" s="225"/>
    </row>
    <row r="368" spans="1:20" ht="13.8" x14ac:dyDescent="0.2">
      <c r="A368" s="212" t="s">
        <v>1693</v>
      </c>
      <c r="B368" s="212" t="s">
        <v>157</v>
      </c>
      <c r="C368" s="212" t="s">
        <v>814</v>
      </c>
      <c r="D368" s="212" t="s">
        <v>121</v>
      </c>
      <c r="E368" s="212" t="s">
        <v>158</v>
      </c>
      <c r="F368" s="212"/>
      <c r="G368" s="212" t="s">
        <v>136</v>
      </c>
      <c r="H368" s="212">
        <v>57</v>
      </c>
      <c r="I368" s="212" t="s">
        <v>475</v>
      </c>
      <c r="J368" s="212" t="s">
        <v>476</v>
      </c>
      <c r="K368" s="212" t="s">
        <v>1689</v>
      </c>
      <c r="L368" s="212" t="s">
        <v>482</v>
      </c>
      <c r="M368" s="212" t="s">
        <v>1690</v>
      </c>
      <c r="N368" s="212" t="s">
        <v>524</v>
      </c>
      <c r="O368" s="212">
        <v>1</v>
      </c>
      <c r="P368" s="212" t="s">
        <v>163</v>
      </c>
      <c r="Q368" s="212"/>
      <c r="R368" s="212"/>
      <c r="S368" s="212"/>
      <c r="T368" s="225"/>
    </row>
    <row r="369" spans="1:20" ht="13.8" x14ac:dyDescent="0.2">
      <c r="A369" s="212" t="s">
        <v>1694</v>
      </c>
      <c r="B369" s="212" t="s">
        <v>157</v>
      </c>
      <c r="C369" s="212" t="s">
        <v>814</v>
      </c>
      <c r="D369" s="212" t="s">
        <v>121</v>
      </c>
      <c r="E369" s="212" t="s">
        <v>158</v>
      </c>
      <c r="F369" s="212"/>
      <c r="G369" s="212" t="s">
        <v>136</v>
      </c>
      <c r="H369" s="212">
        <v>57</v>
      </c>
      <c r="I369" s="212" t="s">
        <v>475</v>
      </c>
      <c r="J369" s="212" t="s">
        <v>476</v>
      </c>
      <c r="K369" s="212" t="s">
        <v>1695</v>
      </c>
      <c r="L369" s="212" t="s">
        <v>482</v>
      </c>
      <c r="M369" s="212" t="s">
        <v>1696</v>
      </c>
      <c r="N369" s="212" t="s">
        <v>1697</v>
      </c>
      <c r="O369" s="212">
        <v>1</v>
      </c>
      <c r="P369" s="212" t="s">
        <v>163</v>
      </c>
      <c r="Q369" s="212"/>
      <c r="R369" s="212"/>
      <c r="S369" s="212"/>
      <c r="T369" s="225"/>
    </row>
    <row r="370" spans="1:20" ht="13.8" x14ac:dyDescent="0.2">
      <c r="A370" s="212" t="s">
        <v>1698</v>
      </c>
      <c r="B370" s="212" t="s">
        <v>157</v>
      </c>
      <c r="C370" s="212" t="s">
        <v>814</v>
      </c>
      <c r="D370" s="212" t="s">
        <v>121</v>
      </c>
      <c r="E370" s="212" t="s">
        <v>158</v>
      </c>
      <c r="F370" s="212"/>
      <c r="G370" s="212" t="s">
        <v>136</v>
      </c>
      <c r="H370" s="212">
        <v>57</v>
      </c>
      <c r="I370" s="212" t="s">
        <v>475</v>
      </c>
      <c r="J370" s="212" t="s">
        <v>476</v>
      </c>
      <c r="K370" s="212" t="s">
        <v>1695</v>
      </c>
      <c r="L370" s="212" t="s">
        <v>1699</v>
      </c>
      <c r="M370" s="212" t="s">
        <v>1700</v>
      </c>
      <c r="N370" s="212" t="s">
        <v>528</v>
      </c>
      <c r="O370" s="212">
        <v>1</v>
      </c>
      <c r="P370" s="212" t="s">
        <v>163</v>
      </c>
      <c r="Q370" s="212"/>
      <c r="R370" s="212"/>
      <c r="S370" s="212"/>
      <c r="T370" s="225"/>
    </row>
    <row r="371" spans="1:20" ht="13.8" x14ac:dyDescent="0.2">
      <c r="A371" s="212" t="s">
        <v>1701</v>
      </c>
      <c r="B371" s="212" t="s">
        <v>157</v>
      </c>
      <c r="C371" s="212" t="s">
        <v>814</v>
      </c>
      <c r="D371" s="212" t="s">
        <v>121</v>
      </c>
      <c r="E371" s="212" t="s">
        <v>158</v>
      </c>
      <c r="F371" s="212" t="s">
        <v>186</v>
      </c>
      <c r="G371" s="212" t="s">
        <v>136</v>
      </c>
      <c r="H371" s="212">
        <v>57</v>
      </c>
      <c r="I371" s="212" t="s">
        <v>475</v>
      </c>
      <c r="J371" s="212" t="s">
        <v>476</v>
      </c>
      <c r="K371" s="212" t="s">
        <v>1702</v>
      </c>
      <c r="L371" s="212" t="s">
        <v>1677</v>
      </c>
      <c r="M371" s="212" t="s">
        <v>1678</v>
      </c>
      <c r="N371" s="212" t="s">
        <v>1703</v>
      </c>
      <c r="O371" s="212">
        <v>4</v>
      </c>
      <c r="P371" s="212" t="s">
        <v>163</v>
      </c>
      <c r="Q371" s="212">
        <v>1998</v>
      </c>
      <c r="R371" s="212" t="s">
        <v>1631</v>
      </c>
      <c r="S371" s="212" t="s">
        <v>1704</v>
      </c>
      <c r="T371" s="225"/>
    </row>
    <row r="372" spans="1:20" ht="13.8" x14ac:dyDescent="0.2">
      <c r="A372" s="212" t="s">
        <v>1705</v>
      </c>
      <c r="B372" s="212" t="s">
        <v>157</v>
      </c>
      <c r="C372" s="212" t="s">
        <v>814</v>
      </c>
      <c r="D372" s="212" t="s">
        <v>121</v>
      </c>
      <c r="E372" s="212" t="s">
        <v>158</v>
      </c>
      <c r="F372" s="212" t="s">
        <v>349</v>
      </c>
      <c r="G372" s="212" t="s">
        <v>136</v>
      </c>
      <c r="H372" s="212">
        <v>57</v>
      </c>
      <c r="I372" s="212" t="s">
        <v>475</v>
      </c>
      <c r="J372" s="212" t="s">
        <v>476</v>
      </c>
      <c r="K372" s="212" t="s">
        <v>477</v>
      </c>
      <c r="L372" s="212"/>
      <c r="M372" s="212"/>
      <c r="N372" s="212"/>
      <c r="O372" s="212">
        <v>2</v>
      </c>
      <c r="P372" s="212" t="s">
        <v>163</v>
      </c>
      <c r="Q372" s="212"/>
      <c r="R372" s="212"/>
      <c r="S372" s="212"/>
      <c r="T372" s="225"/>
    </row>
    <row r="373" spans="1:20" ht="13.8" x14ac:dyDescent="0.2">
      <c r="A373" s="212" t="s">
        <v>1706</v>
      </c>
      <c r="B373" s="212" t="s">
        <v>157</v>
      </c>
      <c r="C373" s="212" t="s">
        <v>814</v>
      </c>
      <c r="D373" s="212" t="s">
        <v>121</v>
      </c>
      <c r="E373" s="212" t="s">
        <v>158</v>
      </c>
      <c r="F373" s="212" t="s">
        <v>419</v>
      </c>
      <c r="G373" s="212" t="s">
        <v>136</v>
      </c>
      <c r="H373" s="212">
        <v>57</v>
      </c>
      <c r="I373" s="212" t="s">
        <v>479</v>
      </c>
      <c r="J373" s="212" t="s">
        <v>480</v>
      </c>
      <c r="K373" s="212" t="s">
        <v>539</v>
      </c>
      <c r="L373" s="212" t="s">
        <v>482</v>
      </c>
      <c r="M373" s="212" t="s">
        <v>540</v>
      </c>
      <c r="N373" s="212"/>
      <c r="O373" s="212">
        <v>1</v>
      </c>
      <c r="P373" s="212" t="s">
        <v>163</v>
      </c>
      <c r="Q373" s="212" t="s">
        <v>2178</v>
      </c>
      <c r="R373" s="212"/>
      <c r="S373" s="212" t="s">
        <v>2179</v>
      </c>
      <c r="T373" s="225"/>
    </row>
    <row r="374" spans="1:20" ht="13.8" x14ac:dyDescent="0.2">
      <c r="A374" s="212" t="s">
        <v>1707</v>
      </c>
      <c r="B374" s="212" t="s">
        <v>157</v>
      </c>
      <c r="C374" s="212" t="s">
        <v>814</v>
      </c>
      <c r="D374" s="212" t="s">
        <v>121</v>
      </c>
      <c r="E374" s="212" t="s">
        <v>158</v>
      </c>
      <c r="F374" s="212" t="s">
        <v>419</v>
      </c>
      <c r="G374" s="212" t="s">
        <v>136</v>
      </c>
      <c r="H374" s="212">
        <v>57</v>
      </c>
      <c r="I374" s="212" t="s">
        <v>479</v>
      </c>
      <c r="J374" s="212" t="s">
        <v>480</v>
      </c>
      <c r="K374" s="212" t="s">
        <v>541</v>
      </c>
      <c r="L374" s="212" t="s">
        <v>482</v>
      </c>
      <c r="M374" s="212" t="s">
        <v>542</v>
      </c>
      <c r="N374" s="212"/>
      <c r="O374" s="212">
        <v>1</v>
      </c>
      <c r="P374" s="212" t="s">
        <v>163</v>
      </c>
      <c r="Q374" s="212" t="s">
        <v>2178</v>
      </c>
      <c r="R374" s="212"/>
      <c r="S374" s="212" t="s">
        <v>2179</v>
      </c>
      <c r="T374" s="225"/>
    </row>
    <row r="375" spans="1:20" ht="13.8" x14ac:dyDescent="0.2">
      <c r="A375" s="212" t="s">
        <v>1708</v>
      </c>
      <c r="B375" s="212" t="s">
        <v>157</v>
      </c>
      <c r="C375" s="212" t="s">
        <v>814</v>
      </c>
      <c r="D375" s="212" t="s">
        <v>121</v>
      </c>
      <c r="E375" s="212" t="s">
        <v>158</v>
      </c>
      <c r="F375" s="212" t="s">
        <v>508</v>
      </c>
      <c r="G375" s="212" t="s">
        <v>136</v>
      </c>
      <c r="H375" s="212">
        <v>57</v>
      </c>
      <c r="I375" s="212" t="s">
        <v>479</v>
      </c>
      <c r="J375" s="212" t="s">
        <v>480</v>
      </c>
      <c r="K375" s="212" t="s">
        <v>511</v>
      </c>
      <c r="L375" s="212" t="s">
        <v>482</v>
      </c>
      <c r="M375" s="212" t="s">
        <v>512</v>
      </c>
      <c r="N375" s="212"/>
      <c r="O375" s="212">
        <v>1</v>
      </c>
      <c r="P375" s="212" t="s">
        <v>163</v>
      </c>
      <c r="Q375" s="212">
        <v>1997</v>
      </c>
      <c r="R375" s="212"/>
      <c r="S375" s="212" t="s">
        <v>484</v>
      </c>
      <c r="T375" s="225"/>
    </row>
    <row r="376" spans="1:20" ht="13.8" x14ac:dyDescent="0.2">
      <c r="A376" s="212" t="s">
        <v>1709</v>
      </c>
      <c r="B376" s="212" t="s">
        <v>157</v>
      </c>
      <c r="C376" s="212" t="s">
        <v>814</v>
      </c>
      <c r="D376" s="212" t="s">
        <v>121</v>
      </c>
      <c r="E376" s="212" t="s">
        <v>158</v>
      </c>
      <c r="F376" s="212" t="s">
        <v>504</v>
      </c>
      <c r="G376" s="212" t="s">
        <v>136</v>
      </c>
      <c r="H376" s="212">
        <v>57</v>
      </c>
      <c r="I376" s="212" t="s">
        <v>479</v>
      </c>
      <c r="J376" s="212" t="s">
        <v>480</v>
      </c>
      <c r="K376" s="212" t="s">
        <v>507</v>
      </c>
      <c r="L376" s="212" t="s">
        <v>482</v>
      </c>
      <c r="M376" s="212" t="s">
        <v>506</v>
      </c>
      <c r="N376" s="212"/>
      <c r="O376" s="212">
        <v>1</v>
      </c>
      <c r="P376" s="212" t="s">
        <v>163</v>
      </c>
      <c r="Q376" s="212">
        <v>1997</v>
      </c>
      <c r="R376" s="212"/>
      <c r="S376" s="212" t="s">
        <v>484</v>
      </c>
      <c r="T376" s="225"/>
    </row>
    <row r="377" spans="1:20" ht="13.8" x14ac:dyDescent="0.2">
      <c r="A377" s="212" t="s">
        <v>1710</v>
      </c>
      <c r="B377" s="212" t="s">
        <v>157</v>
      </c>
      <c r="C377" s="212" t="s">
        <v>814</v>
      </c>
      <c r="D377" s="212" t="s">
        <v>121</v>
      </c>
      <c r="E377" s="212" t="s">
        <v>158</v>
      </c>
      <c r="F377" s="212" t="s">
        <v>405</v>
      </c>
      <c r="G377" s="212" t="s">
        <v>136</v>
      </c>
      <c r="H377" s="212">
        <v>57</v>
      </c>
      <c r="I377" s="212" t="s">
        <v>479</v>
      </c>
      <c r="J377" s="212" t="s">
        <v>480</v>
      </c>
      <c r="K377" s="212" t="s">
        <v>536</v>
      </c>
      <c r="L377" s="212" t="s">
        <v>482</v>
      </c>
      <c r="M377" s="212" t="s">
        <v>537</v>
      </c>
      <c r="N377" s="212"/>
      <c r="O377" s="212">
        <v>1</v>
      </c>
      <c r="P377" s="212" t="s">
        <v>163</v>
      </c>
      <c r="Q377" s="212">
        <v>1997</v>
      </c>
      <c r="R377" s="212"/>
      <c r="S377" s="212" t="s">
        <v>484</v>
      </c>
      <c r="T377" s="225"/>
    </row>
    <row r="378" spans="1:20" ht="13.8" x14ac:dyDescent="0.2">
      <c r="A378" s="212" t="s">
        <v>1711</v>
      </c>
      <c r="B378" s="212" t="s">
        <v>157</v>
      </c>
      <c r="C378" s="212" t="s">
        <v>814</v>
      </c>
      <c r="D378" s="212" t="s">
        <v>121</v>
      </c>
      <c r="E378" s="212" t="s">
        <v>158</v>
      </c>
      <c r="F378" s="212" t="s">
        <v>292</v>
      </c>
      <c r="G378" s="212" t="s">
        <v>136</v>
      </c>
      <c r="H378" s="212">
        <v>57</v>
      </c>
      <c r="I378" s="212" t="s">
        <v>479</v>
      </c>
      <c r="J378" s="212" t="s">
        <v>480</v>
      </c>
      <c r="K378" s="212" t="s">
        <v>514</v>
      </c>
      <c r="L378" s="212" t="s">
        <v>482</v>
      </c>
      <c r="M378" s="212" t="s">
        <v>515</v>
      </c>
      <c r="N378" s="212"/>
      <c r="O378" s="212">
        <v>1</v>
      </c>
      <c r="P378" s="212" t="s">
        <v>163</v>
      </c>
      <c r="Q378" s="212">
        <v>1997</v>
      </c>
      <c r="R378" s="212"/>
      <c r="S378" s="212" t="s">
        <v>484</v>
      </c>
      <c r="T378" s="225"/>
    </row>
    <row r="379" spans="1:20" ht="13.8" x14ac:dyDescent="0.2">
      <c r="A379" s="212" t="s">
        <v>1712</v>
      </c>
      <c r="B379" s="212" t="s">
        <v>157</v>
      </c>
      <c r="C379" s="212" t="s">
        <v>814</v>
      </c>
      <c r="D379" s="212" t="s">
        <v>121</v>
      </c>
      <c r="E379" s="212" t="s">
        <v>158</v>
      </c>
      <c r="F379" s="212" t="s">
        <v>278</v>
      </c>
      <c r="G379" s="212" t="s">
        <v>136</v>
      </c>
      <c r="H379" s="212">
        <v>57</v>
      </c>
      <c r="I379" s="212" t="s">
        <v>479</v>
      </c>
      <c r="J379" s="212" t="s">
        <v>480</v>
      </c>
      <c r="K379" s="212" t="s">
        <v>520</v>
      </c>
      <c r="L379" s="212" t="s">
        <v>482</v>
      </c>
      <c r="M379" s="212" t="s">
        <v>490</v>
      </c>
      <c r="N379" s="212"/>
      <c r="O379" s="212">
        <v>1</v>
      </c>
      <c r="P379" s="212" t="s">
        <v>163</v>
      </c>
      <c r="Q379" s="212">
        <v>1997</v>
      </c>
      <c r="R379" s="212"/>
      <c r="S379" s="212" t="s">
        <v>484</v>
      </c>
      <c r="T379" s="225"/>
    </row>
    <row r="380" spans="1:20" ht="13.8" x14ac:dyDescent="0.2">
      <c r="A380" s="212" t="s">
        <v>1713</v>
      </c>
      <c r="B380" s="212" t="s">
        <v>157</v>
      </c>
      <c r="C380" s="212" t="s">
        <v>814</v>
      </c>
      <c r="D380" s="212" t="s">
        <v>121</v>
      </c>
      <c r="E380" s="212" t="s">
        <v>158</v>
      </c>
      <c r="F380" s="212" t="s">
        <v>186</v>
      </c>
      <c r="G380" s="212" t="s">
        <v>136</v>
      </c>
      <c r="H380" s="212">
        <v>57</v>
      </c>
      <c r="I380" s="212" t="s">
        <v>479</v>
      </c>
      <c r="J380" s="212" t="s">
        <v>480</v>
      </c>
      <c r="K380" s="212" t="s">
        <v>543</v>
      </c>
      <c r="L380" s="212" t="s">
        <v>544</v>
      </c>
      <c r="M380" s="212" t="s">
        <v>545</v>
      </c>
      <c r="N380" s="212"/>
      <c r="O380" s="212">
        <v>1</v>
      </c>
      <c r="P380" s="212" t="s">
        <v>163</v>
      </c>
      <c r="Q380" s="212">
        <v>2023</v>
      </c>
      <c r="R380" s="212"/>
      <c r="S380" s="212" t="s">
        <v>546</v>
      </c>
      <c r="T380" s="225"/>
    </row>
    <row r="381" spans="1:20" ht="13.8" x14ac:dyDescent="0.2">
      <c r="A381" s="212" t="s">
        <v>1714</v>
      </c>
      <c r="B381" s="212" t="s">
        <v>157</v>
      </c>
      <c r="C381" s="212" t="s">
        <v>814</v>
      </c>
      <c r="D381" s="212" t="s">
        <v>121</v>
      </c>
      <c r="E381" s="212" t="s">
        <v>158</v>
      </c>
      <c r="F381" s="212" t="s">
        <v>389</v>
      </c>
      <c r="G381" s="212" t="s">
        <v>136</v>
      </c>
      <c r="H381" s="212">
        <v>57</v>
      </c>
      <c r="I381" s="212" t="s">
        <v>479</v>
      </c>
      <c r="J381" s="212" t="s">
        <v>480</v>
      </c>
      <c r="K381" s="212" t="s">
        <v>530</v>
      </c>
      <c r="L381" s="212" t="s">
        <v>482</v>
      </c>
      <c r="M381" s="212" t="s">
        <v>531</v>
      </c>
      <c r="N381" s="212"/>
      <c r="O381" s="212">
        <v>1</v>
      </c>
      <c r="P381" s="212" t="s">
        <v>163</v>
      </c>
      <c r="Q381" s="212">
        <v>1997</v>
      </c>
      <c r="R381" s="212"/>
      <c r="S381" s="212" t="s">
        <v>484</v>
      </c>
      <c r="T381" s="225"/>
    </row>
    <row r="382" spans="1:20" ht="13.8" x14ac:dyDescent="0.2">
      <c r="A382" s="212" t="s">
        <v>1715</v>
      </c>
      <c r="B382" s="212" t="s">
        <v>157</v>
      </c>
      <c r="C382" s="212" t="s">
        <v>814</v>
      </c>
      <c r="D382" s="212" t="s">
        <v>121</v>
      </c>
      <c r="E382" s="212" t="s">
        <v>158</v>
      </c>
      <c r="F382" s="212" t="s">
        <v>389</v>
      </c>
      <c r="G382" s="212" t="s">
        <v>136</v>
      </c>
      <c r="H382" s="212">
        <v>57</v>
      </c>
      <c r="I382" s="212" t="s">
        <v>479</v>
      </c>
      <c r="J382" s="212" t="s">
        <v>480</v>
      </c>
      <c r="K382" s="212" t="s">
        <v>532</v>
      </c>
      <c r="L382" s="212" t="s">
        <v>482</v>
      </c>
      <c r="M382" s="212" t="s">
        <v>533</v>
      </c>
      <c r="N382" s="212"/>
      <c r="O382" s="212">
        <v>1</v>
      </c>
      <c r="P382" s="212" t="s">
        <v>163</v>
      </c>
      <c r="Q382" s="212">
        <v>1997</v>
      </c>
      <c r="R382" s="212"/>
      <c r="S382" s="212" t="s">
        <v>484</v>
      </c>
      <c r="T382" s="225"/>
    </row>
    <row r="383" spans="1:20" ht="13.8" x14ac:dyDescent="0.2">
      <c r="A383" s="212" t="s">
        <v>1716</v>
      </c>
      <c r="B383" s="212" t="s">
        <v>157</v>
      </c>
      <c r="C383" s="212" t="s">
        <v>814</v>
      </c>
      <c r="D383" s="212" t="s">
        <v>121</v>
      </c>
      <c r="E383" s="212" t="s">
        <v>158</v>
      </c>
      <c r="F383" s="212" t="s">
        <v>522</v>
      </c>
      <c r="G383" s="212" t="s">
        <v>136</v>
      </c>
      <c r="H383" s="212">
        <v>57</v>
      </c>
      <c r="I383" s="212" t="s">
        <v>479</v>
      </c>
      <c r="J383" s="212" t="s">
        <v>480</v>
      </c>
      <c r="K383" s="212" t="s">
        <v>523</v>
      </c>
      <c r="L383" s="212" t="s">
        <v>482</v>
      </c>
      <c r="M383" s="212" t="s">
        <v>524</v>
      </c>
      <c r="N383" s="212" t="s">
        <v>1717</v>
      </c>
      <c r="O383" s="212">
        <v>1</v>
      </c>
      <c r="P383" s="212" t="s">
        <v>163</v>
      </c>
      <c r="Q383" s="212">
        <v>1997</v>
      </c>
      <c r="R383" s="212"/>
      <c r="S383" s="212" t="s">
        <v>484</v>
      </c>
      <c r="T383" s="225"/>
    </row>
    <row r="384" spans="1:20" ht="13.8" x14ac:dyDescent="0.2">
      <c r="A384" s="212" t="s">
        <v>1718</v>
      </c>
      <c r="B384" s="212" t="s">
        <v>157</v>
      </c>
      <c r="C384" s="212" t="s">
        <v>814</v>
      </c>
      <c r="D384" s="212" t="s">
        <v>121</v>
      </c>
      <c r="E384" s="212" t="s">
        <v>158</v>
      </c>
      <c r="F384" s="212" t="s">
        <v>405</v>
      </c>
      <c r="G384" s="212" t="s">
        <v>136</v>
      </c>
      <c r="H384" s="212">
        <v>57</v>
      </c>
      <c r="I384" s="212" t="s">
        <v>479</v>
      </c>
      <c r="J384" s="212" t="s">
        <v>480</v>
      </c>
      <c r="K384" s="212" t="s">
        <v>485</v>
      </c>
      <c r="L384" s="212" t="s">
        <v>482</v>
      </c>
      <c r="M384" s="212" t="s">
        <v>486</v>
      </c>
      <c r="N384" s="212"/>
      <c r="O384" s="212">
        <v>1</v>
      </c>
      <c r="P384" s="212" t="s">
        <v>163</v>
      </c>
      <c r="Q384" s="212">
        <v>1997</v>
      </c>
      <c r="R384" s="212"/>
      <c r="S384" s="212" t="s">
        <v>484</v>
      </c>
      <c r="T384" s="225"/>
    </row>
    <row r="385" spans="1:20" ht="13.8" x14ac:dyDescent="0.2">
      <c r="A385" s="212" t="s">
        <v>1719</v>
      </c>
      <c r="B385" s="212" t="s">
        <v>157</v>
      </c>
      <c r="C385" s="212" t="s">
        <v>814</v>
      </c>
      <c r="D385" s="212" t="s">
        <v>121</v>
      </c>
      <c r="E385" s="212" t="s">
        <v>158</v>
      </c>
      <c r="F385" s="212" t="s">
        <v>389</v>
      </c>
      <c r="G385" s="212" t="s">
        <v>136</v>
      </c>
      <c r="H385" s="212">
        <v>57</v>
      </c>
      <c r="I385" s="212" t="s">
        <v>479</v>
      </c>
      <c r="J385" s="212" t="s">
        <v>480</v>
      </c>
      <c r="K385" s="212" t="s">
        <v>501</v>
      </c>
      <c r="L385" s="212" t="s">
        <v>482</v>
      </c>
      <c r="M385" s="212" t="s">
        <v>486</v>
      </c>
      <c r="N385" s="212"/>
      <c r="O385" s="212">
        <v>1</v>
      </c>
      <c r="P385" s="212" t="s">
        <v>163</v>
      </c>
      <c r="Q385" s="212">
        <v>1997</v>
      </c>
      <c r="R385" s="212"/>
      <c r="S385" s="212" t="s">
        <v>484</v>
      </c>
      <c r="T385" s="225"/>
    </row>
    <row r="386" spans="1:20" ht="13.8" x14ac:dyDescent="0.2">
      <c r="A386" s="212" t="s">
        <v>1720</v>
      </c>
      <c r="B386" s="212" t="s">
        <v>157</v>
      </c>
      <c r="C386" s="212" t="s">
        <v>814</v>
      </c>
      <c r="D386" s="212" t="s">
        <v>121</v>
      </c>
      <c r="E386" s="212" t="s">
        <v>158</v>
      </c>
      <c r="F386" s="212" t="s">
        <v>405</v>
      </c>
      <c r="G386" s="212" t="s">
        <v>136</v>
      </c>
      <c r="H386" s="212">
        <v>57</v>
      </c>
      <c r="I386" s="212" t="s">
        <v>479</v>
      </c>
      <c r="J386" s="212" t="s">
        <v>480</v>
      </c>
      <c r="K386" s="212" t="s">
        <v>481</v>
      </c>
      <c r="L386" s="212" t="s">
        <v>482</v>
      </c>
      <c r="M386" s="212" t="s">
        <v>483</v>
      </c>
      <c r="N386" s="212"/>
      <c r="O386" s="212">
        <v>1</v>
      </c>
      <c r="P386" s="212" t="s">
        <v>163</v>
      </c>
      <c r="Q386" s="212">
        <v>1997</v>
      </c>
      <c r="R386" s="212"/>
      <c r="S386" s="212" t="s">
        <v>484</v>
      </c>
      <c r="T386" s="225"/>
    </row>
    <row r="387" spans="1:20" ht="13.8" x14ac:dyDescent="0.2">
      <c r="A387" s="212" t="s">
        <v>1721</v>
      </c>
      <c r="B387" s="212" t="s">
        <v>157</v>
      </c>
      <c r="C387" s="212" t="s">
        <v>814</v>
      </c>
      <c r="D387" s="212" t="s">
        <v>121</v>
      </c>
      <c r="E387" s="212" t="s">
        <v>158</v>
      </c>
      <c r="F387" s="212" t="s">
        <v>389</v>
      </c>
      <c r="G387" s="212" t="s">
        <v>136</v>
      </c>
      <c r="H387" s="212">
        <v>57</v>
      </c>
      <c r="I387" s="212" t="s">
        <v>479</v>
      </c>
      <c r="J387" s="212" t="s">
        <v>480</v>
      </c>
      <c r="K387" s="212" t="s">
        <v>500</v>
      </c>
      <c r="L387" s="212" t="s">
        <v>482</v>
      </c>
      <c r="M387" s="212" t="s">
        <v>483</v>
      </c>
      <c r="N387" s="212"/>
      <c r="O387" s="212">
        <v>1</v>
      </c>
      <c r="P387" s="212" t="s">
        <v>163</v>
      </c>
      <c r="Q387" s="212">
        <v>1997</v>
      </c>
      <c r="R387" s="212"/>
      <c r="S387" s="212" t="s">
        <v>484</v>
      </c>
      <c r="T387" s="225"/>
    </row>
    <row r="388" spans="1:20" ht="27.6" x14ac:dyDescent="0.2">
      <c r="A388" s="212" t="s">
        <v>1722</v>
      </c>
      <c r="B388" s="212" t="s">
        <v>157</v>
      </c>
      <c r="C388" s="212" t="s">
        <v>814</v>
      </c>
      <c r="D388" s="212" t="s">
        <v>121</v>
      </c>
      <c r="E388" s="212" t="s">
        <v>158</v>
      </c>
      <c r="F388" s="212" t="s">
        <v>278</v>
      </c>
      <c r="G388" s="212" t="s">
        <v>136</v>
      </c>
      <c r="H388" s="212">
        <v>57</v>
      </c>
      <c r="I388" s="212" t="s">
        <v>479</v>
      </c>
      <c r="J388" s="212" t="s">
        <v>480</v>
      </c>
      <c r="K388" s="212" t="s">
        <v>516</v>
      </c>
      <c r="L388" s="212" t="s">
        <v>482</v>
      </c>
      <c r="M388" s="212" t="s">
        <v>483</v>
      </c>
      <c r="N388" s="212" t="s">
        <v>1723</v>
      </c>
      <c r="O388" s="212">
        <v>1</v>
      </c>
      <c r="P388" s="212" t="s">
        <v>163</v>
      </c>
      <c r="Q388" s="212">
        <v>1997</v>
      </c>
      <c r="R388" s="212"/>
      <c r="S388" s="212" t="s">
        <v>484</v>
      </c>
      <c r="T388" s="225"/>
    </row>
    <row r="389" spans="1:20" ht="13.8" x14ac:dyDescent="0.2">
      <c r="A389" s="212" t="s">
        <v>1724</v>
      </c>
      <c r="B389" s="212" t="s">
        <v>157</v>
      </c>
      <c r="C389" s="212" t="s">
        <v>814</v>
      </c>
      <c r="D389" s="212" t="s">
        <v>121</v>
      </c>
      <c r="E389" s="212" t="s">
        <v>158</v>
      </c>
      <c r="F389" s="212" t="s">
        <v>405</v>
      </c>
      <c r="G389" s="212" t="s">
        <v>136</v>
      </c>
      <c r="H389" s="212">
        <v>57</v>
      </c>
      <c r="I389" s="212" t="s">
        <v>479</v>
      </c>
      <c r="J389" s="212" t="s">
        <v>480</v>
      </c>
      <c r="K389" s="212" t="s">
        <v>491</v>
      </c>
      <c r="L389" s="212" t="s">
        <v>482</v>
      </c>
      <c r="M389" s="212" t="s">
        <v>492</v>
      </c>
      <c r="N389" s="212"/>
      <c r="O389" s="212">
        <v>1</v>
      </c>
      <c r="P389" s="212" t="s">
        <v>163</v>
      </c>
      <c r="Q389" s="212">
        <v>1997</v>
      </c>
      <c r="R389" s="212"/>
      <c r="S389" s="212" t="s">
        <v>484</v>
      </c>
      <c r="T389" s="225"/>
    </row>
    <row r="390" spans="1:20" ht="13.8" x14ac:dyDescent="0.2">
      <c r="A390" s="212" t="s">
        <v>1725</v>
      </c>
      <c r="B390" s="212" t="s">
        <v>157</v>
      </c>
      <c r="C390" s="212" t="s">
        <v>814</v>
      </c>
      <c r="D390" s="212" t="s">
        <v>121</v>
      </c>
      <c r="E390" s="212" t="s">
        <v>158</v>
      </c>
      <c r="F390" s="212" t="s">
        <v>495</v>
      </c>
      <c r="G390" s="212" t="s">
        <v>136</v>
      </c>
      <c r="H390" s="212">
        <v>57</v>
      </c>
      <c r="I390" s="212" t="s">
        <v>479</v>
      </c>
      <c r="J390" s="212" t="s">
        <v>480</v>
      </c>
      <c r="K390" s="212" t="s">
        <v>497</v>
      </c>
      <c r="L390" s="212" t="s">
        <v>482</v>
      </c>
      <c r="M390" s="212" t="s">
        <v>492</v>
      </c>
      <c r="N390" s="212"/>
      <c r="O390" s="212">
        <v>1</v>
      </c>
      <c r="P390" s="212" t="s">
        <v>163</v>
      </c>
      <c r="Q390" s="212">
        <v>1997</v>
      </c>
      <c r="R390" s="212"/>
      <c r="S390" s="212" t="s">
        <v>484</v>
      </c>
      <c r="T390" s="225"/>
    </row>
    <row r="391" spans="1:20" ht="13.8" x14ac:dyDescent="0.2">
      <c r="A391" s="212" t="s">
        <v>1726</v>
      </c>
      <c r="B391" s="212" t="s">
        <v>157</v>
      </c>
      <c r="C391" s="212" t="s">
        <v>814</v>
      </c>
      <c r="D391" s="212" t="s">
        <v>121</v>
      </c>
      <c r="E391" s="212" t="s">
        <v>158</v>
      </c>
      <c r="F391" s="212" t="s">
        <v>405</v>
      </c>
      <c r="G391" s="212" t="s">
        <v>136</v>
      </c>
      <c r="H391" s="212">
        <v>57</v>
      </c>
      <c r="I391" s="212" t="s">
        <v>479</v>
      </c>
      <c r="J391" s="212" t="s">
        <v>480</v>
      </c>
      <c r="K391" s="212" t="s">
        <v>489</v>
      </c>
      <c r="L391" s="212" t="s">
        <v>482</v>
      </c>
      <c r="M391" s="212" t="s">
        <v>490</v>
      </c>
      <c r="N391" s="212"/>
      <c r="O391" s="212">
        <v>1</v>
      </c>
      <c r="P391" s="212" t="s">
        <v>163</v>
      </c>
      <c r="Q391" s="212">
        <v>1997</v>
      </c>
      <c r="R391" s="212"/>
      <c r="S391" s="212" t="s">
        <v>484</v>
      </c>
      <c r="T391" s="225"/>
    </row>
    <row r="392" spans="1:20" ht="13.8" x14ac:dyDescent="0.2">
      <c r="A392" s="212" t="s">
        <v>1727</v>
      </c>
      <c r="B392" s="212" t="s">
        <v>157</v>
      </c>
      <c r="C392" s="212" t="s">
        <v>814</v>
      </c>
      <c r="D392" s="212" t="s">
        <v>121</v>
      </c>
      <c r="E392" s="212" t="s">
        <v>158</v>
      </c>
      <c r="F392" s="212" t="s">
        <v>495</v>
      </c>
      <c r="G392" s="212" t="s">
        <v>136</v>
      </c>
      <c r="H392" s="212">
        <v>57</v>
      </c>
      <c r="I392" s="212" t="s">
        <v>479</v>
      </c>
      <c r="J392" s="212" t="s">
        <v>480</v>
      </c>
      <c r="K392" s="212" t="s">
        <v>496</v>
      </c>
      <c r="L392" s="212" t="s">
        <v>482</v>
      </c>
      <c r="M392" s="212" t="s">
        <v>490</v>
      </c>
      <c r="N392" s="212"/>
      <c r="O392" s="212">
        <v>1</v>
      </c>
      <c r="P392" s="212" t="s">
        <v>163</v>
      </c>
      <c r="Q392" s="212">
        <v>1997</v>
      </c>
      <c r="R392" s="212"/>
      <c r="S392" s="212" t="s">
        <v>484</v>
      </c>
      <c r="T392" s="225"/>
    </row>
    <row r="393" spans="1:20" ht="13.8" x14ac:dyDescent="0.2">
      <c r="A393" s="212" t="s">
        <v>1728</v>
      </c>
      <c r="B393" s="212" t="s">
        <v>157</v>
      </c>
      <c r="C393" s="212" t="s">
        <v>814</v>
      </c>
      <c r="D393" s="212" t="s">
        <v>121</v>
      </c>
      <c r="E393" s="212" t="s">
        <v>158</v>
      </c>
      <c r="F393" s="212" t="s">
        <v>419</v>
      </c>
      <c r="G393" s="212" t="s">
        <v>136</v>
      </c>
      <c r="H393" s="212">
        <v>57</v>
      </c>
      <c r="I393" s="212" t="s">
        <v>479</v>
      </c>
      <c r="J393" s="212" t="s">
        <v>480</v>
      </c>
      <c r="K393" s="212" t="s">
        <v>2180</v>
      </c>
      <c r="L393" s="212" t="s">
        <v>482</v>
      </c>
      <c r="M393" s="212" t="s">
        <v>538</v>
      </c>
      <c r="N393" s="212"/>
      <c r="O393" s="212">
        <v>1</v>
      </c>
      <c r="P393" s="212" t="s">
        <v>163</v>
      </c>
      <c r="Q393" s="212" t="s">
        <v>2178</v>
      </c>
      <c r="R393" s="212"/>
      <c r="S393" s="212" t="s">
        <v>2181</v>
      </c>
      <c r="T393" s="225"/>
    </row>
    <row r="394" spans="1:20" ht="13.8" x14ac:dyDescent="0.2">
      <c r="A394" s="212" t="s">
        <v>1729</v>
      </c>
      <c r="B394" s="212" t="s">
        <v>157</v>
      </c>
      <c r="C394" s="212" t="s">
        <v>814</v>
      </c>
      <c r="D394" s="212" t="s">
        <v>121</v>
      </c>
      <c r="E394" s="212" t="s">
        <v>158</v>
      </c>
      <c r="F394" s="212" t="s">
        <v>389</v>
      </c>
      <c r="G394" s="212" t="s">
        <v>136</v>
      </c>
      <c r="H394" s="212">
        <v>57</v>
      </c>
      <c r="I394" s="212" t="s">
        <v>479</v>
      </c>
      <c r="J394" s="212" t="s">
        <v>480</v>
      </c>
      <c r="K394" s="212" t="s">
        <v>525</v>
      </c>
      <c r="L394" s="212" t="s">
        <v>482</v>
      </c>
      <c r="M394" s="212" t="s">
        <v>490</v>
      </c>
      <c r="N394" s="212"/>
      <c r="O394" s="212">
        <v>1</v>
      </c>
      <c r="P394" s="212" t="s">
        <v>163</v>
      </c>
      <c r="Q394" s="212">
        <v>1997</v>
      </c>
      <c r="R394" s="212"/>
      <c r="S394" s="212" t="s">
        <v>484</v>
      </c>
      <c r="T394" s="225"/>
    </row>
    <row r="395" spans="1:20" ht="27.6" x14ac:dyDescent="0.2">
      <c r="A395" s="212" t="s">
        <v>1730</v>
      </c>
      <c r="B395" s="212" t="s">
        <v>157</v>
      </c>
      <c r="C395" s="212" t="s">
        <v>814</v>
      </c>
      <c r="D395" s="212" t="s">
        <v>121</v>
      </c>
      <c r="E395" s="212" t="s">
        <v>158</v>
      </c>
      <c r="F395" s="212" t="s">
        <v>389</v>
      </c>
      <c r="G395" s="212" t="s">
        <v>136</v>
      </c>
      <c r="H395" s="212">
        <v>57</v>
      </c>
      <c r="I395" s="212" t="s">
        <v>479</v>
      </c>
      <c r="J395" s="212" t="s">
        <v>480</v>
      </c>
      <c r="K395" s="212" t="s">
        <v>527</v>
      </c>
      <c r="L395" s="212" t="s">
        <v>482</v>
      </c>
      <c r="M395" s="212" t="s">
        <v>528</v>
      </c>
      <c r="N395" s="212" t="s">
        <v>1731</v>
      </c>
      <c r="O395" s="212">
        <v>1</v>
      </c>
      <c r="P395" s="212" t="s">
        <v>163</v>
      </c>
      <c r="Q395" s="212">
        <v>1997</v>
      </c>
      <c r="R395" s="212"/>
      <c r="S395" s="212" t="s">
        <v>484</v>
      </c>
      <c r="T395" s="225"/>
    </row>
    <row r="396" spans="1:20" ht="13.8" x14ac:dyDescent="0.2">
      <c r="A396" s="212" t="s">
        <v>1732</v>
      </c>
      <c r="B396" s="212" t="s">
        <v>157</v>
      </c>
      <c r="C396" s="212" t="s">
        <v>814</v>
      </c>
      <c r="D396" s="212" t="s">
        <v>121</v>
      </c>
      <c r="E396" s="212" t="s">
        <v>158</v>
      </c>
      <c r="F396" s="212" t="s">
        <v>278</v>
      </c>
      <c r="G396" s="212" t="s">
        <v>136</v>
      </c>
      <c r="H396" s="212">
        <v>57</v>
      </c>
      <c r="I396" s="212" t="s">
        <v>479</v>
      </c>
      <c r="J396" s="212" t="s">
        <v>480</v>
      </c>
      <c r="K396" s="212" t="s">
        <v>529</v>
      </c>
      <c r="L396" s="212" t="s">
        <v>482</v>
      </c>
      <c r="M396" s="212" t="s">
        <v>490</v>
      </c>
      <c r="N396" s="212"/>
      <c r="O396" s="212">
        <v>1</v>
      </c>
      <c r="P396" s="212" t="s">
        <v>163</v>
      </c>
      <c r="Q396" s="212">
        <v>1997</v>
      </c>
      <c r="R396" s="212"/>
      <c r="S396" s="212" t="s">
        <v>484</v>
      </c>
      <c r="T396" s="225"/>
    </row>
    <row r="397" spans="1:20" ht="13.8" x14ac:dyDescent="0.2">
      <c r="A397" s="212" t="s">
        <v>1733</v>
      </c>
      <c r="B397" s="212" t="s">
        <v>157</v>
      </c>
      <c r="C397" s="212" t="s">
        <v>814</v>
      </c>
      <c r="D397" s="212" t="s">
        <v>121</v>
      </c>
      <c r="E397" s="212" t="s">
        <v>158</v>
      </c>
      <c r="F397" s="212" t="s">
        <v>389</v>
      </c>
      <c r="G397" s="212" t="s">
        <v>136</v>
      </c>
      <c r="H397" s="212">
        <v>57</v>
      </c>
      <c r="I397" s="212" t="s">
        <v>479</v>
      </c>
      <c r="J397" s="212" t="s">
        <v>480</v>
      </c>
      <c r="K397" s="212" t="s">
        <v>513</v>
      </c>
      <c r="L397" s="212" t="s">
        <v>482</v>
      </c>
      <c r="M397" s="212" t="s">
        <v>492</v>
      </c>
      <c r="N397" s="212"/>
      <c r="O397" s="212">
        <v>1</v>
      </c>
      <c r="P397" s="212" t="s">
        <v>163</v>
      </c>
      <c r="Q397" s="212">
        <v>1997</v>
      </c>
      <c r="R397" s="212"/>
      <c r="S397" s="212" t="s">
        <v>484</v>
      </c>
      <c r="T397" s="225"/>
    </row>
    <row r="398" spans="1:20" ht="13.8" x14ac:dyDescent="0.2">
      <c r="A398" s="212" t="s">
        <v>1734</v>
      </c>
      <c r="B398" s="212" t="s">
        <v>157</v>
      </c>
      <c r="C398" s="212" t="s">
        <v>814</v>
      </c>
      <c r="D398" s="212" t="s">
        <v>121</v>
      </c>
      <c r="E398" s="212" t="s">
        <v>158</v>
      </c>
      <c r="F398" s="212" t="s">
        <v>389</v>
      </c>
      <c r="G398" s="212" t="s">
        <v>136</v>
      </c>
      <c r="H398" s="212">
        <v>57</v>
      </c>
      <c r="I398" s="212" t="s">
        <v>479</v>
      </c>
      <c r="J398" s="212" t="s">
        <v>480</v>
      </c>
      <c r="K398" s="212" t="s">
        <v>526</v>
      </c>
      <c r="L398" s="212" t="s">
        <v>482</v>
      </c>
      <c r="M398" s="212" t="s">
        <v>518</v>
      </c>
      <c r="N398" s="212"/>
      <c r="O398" s="212">
        <v>1</v>
      </c>
      <c r="P398" s="212" t="s">
        <v>163</v>
      </c>
      <c r="Q398" s="212">
        <v>1997</v>
      </c>
      <c r="R398" s="212"/>
      <c r="S398" s="212" t="s">
        <v>484</v>
      </c>
      <c r="T398" s="225"/>
    </row>
    <row r="399" spans="1:20" ht="27.6" x14ac:dyDescent="0.2">
      <c r="A399" s="212" t="s">
        <v>1735</v>
      </c>
      <c r="B399" s="212" t="s">
        <v>157</v>
      </c>
      <c r="C399" s="212" t="s">
        <v>814</v>
      </c>
      <c r="D399" s="212" t="s">
        <v>121</v>
      </c>
      <c r="E399" s="212" t="s">
        <v>158</v>
      </c>
      <c r="F399" s="212" t="s">
        <v>278</v>
      </c>
      <c r="G399" s="212" t="s">
        <v>136</v>
      </c>
      <c r="H399" s="212">
        <v>57</v>
      </c>
      <c r="I399" s="212" t="s">
        <v>479</v>
      </c>
      <c r="J399" s="212" t="s">
        <v>480</v>
      </c>
      <c r="K399" s="212" t="s">
        <v>521</v>
      </c>
      <c r="L399" s="212" t="s">
        <v>482</v>
      </c>
      <c r="M399" s="212" t="s">
        <v>490</v>
      </c>
      <c r="N399" s="212" t="s">
        <v>1736</v>
      </c>
      <c r="O399" s="212">
        <v>1</v>
      </c>
      <c r="P399" s="212" t="s">
        <v>163</v>
      </c>
      <c r="Q399" s="212">
        <v>1997</v>
      </c>
      <c r="R399" s="212"/>
      <c r="S399" s="212" t="s">
        <v>484</v>
      </c>
      <c r="T399" s="225"/>
    </row>
    <row r="400" spans="1:20" ht="13.8" x14ac:dyDescent="0.2">
      <c r="A400" s="212" t="s">
        <v>1737</v>
      </c>
      <c r="B400" s="212" t="s">
        <v>157</v>
      </c>
      <c r="C400" s="212" t="s">
        <v>814</v>
      </c>
      <c r="D400" s="212" t="s">
        <v>121</v>
      </c>
      <c r="E400" s="212" t="s">
        <v>158</v>
      </c>
      <c r="F400" s="212" t="s">
        <v>508</v>
      </c>
      <c r="G400" s="212" t="s">
        <v>136</v>
      </c>
      <c r="H400" s="212">
        <v>57</v>
      </c>
      <c r="I400" s="212" t="s">
        <v>479</v>
      </c>
      <c r="J400" s="212" t="s">
        <v>480</v>
      </c>
      <c r="K400" s="212" t="s">
        <v>509</v>
      </c>
      <c r="L400" s="212" t="s">
        <v>482</v>
      </c>
      <c r="M400" s="212" t="s">
        <v>510</v>
      </c>
      <c r="N400" s="212"/>
      <c r="O400" s="212">
        <v>1</v>
      </c>
      <c r="P400" s="212" t="s">
        <v>163</v>
      </c>
      <c r="Q400" s="212">
        <v>1997</v>
      </c>
      <c r="R400" s="212"/>
      <c r="S400" s="212" t="s">
        <v>484</v>
      </c>
      <c r="T400" s="225"/>
    </row>
    <row r="401" spans="1:20" ht="13.8" x14ac:dyDescent="0.2">
      <c r="A401" s="212" t="s">
        <v>1738</v>
      </c>
      <c r="B401" s="212" t="s">
        <v>157</v>
      </c>
      <c r="C401" s="212" t="s">
        <v>814</v>
      </c>
      <c r="D401" s="212" t="s">
        <v>121</v>
      </c>
      <c r="E401" s="212" t="s">
        <v>158</v>
      </c>
      <c r="F401" s="212" t="s">
        <v>504</v>
      </c>
      <c r="G401" s="212" t="s">
        <v>136</v>
      </c>
      <c r="H401" s="212">
        <v>57</v>
      </c>
      <c r="I401" s="212" t="s">
        <v>479</v>
      </c>
      <c r="J401" s="212" t="s">
        <v>480</v>
      </c>
      <c r="K401" s="212" t="s">
        <v>505</v>
      </c>
      <c r="L401" s="212" t="s">
        <v>482</v>
      </c>
      <c r="M401" s="212" t="s">
        <v>506</v>
      </c>
      <c r="N401" s="212"/>
      <c r="O401" s="212">
        <v>1</v>
      </c>
      <c r="P401" s="212" t="s">
        <v>163</v>
      </c>
      <c r="Q401" s="212">
        <v>1997</v>
      </c>
      <c r="R401" s="212"/>
      <c r="S401" s="212" t="s">
        <v>484</v>
      </c>
      <c r="T401" s="225"/>
    </row>
    <row r="402" spans="1:20" ht="13.8" x14ac:dyDescent="0.2">
      <c r="A402" s="212" t="s">
        <v>1739</v>
      </c>
      <c r="B402" s="212" t="s">
        <v>157</v>
      </c>
      <c r="C402" s="212" t="s">
        <v>814</v>
      </c>
      <c r="D402" s="212" t="s">
        <v>121</v>
      </c>
      <c r="E402" s="212" t="s">
        <v>158</v>
      </c>
      <c r="F402" s="212" t="s">
        <v>405</v>
      </c>
      <c r="G402" s="212" t="s">
        <v>136</v>
      </c>
      <c r="H402" s="212">
        <v>57</v>
      </c>
      <c r="I402" s="212" t="s">
        <v>479</v>
      </c>
      <c r="J402" s="212" t="s">
        <v>480</v>
      </c>
      <c r="K402" s="212" t="s">
        <v>534</v>
      </c>
      <c r="L402" s="212" t="s">
        <v>482</v>
      </c>
      <c r="M402" s="212" t="s">
        <v>535</v>
      </c>
      <c r="N402" s="212"/>
      <c r="O402" s="212">
        <v>1</v>
      </c>
      <c r="P402" s="212" t="s">
        <v>163</v>
      </c>
      <c r="Q402" s="212">
        <v>1997</v>
      </c>
      <c r="R402" s="212"/>
      <c r="S402" s="212" t="s">
        <v>484</v>
      </c>
      <c r="T402" s="225"/>
    </row>
    <row r="403" spans="1:20" ht="27.6" x14ac:dyDescent="0.2">
      <c r="A403" s="212" t="s">
        <v>1740</v>
      </c>
      <c r="B403" s="212" t="s">
        <v>157</v>
      </c>
      <c r="C403" s="212" t="s">
        <v>814</v>
      </c>
      <c r="D403" s="212" t="s">
        <v>121</v>
      </c>
      <c r="E403" s="212" t="s">
        <v>158</v>
      </c>
      <c r="F403" s="212" t="s">
        <v>278</v>
      </c>
      <c r="G403" s="212" t="s">
        <v>136</v>
      </c>
      <c r="H403" s="212">
        <v>57</v>
      </c>
      <c r="I403" s="212" t="s">
        <v>479</v>
      </c>
      <c r="J403" s="212" t="s">
        <v>480</v>
      </c>
      <c r="K403" s="212" t="s">
        <v>519</v>
      </c>
      <c r="L403" s="212" t="s">
        <v>482</v>
      </c>
      <c r="M403" s="212" t="s">
        <v>490</v>
      </c>
      <c r="N403" s="212" t="s">
        <v>1741</v>
      </c>
      <c r="O403" s="212">
        <v>1</v>
      </c>
      <c r="P403" s="212" t="s">
        <v>163</v>
      </c>
      <c r="Q403" s="212">
        <v>1997</v>
      </c>
      <c r="R403" s="212"/>
      <c r="S403" s="212" t="s">
        <v>484</v>
      </c>
      <c r="T403" s="225"/>
    </row>
    <row r="404" spans="1:20" ht="13.8" x14ac:dyDescent="0.2">
      <c r="A404" s="212" t="s">
        <v>1742</v>
      </c>
      <c r="B404" s="212" t="s">
        <v>157</v>
      </c>
      <c r="C404" s="212" t="s">
        <v>814</v>
      </c>
      <c r="D404" s="212" t="s">
        <v>121</v>
      </c>
      <c r="E404" s="212" t="s">
        <v>158</v>
      </c>
      <c r="F404" s="212" t="s">
        <v>405</v>
      </c>
      <c r="G404" s="212" t="s">
        <v>136</v>
      </c>
      <c r="H404" s="212">
        <v>57</v>
      </c>
      <c r="I404" s="212" t="s">
        <v>479</v>
      </c>
      <c r="J404" s="212" t="s">
        <v>480</v>
      </c>
      <c r="K404" s="212" t="s">
        <v>494</v>
      </c>
      <c r="L404" s="212" t="s">
        <v>482</v>
      </c>
      <c r="M404" s="212" t="s">
        <v>492</v>
      </c>
      <c r="N404" s="212"/>
      <c r="O404" s="212">
        <v>1</v>
      </c>
      <c r="P404" s="212" t="s">
        <v>163</v>
      </c>
      <c r="Q404" s="212">
        <v>1997</v>
      </c>
      <c r="R404" s="212"/>
      <c r="S404" s="212" t="s">
        <v>484</v>
      </c>
      <c r="T404" s="225"/>
    </row>
    <row r="405" spans="1:20" ht="13.8" x14ac:dyDescent="0.2">
      <c r="A405" s="212" t="s">
        <v>1743</v>
      </c>
      <c r="B405" s="212" t="s">
        <v>157</v>
      </c>
      <c r="C405" s="212" t="s">
        <v>814</v>
      </c>
      <c r="D405" s="212" t="s">
        <v>121</v>
      </c>
      <c r="E405" s="212" t="s">
        <v>158</v>
      </c>
      <c r="F405" s="212" t="s">
        <v>495</v>
      </c>
      <c r="G405" s="212" t="s">
        <v>136</v>
      </c>
      <c r="H405" s="212">
        <v>57</v>
      </c>
      <c r="I405" s="212" t="s">
        <v>479</v>
      </c>
      <c r="J405" s="212" t="s">
        <v>480</v>
      </c>
      <c r="K405" s="212" t="s">
        <v>499</v>
      </c>
      <c r="L405" s="212" t="s">
        <v>482</v>
      </c>
      <c r="M405" s="212" t="s">
        <v>492</v>
      </c>
      <c r="N405" s="212"/>
      <c r="O405" s="212">
        <v>1</v>
      </c>
      <c r="P405" s="212" t="s">
        <v>163</v>
      </c>
      <c r="Q405" s="212">
        <v>1997</v>
      </c>
      <c r="R405" s="212"/>
      <c r="S405" s="212" t="s">
        <v>484</v>
      </c>
      <c r="T405" s="225"/>
    </row>
    <row r="406" spans="1:20" ht="13.8" x14ac:dyDescent="0.2">
      <c r="A406" s="212" t="s">
        <v>1744</v>
      </c>
      <c r="B406" s="212" t="s">
        <v>157</v>
      </c>
      <c r="C406" s="212" t="s">
        <v>814</v>
      </c>
      <c r="D406" s="212" t="s">
        <v>121</v>
      </c>
      <c r="E406" s="212" t="s">
        <v>158</v>
      </c>
      <c r="F406" s="212" t="s">
        <v>405</v>
      </c>
      <c r="G406" s="212" t="s">
        <v>136</v>
      </c>
      <c r="H406" s="212">
        <v>57</v>
      </c>
      <c r="I406" s="212" t="s">
        <v>479</v>
      </c>
      <c r="J406" s="212" t="s">
        <v>480</v>
      </c>
      <c r="K406" s="212" t="s">
        <v>493</v>
      </c>
      <c r="L406" s="212" t="s">
        <v>482</v>
      </c>
      <c r="M406" s="212" t="s">
        <v>490</v>
      </c>
      <c r="N406" s="212"/>
      <c r="O406" s="212">
        <v>1</v>
      </c>
      <c r="P406" s="212" t="s">
        <v>163</v>
      </c>
      <c r="Q406" s="212">
        <v>1997</v>
      </c>
      <c r="R406" s="212"/>
      <c r="S406" s="212" t="s">
        <v>484</v>
      </c>
      <c r="T406" s="225"/>
    </row>
    <row r="407" spans="1:20" ht="13.8" x14ac:dyDescent="0.2">
      <c r="A407" s="212" t="s">
        <v>1745</v>
      </c>
      <c r="B407" s="212" t="s">
        <v>157</v>
      </c>
      <c r="C407" s="212" t="s">
        <v>814</v>
      </c>
      <c r="D407" s="212" t="s">
        <v>121</v>
      </c>
      <c r="E407" s="212" t="s">
        <v>158</v>
      </c>
      <c r="F407" s="212" t="s">
        <v>495</v>
      </c>
      <c r="G407" s="212" t="s">
        <v>136</v>
      </c>
      <c r="H407" s="212">
        <v>57</v>
      </c>
      <c r="I407" s="212" t="s">
        <v>479</v>
      </c>
      <c r="J407" s="212" t="s">
        <v>480</v>
      </c>
      <c r="K407" s="212" t="s">
        <v>498</v>
      </c>
      <c r="L407" s="212" t="s">
        <v>482</v>
      </c>
      <c r="M407" s="212" t="s">
        <v>490</v>
      </c>
      <c r="N407" s="212"/>
      <c r="O407" s="212">
        <v>1</v>
      </c>
      <c r="P407" s="212" t="s">
        <v>163</v>
      </c>
      <c r="Q407" s="212">
        <v>1997</v>
      </c>
      <c r="R407" s="212"/>
      <c r="S407" s="212" t="s">
        <v>484</v>
      </c>
      <c r="T407" s="225"/>
    </row>
    <row r="408" spans="1:20" ht="13.8" x14ac:dyDescent="0.2">
      <c r="A408" s="212" t="s">
        <v>1746</v>
      </c>
      <c r="B408" s="212" t="s">
        <v>157</v>
      </c>
      <c r="C408" s="212" t="s">
        <v>814</v>
      </c>
      <c r="D408" s="212" t="s">
        <v>121</v>
      </c>
      <c r="E408" s="212" t="s">
        <v>158</v>
      </c>
      <c r="F408" s="212" t="s">
        <v>419</v>
      </c>
      <c r="G408" s="212" t="s">
        <v>136</v>
      </c>
      <c r="H408" s="212">
        <v>57</v>
      </c>
      <c r="I408" s="212" t="s">
        <v>479</v>
      </c>
      <c r="J408" s="212" t="s">
        <v>480</v>
      </c>
      <c r="K408" s="212" t="s">
        <v>2182</v>
      </c>
      <c r="L408" s="212" t="s">
        <v>482</v>
      </c>
      <c r="M408" s="212" t="s">
        <v>518</v>
      </c>
      <c r="N408" s="212"/>
      <c r="O408" s="212">
        <v>1</v>
      </c>
      <c r="P408" s="212" t="s">
        <v>163</v>
      </c>
      <c r="Q408" s="212" t="s">
        <v>2178</v>
      </c>
      <c r="R408" s="212"/>
      <c r="S408" s="212" t="s">
        <v>2181</v>
      </c>
      <c r="T408" s="225"/>
    </row>
    <row r="409" spans="1:20" ht="13.8" x14ac:dyDescent="0.2">
      <c r="A409" s="212" t="s">
        <v>1747</v>
      </c>
      <c r="B409" s="212" t="s">
        <v>157</v>
      </c>
      <c r="C409" s="212" t="s">
        <v>814</v>
      </c>
      <c r="D409" s="212" t="s">
        <v>121</v>
      </c>
      <c r="E409" s="212" t="s">
        <v>158</v>
      </c>
      <c r="F409" s="212" t="s">
        <v>405</v>
      </c>
      <c r="G409" s="212" t="s">
        <v>136</v>
      </c>
      <c r="H409" s="212">
        <v>57</v>
      </c>
      <c r="I409" s="212" t="s">
        <v>479</v>
      </c>
      <c r="J409" s="212" t="s">
        <v>480</v>
      </c>
      <c r="K409" s="212" t="s">
        <v>488</v>
      </c>
      <c r="L409" s="212" t="s">
        <v>482</v>
      </c>
      <c r="M409" s="212" t="s">
        <v>486</v>
      </c>
      <c r="N409" s="212"/>
      <c r="O409" s="212">
        <v>1</v>
      </c>
      <c r="P409" s="212" t="s">
        <v>163</v>
      </c>
      <c r="Q409" s="212">
        <v>1997</v>
      </c>
      <c r="R409" s="212"/>
      <c r="S409" s="212" t="s">
        <v>484</v>
      </c>
      <c r="T409" s="225"/>
    </row>
    <row r="410" spans="1:20" ht="13.8" x14ac:dyDescent="0.2">
      <c r="A410" s="212" t="s">
        <v>1748</v>
      </c>
      <c r="B410" s="212" t="s">
        <v>157</v>
      </c>
      <c r="C410" s="212" t="s">
        <v>814</v>
      </c>
      <c r="D410" s="212" t="s">
        <v>121</v>
      </c>
      <c r="E410" s="212" t="s">
        <v>158</v>
      </c>
      <c r="F410" s="212" t="s">
        <v>389</v>
      </c>
      <c r="G410" s="212" t="s">
        <v>136</v>
      </c>
      <c r="H410" s="212">
        <v>57</v>
      </c>
      <c r="I410" s="212" t="s">
        <v>479</v>
      </c>
      <c r="J410" s="212" t="s">
        <v>480</v>
      </c>
      <c r="K410" s="212" t="s">
        <v>503</v>
      </c>
      <c r="L410" s="212" t="s">
        <v>482</v>
      </c>
      <c r="M410" s="212" t="s">
        <v>486</v>
      </c>
      <c r="N410" s="212"/>
      <c r="O410" s="212">
        <v>1</v>
      </c>
      <c r="P410" s="212" t="s">
        <v>163</v>
      </c>
      <c r="Q410" s="212">
        <v>1997</v>
      </c>
      <c r="R410" s="212"/>
      <c r="S410" s="212" t="s">
        <v>484</v>
      </c>
      <c r="T410" s="225"/>
    </row>
    <row r="411" spans="1:20" ht="13.8" x14ac:dyDescent="0.2">
      <c r="A411" s="212" t="s">
        <v>1749</v>
      </c>
      <c r="B411" s="212" t="s">
        <v>157</v>
      </c>
      <c r="C411" s="212" t="s">
        <v>814</v>
      </c>
      <c r="D411" s="212" t="s">
        <v>121</v>
      </c>
      <c r="E411" s="212" t="s">
        <v>158</v>
      </c>
      <c r="F411" s="212" t="s">
        <v>405</v>
      </c>
      <c r="G411" s="212" t="s">
        <v>136</v>
      </c>
      <c r="H411" s="212">
        <v>57</v>
      </c>
      <c r="I411" s="212" t="s">
        <v>479</v>
      </c>
      <c r="J411" s="212" t="s">
        <v>480</v>
      </c>
      <c r="K411" s="212" t="s">
        <v>487</v>
      </c>
      <c r="L411" s="212" t="s">
        <v>482</v>
      </c>
      <c r="M411" s="212" t="s">
        <v>483</v>
      </c>
      <c r="N411" s="212"/>
      <c r="O411" s="212">
        <v>1</v>
      </c>
      <c r="P411" s="212" t="s">
        <v>163</v>
      </c>
      <c r="Q411" s="212">
        <v>1997</v>
      </c>
      <c r="R411" s="212"/>
      <c r="S411" s="212" t="s">
        <v>484</v>
      </c>
      <c r="T411" s="225"/>
    </row>
    <row r="412" spans="1:20" ht="13.8" x14ac:dyDescent="0.2">
      <c r="A412" s="212" t="s">
        <v>1750</v>
      </c>
      <c r="B412" s="212" t="s">
        <v>157</v>
      </c>
      <c r="C412" s="212" t="s">
        <v>814</v>
      </c>
      <c r="D412" s="212" t="s">
        <v>121</v>
      </c>
      <c r="E412" s="212" t="s">
        <v>158</v>
      </c>
      <c r="F412" s="212" t="s">
        <v>389</v>
      </c>
      <c r="G412" s="212" t="s">
        <v>136</v>
      </c>
      <c r="H412" s="212">
        <v>57</v>
      </c>
      <c r="I412" s="212" t="s">
        <v>479</v>
      </c>
      <c r="J412" s="212" t="s">
        <v>480</v>
      </c>
      <c r="K412" s="212" t="s">
        <v>502</v>
      </c>
      <c r="L412" s="212" t="s">
        <v>482</v>
      </c>
      <c r="M412" s="212" t="s">
        <v>483</v>
      </c>
      <c r="N412" s="212"/>
      <c r="O412" s="212">
        <v>1</v>
      </c>
      <c r="P412" s="212" t="s">
        <v>163</v>
      </c>
      <c r="Q412" s="212">
        <v>1997</v>
      </c>
      <c r="R412" s="212"/>
      <c r="S412" s="212" t="s">
        <v>484</v>
      </c>
      <c r="T412" s="225"/>
    </row>
    <row r="413" spans="1:20" ht="27.6" x14ac:dyDescent="0.2">
      <c r="A413" s="212" t="s">
        <v>1751</v>
      </c>
      <c r="B413" s="212" t="s">
        <v>157</v>
      </c>
      <c r="C413" s="212" t="s">
        <v>814</v>
      </c>
      <c r="D413" s="212" t="s">
        <v>121</v>
      </c>
      <c r="E413" s="212" t="s">
        <v>158</v>
      </c>
      <c r="F413" s="212" t="s">
        <v>278</v>
      </c>
      <c r="G413" s="212" t="s">
        <v>136</v>
      </c>
      <c r="H413" s="212">
        <v>57</v>
      </c>
      <c r="I413" s="212" t="s">
        <v>479</v>
      </c>
      <c r="J413" s="212" t="s">
        <v>480</v>
      </c>
      <c r="K413" s="212" t="s">
        <v>517</v>
      </c>
      <c r="L413" s="212" t="s">
        <v>482</v>
      </c>
      <c r="M413" s="212" t="s">
        <v>518</v>
      </c>
      <c r="N413" s="212" t="s">
        <v>1752</v>
      </c>
      <c r="O413" s="212">
        <v>1</v>
      </c>
      <c r="P413" s="212" t="s">
        <v>163</v>
      </c>
      <c r="Q413" s="212">
        <v>1997</v>
      </c>
      <c r="R413" s="212"/>
      <c r="S413" s="212" t="s">
        <v>484</v>
      </c>
      <c r="T413" s="225"/>
    </row>
    <row r="414" spans="1:20" ht="41.4" x14ac:dyDescent="0.2">
      <c r="A414" s="212" t="s">
        <v>1753</v>
      </c>
      <c r="B414" s="212" t="s">
        <v>795</v>
      </c>
      <c r="C414" s="212" t="s">
        <v>796</v>
      </c>
      <c r="D414" s="212" t="s">
        <v>773</v>
      </c>
      <c r="E414" s="212" t="s">
        <v>158</v>
      </c>
      <c r="F414" s="212" t="s">
        <v>1754</v>
      </c>
      <c r="G414" s="212" t="s">
        <v>779</v>
      </c>
      <c r="H414" s="212">
        <v>59</v>
      </c>
      <c r="I414" s="212" t="s">
        <v>1755</v>
      </c>
      <c r="J414" s="212" t="s">
        <v>1756</v>
      </c>
      <c r="K414" s="213" t="s">
        <v>1757</v>
      </c>
      <c r="L414" s="212" t="s">
        <v>1758</v>
      </c>
      <c r="M414" s="212" t="s">
        <v>1759</v>
      </c>
      <c r="N414" s="212" t="s">
        <v>1760</v>
      </c>
      <c r="O414" s="212">
        <v>1</v>
      </c>
      <c r="P414" s="212" t="s">
        <v>163</v>
      </c>
      <c r="Q414" s="212">
        <v>2012</v>
      </c>
      <c r="R414" s="212" t="s">
        <v>1767</v>
      </c>
      <c r="S414" s="212"/>
      <c r="T414" s="225"/>
    </row>
    <row r="415" spans="1:20" ht="27.6" x14ac:dyDescent="0.2">
      <c r="A415" s="212" t="s">
        <v>1761</v>
      </c>
      <c r="B415" s="212" t="s">
        <v>157</v>
      </c>
      <c r="C415" s="212" t="s">
        <v>862</v>
      </c>
      <c r="D415" s="212" t="s">
        <v>772</v>
      </c>
      <c r="E415" s="212" t="s">
        <v>158</v>
      </c>
      <c r="F415" s="212" t="s">
        <v>1625</v>
      </c>
      <c r="G415" s="212" t="s">
        <v>779</v>
      </c>
      <c r="H415" s="212">
        <v>59</v>
      </c>
      <c r="I415" s="212" t="s">
        <v>1755</v>
      </c>
      <c r="J415" s="212" t="s">
        <v>1756</v>
      </c>
      <c r="K415" s="212" t="s">
        <v>1762</v>
      </c>
      <c r="L415" s="212" t="s">
        <v>1763</v>
      </c>
      <c r="M415" s="212" t="s">
        <v>1764</v>
      </c>
      <c r="N415" s="212" t="s">
        <v>1765</v>
      </c>
      <c r="O415" s="212">
        <v>1</v>
      </c>
      <c r="P415" s="212" t="s">
        <v>163</v>
      </c>
      <c r="Q415" s="212" t="s">
        <v>1766</v>
      </c>
      <c r="R415" s="212" t="s">
        <v>1767</v>
      </c>
      <c r="S415" s="212" t="s">
        <v>2195</v>
      </c>
      <c r="T415" s="225"/>
    </row>
    <row r="416" spans="1:20" ht="41.4" x14ac:dyDescent="0.2">
      <c r="A416" s="212" t="s">
        <v>1768</v>
      </c>
      <c r="B416" s="212" t="s">
        <v>795</v>
      </c>
      <c r="C416" s="212" t="s">
        <v>796</v>
      </c>
      <c r="D416" s="212" t="s">
        <v>773</v>
      </c>
      <c r="E416" s="212" t="s">
        <v>158</v>
      </c>
      <c r="F416" s="212" t="s">
        <v>159</v>
      </c>
      <c r="G416" s="212" t="s">
        <v>779</v>
      </c>
      <c r="H416" s="212">
        <v>59</v>
      </c>
      <c r="I416" s="212" t="s">
        <v>1769</v>
      </c>
      <c r="J416" s="212" t="s">
        <v>1770</v>
      </c>
      <c r="K416" s="212" t="s">
        <v>162</v>
      </c>
      <c r="L416" s="212" t="s">
        <v>160</v>
      </c>
      <c r="M416" s="212" t="s">
        <v>160</v>
      </c>
      <c r="N416" s="212"/>
      <c r="O416" s="212">
        <v>63</v>
      </c>
      <c r="P416" s="212" t="s">
        <v>163</v>
      </c>
      <c r="Q416" s="212"/>
      <c r="R416" s="212" t="s">
        <v>762</v>
      </c>
      <c r="S416" s="212" t="s">
        <v>1771</v>
      </c>
      <c r="T416" s="225"/>
    </row>
    <row r="417" spans="1:20" ht="69" x14ac:dyDescent="0.2">
      <c r="A417" s="212" t="s">
        <v>1772</v>
      </c>
      <c r="B417" s="212" t="s">
        <v>795</v>
      </c>
      <c r="C417" s="213" t="s">
        <v>796</v>
      </c>
      <c r="D417" s="212" t="s">
        <v>773</v>
      </c>
      <c r="E417" s="212" t="s">
        <v>158</v>
      </c>
      <c r="F417" s="212" t="s">
        <v>2137</v>
      </c>
      <c r="G417" s="212" t="s">
        <v>137</v>
      </c>
      <c r="H417" s="212">
        <v>61</v>
      </c>
      <c r="I417" s="212" t="s">
        <v>548</v>
      </c>
      <c r="J417" s="212" t="s">
        <v>1773</v>
      </c>
      <c r="K417" s="212" t="s">
        <v>1774</v>
      </c>
      <c r="L417" s="212" t="s">
        <v>2183</v>
      </c>
      <c r="M417" s="213" t="s">
        <v>2188</v>
      </c>
      <c r="N417" s="212" t="s">
        <v>2189</v>
      </c>
      <c r="O417" s="212">
        <v>1</v>
      </c>
      <c r="P417" s="212" t="s">
        <v>163</v>
      </c>
      <c r="Q417" s="212">
        <v>2013</v>
      </c>
      <c r="R417" s="212"/>
      <c r="S417" s="212"/>
      <c r="T417" s="225"/>
    </row>
    <row r="418" spans="1:20" ht="69" x14ac:dyDescent="0.2">
      <c r="A418" s="212" t="s">
        <v>1775</v>
      </c>
      <c r="B418" s="212" t="s">
        <v>157</v>
      </c>
      <c r="C418" s="212" t="s">
        <v>787</v>
      </c>
      <c r="D418" s="212" t="s">
        <v>775</v>
      </c>
      <c r="E418" s="212" t="s">
        <v>158</v>
      </c>
      <c r="F418" s="213" t="s">
        <v>2138</v>
      </c>
      <c r="G418" s="212" t="s">
        <v>137</v>
      </c>
      <c r="H418" s="212">
        <v>61</v>
      </c>
      <c r="I418" s="212" t="s">
        <v>548</v>
      </c>
      <c r="J418" s="212" t="s">
        <v>1773</v>
      </c>
      <c r="K418" s="212" t="s">
        <v>1776</v>
      </c>
      <c r="L418" s="212" t="s">
        <v>2183</v>
      </c>
      <c r="M418" s="212" t="s">
        <v>832</v>
      </c>
      <c r="N418" s="212" t="s">
        <v>2190</v>
      </c>
      <c r="O418" s="212">
        <v>1</v>
      </c>
      <c r="P418" s="212" t="s">
        <v>163</v>
      </c>
      <c r="Q418" s="212">
        <v>2013</v>
      </c>
      <c r="R418" s="212"/>
      <c r="S418" s="212"/>
      <c r="T418" s="225"/>
    </row>
    <row r="419" spans="1:20" ht="69" x14ac:dyDescent="0.2">
      <c r="A419" s="212" t="s">
        <v>1777</v>
      </c>
      <c r="B419" s="212" t="s">
        <v>795</v>
      </c>
      <c r="C419" s="212" t="s">
        <v>842</v>
      </c>
      <c r="D419" s="212" t="s">
        <v>776</v>
      </c>
      <c r="E419" s="212" t="s">
        <v>158</v>
      </c>
      <c r="F419" s="212" t="s">
        <v>843</v>
      </c>
      <c r="G419" s="212" t="s">
        <v>137</v>
      </c>
      <c r="H419" s="212">
        <v>61</v>
      </c>
      <c r="I419" s="212" t="s">
        <v>548</v>
      </c>
      <c r="J419" s="212" t="s">
        <v>1773</v>
      </c>
      <c r="K419" s="212" t="s">
        <v>1778</v>
      </c>
      <c r="L419" s="212" t="s">
        <v>2183</v>
      </c>
      <c r="M419" s="212" t="s">
        <v>832</v>
      </c>
      <c r="N419" s="212" t="s">
        <v>2191</v>
      </c>
      <c r="O419" s="212">
        <v>1</v>
      </c>
      <c r="P419" s="212" t="s">
        <v>163</v>
      </c>
      <c r="Q419" s="212">
        <v>2013</v>
      </c>
      <c r="R419" s="212"/>
      <c r="S419" s="212"/>
      <c r="T419" s="225"/>
    </row>
    <row r="420" spans="1:20" ht="69" x14ac:dyDescent="0.2">
      <c r="A420" s="212" t="s">
        <v>1779</v>
      </c>
      <c r="B420" s="212" t="s">
        <v>795</v>
      </c>
      <c r="C420" s="212" t="s">
        <v>796</v>
      </c>
      <c r="D420" s="212" t="s">
        <v>773</v>
      </c>
      <c r="E420" s="212" t="s">
        <v>158</v>
      </c>
      <c r="F420" s="212" t="s">
        <v>869</v>
      </c>
      <c r="G420" s="212" t="s">
        <v>137</v>
      </c>
      <c r="H420" s="212">
        <v>61</v>
      </c>
      <c r="I420" s="212" t="s">
        <v>548</v>
      </c>
      <c r="J420" s="212" t="s">
        <v>1773</v>
      </c>
      <c r="K420" s="212" t="s">
        <v>1780</v>
      </c>
      <c r="L420" s="212" t="s">
        <v>2183</v>
      </c>
      <c r="M420" s="212" t="s">
        <v>832</v>
      </c>
      <c r="N420" s="212" t="s">
        <v>2192</v>
      </c>
      <c r="O420" s="212">
        <v>1</v>
      </c>
      <c r="P420" s="212" t="s">
        <v>163</v>
      </c>
      <c r="Q420" s="212">
        <v>2013</v>
      </c>
      <c r="R420" s="212"/>
      <c r="S420" s="212"/>
      <c r="T420" s="225"/>
    </row>
    <row r="421" spans="1:20" ht="27.6" x14ac:dyDescent="0.2">
      <c r="A421" s="212" t="s">
        <v>1781</v>
      </c>
      <c r="B421" s="212" t="s">
        <v>157</v>
      </c>
      <c r="C421" s="212" t="s">
        <v>814</v>
      </c>
      <c r="D421" s="212" t="s">
        <v>121</v>
      </c>
      <c r="E421" s="212" t="s">
        <v>158</v>
      </c>
      <c r="F421" s="212" t="s">
        <v>194</v>
      </c>
      <c r="G421" s="212" t="s">
        <v>137</v>
      </c>
      <c r="H421" s="212">
        <v>61</v>
      </c>
      <c r="I421" s="212" t="s">
        <v>548</v>
      </c>
      <c r="J421" s="212" t="s">
        <v>549</v>
      </c>
      <c r="K421" s="212" t="s">
        <v>567</v>
      </c>
      <c r="L421" s="212" t="s">
        <v>553</v>
      </c>
      <c r="M421" s="212" t="s">
        <v>568</v>
      </c>
      <c r="N421" s="212"/>
      <c r="O421" s="212">
        <v>1</v>
      </c>
      <c r="P421" s="212" t="s">
        <v>163</v>
      </c>
      <c r="Q421" s="212">
        <v>2019</v>
      </c>
      <c r="R421" s="212"/>
      <c r="S421" s="212"/>
      <c r="T421" s="225"/>
    </row>
    <row r="422" spans="1:20" ht="27.6" x14ac:dyDescent="0.2">
      <c r="A422" s="212" t="s">
        <v>1782</v>
      </c>
      <c r="B422" s="212" t="s">
        <v>157</v>
      </c>
      <c r="C422" s="212" t="s">
        <v>862</v>
      </c>
      <c r="D422" s="212" t="s">
        <v>772</v>
      </c>
      <c r="E422" s="212" t="s">
        <v>158</v>
      </c>
      <c r="F422" s="212" t="s">
        <v>383</v>
      </c>
      <c r="G422" s="212" t="s">
        <v>137</v>
      </c>
      <c r="H422" s="212">
        <v>61</v>
      </c>
      <c r="I422" s="212" t="s">
        <v>548</v>
      </c>
      <c r="J422" s="212" t="s">
        <v>549</v>
      </c>
      <c r="K422" s="212" t="s">
        <v>563</v>
      </c>
      <c r="L422" s="212" t="s">
        <v>553</v>
      </c>
      <c r="M422" s="212" t="s">
        <v>564</v>
      </c>
      <c r="N422" s="212"/>
      <c r="O422" s="212">
        <v>1</v>
      </c>
      <c r="P422" s="212" t="s">
        <v>163</v>
      </c>
      <c r="Q422" s="212"/>
      <c r="R422" s="212"/>
      <c r="S422" s="212"/>
      <c r="T422" s="225"/>
    </row>
    <row r="423" spans="1:20" ht="27.6" x14ac:dyDescent="0.2">
      <c r="A423" s="212" t="s">
        <v>1783</v>
      </c>
      <c r="B423" s="212" t="s">
        <v>157</v>
      </c>
      <c r="C423" s="212" t="s">
        <v>814</v>
      </c>
      <c r="D423" s="212" t="s">
        <v>121</v>
      </c>
      <c r="E423" s="212" t="s">
        <v>158</v>
      </c>
      <c r="F423" s="212" t="s">
        <v>194</v>
      </c>
      <c r="G423" s="212" t="s">
        <v>137</v>
      </c>
      <c r="H423" s="212">
        <v>61</v>
      </c>
      <c r="I423" s="212" t="s">
        <v>548</v>
      </c>
      <c r="J423" s="212" t="s">
        <v>549</v>
      </c>
      <c r="K423" s="212" t="s">
        <v>569</v>
      </c>
      <c r="L423" s="212" t="s">
        <v>553</v>
      </c>
      <c r="M423" s="212" t="s">
        <v>568</v>
      </c>
      <c r="N423" s="212"/>
      <c r="O423" s="212">
        <v>1</v>
      </c>
      <c r="P423" s="212" t="s">
        <v>163</v>
      </c>
      <c r="Q423" s="212">
        <v>2019</v>
      </c>
      <c r="R423" s="212"/>
      <c r="S423" s="212"/>
      <c r="T423" s="225"/>
    </row>
    <row r="424" spans="1:20" ht="27.6" x14ac:dyDescent="0.2">
      <c r="A424" s="212" t="s">
        <v>1784</v>
      </c>
      <c r="B424" s="212" t="s">
        <v>157</v>
      </c>
      <c r="C424" s="212" t="s">
        <v>862</v>
      </c>
      <c r="D424" s="212" t="s">
        <v>772</v>
      </c>
      <c r="E424" s="212" t="s">
        <v>158</v>
      </c>
      <c r="F424" s="212" t="s">
        <v>383</v>
      </c>
      <c r="G424" s="212" t="s">
        <v>137</v>
      </c>
      <c r="H424" s="212">
        <v>61</v>
      </c>
      <c r="I424" s="212" t="s">
        <v>548</v>
      </c>
      <c r="J424" s="212" t="s">
        <v>549</v>
      </c>
      <c r="K424" s="212" t="s">
        <v>565</v>
      </c>
      <c r="L424" s="212" t="s">
        <v>553</v>
      </c>
      <c r="M424" s="212" t="s">
        <v>564</v>
      </c>
      <c r="N424" s="212"/>
      <c r="O424" s="212">
        <v>1</v>
      </c>
      <c r="P424" s="212" t="s">
        <v>163</v>
      </c>
      <c r="Q424" s="212"/>
      <c r="R424" s="212"/>
      <c r="S424" s="212"/>
      <c r="T424" s="225"/>
    </row>
    <row r="425" spans="1:20" ht="27.6" x14ac:dyDescent="0.2">
      <c r="A425" s="212" t="s">
        <v>1785</v>
      </c>
      <c r="B425" s="212" t="s">
        <v>157</v>
      </c>
      <c r="C425" s="212" t="s">
        <v>814</v>
      </c>
      <c r="D425" s="212" t="s">
        <v>121</v>
      </c>
      <c r="E425" s="212" t="s">
        <v>158</v>
      </c>
      <c r="F425" s="212" t="s">
        <v>1133</v>
      </c>
      <c r="G425" s="212" t="s">
        <v>137</v>
      </c>
      <c r="H425" s="212">
        <v>61</v>
      </c>
      <c r="I425" s="212" t="s">
        <v>548</v>
      </c>
      <c r="J425" s="212" t="s">
        <v>549</v>
      </c>
      <c r="K425" s="212" t="s">
        <v>1786</v>
      </c>
      <c r="L425" s="212" t="s">
        <v>553</v>
      </c>
      <c r="M425" s="212" t="s">
        <v>1787</v>
      </c>
      <c r="N425" s="212" t="s">
        <v>1788</v>
      </c>
      <c r="O425" s="212" t="s">
        <v>962</v>
      </c>
      <c r="P425" s="212" t="s">
        <v>163</v>
      </c>
      <c r="Q425" s="212">
        <v>2021</v>
      </c>
      <c r="R425" s="212"/>
      <c r="S425" s="212"/>
      <c r="T425" s="225"/>
    </row>
    <row r="426" spans="1:20" ht="27.6" x14ac:dyDescent="0.2">
      <c r="A426" s="212" t="s">
        <v>1789</v>
      </c>
      <c r="B426" s="212" t="s">
        <v>157</v>
      </c>
      <c r="C426" s="212" t="s">
        <v>814</v>
      </c>
      <c r="D426" s="212" t="s">
        <v>121</v>
      </c>
      <c r="E426" s="212" t="s">
        <v>158</v>
      </c>
      <c r="F426" s="212" t="s">
        <v>228</v>
      </c>
      <c r="G426" s="212" t="s">
        <v>137</v>
      </c>
      <c r="H426" s="212">
        <v>61</v>
      </c>
      <c r="I426" s="212" t="s">
        <v>548</v>
      </c>
      <c r="J426" s="212" t="s">
        <v>549</v>
      </c>
      <c r="K426" s="212" t="s">
        <v>1790</v>
      </c>
      <c r="L426" s="212" t="s">
        <v>553</v>
      </c>
      <c r="M426" s="212" t="s">
        <v>566</v>
      </c>
      <c r="N426" s="212"/>
      <c r="O426" s="212">
        <v>1</v>
      </c>
      <c r="P426" s="212" t="s">
        <v>163</v>
      </c>
      <c r="Q426" s="212">
        <v>2022</v>
      </c>
      <c r="R426" s="212"/>
      <c r="S426" s="212"/>
      <c r="T426" s="225"/>
    </row>
    <row r="427" spans="1:20" ht="27.6" x14ac:dyDescent="0.2">
      <c r="A427" s="212" t="s">
        <v>1791</v>
      </c>
      <c r="B427" s="212" t="s">
        <v>157</v>
      </c>
      <c r="C427" s="212" t="s">
        <v>814</v>
      </c>
      <c r="D427" s="212" t="s">
        <v>121</v>
      </c>
      <c r="E427" s="212" t="s">
        <v>158</v>
      </c>
      <c r="F427" s="212" t="s">
        <v>559</v>
      </c>
      <c r="G427" s="212" t="s">
        <v>137</v>
      </c>
      <c r="H427" s="212">
        <v>61</v>
      </c>
      <c r="I427" s="212" t="s">
        <v>548</v>
      </c>
      <c r="J427" s="212" t="s">
        <v>549</v>
      </c>
      <c r="K427" s="212" t="s">
        <v>560</v>
      </c>
      <c r="L427" s="212" t="s">
        <v>553</v>
      </c>
      <c r="M427" s="212" t="s">
        <v>561</v>
      </c>
      <c r="N427" s="212"/>
      <c r="O427" s="212">
        <v>1</v>
      </c>
      <c r="P427" s="212" t="s">
        <v>163</v>
      </c>
      <c r="Q427" s="212"/>
      <c r="R427" s="212"/>
      <c r="S427" s="212" t="s">
        <v>562</v>
      </c>
      <c r="T427" s="225"/>
    </row>
    <row r="428" spans="1:20" ht="27.6" x14ac:dyDescent="0.2">
      <c r="A428" s="212" t="s">
        <v>1792</v>
      </c>
      <c r="B428" s="212" t="s">
        <v>157</v>
      </c>
      <c r="C428" s="212" t="s">
        <v>814</v>
      </c>
      <c r="D428" s="212" t="s">
        <v>121</v>
      </c>
      <c r="E428" s="212" t="s">
        <v>158</v>
      </c>
      <c r="F428" s="212" t="s">
        <v>551</v>
      </c>
      <c r="G428" s="212" t="s">
        <v>137</v>
      </c>
      <c r="H428" s="212">
        <v>61</v>
      </c>
      <c r="I428" s="212" t="s">
        <v>548</v>
      </c>
      <c r="J428" s="212" t="s">
        <v>549</v>
      </c>
      <c r="K428" s="212" t="s">
        <v>552</v>
      </c>
      <c r="L428" s="212" t="s">
        <v>553</v>
      </c>
      <c r="M428" s="212" t="s">
        <v>554</v>
      </c>
      <c r="N428" s="212"/>
      <c r="O428" s="212">
        <v>1</v>
      </c>
      <c r="P428" s="212" t="s">
        <v>163</v>
      </c>
      <c r="Q428" s="212">
        <v>2018</v>
      </c>
      <c r="R428" s="212"/>
      <c r="S428" s="212" t="s">
        <v>555</v>
      </c>
      <c r="T428" s="225"/>
    </row>
    <row r="429" spans="1:20" ht="27.6" x14ac:dyDescent="0.2">
      <c r="A429" s="212" t="s">
        <v>1793</v>
      </c>
      <c r="B429" s="212" t="s">
        <v>157</v>
      </c>
      <c r="C429" s="212" t="s">
        <v>814</v>
      </c>
      <c r="D429" s="212" t="s">
        <v>121</v>
      </c>
      <c r="E429" s="212" t="s">
        <v>158</v>
      </c>
      <c r="F429" s="212" t="s">
        <v>363</v>
      </c>
      <c r="G429" s="212" t="s">
        <v>137</v>
      </c>
      <c r="H429" s="212">
        <v>61</v>
      </c>
      <c r="I429" s="212" t="s">
        <v>548</v>
      </c>
      <c r="J429" s="212" t="s">
        <v>549</v>
      </c>
      <c r="K429" s="212" t="s">
        <v>556</v>
      </c>
      <c r="L429" s="212" t="s">
        <v>553</v>
      </c>
      <c r="M429" s="212" t="s">
        <v>557</v>
      </c>
      <c r="N429" s="212"/>
      <c r="O429" s="212">
        <v>1</v>
      </c>
      <c r="P429" s="212" t="s">
        <v>163</v>
      </c>
      <c r="Q429" s="212">
        <v>2018</v>
      </c>
      <c r="R429" s="212"/>
      <c r="S429" s="212" t="s">
        <v>558</v>
      </c>
      <c r="T429" s="225"/>
    </row>
    <row r="430" spans="1:20" ht="27.6" x14ac:dyDescent="0.2">
      <c r="A430" s="212" t="s">
        <v>1794</v>
      </c>
      <c r="B430" s="212" t="s">
        <v>157</v>
      </c>
      <c r="C430" s="212" t="s">
        <v>814</v>
      </c>
      <c r="D430" s="212" t="s">
        <v>121</v>
      </c>
      <c r="E430" s="212" t="s">
        <v>158</v>
      </c>
      <c r="F430" s="212"/>
      <c r="G430" s="212" t="s">
        <v>137</v>
      </c>
      <c r="H430" s="212">
        <v>61</v>
      </c>
      <c r="I430" s="212" t="s">
        <v>548</v>
      </c>
      <c r="J430" s="212" t="s">
        <v>549</v>
      </c>
      <c r="K430" s="212" t="s">
        <v>1795</v>
      </c>
      <c r="L430" s="212"/>
      <c r="M430" s="212"/>
      <c r="N430" s="212"/>
      <c r="O430" s="212">
        <v>1</v>
      </c>
      <c r="P430" s="212" t="s">
        <v>163</v>
      </c>
      <c r="Q430" s="212"/>
      <c r="R430" s="212"/>
      <c r="S430" s="212"/>
      <c r="T430" s="225"/>
    </row>
    <row r="431" spans="1:20" ht="27.6" x14ac:dyDescent="0.2">
      <c r="A431" s="212" t="s">
        <v>1796</v>
      </c>
      <c r="B431" s="212" t="s">
        <v>157</v>
      </c>
      <c r="C431" s="212" t="s">
        <v>814</v>
      </c>
      <c r="D431" s="212" t="s">
        <v>121</v>
      </c>
      <c r="E431" s="212" t="s">
        <v>158</v>
      </c>
      <c r="F431" s="212" t="s">
        <v>389</v>
      </c>
      <c r="G431" s="212" t="s">
        <v>137</v>
      </c>
      <c r="H431" s="212">
        <v>61</v>
      </c>
      <c r="I431" s="212" t="s">
        <v>548</v>
      </c>
      <c r="J431" s="212" t="s">
        <v>549</v>
      </c>
      <c r="K431" s="212" t="s">
        <v>570</v>
      </c>
      <c r="L431" s="212" t="s">
        <v>550</v>
      </c>
      <c r="M431" s="212" t="s">
        <v>571</v>
      </c>
      <c r="N431" s="212"/>
      <c r="O431" s="212">
        <v>1</v>
      </c>
      <c r="P431" s="212" t="s">
        <v>163</v>
      </c>
      <c r="Q431" s="212">
        <v>2018</v>
      </c>
      <c r="R431" s="212"/>
      <c r="S431" s="212" t="s">
        <v>553</v>
      </c>
      <c r="T431" s="225"/>
    </row>
    <row r="432" spans="1:20" ht="27.6" x14ac:dyDescent="0.2">
      <c r="A432" s="212" t="s">
        <v>1797</v>
      </c>
      <c r="B432" s="212" t="s">
        <v>157</v>
      </c>
      <c r="C432" s="212" t="s">
        <v>814</v>
      </c>
      <c r="D432" s="212" t="s">
        <v>121</v>
      </c>
      <c r="E432" s="212" t="s">
        <v>158</v>
      </c>
      <c r="F432" s="212" t="s">
        <v>572</v>
      </c>
      <c r="G432" s="212" t="s">
        <v>137</v>
      </c>
      <c r="H432" s="212">
        <v>61</v>
      </c>
      <c r="I432" s="212" t="s">
        <v>573</v>
      </c>
      <c r="J432" s="212" t="s">
        <v>574</v>
      </c>
      <c r="K432" s="212" t="s">
        <v>575</v>
      </c>
      <c r="L432" s="212"/>
      <c r="M432" s="212"/>
      <c r="N432" s="212"/>
      <c r="O432" s="212">
        <v>1</v>
      </c>
      <c r="P432" s="212" t="s">
        <v>163</v>
      </c>
      <c r="Q432" s="212"/>
      <c r="R432" s="212" t="s">
        <v>576</v>
      </c>
      <c r="S432" s="212"/>
      <c r="T432" s="225"/>
    </row>
    <row r="433" spans="1:20" ht="27.6" x14ac:dyDescent="0.2">
      <c r="A433" s="212" t="s">
        <v>1798</v>
      </c>
      <c r="B433" s="212" t="s">
        <v>157</v>
      </c>
      <c r="C433" s="212" t="s">
        <v>862</v>
      </c>
      <c r="D433" s="212" t="s">
        <v>772</v>
      </c>
      <c r="E433" s="212" t="s">
        <v>158</v>
      </c>
      <c r="F433" s="212" t="s">
        <v>221</v>
      </c>
      <c r="G433" s="212" t="s">
        <v>137</v>
      </c>
      <c r="H433" s="212">
        <v>61</v>
      </c>
      <c r="I433" s="212" t="s">
        <v>573</v>
      </c>
      <c r="J433" s="212" t="s">
        <v>574</v>
      </c>
      <c r="K433" s="212" t="s">
        <v>577</v>
      </c>
      <c r="L433" s="212"/>
      <c r="M433" s="212"/>
      <c r="N433" s="212"/>
      <c r="O433" s="212">
        <v>1</v>
      </c>
      <c r="P433" s="212" t="s">
        <v>163</v>
      </c>
      <c r="Q433" s="212"/>
      <c r="R433" s="212" t="s">
        <v>576</v>
      </c>
      <c r="S433" s="212"/>
      <c r="T433" s="225"/>
    </row>
    <row r="434" spans="1:20" ht="27.6" x14ac:dyDescent="0.2">
      <c r="A434" s="212" t="s">
        <v>1799</v>
      </c>
      <c r="B434" s="212" t="s">
        <v>157</v>
      </c>
      <c r="C434" s="212" t="s">
        <v>814</v>
      </c>
      <c r="D434" s="212" t="s">
        <v>121</v>
      </c>
      <c r="E434" s="212" t="s">
        <v>158</v>
      </c>
      <c r="F434" s="212" t="s">
        <v>547</v>
      </c>
      <c r="G434" s="212" t="s">
        <v>137</v>
      </c>
      <c r="H434" s="212">
        <v>61</v>
      </c>
      <c r="I434" s="212" t="s">
        <v>578</v>
      </c>
      <c r="J434" s="212" t="s">
        <v>579</v>
      </c>
      <c r="K434" s="212" t="s">
        <v>580</v>
      </c>
      <c r="L434" s="212" t="s">
        <v>553</v>
      </c>
      <c r="M434" s="212" t="s">
        <v>581</v>
      </c>
      <c r="N434" s="212"/>
      <c r="O434" s="212">
        <v>1</v>
      </c>
      <c r="P434" s="212" t="s">
        <v>163</v>
      </c>
      <c r="Q434" s="212">
        <v>2009</v>
      </c>
      <c r="R434" s="212"/>
      <c r="S434" s="212"/>
      <c r="T434" s="225"/>
    </row>
    <row r="435" spans="1:20" ht="27.6" x14ac:dyDescent="0.2">
      <c r="A435" s="212" t="s">
        <v>1800</v>
      </c>
      <c r="B435" s="212" t="s">
        <v>157</v>
      </c>
      <c r="C435" s="212" t="s">
        <v>814</v>
      </c>
      <c r="D435" s="212" t="s">
        <v>121</v>
      </c>
      <c r="E435" s="212" t="s">
        <v>158</v>
      </c>
      <c r="F435" s="212" t="s">
        <v>572</v>
      </c>
      <c r="G435" s="212" t="s">
        <v>137</v>
      </c>
      <c r="H435" s="212">
        <v>61</v>
      </c>
      <c r="I435" s="212" t="s">
        <v>582</v>
      </c>
      <c r="J435" s="212" t="s">
        <v>583</v>
      </c>
      <c r="K435" s="212" t="s">
        <v>584</v>
      </c>
      <c r="L435" s="212"/>
      <c r="M435" s="212"/>
      <c r="N435" s="212"/>
      <c r="O435" s="212">
        <v>1</v>
      </c>
      <c r="P435" s="212" t="s">
        <v>163</v>
      </c>
      <c r="Q435" s="212"/>
      <c r="R435" s="212" t="s">
        <v>585</v>
      </c>
      <c r="S435" s="212" t="s">
        <v>2184</v>
      </c>
      <c r="T435" s="225"/>
    </row>
    <row r="436" spans="1:20" ht="27.6" x14ac:dyDescent="0.2">
      <c r="A436" s="212" t="s">
        <v>1801</v>
      </c>
      <c r="B436" s="212" t="s">
        <v>157</v>
      </c>
      <c r="C436" s="212" t="s">
        <v>814</v>
      </c>
      <c r="D436" s="212" t="s">
        <v>121</v>
      </c>
      <c r="E436" s="212" t="s">
        <v>158</v>
      </c>
      <c r="F436" s="212" t="s">
        <v>586</v>
      </c>
      <c r="G436" s="212" t="s">
        <v>138</v>
      </c>
      <c r="H436" s="212">
        <v>62</v>
      </c>
      <c r="I436" s="212" t="s">
        <v>587</v>
      </c>
      <c r="J436" s="212" t="s">
        <v>588</v>
      </c>
      <c r="K436" s="212" t="s">
        <v>592</v>
      </c>
      <c r="L436" s="212" t="s">
        <v>593</v>
      </c>
      <c r="M436" s="212"/>
      <c r="N436" s="212"/>
      <c r="O436" s="212">
        <v>1</v>
      </c>
      <c r="P436" s="212" t="s">
        <v>163</v>
      </c>
      <c r="Q436" s="212"/>
      <c r="R436" s="212" t="s">
        <v>591</v>
      </c>
      <c r="S436" s="212" t="s">
        <v>594</v>
      </c>
      <c r="T436" s="225"/>
    </row>
    <row r="437" spans="1:20" ht="13.8" x14ac:dyDescent="0.2">
      <c r="A437" s="212" t="s">
        <v>1802</v>
      </c>
      <c r="B437" s="212" t="s">
        <v>157</v>
      </c>
      <c r="C437" s="212" t="s">
        <v>814</v>
      </c>
      <c r="D437" s="212" t="s">
        <v>121</v>
      </c>
      <c r="E437" s="212" t="s">
        <v>158</v>
      </c>
      <c r="F437" s="212" t="s">
        <v>620</v>
      </c>
      <c r="G437" s="212" t="s">
        <v>138</v>
      </c>
      <c r="H437" s="212">
        <v>62</v>
      </c>
      <c r="I437" s="212" t="s">
        <v>587</v>
      </c>
      <c r="J437" s="212" t="s">
        <v>588</v>
      </c>
      <c r="K437" s="212" t="s">
        <v>624</v>
      </c>
      <c r="L437" s="212" t="s">
        <v>590</v>
      </c>
      <c r="M437" s="212"/>
      <c r="N437" s="212"/>
      <c r="O437" s="212">
        <v>1</v>
      </c>
      <c r="P437" s="212" t="s">
        <v>163</v>
      </c>
      <c r="Q437" s="212"/>
      <c r="R437" s="212" t="s">
        <v>591</v>
      </c>
      <c r="S437" s="212" t="s">
        <v>625</v>
      </c>
      <c r="T437" s="225"/>
    </row>
    <row r="438" spans="1:20" ht="13.8" x14ac:dyDescent="0.2">
      <c r="A438" s="212" t="s">
        <v>1803</v>
      </c>
      <c r="B438" s="212" t="s">
        <v>157</v>
      </c>
      <c r="C438" s="212" t="s">
        <v>862</v>
      </c>
      <c r="D438" s="212" t="s">
        <v>772</v>
      </c>
      <c r="E438" s="212" t="s">
        <v>158</v>
      </c>
      <c r="F438" s="212" t="s">
        <v>221</v>
      </c>
      <c r="G438" s="212" t="s">
        <v>138</v>
      </c>
      <c r="H438" s="212">
        <v>62</v>
      </c>
      <c r="I438" s="212" t="s">
        <v>587</v>
      </c>
      <c r="J438" s="212" t="s">
        <v>588</v>
      </c>
      <c r="K438" s="212" t="s">
        <v>704</v>
      </c>
      <c r="L438" s="212" t="s">
        <v>705</v>
      </c>
      <c r="M438" s="212" t="s">
        <v>706</v>
      </c>
      <c r="N438" s="212"/>
      <c r="O438" s="212">
        <v>1</v>
      </c>
      <c r="P438" s="212" t="s">
        <v>163</v>
      </c>
      <c r="Q438" s="212">
        <v>2017</v>
      </c>
      <c r="R438" s="212" t="s">
        <v>591</v>
      </c>
      <c r="S438" s="212"/>
      <c r="T438" s="225"/>
    </row>
    <row r="439" spans="1:20" ht="13.8" x14ac:dyDescent="0.2">
      <c r="A439" s="212" t="s">
        <v>1804</v>
      </c>
      <c r="B439" s="212" t="s">
        <v>157</v>
      </c>
      <c r="C439" s="212" t="s">
        <v>814</v>
      </c>
      <c r="D439" s="212" t="s">
        <v>121</v>
      </c>
      <c r="E439" s="212" t="s">
        <v>158</v>
      </c>
      <c r="F439" s="212" t="s">
        <v>732</v>
      </c>
      <c r="G439" s="212" t="s">
        <v>138</v>
      </c>
      <c r="H439" s="212">
        <v>62</v>
      </c>
      <c r="I439" s="212" t="s">
        <v>587</v>
      </c>
      <c r="J439" s="212" t="s">
        <v>588</v>
      </c>
      <c r="K439" s="212" t="s">
        <v>733</v>
      </c>
      <c r="L439" s="212" t="s">
        <v>590</v>
      </c>
      <c r="M439" s="212"/>
      <c r="N439" s="212"/>
      <c r="O439" s="212">
        <v>1</v>
      </c>
      <c r="P439" s="212" t="s">
        <v>163</v>
      </c>
      <c r="Q439" s="212"/>
      <c r="R439" s="212" t="s">
        <v>591</v>
      </c>
      <c r="S439" s="212"/>
      <c r="T439" s="225"/>
    </row>
    <row r="440" spans="1:20" ht="13.8" x14ac:dyDescent="0.2">
      <c r="A440" s="212" t="s">
        <v>1805</v>
      </c>
      <c r="B440" s="212" t="s">
        <v>157</v>
      </c>
      <c r="C440" s="212" t="s">
        <v>814</v>
      </c>
      <c r="D440" s="212" t="s">
        <v>121</v>
      </c>
      <c r="E440" s="212" t="s">
        <v>158</v>
      </c>
      <c r="F440" s="212" t="s">
        <v>228</v>
      </c>
      <c r="G440" s="212" t="s">
        <v>138</v>
      </c>
      <c r="H440" s="212">
        <v>62</v>
      </c>
      <c r="I440" s="212" t="s">
        <v>587</v>
      </c>
      <c r="J440" s="212" t="s">
        <v>588</v>
      </c>
      <c r="K440" s="212" t="s">
        <v>730</v>
      </c>
      <c r="L440" s="212" t="s">
        <v>731</v>
      </c>
      <c r="M440" s="212"/>
      <c r="N440" s="212"/>
      <c r="O440" s="212">
        <v>1</v>
      </c>
      <c r="P440" s="212" t="s">
        <v>163</v>
      </c>
      <c r="Q440" s="212"/>
      <c r="R440" s="212" t="s">
        <v>591</v>
      </c>
      <c r="S440" s="212"/>
      <c r="T440" s="225"/>
    </row>
    <row r="441" spans="1:20" ht="13.8" x14ac:dyDescent="0.2">
      <c r="A441" s="212" t="s">
        <v>1806</v>
      </c>
      <c r="B441" s="212" t="s">
        <v>157</v>
      </c>
      <c r="C441" s="212" t="s">
        <v>814</v>
      </c>
      <c r="D441" s="212" t="s">
        <v>121</v>
      </c>
      <c r="E441" s="212" t="s">
        <v>158</v>
      </c>
      <c r="F441" s="212"/>
      <c r="G441" s="212" t="s">
        <v>138</v>
      </c>
      <c r="H441" s="212">
        <v>62</v>
      </c>
      <c r="I441" s="212" t="s">
        <v>587</v>
      </c>
      <c r="J441" s="212" t="s">
        <v>588</v>
      </c>
      <c r="K441" s="212" t="s">
        <v>1807</v>
      </c>
      <c r="L441" s="212" t="s">
        <v>1808</v>
      </c>
      <c r="M441" s="212"/>
      <c r="N441" s="212"/>
      <c r="O441" s="212">
        <v>1</v>
      </c>
      <c r="P441" s="212" t="s">
        <v>163</v>
      </c>
      <c r="Q441" s="212"/>
      <c r="R441" s="212"/>
      <c r="S441" s="212"/>
      <c r="T441" s="225"/>
    </row>
    <row r="442" spans="1:20" ht="13.8" x14ac:dyDescent="0.2">
      <c r="A442" s="212" t="s">
        <v>1809</v>
      </c>
      <c r="B442" s="212" t="s">
        <v>157</v>
      </c>
      <c r="C442" s="212" t="s">
        <v>814</v>
      </c>
      <c r="D442" s="212" t="s">
        <v>121</v>
      </c>
      <c r="E442" s="212" t="s">
        <v>158</v>
      </c>
      <c r="F442" s="212" t="s">
        <v>620</v>
      </c>
      <c r="G442" s="212" t="s">
        <v>138</v>
      </c>
      <c r="H442" s="212">
        <v>62</v>
      </c>
      <c r="I442" s="212" t="s">
        <v>587</v>
      </c>
      <c r="J442" s="212" t="s">
        <v>588</v>
      </c>
      <c r="K442" s="212" t="s">
        <v>623</v>
      </c>
      <c r="L442" s="212" t="s">
        <v>590</v>
      </c>
      <c r="M442" s="212"/>
      <c r="N442" s="212"/>
      <c r="O442" s="212">
        <v>1</v>
      </c>
      <c r="P442" s="212" t="s">
        <v>163</v>
      </c>
      <c r="Q442" s="212"/>
      <c r="R442" s="212" t="s">
        <v>591</v>
      </c>
      <c r="S442" s="212"/>
      <c r="T442" s="225"/>
    </row>
    <row r="443" spans="1:20" ht="13.8" x14ac:dyDescent="0.2">
      <c r="A443" s="212" t="s">
        <v>1810</v>
      </c>
      <c r="B443" s="212" t="s">
        <v>157</v>
      </c>
      <c r="C443" s="212" t="s">
        <v>814</v>
      </c>
      <c r="D443" s="212" t="s">
        <v>121</v>
      </c>
      <c r="E443" s="212" t="s">
        <v>158</v>
      </c>
      <c r="F443" s="212" t="s">
        <v>635</v>
      </c>
      <c r="G443" s="212" t="s">
        <v>138</v>
      </c>
      <c r="H443" s="212">
        <v>62</v>
      </c>
      <c r="I443" s="212" t="s">
        <v>587</v>
      </c>
      <c r="J443" s="212" t="s">
        <v>588</v>
      </c>
      <c r="K443" s="212" t="s">
        <v>637</v>
      </c>
      <c r="L443" s="212" t="s">
        <v>590</v>
      </c>
      <c r="M443" s="212"/>
      <c r="N443" s="212"/>
      <c r="O443" s="212">
        <v>1</v>
      </c>
      <c r="P443" s="212" t="s">
        <v>163</v>
      </c>
      <c r="Q443" s="212"/>
      <c r="R443" s="212" t="s">
        <v>591</v>
      </c>
      <c r="S443" s="212"/>
      <c r="T443" s="225"/>
    </row>
    <row r="444" spans="1:20" ht="13.8" x14ac:dyDescent="0.2">
      <c r="A444" s="212" t="s">
        <v>1811</v>
      </c>
      <c r="B444" s="212" t="s">
        <v>157</v>
      </c>
      <c r="C444" s="212" t="s">
        <v>814</v>
      </c>
      <c r="D444" s="212" t="s">
        <v>121</v>
      </c>
      <c r="E444" s="212" t="s">
        <v>158</v>
      </c>
      <c r="F444" s="212" t="s">
        <v>405</v>
      </c>
      <c r="G444" s="212" t="s">
        <v>138</v>
      </c>
      <c r="H444" s="212">
        <v>62</v>
      </c>
      <c r="I444" s="212" t="s">
        <v>587</v>
      </c>
      <c r="J444" s="212" t="s">
        <v>588</v>
      </c>
      <c r="K444" s="212" t="s">
        <v>693</v>
      </c>
      <c r="L444" s="212" t="s">
        <v>590</v>
      </c>
      <c r="M444" s="212"/>
      <c r="N444" s="212"/>
      <c r="O444" s="212">
        <v>1</v>
      </c>
      <c r="P444" s="212" t="s">
        <v>163</v>
      </c>
      <c r="Q444" s="212"/>
      <c r="R444" s="212" t="s">
        <v>591</v>
      </c>
      <c r="S444" s="212"/>
      <c r="T444" s="225"/>
    </row>
    <row r="445" spans="1:20" ht="13.8" x14ac:dyDescent="0.2">
      <c r="A445" s="212" t="s">
        <v>1812</v>
      </c>
      <c r="B445" s="212" t="s">
        <v>157</v>
      </c>
      <c r="C445" s="212" t="s">
        <v>814</v>
      </c>
      <c r="D445" s="212" t="s">
        <v>121</v>
      </c>
      <c r="E445" s="212" t="s">
        <v>158</v>
      </c>
      <c r="F445" s="212" t="s">
        <v>389</v>
      </c>
      <c r="G445" s="212" t="s">
        <v>138</v>
      </c>
      <c r="H445" s="212">
        <v>62</v>
      </c>
      <c r="I445" s="212" t="s">
        <v>587</v>
      </c>
      <c r="J445" s="212" t="s">
        <v>588</v>
      </c>
      <c r="K445" s="212" t="s">
        <v>645</v>
      </c>
      <c r="L445" s="212" t="s">
        <v>590</v>
      </c>
      <c r="M445" s="212"/>
      <c r="N445" s="212"/>
      <c r="O445" s="212">
        <v>1</v>
      </c>
      <c r="P445" s="212" t="s">
        <v>163</v>
      </c>
      <c r="Q445" s="212"/>
      <c r="R445" s="212" t="s">
        <v>591</v>
      </c>
      <c r="S445" s="212"/>
      <c r="T445" s="225"/>
    </row>
    <row r="446" spans="1:20" ht="13.8" x14ac:dyDescent="0.2">
      <c r="A446" s="212" t="s">
        <v>1813</v>
      </c>
      <c r="B446" s="212" t="s">
        <v>157</v>
      </c>
      <c r="C446" s="212" t="s">
        <v>814</v>
      </c>
      <c r="D446" s="212" t="s">
        <v>121</v>
      </c>
      <c r="E446" s="212" t="s">
        <v>158</v>
      </c>
      <c r="F446" s="212" t="s">
        <v>457</v>
      </c>
      <c r="G446" s="212" t="s">
        <v>138</v>
      </c>
      <c r="H446" s="212">
        <v>62</v>
      </c>
      <c r="I446" s="212" t="s">
        <v>587</v>
      </c>
      <c r="J446" s="212" t="s">
        <v>588</v>
      </c>
      <c r="K446" s="212" t="s">
        <v>649</v>
      </c>
      <c r="L446" s="212" t="s">
        <v>590</v>
      </c>
      <c r="M446" s="212"/>
      <c r="N446" s="212"/>
      <c r="O446" s="212">
        <v>1</v>
      </c>
      <c r="P446" s="212" t="s">
        <v>163</v>
      </c>
      <c r="Q446" s="212"/>
      <c r="R446" s="212" t="s">
        <v>591</v>
      </c>
      <c r="S446" s="212"/>
      <c r="T446" s="225"/>
    </row>
    <row r="447" spans="1:20" ht="13.8" x14ac:dyDescent="0.2">
      <c r="A447" s="212" t="s">
        <v>1814</v>
      </c>
      <c r="B447" s="212" t="s">
        <v>157</v>
      </c>
      <c r="C447" s="212" t="s">
        <v>814</v>
      </c>
      <c r="D447" s="212" t="s">
        <v>121</v>
      </c>
      <c r="E447" s="212" t="s">
        <v>158</v>
      </c>
      <c r="F447" s="212" t="s">
        <v>638</v>
      </c>
      <c r="G447" s="212" t="s">
        <v>138</v>
      </c>
      <c r="H447" s="212">
        <v>62</v>
      </c>
      <c r="I447" s="212" t="s">
        <v>587</v>
      </c>
      <c r="J447" s="212" t="s">
        <v>588</v>
      </c>
      <c r="K447" s="212" t="s">
        <v>643</v>
      </c>
      <c r="L447" s="212" t="s">
        <v>590</v>
      </c>
      <c r="M447" s="212"/>
      <c r="N447" s="212"/>
      <c r="O447" s="212">
        <v>1</v>
      </c>
      <c r="P447" s="212" t="s">
        <v>163</v>
      </c>
      <c r="Q447" s="212"/>
      <c r="R447" s="212" t="s">
        <v>591</v>
      </c>
      <c r="S447" s="212"/>
      <c r="T447" s="225"/>
    </row>
    <row r="448" spans="1:20" ht="13.8" x14ac:dyDescent="0.2">
      <c r="A448" s="212" t="s">
        <v>1815</v>
      </c>
      <c r="B448" s="212" t="s">
        <v>157</v>
      </c>
      <c r="C448" s="212" t="s">
        <v>814</v>
      </c>
      <c r="D448" s="212" t="s">
        <v>121</v>
      </c>
      <c r="E448" s="212" t="s">
        <v>158</v>
      </c>
      <c r="F448" s="212" t="s">
        <v>607</v>
      </c>
      <c r="G448" s="212" t="s">
        <v>138</v>
      </c>
      <c r="H448" s="212">
        <v>62</v>
      </c>
      <c r="I448" s="212" t="s">
        <v>587</v>
      </c>
      <c r="J448" s="212" t="s">
        <v>588</v>
      </c>
      <c r="K448" s="212" t="s">
        <v>612</v>
      </c>
      <c r="L448" s="212" t="s">
        <v>590</v>
      </c>
      <c r="M448" s="212"/>
      <c r="N448" s="212"/>
      <c r="O448" s="212">
        <v>1</v>
      </c>
      <c r="P448" s="212" t="s">
        <v>163</v>
      </c>
      <c r="Q448" s="212"/>
      <c r="R448" s="212" t="s">
        <v>591</v>
      </c>
      <c r="S448" s="212"/>
      <c r="T448" s="225"/>
    </row>
    <row r="449" spans="1:20" ht="27.6" x14ac:dyDescent="0.2">
      <c r="A449" s="212" t="s">
        <v>1816</v>
      </c>
      <c r="B449" s="212" t="s">
        <v>157</v>
      </c>
      <c r="C449" s="212" t="s">
        <v>814</v>
      </c>
      <c r="D449" s="212" t="s">
        <v>121</v>
      </c>
      <c r="E449" s="212" t="s">
        <v>158</v>
      </c>
      <c r="F449" s="212"/>
      <c r="G449" s="212" t="s">
        <v>138</v>
      </c>
      <c r="H449" s="212">
        <v>62</v>
      </c>
      <c r="I449" s="212" t="s">
        <v>587</v>
      </c>
      <c r="J449" s="212" t="s">
        <v>588</v>
      </c>
      <c r="K449" s="212" t="s">
        <v>1817</v>
      </c>
      <c r="L449" s="212" t="s">
        <v>590</v>
      </c>
      <c r="M449" s="212"/>
      <c r="N449" s="212" t="s">
        <v>1818</v>
      </c>
      <c r="O449" s="212">
        <v>1</v>
      </c>
      <c r="P449" s="212" t="s">
        <v>163</v>
      </c>
      <c r="Q449" s="212"/>
      <c r="R449" s="212"/>
      <c r="S449" s="212"/>
      <c r="T449" s="225"/>
    </row>
    <row r="450" spans="1:20" ht="13.8" x14ac:dyDescent="0.2">
      <c r="A450" s="212" t="s">
        <v>1819</v>
      </c>
      <c r="B450" s="212" t="s">
        <v>157</v>
      </c>
      <c r="C450" s="212" t="s">
        <v>814</v>
      </c>
      <c r="D450" s="212" t="s">
        <v>121</v>
      </c>
      <c r="E450" s="212" t="s">
        <v>158</v>
      </c>
      <c r="F450" s="212"/>
      <c r="G450" s="212" t="s">
        <v>138</v>
      </c>
      <c r="H450" s="212">
        <v>62</v>
      </c>
      <c r="I450" s="212" t="s">
        <v>587</v>
      </c>
      <c r="J450" s="212" t="s">
        <v>588</v>
      </c>
      <c r="K450" s="212" t="s">
        <v>1820</v>
      </c>
      <c r="L450" s="212" t="s">
        <v>590</v>
      </c>
      <c r="M450" s="212" t="s">
        <v>590</v>
      </c>
      <c r="N450" s="212"/>
      <c r="O450" s="212">
        <v>1</v>
      </c>
      <c r="P450" s="212" t="s">
        <v>163</v>
      </c>
      <c r="Q450" s="212"/>
      <c r="R450" s="212"/>
      <c r="S450" s="212"/>
      <c r="T450" s="225"/>
    </row>
    <row r="451" spans="1:20" ht="13.8" x14ac:dyDescent="0.2">
      <c r="A451" s="212" t="s">
        <v>1821</v>
      </c>
      <c r="B451" s="212" t="s">
        <v>157</v>
      </c>
      <c r="C451" s="212" t="s">
        <v>814</v>
      </c>
      <c r="D451" s="212" t="s">
        <v>121</v>
      </c>
      <c r="E451" s="212" t="s">
        <v>158</v>
      </c>
      <c r="F451" s="212" t="s">
        <v>638</v>
      </c>
      <c r="G451" s="212" t="s">
        <v>138</v>
      </c>
      <c r="H451" s="212">
        <v>62</v>
      </c>
      <c r="I451" s="212" t="s">
        <v>587</v>
      </c>
      <c r="J451" s="212" t="s">
        <v>588</v>
      </c>
      <c r="K451" s="212" t="s">
        <v>640</v>
      </c>
      <c r="L451" s="212" t="s">
        <v>590</v>
      </c>
      <c r="M451" s="212"/>
      <c r="N451" s="212"/>
      <c r="O451" s="212">
        <v>1</v>
      </c>
      <c r="P451" s="212" t="s">
        <v>163</v>
      </c>
      <c r="Q451" s="212"/>
      <c r="R451" s="212" t="s">
        <v>591</v>
      </c>
      <c r="S451" s="212"/>
      <c r="T451" s="225"/>
    </row>
    <row r="452" spans="1:20" ht="13.8" x14ac:dyDescent="0.2">
      <c r="A452" s="212" t="s">
        <v>1822</v>
      </c>
      <c r="B452" s="212" t="s">
        <v>157</v>
      </c>
      <c r="C452" s="212" t="s">
        <v>814</v>
      </c>
      <c r="D452" s="212" t="s">
        <v>121</v>
      </c>
      <c r="E452" s="212" t="s">
        <v>158</v>
      </c>
      <c r="F452" s="212" t="s">
        <v>547</v>
      </c>
      <c r="G452" s="212" t="s">
        <v>138</v>
      </c>
      <c r="H452" s="212">
        <v>62</v>
      </c>
      <c r="I452" s="212" t="s">
        <v>587</v>
      </c>
      <c r="J452" s="212" t="s">
        <v>588</v>
      </c>
      <c r="K452" s="212" t="s">
        <v>603</v>
      </c>
      <c r="L452" s="212" t="s">
        <v>590</v>
      </c>
      <c r="M452" s="212"/>
      <c r="N452" s="212"/>
      <c r="O452" s="212">
        <v>1</v>
      </c>
      <c r="P452" s="212" t="s">
        <v>163</v>
      </c>
      <c r="Q452" s="212"/>
      <c r="R452" s="212" t="s">
        <v>591</v>
      </c>
      <c r="S452" s="212"/>
      <c r="T452" s="225"/>
    </row>
    <row r="453" spans="1:20" ht="13.8" x14ac:dyDescent="0.2">
      <c r="A453" s="212" t="s">
        <v>1823</v>
      </c>
      <c r="B453" s="212" t="s">
        <v>157</v>
      </c>
      <c r="C453" s="212" t="s">
        <v>814</v>
      </c>
      <c r="D453" s="212" t="s">
        <v>121</v>
      </c>
      <c r="E453" s="212" t="s">
        <v>158</v>
      </c>
      <c r="F453" s="212" t="s">
        <v>547</v>
      </c>
      <c r="G453" s="212" t="s">
        <v>138</v>
      </c>
      <c r="H453" s="212">
        <v>62</v>
      </c>
      <c r="I453" s="212" t="s">
        <v>587</v>
      </c>
      <c r="J453" s="212" t="s">
        <v>588</v>
      </c>
      <c r="K453" s="212" t="s">
        <v>602</v>
      </c>
      <c r="L453" s="212" t="s">
        <v>590</v>
      </c>
      <c r="M453" s="212"/>
      <c r="N453" s="212"/>
      <c r="O453" s="212">
        <v>1</v>
      </c>
      <c r="P453" s="212" t="s">
        <v>163</v>
      </c>
      <c r="Q453" s="212"/>
      <c r="R453" s="212" t="s">
        <v>591</v>
      </c>
      <c r="S453" s="212"/>
      <c r="T453" s="225"/>
    </row>
    <row r="454" spans="1:20" ht="13.8" x14ac:dyDescent="0.2">
      <c r="A454" s="212" t="s">
        <v>1824</v>
      </c>
      <c r="B454" s="212" t="s">
        <v>157</v>
      </c>
      <c r="C454" s="212" t="s">
        <v>814</v>
      </c>
      <c r="D454" s="212" t="s">
        <v>121</v>
      </c>
      <c r="E454" s="212" t="s">
        <v>158</v>
      </c>
      <c r="F454" s="212" t="s">
        <v>547</v>
      </c>
      <c r="G454" s="212" t="s">
        <v>138</v>
      </c>
      <c r="H454" s="212">
        <v>62</v>
      </c>
      <c r="I454" s="212" t="s">
        <v>587</v>
      </c>
      <c r="J454" s="212" t="s">
        <v>588</v>
      </c>
      <c r="K454" s="212" t="s">
        <v>601</v>
      </c>
      <c r="L454" s="212" t="s">
        <v>590</v>
      </c>
      <c r="M454" s="212"/>
      <c r="N454" s="212"/>
      <c r="O454" s="212">
        <v>1</v>
      </c>
      <c r="P454" s="212" t="s">
        <v>163</v>
      </c>
      <c r="Q454" s="212"/>
      <c r="R454" s="212" t="s">
        <v>591</v>
      </c>
      <c r="S454" s="212"/>
      <c r="T454" s="225"/>
    </row>
    <row r="455" spans="1:20" ht="13.8" x14ac:dyDescent="0.2">
      <c r="A455" s="212" t="s">
        <v>1825</v>
      </c>
      <c r="B455" s="212" t="s">
        <v>157</v>
      </c>
      <c r="C455" s="212" t="s">
        <v>814</v>
      </c>
      <c r="D455" s="212" t="s">
        <v>121</v>
      </c>
      <c r="E455" s="212" t="s">
        <v>158</v>
      </c>
      <c r="F455" s="212" t="s">
        <v>363</v>
      </c>
      <c r="G455" s="212" t="s">
        <v>138</v>
      </c>
      <c r="H455" s="212">
        <v>62</v>
      </c>
      <c r="I455" s="212" t="s">
        <v>587</v>
      </c>
      <c r="J455" s="212" t="s">
        <v>588</v>
      </c>
      <c r="K455" s="212" t="s">
        <v>633</v>
      </c>
      <c r="L455" s="212" t="s">
        <v>590</v>
      </c>
      <c r="M455" s="212"/>
      <c r="N455" s="212"/>
      <c r="O455" s="212">
        <v>1</v>
      </c>
      <c r="P455" s="212" t="s">
        <v>163</v>
      </c>
      <c r="Q455" s="212"/>
      <c r="R455" s="212" t="s">
        <v>591</v>
      </c>
      <c r="S455" s="212"/>
      <c r="T455" s="225"/>
    </row>
    <row r="456" spans="1:20" ht="13.8" x14ac:dyDescent="0.2">
      <c r="A456" s="212" t="s">
        <v>1826</v>
      </c>
      <c r="B456" s="212" t="s">
        <v>157</v>
      </c>
      <c r="C456" s="212" t="s">
        <v>814</v>
      </c>
      <c r="D456" s="212" t="s">
        <v>121</v>
      </c>
      <c r="E456" s="212" t="s">
        <v>158</v>
      </c>
      <c r="F456" s="212" t="s">
        <v>629</v>
      </c>
      <c r="G456" s="212" t="s">
        <v>138</v>
      </c>
      <c r="H456" s="212">
        <v>62</v>
      </c>
      <c r="I456" s="212" t="s">
        <v>587</v>
      </c>
      <c r="J456" s="212" t="s">
        <v>588</v>
      </c>
      <c r="K456" s="212" t="s">
        <v>630</v>
      </c>
      <c r="L456" s="212" t="s">
        <v>590</v>
      </c>
      <c r="M456" s="212"/>
      <c r="N456" s="212"/>
      <c r="O456" s="212">
        <v>1</v>
      </c>
      <c r="P456" s="212" t="s">
        <v>163</v>
      </c>
      <c r="Q456" s="212"/>
      <c r="R456" s="212" t="s">
        <v>591</v>
      </c>
      <c r="S456" s="212"/>
      <c r="T456" s="225"/>
    </row>
    <row r="457" spans="1:20" ht="13.8" x14ac:dyDescent="0.2">
      <c r="A457" s="212" t="s">
        <v>1827</v>
      </c>
      <c r="B457" s="212" t="s">
        <v>157</v>
      </c>
      <c r="C457" s="212" t="s">
        <v>814</v>
      </c>
      <c r="D457" s="212" t="s">
        <v>121</v>
      </c>
      <c r="E457" s="212" t="s">
        <v>158</v>
      </c>
      <c r="F457" s="212" t="s">
        <v>547</v>
      </c>
      <c r="G457" s="212" t="s">
        <v>138</v>
      </c>
      <c r="H457" s="212">
        <v>62</v>
      </c>
      <c r="I457" s="212" t="s">
        <v>587</v>
      </c>
      <c r="J457" s="212" t="s">
        <v>588</v>
      </c>
      <c r="K457" s="212" t="s">
        <v>600</v>
      </c>
      <c r="L457" s="212" t="s">
        <v>590</v>
      </c>
      <c r="M457" s="212"/>
      <c r="N457" s="212"/>
      <c r="O457" s="212">
        <v>1</v>
      </c>
      <c r="P457" s="212" t="s">
        <v>163</v>
      </c>
      <c r="Q457" s="212"/>
      <c r="R457" s="212" t="s">
        <v>591</v>
      </c>
      <c r="S457" s="212"/>
      <c r="T457" s="225"/>
    </row>
    <row r="458" spans="1:20" ht="27.6" x14ac:dyDescent="0.2">
      <c r="A458" s="212" t="s">
        <v>1828</v>
      </c>
      <c r="B458" s="212" t="s">
        <v>157</v>
      </c>
      <c r="C458" s="212" t="s">
        <v>814</v>
      </c>
      <c r="D458" s="212" t="s">
        <v>121</v>
      </c>
      <c r="E458" s="212" t="s">
        <v>158</v>
      </c>
      <c r="F458" s="212" t="s">
        <v>586</v>
      </c>
      <c r="G458" s="212" t="s">
        <v>138</v>
      </c>
      <c r="H458" s="212">
        <v>62</v>
      </c>
      <c r="I458" s="212" t="s">
        <v>587</v>
      </c>
      <c r="J458" s="212" t="s">
        <v>588</v>
      </c>
      <c r="K458" s="212" t="s">
        <v>595</v>
      </c>
      <c r="L458" s="212" t="s">
        <v>590</v>
      </c>
      <c r="M458" s="212"/>
      <c r="N458" s="212"/>
      <c r="O458" s="212">
        <v>1</v>
      </c>
      <c r="P458" s="212" t="s">
        <v>163</v>
      </c>
      <c r="Q458" s="212"/>
      <c r="R458" s="212" t="s">
        <v>591</v>
      </c>
      <c r="S458" s="212"/>
      <c r="T458" s="225"/>
    </row>
    <row r="459" spans="1:20" ht="27.6" x14ac:dyDescent="0.2">
      <c r="A459" s="212" t="s">
        <v>1829</v>
      </c>
      <c r="B459" s="212" t="s">
        <v>157</v>
      </c>
      <c r="C459" s="212" t="s">
        <v>814</v>
      </c>
      <c r="D459" s="212" t="s">
        <v>121</v>
      </c>
      <c r="E459" s="212" t="s">
        <v>158</v>
      </c>
      <c r="F459" s="212" t="s">
        <v>586</v>
      </c>
      <c r="G459" s="212" t="s">
        <v>138</v>
      </c>
      <c r="H459" s="212">
        <v>62</v>
      </c>
      <c r="I459" s="212" t="s">
        <v>587</v>
      </c>
      <c r="J459" s="212" t="s">
        <v>588</v>
      </c>
      <c r="K459" s="212" t="s">
        <v>596</v>
      </c>
      <c r="L459" s="212" t="s">
        <v>590</v>
      </c>
      <c r="M459" s="212"/>
      <c r="N459" s="212"/>
      <c r="O459" s="212">
        <v>1</v>
      </c>
      <c r="P459" s="212" t="s">
        <v>163</v>
      </c>
      <c r="Q459" s="212"/>
      <c r="R459" s="212" t="s">
        <v>591</v>
      </c>
      <c r="S459" s="212"/>
      <c r="T459" s="225"/>
    </row>
    <row r="460" spans="1:20" ht="13.8" x14ac:dyDescent="0.2">
      <c r="A460" s="212" t="s">
        <v>1830</v>
      </c>
      <c r="B460" s="212" t="s">
        <v>157</v>
      </c>
      <c r="C460" s="212" t="s">
        <v>814</v>
      </c>
      <c r="D460" s="212" t="s">
        <v>121</v>
      </c>
      <c r="E460" s="212" t="s">
        <v>158</v>
      </c>
      <c r="F460" s="212" t="s">
        <v>547</v>
      </c>
      <c r="G460" s="212" t="s">
        <v>138</v>
      </c>
      <c r="H460" s="212">
        <v>62</v>
      </c>
      <c r="I460" s="212" t="s">
        <v>587</v>
      </c>
      <c r="J460" s="212" t="s">
        <v>588</v>
      </c>
      <c r="K460" s="212" t="s">
        <v>604</v>
      </c>
      <c r="L460" s="212" t="s">
        <v>590</v>
      </c>
      <c r="M460" s="212"/>
      <c r="N460" s="212"/>
      <c r="O460" s="212">
        <v>1</v>
      </c>
      <c r="P460" s="212" t="s">
        <v>163</v>
      </c>
      <c r="Q460" s="212"/>
      <c r="R460" s="212" t="s">
        <v>591</v>
      </c>
      <c r="S460" s="212"/>
      <c r="T460" s="225"/>
    </row>
    <row r="461" spans="1:20" ht="13.8" x14ac:dyDescent="0.2">
      <c r="A461" s="212" t="s">
        <v>1831</v>
      </c>
      <c r="B461" s="212" t="s">
        <v>157</v>
      </c>
      <c r="C461" s="212" t="s">
        <v>814</v>
      </c>
      <c r="D461" s="212" t="s">
        <v>121</v>
      </c>
      <c r="E461" s="212" t="s">
        <v>158</v>
      </c>
      <c r="F461" s="212" t="s">
        <v>547</v>
      </c>
      <c r="G461" s="212" t="s">
        <v>138</v>
      </c>
      <c r="H461" s="212">
        <v>62</v>
      </c>
      <c r="I461" s="212" t="s">
        <v>587</v>
      </c>
      <c r="J461" s="212" t="s">
        <v>588</v>
      </c>
      <c r="K461" s="212" t="s">
        <v>599</v>
      </c>
      <c r="L461" s="212" t="s">
        <v>590</v>
      </c>
      <c r="M461" s="212"/>
      <c r="N461" s="212"/>
      <c r="O461" s="212">
        <v>1</v>
      </c>
      <c r="P461" s="212" t="s">
        <v>163</v>
      </c>
      <c r="Q461" s="212"/>
      <c r="R461" s="212" t="s">
        <v>591</v>
      </c>
      <c r="S461" s="212"/>
      <c r="T461" s="225"/>
    </row>
    <row r="462" spans="1:20" ht="13.8" x14ac:dyDescent="0.2">
      <c r="A462" s="212" t="s">
        <v>1832</v>
      </c>
      <c r="B462" s="212" t="s">
        <v>157</v>
      </c>
      <c r="C462" s="212" t="s">
        <v>814</v>
      </c>
      <c r="D462" s="212" t="s">
        <v>121</v>
      </c>
      <c r="E462" s="212" t="s">
        <v>158</v>
      </c>
      <c r="F462" s="212" t="s">
        <v>389</v>
      </c>
      <c r="G462" s="212" t="s">
        <v>138</v>
      </c>
      <c r="H462" s="212">
        <v>62</v>
      </c>
      <c r="I462" s="212" t="s">
        <v>587</v>
      </c>
      <c r="J462" s="212" t="s">
        <v>588</v>
      </c>
      <c r="K462" s="212" t="s">
        <v>646</v>
      </c>
      <c r="L462" s="212" t="s">
        <v>590</v>
      </c>
      <c r="M462" s="212"/>
      <c r="N462" s="212"/>
      <c r="O462" s="212">
        <v>1</v>
      </c>
      <c r="P462" s="212" t="s">
        <v>163</v>
      </c>
      <c r="Q462" s="212"/>
      <c r="R462" s="212" t="s">
        <v>591</v>
      </c>
      <c r="S462" s="212"/>
      <c r="T462" s="225"/>
    </row>
    <row r="463" spans="1:20" ht="13.8" x14ac:dyDescent="0.2">
      <c r="A463" s="212" t="s">
        <v>1833</v>
      </c>
      <c r="B463" s="212" t="s">
        <v>157</v>
      </c>
      <c r="C463" s="212" t="s">
        <v>814</v>
      </c>
      <c r="D463" s="212" t="s">
        <v>121</v>
      </c>
      <c r="E463" s="212" t="s">
        <v>158</v>
      </c>
      <c r="F463" s="212" t="s">
        <v>607</v>
      </c>
      <c r="G463" s="212" t="s">
        <v>138</v>
      </c>
      <c r="H463" s="212">
        <v>62</v>
      </c>
      <c r="I463" s="212" t="s">
        <v>587</v>
      </c>
      <c r="J463" s="212" t="s">
        <v>588</v>
      </c>
      <c r="K463" s="212" t="s">
        <v>618</v>
      </c>
      <c r="L463" s="212" t="s">
        <v>590</v>
      </c>
      <c r="M463" s="212"/>
      <c r="N463" s="212"/>
      <c r="O463" s="212">
        <v>1</v>
      </c>
      <c r="P463" s="212" t="s">
        <v>163</v>
      </c>
      <c r="Q463" s="212"/>
      <c r="R463" s="212" t="s">
        <v>591</v>
      </c>
      <c r="S463" s="212"/>
      <c r="T463" s="225"/>
    </row>
    <row r="464" spans="1:20" ht="27.6" x14ac:dyDescent="0.2">
      <c r="A464" s="212" t="s">
        <v>1834</v>
      </c>
      <c r="B464" s="212" t="s">
        <v>157</v>
      </c>
      <c r="C464" s="212" t="s">
        <v>814</v>
      </c>
      <c r="D464" s="212" t="s">
        <v>121</v>
      </c>
      <c r="E464" s="212" t="s">
        <v>158</v>
      </c>
      <c r="F464" s="212"/>
      <c r="G464" s="212" t="s">
        <v>138</v>
      </c>
      <c r="H464" s="212">
        <v>62</v>
      </c>
      <c r="I464" s="212" t="s">
        <v>587</v>
      </c>
      <c r="J464" s="212" t="s">
        <v>588</v>
      </c>
      <c r="K464" s="212" t="s">
        <v>1835</v>
      </c>
      <c r="L464" s="212" t="s">
        <v>1836</v>
      </c>
      <c r="M464" s="212"/>
      <c r="N464" s="212" t="s">
        <v>1837</v>
      </c>
      <c r="O464" s="212">
        <v>1</v>
      </c>
      <c r="P464" s="212" t="s">
        <v>163</v>
      </c>
      <c r="Q464" s="212"/>
      <c r="R464" s="212"/>
      <c r="S464" s="212"/>
      <c r="T464" s="225"/>
    </row>
    <row r="465" spans="1:20" ht="13.8" x14ac:dyDescent="0.2">
      <c r="A465" s="212" t="s">
        <v>1838</v>
      </c>
      <c r="B465" s="212" t="s">
        <v>157</v>
      </c>
      <c r="C465" s="212" t="s">
        <v>814</v>
      </c>
      <c r="D465" s="212" t="s">
        <v>121</v>
      </c>
      <c r="E465" s="212" t="s">
        <v>158</v>
      </c>
      <c r="F465" s="212" t="s">
        <v>363</v>
      </c>
      <c r="G465" s="212" t="s">
        <v>138</v>
      </c>
      <c r="H465" s="212">
        <v>62</v>
      </c>
      <c r="I465" s="212" t="s">
        <v>587</v>
      </c>
      <c r="J465" s="212" t="s">
        <v>588</v>
      </c>
      <c r="K465" s="212" t="s">
        <v>634</v>
      </c>
      <c r="L465" s="212" t="s">
        <v>590</v>
      </c>
      <c r="M465" s="212"/>
      <c r="N465" s="212"/>
      <c r="O465" s="212">
        <v>1</v>
      </c>
      <c r="P465" s="212" t="s">
        <v>163</v>
      </c>
      <c r="Q465" s="212"/>
      <c r="R465" s="212" t="s">
        <v>591</v>
      </c>
      <c r="S465" s="212"/>
      <c r="T465" s="225"/>
    </row>
    <row r="466" spans="1:20" ht="13.8" x14ac:dyDescent="0.2">
      <c r="A466" s="212" t="s">
        <v>1839</v>
      </c>
      <c r="B466" s="212" t="s">
        <v>157</v>
      </c>
      <c r="C466" s="212" t="s">
        <v>814</v>
      </c>
      <c r="D466" s="212" t="s">
        <v>121</v>
      </c>
      <c r="E466" s="212" t="s">
        <v>158</v>
      </c>
      <c r="F466" s="212" t="s">
        <v>457</v>
      </c>
      <c r="G466" s="212" t="s">
        <v>138</v>
      </c>
      <c r="H466" s="212">
        <v>62</v>
      </c>
      <c r="I466" s="212" t="s">
        <v>587</v>
      </c>
      <c r="J466" s="212" t="s">
        <v>588</v>
      </c>
      <c r="K466" s="212" t="s">
        <v>652</v>
      </c>
      <c r="L466" s="212" t="s">
        <v>590</v>
      </c>
      <c r="M466" s="212"/>
      <c r="N466" s="212"/>
      <c r="O466" s="212">
        <v>1</v>
      </c>
      <c r="P466" s="212" t="s">
        <v>163</v>
      </c>
      <c r="Q466" s="212"/>
      <c r="R466" s="212" t="s">
        <v>591</v>
      </c>
      <c r="S466" s="212"/>
      <c r="T466" s="225"/>
    </row>
    <row r="467" spans="1:20" ht="13.8" x14ac:dyDescent="0.2">
      <c r="A467" s="212" t="s">
        <v>1840</v>
      </c>
      <c r="B467" s="212" t="s">
        <v>157</v>
      </c>
      <c r="C467" s="212" t="s">
        <v>814</v>
      </c>
      <c r="D467" s="212" t="s">
        <v>121</v>
      </c>
      <c r="E467" s="212" t="s">
        <v>158</v>
      </c>
      <c r="F467" s="212" t="s">
        <v>547</v>
      </c>
      <c r="G467" s="212" t="s">
        <v>138</v>
      </c>
      <c r="H467" s="212">
        <v>62</v>
      </c>
      <c r="I467" s="212" t="s">
        <v>587</v>
      </c>
      <c r="J467" s="212" t="s">
        <v>588</v>
      </c>
      <c r="K467" s="212" t="s">
        <v>605</v>
      </c>
      <c r="L467" s="212" t="s">
        <v>590</v>
      </c>
      <c r="M467" s="212"/>
      <c r="N467" s="212"/>
      <c r="O467" s="212">
        <v>1</v>
      </c>
      <c r="P467" s="212" t="s">
        <v>163</v>
      </c>
      <c r="Q467" s="212"/>
      <c r="R467" s="212" t="s">
        <v>591</v>
      </c>
      <c r="S467" s="212"/>
      <c r="T467" s="225"/>
    </row>
    <row r="468" spans="1:20" ht="13.8" x14ac:dyDescent="0.2">
      <c r="A468" s="212" t="s">
        <v>1841</v>
      </c>
      <c r="B468" s="212" t="s">
        <v>157</v>
      </c>
      <c r="C468" s="212" t="s">
        <v>814</v>
      </c>
      <c r="D468" s="212" t="s">
        <v>121</v>
      </c>
      <c r="E468" s="212" t="s">
        <v>158</v>
      </c>
      <c r="F468" s="212" t="s">
        <v>635</v>
      </c>
      <c r="G468" s="212" t="s">
        <v>138</v>
      </c>
      <c r="H468" s="212">
        <v>62</v>
      </c>
      <c r="I468" s="212" t="s">
        <v>587</v>
      </c>
      <c r="J468" s="212" t="s">
        <v>588</v>
      </c>
      <c r="K468" s="212" t="s">
        <v>636</v>
      </c>
      <c r="L468" s="212" t="s">
        <v>590</v>
      </c>
      <c r="M468" s="212"/>
      <c r="N468" s="212"/>
      <c r="O468" s="212">
        <v>1</v>
      </c>
      <c r="P468" s="212" t="s">
        <v>163</v>
      </c>
      <c r="Q468" s="212"/>
      <c r="R468" s="212" t="s">
        <v>591</v>
      </c>
      <c r="S468" s="212"/>
      <c r="T468" s="225"/>
    </row>
    <row r="469" spans="1:20" ht="13.8" x14ac:dyDescent="0.2">
      <c r="A469" s="212" t="s">
        <v>1842</v>
      </c>
      <c r="B469" s="212" t="s">
        <v>157</v>
      </c>
      <c r="C469" s="212" t="s">
        <v>814</v>
      </c>
      <c r="D469" s="212" t="s">
        <v>121</v>
      </c>
      <c r="E469" s="212" t="s">
        <v>158</v>
      </c>
      <c r="F469" s="212" t="s">
        <v>405</v>
      </c>
      <c r="G469" s="212" t="s">
        <v>138</v>
      </c>
      <c r="H469" s="212">
        <v>62</v>
      </c>
      <c r="I469" s="212" t="s">
        <v>587</v>
      </c>
      <c r="J469" s="212" t="s">
        <v>588</v>
      </c>
      <c r="K469" s="212" t="s">
        <v>689</v>
      </c>
      <c r="L469" s="212" t="s">
        <v>590</v>
      </c>
      <c r="M469" s="212"/>
      <c r="N469" s="212"/>
      <c r="O469" s="212">
        <v>1</v>
      </c>
      <c r="P469" s="212" t="s">
        <v>163</v>
      </c>
      <c r="Q469" s="212"/>
      <c r="R469" s="212" t="s">
        <v>591</v>
      </c>
      <c r="S469" s="212"/>
      <c r="T469" s="225"/>
    </row>
    <row r="470" spans="1:20" ht="13.8" x14ac:dyDescent="0.2">
      <c r="A470" s="212" t="s">
        <v>1843</v>
      </c>
      <c r="B470" s="212" t="s">
        <v>157</v>
      </c>
      <c r="C470" s="212" t="s">
        <v>814</v>
      </c>
      <c r="D470" s="212" t="s">
        <v>121</v>
      </c>
      <c r="E470" s="212" t="s">
        <v>158</v>
      </c>
      <c r="F470" s="212" t="s">
        <v>389</v>
      </c>
      <c r="G470" s="212" t="s">
        <v>138</v>
      </c>
      <c r="H470" s="212">
        <v>62</v>
      </c>
      <c r="I470" s="212" t="s">
        <v>587</v>
      </c>
      <c r="J470" s="212" t="s">
        <v>588</v>
      </c>
      <c r="K470" s="212" t="s">
        <v>644</v>
      </c>
      <c r="L470" s="212" t="s">
        <v>590</v>
      </c>
      <c r="M470" s="212"/>
      <c r="N470" s="212"/>
      <c r="O470" s="212">
        <v>1</v>
      </c>
      <c r="P470" s="212" t="s">
        <v>163</v>
      </c>
      <c r="Q470" s="212"/>
      <c r="R470" s="212" t="s">
        <v>591</v>
      </c>
      <c r="S470" s="212"/>
      <c r="T470" s="225"/>
    </row>
    <row r="471" spans="1:20" ht="13.8" x14ac:dyDescent="0.2">
      <c r="A471" s="212" t="s">
        <v>1844</v>
      </c>
      <c r="B471" s="212" t="s">
        <v>157</v>
      </c>
      <c r="C471" s="212" t="s">
        <v>814</v>
      </c>
      <c r="D471" s="212" t="s">
        <v>121</v>
      </c>
      <c r="E471" s="212" t="s">
        <v>158</v>
      </c>
      <c r="F471" s="212" t="s">
        <v>457</v>
      </c>
      <c r="G471" s="212" t="s">
        <v>138</v>
      </c>
      <c r="H471" s="212">
        <v>62</v>
      </c>
      <c r="I471" s="212" t="s">
        <v>587</v>
      </c>
      <c r="J471" s="212" t="s">
        <v>588</v>
      </c>
      <c r="K471" s="212" t="s">
        <v>648</v>
      </c>
      <c r="L471" s="212" t="s">
        <v>590</v>
      </c>
      <c r="M471" s="212"/>
      <c r="N471" s="212"/>
      <c r="O471" s="212">
        <v>1</v>
      </c>
      <c r="P471" s="212" t="s">
        <v>163</v>
      </c>
      <c r="Q471" s="212"/>
      <c r="R471" s="212" t="s">
        <v>591</v>
      </c>
      <c r="S471" s="212"/>
      <c r="T471" s="225"/>
    </row>
    <row r="472" spans="1:20" ht="13.8" x14ac:dyDescent="0.2">
      <c r="A472" s="212" t="s">
        <v>1845</v>
      </c>
      <c r="B472" s="212" t="s">
        <v>157</v>
      </c>
      <c r="C472" s="212" t="s">
        <v>814</v>
      </c>
      <c r="D472" s="212" t="s">
        <v>121</v>
      </c>
      <c r="E472" s="212" t="s">
        <v>158</v>
      </c>
      <c r="F472" s="212" t="s">
        <v>266</v>
      </c>
      <c r="G472" s="212" t="s">
        <v>138</v>
      </c>
      <c r="H472" s="212">
        <v>62</v>
      </c>
      <c r="I472" s="212" t="s">
        <v>587</v>
      </c>
      <c r="J472" s="212" t="s">
        <v>588</v>
      </c>
      <c r="K472" s="212" t="s">
        <v>619</v>
      </c>
      <c r="L472" s="212" t="s">
        <v>590</v>
      </c>
      <c r="M472" s="212"/>
      <c r="N472" s="212"/>
      <c r="O472" s="212">
        <v>1</v>
      </c>
      <c r="P472" s="212" t="s">
        <v>163</v>
      </c>
      <c r="Q472" s="212"/>
      <c r="R472" s="212" t="s">
        <v>591</v>
      </c>
      <c r="S472" s="212"/>
      <c r="T472" s="225"/>
    </row>
    <row r="473" spans="1:20" ht="13.8" x14ac:dyDescent="0.2">
      <c r="A473" s="212" t="s">
        <v>1846</v>
      </c>
      <c r="B473" s="212" t="s">
        <v>157</v>
      </c>
      <c r="C473" s="212" t="s">
        <v>814</v>
      </c>
      <c r="D473" s="212" t="s">
        <v>121</v>
      </c>
      <c r="E473" s="212" t="s">
        <v>158</v>
      </c>
      <c r="F473" s="212" t="s">
        <v>363</v>
      </c>
      <c r="G473" s="212" t="s">
        <v>138</v>
      </c>
      <c r="H473" s="212">
        <v>62</v>
      </c>
      <c r="I473" s="212" t="s">
        <v>587</v>
      </c>
      <c r="J473" s="212" t="s">
        <v>588</v>
      </c>
      <c r="K473" s="212" t="s">
        <v>631</v>
      </c>
      <c r="L473" s="212" t="s">
        <v>590</v>
      </c>
      <c r="M473" s="212"/>
      <c r="N473" s="212"/>
      <c r="O473" s="212">
        <v>1</v>
      </c>
      <c r="P473" s="212" t="s">
        <v>163</v>
      </c>
      <c r="Q473" s="212"/>
      <c r="R473" s="212" t="s">
        <v>591</v>
      </c>
      <c r="S473" s="212"/>
      <c r="T473" s="225"/>
    </row>
    <row r="474" spans="1:20" ht="13.8" x14ac:dyDescent="0.2">
      <c r="A474" s="212" t="s">
        <v>1847</v>
      </c>
      <c r="B474" s="212" t="s">
        <v>157</v>
      </c>
      <c r="C474" s="212" t="s">
        <v>814</v>
      </c>
      <c r="D474" s="212" t="s">
        <v>121</v>
      </c>
      <c r="E474" s="212" t="s">
        <v>158</v>
      </c>
      <c r="F474" s="212" t="s">
        <v>626</v>
      </c>
      <c r="G474" s="212" t="s">
        <v>138</v>
      </c>
      <c r="H474" s="212">
        <v>62</v>
      </c>
      <c r="I474" s="212" t="s">
        <v>587</v>
      </c>
      <c r="J474" s="212" t="s">
        <v>588</v>
      </c>
      <c r="K474" s="212" t="s">
        <v>627</v>
      </c>
      <c r="L474" s="212" t="s">
        <v>590</v>
      </c>
      <c r="M474" s="212"/>
      <c r="N474" s="212"/>
      <c r="O474" s="212">
        <v>1</v>
      </c>
      <c r="P474" s="212" t="s">
        <v>163</v>
      </c>
      <c r="Q474" s="212"/>
      <c r="R474" s="212" t="s">
        <v>591</v>
      </c>
      <c r="S474" s="212"/>
      <c r="T474" s="225"/>
    </row>
    <row r="475" spans="1:20" ht="13.8" x14ac:dyDescent="0.2">
      <c r="A475" s="212" t="s">
        <v>1848</v>
      </c>
      <c r="B475" s="212" t="s">
        <v>157</v>
      </c>
      <c r="C475" s="212" t="s">
        <v>814</v>
      </c>
      <c r="D475" s="212" t="s">
        <v>121</v>
      </c>
      <c r="E475" s="212" t="s">
        <v>158</v>
      </c>
      <c r="F475" s="212" t="s">
        <v>638</v>
      </c>
      <c r="G475" s="212" t="s">
        <v>138</v>
      </c>
      <c r="H475" s="212">
        <v>62</v>
      </c>
      <c r="I475" s="212" t="s">
        <v>587</v>
      </c>
      <c r="J475" s="212" t="s">
        <v>588</v>
      </c>
      <c r="K475" s="212" t="s">
        <v>641</v>
      </c>
      <c r="L475" s="212" t="s">
        <v>590</v>
      </c>
      <c r="M475" s="212"/>
      <c r="N475" s="212"/>
      <c r="O475" s="212">
        <v>1</v>
      </c>
      <c r="P475" s="212" t="s">
        <v>163</v>
      </c>
      <c r="Q475" s="212"/>
      <c r="R475" s="212" t="s">
        <v>591</v>
      </c>
      <c r="S475" s="212"/>
      <c r="T475" s="225"/>
    </row>
    <row r="476" spans="1:20" ht="13.8" x14ac:dyDescent="0.2">
      <c r="A476" s="212" t="s">
        <v>1849</v>
      </c>
      <c r="B476" s="212" t="s">
        <v>157</v>
      </c>
      <c r="C476" s="212" t="s">
        <v>814</v>
      </c>
      <c r="D476" s="212" t="s">
        <v>121</v>
      </c>
      <c r="E476" s="212" t="s">
        <v>158</v>
      </c>
      <c r="F476" s="212" t="s">
        <v>547</v>
      </c>
      <c r="G476" s="212" t="s">
        <v>138</v>
      </c>
      <c r="H476" s="212">
        <v>62</v>
      </c>
      <c r="I476" s="212" t="s">
        <v>587</v>
      </c>
      <c r="J476" s="212" t="s">
        <v>588</v>
      </c>
      <c r="K476" s="212" t="s">
        <v>597</v>
      </c>
      <c r="L476" s="212" t="s">
        <v>590</v>
      </c>
      <c r="M476" s="212"/>
      <c r="N476" s="212"/>
      <c r="O476" s="212">
        <v>1</v>
      </c>
      <c r="P476" s="212" t="s">
        <v>163</v>
      </c>
      <c r="Q476" s="212"/>
      <c r="R476" s="212" t="s">
        <v>591</v>
      </c>
      <c r="S476" s="212"/>
      <c r="T476" s="225"/>
    </row>
    <row r="477" spans="1:20" ht="13.8" x14ac:dyDescent="0.2">
      <c r="A477" s="212" t="s">
        <v>1850</v>
      </c>
      <c r="B477" s="212" t="s">
        <v>157</v>
      </c>
      <c r="C477" s="212" t="s">
        <v>814</v>
      </c>
      <c r="D477" s="212" t="s">
        <v>121</v>
      </c>
      <c r="E477" s="212" t="s">
        <v>158</v>
      </c>
      <c r="F477" s="212" t="s">
        <v>613</v>
      </c>
      <c r="G477" s="212" t="s">
        <v>138</v>
      </c>
      <c r="H477" s="212">
        <v>62</v>
      </c>
      <c r="I477" s="212" t="s">
        <v>587</v>
      </c>
      <c r="J477" s="212" t="s">
        <v>588</v>
      </c>
      <c r="K477" s="212" t="s">
        <v>616</v>
      </c>
      <c r="L477" s="212" t="s">
        <v>590</v>
      </c>
      <c r="M477" s="212"/>
      <c r="N477" s="212"/>
      <c r="O477" s="212">
        <v>1</v>
      </c>
      <c r="P477" s="212" t="s">
        <v>163</v>
      </c>
      <c r="Q477" s="212"/>
      <c r="R477" s="212" t="s">
        <v>591</v>
      </c>
      <c r="S477" s="212"/>
      <c r="T477" s="225"/>
    </row>
    <row r="478" spans="1:20" ht="13.8" x14ac:dyDescent="0.2">
      <c r="A478" s="212" t="s">
        <v>1851</v>
      </c>
      <c r="B478" s="212" t="s">
        <v>157</v>
      </c>
      <c r="C478" s="212" t="s">
        <v>814</v>
      </c>
      <c r="D478" s="212" t="s">
        <v>121</v>
      </c>
      <c r="E478" s="212" t="s">
        <v>158</v>
      </c>
      <c r="F478" s="212" t="s">
        <v>638</v>
      </c>
      <c r="G478" s="212" t="s">
        <v>138</v>
      </c>
      <c r="H478" s="212">
        <v>62</v>
      </c>
      <c r="I478" s="212" t="s">
        <v>587</v>
      </c>
      <c r="J478" s="212" t="s">
        <v>588</v>
      </c>
      <c r="K478" s="212" t="s">
        <v>639</v>
      </c>
      <c r="L478" s="212" t="s">
        <v>590</v>
      </c>
      <c r="M478" s="212"/>
      <c r="N478" s="212"/>
      <c r="O478" s="212">
        <v>1</v>
      </c>
      <c r="P478" s="212" t="s">
        <v>163</v>
      </c>
      <c r="Q478" s="212"/>
      <c r="R478" s="212" t="s">
        <v>591</v>
      </c>
      <c r="S478" s="212"/>
      <c r="T478" s="225"/>
    </row>
    <row r="479" spans="1:20" ht="13.8" x14ac:dyDescent="0.2">
      <c r="A479" s="212" t="s">
        <v>1852</v>
      </c>
      <c r="B479" s="212" t="s">
        <v>157</v>
      </c>
      <c r="C479" s="212" t="s">
        <v>814</v>
      </c>
      <c r="D479" s="212" t="s">
        <v>121</v>
      </c>
      <c r="E479" s="212" t="s">
        <v>158</v>
      </c>
      <c r="F479" s="212" t="s">
        <v>363</v>
      </c>
      <c r="G479" s="212" t="s">
        <v>138</v>
      </c>
      <c r="H479" s="212">
        <v>62</v>
      </c>
      <c r="I479" s="212" t="s">
        <v>587</v>
      </c>
      <c r="J479" s="212" t="s">
        <v>588</v>
      </c>
      <c r="K479" s="212" t="s">
        <v>632</v>
      </c>
      <c r="L479" s="212" t="s">
        <v>590</v>
      </c>
      <c r="M479" s="212"/>
      <c r="N479" s="212"/>
      <c r="O479" s="212">
        <v>1</v>
      </c>
      <c r="P479" s="212" t="s">
        <v>163</v>
      </c>
      <c r="Q479" s="212"/>
      <c r="R479" s="212" t="s">
        <v>591</v>
      </c>
      <c r="S479" s="212"/>
      <c r="T479" s="225"/>
    </row>
    <row r="480" spans="1:20" ht="13.8" x14ac:dyDescent="0.2">
      <c r="A480" s="212" t="s">
        <v>1853</v>
      </c>
      <c r="B480" s="212" t="s">
        <v>157</v>
      </c>
      <c r="C480" s="212" t="s">
        <v>814</v>
      </c>
      <c r="D480" s="212" t="s">
        <v>121</v>
      </c>
      <c r="E480" s="212" t="s">
        <v>158</v>
      </c>
      <c r="F480" s="212" t="s">
        <v>547</v>
      </c>
      <c r="G480" s="212" t="s">
        <v>138</v>
      </c>
      <c r="H480" s="212">
        <v>62</v>
      </c>
      <c r="I480" s="212" t="s">
        <v>587</v>
      </c>
      <c r="J480" s="212" t="s">
        <v>588</v>
      </c>
      <c r="K480" s="212" t="s">
        <v>598</v>
      </c>
      <c r="L480" s="212" t="s">
        <v>590</v>
      </c>
      <c r="M480" s="212"/>
      <c r="N480" s="212"/>
      <c r="O480" s="212">
        <v>1</v>
      </c>
      <c r="P480" s="212" t="s">
        <v>163</v>
      </c>
      <c r="Q480" s="212"/>
      <c r="R480" s="212" t="s">
        <v>591</v>
      </c>
      <c r="S480" s="212"/>
      <c r="T480" s="225"/>
    </row>
    <row r="481" spans="1:20" ht="13.8" x14ac:dyDescent="0.2">
      <c r="A481" s="212" t="s">
        <v>1854</v>
      </c>
      <c r="B481" s="212" t="s">
        <v>157</v>
      </c>
      <c r="C481" s="212" t="s">
        <v>814</v>
      </c>
      <c r="D481" s="212" t="s">
        <v>121</v>
      </c>
      <c r="E481" s="212" t="s">
        <v>158</v>
      </c>
      <c r="F481" s="212" t="s">
        <v>626</v>
      </c>
      <c r="G481" s="212" t="s">
        <v>138</v>
      </c>
      <c r="H481" s="212">
        <v>62</v>
      </c>
      <c r="I481" s="212" t="s">
        <v>587</v>
      </c>
      <c r="J481" s="212" t="s">
        <v>588</v>
      </c>
      <c r="K481" s="212" t="s">
        <v>628</v>
      </c>
      <c r="L481" s="212" t="s">
        <v>590</v>
      </c>
      <c r="M481" s="212"/>
      <c r="N481" s="212"/>
      <c r="O481" s="212">
        <v>1</v>
      </c>
      <c r="P481" s="212" t="s">
        <v>163</v>
      </c>
      <c r="Q481" s="212"/>
      <c r="R481" s="212" t="s">
        <v>591</v>
      </c>
      <c r="S481" s="212"/>
      <c r="T481" s="225"/>
    </row>
    <row r="482" spans="1:20" ht="27.6" x14ac:dyDescent="0.2">
      <c r="A482" s="212" t="s">
        <v>1855</v>
      </c>
      <c r="B482" s="212" t="s">
        <v>157</v>
      </c>
      <c r="C482" s="212" t="s">
        <v>814</v>
      </c>
      <c r="D482" s="212" t="s">
        <v>121</v>
      </c>
      <c r="E482" s="212" t="s">
        <v>158</v>
      </c>
      <c r="F482" s="212" t="s">
        <v>586</v>
      </c>
      <c r="G482" s="212" t="s">
        <v>138</v>
      </c>
      <c r="H482" s="212">
        <v>62</v>
      </c>
      <c r="I482" s="212" t="s">
        <v>587</v>
      </c>
      <c r="J482" s="212" t="s">
        <v>588</v>
      </c>
      <c r="K482" s="212" t="s">
        <v>589</v>
      </c>
      <c r="L482" s="212" t="s">
        <v>590</v>
      </c>
      <c r="M482" s="212"/>
      <c r="N482" s="212"/>
      <c r="O482" s="212">
        <v>1</v>
      </c>
      <c r="P482" s="212" t="s">
        <v>163</v>
      </c>
      <c r="Q482" s="212"/>
      <c r="R482" s="212" t="s">
        <v>591</v>
      </c>
      <c r="S482" s="212"/>
      <c r="T482" s="225"/>
    </row>
    <row r="483" spans="1:20" ht="13.8" x14ac:dyDescent="0.2">
      <c r="A483" s="212" t="s">
        <v>1856</v>
      </c>
      <c r="B483" s="212" t="s">
        <v>157</v>
      </c>
      <c r="C483" s="212" t="s">
        <v>814</v>
      </c>
      <c r="D483" s="212" t="s">
        <v>121</v>
      </c>
      <c r="E483" s="212" t="s">
        <v>158</v>
      </c>
      <c r="F483" s="212" t="s">
        <v>607</v>
      </c>
      <c r="G483" s="212" t="s">
        <v>138</v>
      </c>
      <c r="H483" s="212">
        <v>62</v>
      </c>
      <c r="I483" s="212" t="s">
        <v>587</v>
      </c>
      <c r="J483" s="212" t="s">
        <v>588</v>
      </c>
      <c r="K483" s="212" t="s">
        <v>608</v>
      </c>
      <c r="L483" s="212" t="s">
        <v>590</v>
      </c>
      <c r="M483" s="212"/>
      <c r="N483" s="212"/>
      <c r="O483" s="212">
        <v>1</v>
      </c>
      <c r="P483" s="212" t="s">
        <v>163</v>
      </c>
      <c r="Q483" s="212"/>
      <c r="R483" s="212" t="s">
        <v>591</v>
      </c>
      <c r="S483" s="212"/>
      <c r="T483" s="225"/>
    </row>
    <row r="484" spans="1:20" ht="13.8" x14ac:dyDescent="0.2">
      <c r="A484" s="212" t="s">
        <v>1857</v>
      </c>
      <c r="B484" s="212" t="s">
        <v>157</v>
      </c>
      <c r="C484" s="212" t="s">
        <v>814</v>
      </c>
      <c r="D484" s="212" t="s">
        <v>121</v>
      </c>
      <c r="E484" s="212" t="s">
        <v>158</v>
      </c>
      <c r="F484" s="212" t="s">
        <v>547</v>
      </c>
      <c r="G484" s="212" t="s">
        <v>138</v>
      </c>
      <c r="H484" s="212">
        <v>62</v>
      </c>
      <c r="I484" s="212" t="s">
        <v>587</v>
      </c>
      <c r="J484" s="212" t="s">
        <v>588</v>
      </c>
      <c r="K484" s="212" t="s">
        <v>606</v>
      </c>
      <c r="L484" s="212" t="s">
        <v>590</v>
      </c>
      <c r="M484" s="212"/>
      <c r="N484" s="212"/>
      <c r="O484" s="212">
        <v>1</v>
      </c>
      <c r="P484" s="212" t="s">
        <v>163</v>
      </c>
      <c r="Q484" s="212"/>
      <c r="R484" s="212" t="s">
        <v>591</v>
      </c>
      <c r="S484" s="212"/>
      <c r="T484" s="225"/>
    </row>
    <row r="485" spans="1:20" ht="13.8" x14ac:dyDescent="0.2">
      <c r="A485" s="212" t="s">
        <v>1858</v>
      </c>
      <c r="B485" s="212" t="s">
        <v>157</v>
      </c>
      <c r="C485" s="212" t="s">
        <v>814</v>
      </c>
      <c r="D485" s="212" t="s">
        <v>121</v>
      </c>
      <c r="E485" s="212" t="s">
        <v>158</v>
      </c>
      <c r="F485" s="212" t="s">
        <v>638</v>
      </c>
      <c r="G485" s="212" t="s">
        <v>138</v>
      </c>
      <c r="H485" s="212">
        <v>62</v>
      </c>
      <c r="I485" s="212" t="s">
        <v>587</v>
      </c>
      <c r="J485" s="212" t="s">
        <v>588</v>
      </c>
      <c r="K485" s="212" t="s">
        <v>642</v>
      </c>
      <c r="L485" s="212" t="s">
        <v>590</v>
      </c>
      <c r="M485" s="212"/>
      <c r="N485" s="212"/>
      <c r="O485" s="212">
        <v>1</v>
      </c>
      <c r="P485" s="212" t="s">
        <v>163</v>
      </c>
      <c r="Q485" s="212"/>
      <c r="R485" s="212" t="s">
        <v>591</v>
      </c>
      <c r="S485" s="212"/>
      <c r="T485" s="225"/>
    </row>
    <row r="486" spans="1:20" ht="13.8" x14ac:dyDescent="0.2">
      <c r="A486" s="212" t="s">
        <v>1859</v>
      </c>
      <c r="B486" s="212" t="s">
        <v>157</v>
      </c>
      <c r="C486" s="212" t="s">
        <v>814</v>
      </c>
      <c r="D486" s="212" t="s">
        <v>121</v>
      </c>
      <c r="E486" s="212" t="s">
        <v>158</v>
      </c>
      <c r="F486" s="212" t="s">
        <v>613</v>
      </c>
      <c r="G486" s="212" t="s">
        <v>138</v>
      </c>
      <c r="H486" s="212">
        <v>62</v>
      </c>
      <c r="I486" s="212" t="s">
        <v>587</v>
      </c>
      <c r="J486" s="212" t="s">
        <v>588</v>
      </c>
      <c r="K486" s="212" t="s">
        <v>617</v>
      </c>
      <c r="L486" s="212" t="s">
        <v>590</v>
      </c>
      <c r="M486" s="212"/>
      <c r="N486" s="212"/>
      <c r="O486" s="212">
        <v>1</v>
      </c>
      <c r="P486" s="212" t="s">
        <v>163</v>
      </c>
      <c r="Q486" s="212"/>
      <c r="R486" s="212" t="s">
        <v>591</v>
      </c>
      <c r="S486" s="212"/>
      <c r="T486" s="225"/>
    </row>
    <row r="487" spans="1:20" ht="13.8" x14ac:dyDescent="0.2">
      <c r="A487" s="212" t="s">
        <v>1860</v>
      </c>
      <c r="B487" s="212" t="s">
        <v>157</v>
      </c>
      <c r="C487" s="212" t="s">
        <v>814</v>
      </c>
      <c r="D487" s="212" t="s">
        <v>121</v>
      </c>
      <c r="E487" s="212" t="s">
        <v>158</v>
      </c>
      <c r="F487" s="212" t="s">
        <v>389</v>
      </c>
      <c r="G487" s="212" t="s">
        <v>138</v>
      </c>
      <c r="H487" s="212">
        <v>62</v>
      </c>
      <c r="I487" s="212" t="s">
        <v>587</v>
      </c>
      <c r="J487" s="212" t="s">
        <v>588</v>
      </c>
      <c r="K487" s="212" t="s">
        <v>737</v>
      </c>
      <c r="L487" s="212" t="s">
        <v>590</v>
      </c>
      <c r="M487" s="212"/>
      <c r="N487" s="212"/>
      <c r="O487" s="212">
        <v>1</v>
      </c>
      <c r="P487" s="212" t="s">
        <v>163</v>
      </c>
      <c r="Q487" s="212"/>
      <c r="R487" s="212" t="s">
        <v>591</v>
      </c>
      <c r="S487" s="212"/>
      <c r="T487" s="225"/>
    </row>
    <row r="488" spans="1:20" ht="13.8" x14ac:dyDescent="0.2">
      <c r="A488" s="212" t="s">
        <v>1861</v>
      </c>
      <c r="B488" s="212" t="s">
        <v>157</v>
      </c>
      <c r="C488" s="212" t="s">
        <v>814</v>
      </c>
      <c r="D488" s="212" t="s">
        <v>121</v>
      </c>
      <c r="E488" s="212" t="s">
        <v>158</v>
      </c>
      <c r="F488" s="212" t="s">
        <v>607</v>
      </c>
      <c r="G488" s="212" t="s">
        <v>138</v>
      </c>
      <c r="H488" s="212">
        <v>62</v>
      </c>
      <c r="I488" s="212" t="s">
        <v>587</v>
      </c>
      <c r="J488" s="212" t="s">
        <v>588</v>
      </c>
      <c r="K488" s="212" t="s">
        <v>610</v>
      </c>
      <c r="L488" s="212" t="s">
        <v>590</v>
      </c>
      <c r="M488" s="212"/>
      <c r="N488" s="212"/>
      <c r="O488" s="212">
        <v>1</v>
      </c>
      <c r="P488" s="212" t="s">
        <v>163</v>
      </c>
      <c r="Q488" s="212"/>
      <c r="R488" s="212" t="s">
        <v>591</v>
      </c>
      <c r="S488" s="212"/>
      <c r="T488" s="225"/>
    </row>
    <row r="489" spans="1:20" ht="13.8" x14ac:dyDescent="0.2">
      <c r="A489" s="212" t="s">
        <v>1862</v>
      </c>
      <c r="B489" s="212" t="s">
        <v>157</v>
      </c>
      <c r="C489" s="212" t="s">
        <v>814</v>
      </c>
      <c r="D489" s="212" t="s">
        <v>121</v>
      </c>
      <c r="E489" s="212" t="s">
        <v>158</v>
      </c>
      <c r="F489" s="212" t="s">
        <v>613</v>
      </c>
      <c r="G489" s="212" t="s">
        <v>138</v>
      </c>
      <c r="H489" s="212">
        <v>62</v>
      </c>
      <c r="I489" s="212" t="s">
        <v>587</v>
      </c>
      <c r="J489" s="212" t="s">
        <v>588</v>
      </c>
      <c r="K489" s="212" t="s">
        <v>615</v>
      </c>
      <c r="L489" s="212" t="s">
        <v>590</v>
      </c>
      <c r="M489" s="212"/>
      <c r="N489" s="212"/>
      <c r="O489" s="212">
        <v>1</v>
      </c>
      <c r="P489" s="212" t="s">
        <v>163</v>
      </c>
      <c r="Q489" s="212"/>
      <c r="R489" s="212" t="s">
        <v>591</v>
      </c>
      <c r="S489" s="212"/>
      <c r="T489" s="225"/>
    </row>
    <row r="490" spans="1:20" ht="13.8" x14ac:dyDescent="0.2">
      <c r="A490" s="212" t="s">
        <v>1863</v>
      </c>
      <c r="B490" s="212" t="s">
        <v>157</v>
      </c>
      <c r="C490" s="212" t="s">
        <v>814</v>
      </c>
      <c r="D490" s="212" t="s">
        <v>121</v>
      </c>
      <c r="E490" s="212" t="s">
        <v>158</v>
      </c>
      <c r="F490" s="212" t="s">
        <v>732</v>
      </c>
      <c r="G490" s="212" t="s">
        <v>138</v>
      </c>
      <c r="H490" s="212">
        <v>62</v>
      </c>
      <c r="I490" s="212" t="s">
        <v>587</v>
      </c>
      <c r="J490" s="212" t="s">
        <v>588</v>
      </c>
      <c r="K490" s="212" t="s">
        <v>735</v>
      </c>
      <c r="L490" s="212" t="s">
        <v>590</v>
      </c>
      <c r="M490" s="212"/>
      <c r="N490" s="212"/>
      <c r="O490" s="212">
        <v>1</v>
      </c>
      <c r="P490" s="212" t="s">
        <v>163</v>
      </c>
      <c r="Q490" s="212"/>
      <c r="R490" s="212" t="s">
        <v>591</v>
      </c>
      <c r="S490" s="212"/>
      <c r="T490" s="225"/>
    </row>
    <row r="491" spans="1:20" ht="13.8" x14ac:dyDescent="0.2">
      <c r="A491" s="212" t="s">
        <v>1864</v>
      </c>
      <c r="B491" s="212" t="s">
        <v>157</v>
      </c>
      <c r="C491" s="212" t="s">
        <v>814</v>
      </c>
      <c r="D491" s="212" t="s">
        <v>121</v>
      </c>
      <c r="E491" s="212" t="s">
        <v>158</v>
      </c>
      <c r="F491" s="212" t="s">
        <v>389</v>
      </c>
      <c r="G491" s="212" t="s">
        <v>138</v>
      </c>
      <c r="H491" s="212">
        <v>62</v>
      </c>
      <c r="I491" s="212" t="s">
        <v>587</v>
      </c>
      <c r="J491" s="212" t="s">
        <v>588</v>
      </c>
      <c r="K491" s="212" t="s">
        <v>736</v>
      </c>
      <c r="L491" s="212" t="s">
        <v>590</v>
      </c>
      <c r="M491" s="212"/>
      <c r="N491" s="212"/>
      <c r="O491" s="212">
        <v>1</v>
      </c>
      <c r="P491" s="212" t="s">
        <v>163</v>
      </c>
      <c r="Q491" s="212"/>
      <c r="R491" s="212" t="s">
        <v>591</v>
      </c>
      <c r="S491" s="212"/>
      <c r="T491" s="225"/>
    </row>
    <row r="492" spans="1:20" ht="13.8" x14ac:dyDescent="0.2">
      <c r="A492" s="212" t="s">
        <v>1865</v>
      </c>
      <c r="B492" s="212" t="s">
        <v>157</v>
      </c>
      <c r="C492" s="212" t="s">
        <v>814</v>
      </c>
      <c r="D492" s="212" t="s">
        <v>121</v>
      </c>
      <c r="E492" s="212" t="s">
        <v>158</v>
      </c>
      <c r="F492" s="212" t="s">
        <v>607</v>
      </c>
      <c r="G492" s="212" t="s">
        <v>138</v>
      </c>
      <c r="H492" s="212">
        <v>62</v>
      </c>
      <c r="I492" s="212" t="s">
        <v>587</v>
      </c>
      <c r="J492" s="212" t="s">
        <v>588</v>
      </c>
      <c r="K492" s="212" t="s">
        <v>609</v>
      </c>
      <c r="L492" s="212" t="s">
        <v>590</v>
      </c>
      <c r="M492" s="212"/>
      <c r="N492" s="212"/>
      <c r="O492" s="212">
        <v>1</v>
      </c>
      <c r="P492" s="212" t="s">
        <v>163</v>
      </c>
      <c r="Q492" s="212"/>
      <c r="R492" s="212" t="s">
        <v>591</v>
      </c>
      <c r="S492" s="212"/>
      <c r="T492" s="225"/>
    </row>
    <row r="493" spans="1:20" ht="13.8" x14ac:dyDescent="0.2">
      <c r="A493" s="212" t="s">
        <v>1866</v>
      </c>
      <c r="B493" s="212" t="s">
        <v>157</v>
      </c>
      <c r="C493" s="212" t="s">
        <v>814</v>
      </c>
      <c r="D493" s="212" t="s">
        <v>121</v>
      </c>
      <c r="E493" s="212" t="s">
        <v>158</v>
      </c>
      <c r="F493" s="212" t="s">
        <v>613</v>
      </c>
      <c r="G493" s="212" t="s">
        <v>138</v>
      </c>
      <c r="H493" s="212">
        <v>62</v>
      </c>
      <c r="I493" s="212" t="s">
        <v>587</v>
      </c>
      <c r="J493" s="212" t="s">
        <v>588</v>
      </c>
      <c r="K493" s="212" t="s">
        <v>614</v>
      </c>
      <c r="L493" s="212" t="s">
        <v>590</v>
      </c>
      <c r="M493" s="212"/>
      <c r="N493" s="212"/>
      <c r="O493" s="212">
        <v>1</v>
      </c>
      <c r="P493" s="212" t="s">
        <v>163</v>
      </c>
      <c r="Q493" s="212"/>
      <c r="R493" s="212" t="s">
        <v>591</v>
      </c>
      <c r="S493" s="212"/>
      <c r="T493" s="225"/>
    </row>
    <row r="494" spans="1:20" ht="13.8" x14ac:dyDescent="0.2">
      <c r="A494" s="212" t="s">
        <v>1867</v>
      </c>
      <c r="B494" s="212" t="s">
        <v>157</v>
      </c>
      <c r="C494" s="212" t="s">
        <v>814</v>
      </c>
      <c r="D494" s="212" t="s">
        <v>121</v>
      </c>
      <c r="E494" s="212" t="s">
        <v>158</v>
      </c>
      <c r="F494" s="212" t="s">
        <v>732</v>
      </c>
      <c r="G494" s="212" t="s">
        <v>138</v>
      </c>
      <c r="H494" s="212">
        <v>62</v>
      </c>
      <c r="I494" s="212" t="s">
        <v>587</v>
      </c>
      <c r="J494" s="212" t="s">
        <v>588</v>
      </c>
      <c r="K494" s="212" t="s">
        <v>734</v>
      </c>
      <c r="L494" s="212" t="s">
        <v>590</v>
      </c>
      <c r="M494" s="212"/>
      <c r="N494" s="212"/>
      <c r="O494" s="212">
        <v>1</v>
      </c>
      <c r="P494" s="212" t="s">
        <v>163</v>
      </c>
      <c r="Q494" s="212"/>
      <c r="R494" s="212" t="s">
        <v>591</v>
      </c>
      <c r="S494" s="212"/>
      <c r="T494" s="225"/>
    </row>
    <row r="495" spans="1:20" ht="13.8" x14ac:dyDescent="0.2">
      <c r="A495" s="212" t="s">
        <v>1868</v>
      </c>
      <c r="B495" s="212" t="s">
        <v>157</v>
      </c>
      <c r="C495" s="212" t="s">
        <v>814</v>
      </c>
      <c r="D495" s="212" t="s">
        <v>121</v>
      </c>
      <c r="E495" s="212" t="s">
        <v>158</v>
      </c>
      <c r="F495" s="212" t="s">
        <v>665</v>
      </c>
      <c r="G495" s="212" t="s">
        <v>138</v>
      </c>
      <c r="H495" s="212">
        <v>62</v>
      </c>
      <c r="I495" s="212" t="s">
        <v>587</v>
      </c>
      <c r="J495" s="212" t="s">
        <v>588</v>
      </c>
      <c r="K495" s="212" t="s">
        <v>666</v>
      </c>
      <c r="L495" s="212" t="s">
        <v>590</v>
      </c>
      <c r="M495" s="212"/>
      <c r="N495" s="212"/>
      <c r="O495" s="212">
        <v>1</v>
      </c>
      <c r="P495" s="212" t="s">
        <v>163</v>
      </c>
      <c r="Q495" s="212"/>
      <c r="R495" s="212" t="s">
        <v>591</v>
      </c>
      <c r="S495" s="212"/>
      <c r="T495" s="225"/>
    </row>
    <row r="496" spans="1:20" ht="13.8" x14ac:dyDescent="0.2">
      <c r="A496" s="212" t="s">
        <v>1869</v>
      </c>
      <c r="B496" s="212" t="s">
        <v>157</v>
      </c>
      <c r="C496" s="212" t="s">
        <v>814</v>
      </c>
      <c r="D496" s="212" t="s">
        <v>121</v>
      </c>
      <c r="E496" s="212" t="s">
        <v>158</v>
      </c>
      <c r="F496" s="212" t="s">
        <v>667</v>
      </c>
      <c r="G496" s="212" t="s">
        <v>138</v>
      </c>
      <c r="H496" s="212">
        <v>62</v>
      </c>
      <c r="I496" s="212" t="s">
        <v>587</v>
      </c>
      <c r="J496" s="212" t="s">
        <v>588</v>
      </c>
      <c r="K496" s="212" t="s">
        <v>668</v>
      </c>
      <c r="L496" s="212" t="s">
        <v>590</v>
      </c>
      <c r="M496" s="212"/>
      <c r="N496" s="212"/>
      <c r="O496" s="212">
        <v>1</v>
      </c>
      <c r="P496" s="212" t="s">
        <v>163</v>
      </c>
      <c r="Q496" s="212"/>
      <c r="R496" s="212" t="s">
        <v>591</v>
      </c>
      <c r="S496" s="212"/>
      <c r="T496" s="225"/>
    </row>
    <row r="497" spans="1:20" ht="13.8" x14ac:dyDescent="0.2">
      <c r="A497" s="212" t="s">
        <v>1870</v>
      </c>
      <c r="B497" s="212" t="s">
        <v>157</v>
      </c>
      <c r="C497" s="212" t="s">
        <v>814</v>
      </c>
      <c r="D497" s="212" t="s">
        <v>121</v>
      </c>
      <c r="E497" s="212" t="s">
        <v>158</v>
      </c>
      <c r="F497" s="212" t="s">
        <v>669</v>
      </c>
      <c r="G497" s="212" t="s">
        <v>138</v>
      </c>
      <c r="H497" s="212">
        <v>62</v>
      </c>
      <c r="I497" s="212" t="s">
        <v>587</v>
      </c>
      <c r="J497" s="212" t="s">
        <v>588</v>
      </c>
      <c r="K497" s="212" t="s">
        <v>670</v>
      </c>
      <c r="L497" s="212" t="s">
        <v>590</v>
      </c>
      <c r="M497" s="212"/>
      <c r="N497" s="212"/>
      <c r="O497" s="212">
        <v>1</v>
      </c>
      <c r="P497" s="212" t="s">
        <v>163</v>
      </c>
      <c r="Q497" s="212"/>
      <c r="R497" s="212" t="s">
        <v>591</v>
      </c>
      <c r="S497" s="212"/>
      <c r="T497" s="225"/>
    </row>
    <row r="498" spans="1:20" ht="13.8" x14ac:dyDescent="0.2">
      <c r="A498" s="212" t="s">
        <v>1871</v>
      </c>
      <c r="B498" s="212" t="s">
        <v>157</v>
      </c>
      <c r="C498" s="212" t="s">
        <v>814</v>
      </c>
      <c r="D498" s="212" t="s">
        <v>121</v>
      </c>
      <c r="E498" s="212" t="s">
        <v>158</v>
      </c>
      <c r="F498" s="212" t="s">
        <v>671</v>
      </c>
      <c r="G498" s="212" t="s">
        <v>138</v>
      </c>
      <c r="H498" s="212">
        <v>62</v>
      </c>
      <c r="I498" s="212" t="s">
        <v>587</v>
      </c>
      <c r="J498" s="212" t="s">
        <v>588</v>
      </c>
      <c r="K498" s="212" t="s">
        <v>672</v>
      </c>
      <c r="L498" s="212" t="s">
        <v>590</v>
      </c>
      <c r="M498" s="212"/>
      <c r="N498" s="212"/>
      <c r="O498" s="212">
        <v>1</v>
      </c>
      <c r="P498" s="212" t="s">
        <v>163</v>
      </c>
      <c r="Q498" s="212"/>
      <c r="R498" s="212" t="s">
        <v>591</v>
      </c>
      <c r="S498" s="212"/>
      <c r="T498" s="225"/>
    </row>
    <row r="499" spans="1:20" ht="13.8" x14ac:dyDescent="0.2">
      <c r="A499" s="212" t="s">
        <v>1872</v>
      </c>
      <c r="B499" s="212" t="s">
        <v>157</v>
      </c>
      <c r="C499" s="212" t="s">
        <v>814</v>
      </c>
      <c r="D499" s="212" t="s">
        <v>121</v>
      </c>
      <c r="E499" s="212" t="s">
        <v>158</v>
      </c>
      <c r="F499" s="212" t="s">
        <v>673</v>
      </c>
      <c r="G499" s="212" t="s">
        <v>138</v>
      </c>
      <c r="H499" s="212">
        <v>62</v>
      </c>
      <c r="I499" s="212" t="s">
        <v>587</v>
      </c>
      <c r="J499" s="212" t="s">
        <v>588</v>
      </c>
      <c r="K499" s="212" t="s">
        <v>674</v>
      </c>
      <c r="L499" s="212" t="s">
        <v>590</v>
      </c>
      <c r="M499" s="212"/>
      <c r="N499" s="212"/>
      <c r="O499" s="212">
        <v>1</v>
      </c>
      <c r="P499" s="212" t="s">
        <v>163</v>
      </c>
      <c r="Q499" s="212"/>
      <c r="R499" s="212" t="s">
        <v>591</v>
      </c>
      <c r="S499" s="212"/>
      <c r="T499" s="225"/>
    </row>
    <row r="500" spans="1:20" ht="13.8" x14ac:dyDescent="0.2">
      <c r="A500" s="212" t="s">
        <v>1873</v>
      </c>
      <c r="B500" s="212" t="s">
        <v>157</v>
      </c>
      <c r="C500" s="212" t="s">
        <v>814</v>
      </c>
      <c r="D500" s="212" t="s">
        <v>121</v>
      </c>
      <c r="E500" s="212" t="s">
        <v>158</v>
      </c>
      <c r="F500" s="212" t="s">
        <v>675</v>
      </c>
      <c r="G500" s="212" t="s">
        <v>138</v>
      </c>
      <c r="H500" s="212">
        <v>62</v>
      </c>
      <c r="I500" s="212" t="s">
        <v>587</v>
      </c>
      <c r="J500" s="212" t="s">
        <v>588</v>
      </c>
      <c r="K500" s="212" t="s">
        <v>676</v>
      </c>
      <c r="L500" s="212" t="s">
        <v>590</v>
      </c>
      <c r="M500" s="212"/>
      <c r="N500" s="212"/>
      <c r="O500" s="212">
        <v>1</v>
      </c>
      <c r="P500" s="212" t="s">
        <v>163</v>
      </c>
      <c r="Q500" s="212"/>
      <c r="R500" s="212" t="s">
        <v>591</v>
      </c>
      <c r="S500" s="212"/>
      <c r="T500" s="225"/>
    </row>
    <row r="501" spans="1:20" ht="13.8" x14ac:dyDescent="0.2">
      <c r="A501" s="212" t="s">
        <v>1874</v>
      </c>
      <c r="B501" s="212" t="s">
        <v>157</v>
      </c>
      <c r="C501" s="212" t="s">
        <v>814</v>
      </c>
      <c r="D501" s="212" t="s">
        <v>121</v>
      </c>
      <c r="E501" s="212" t="s">
        <v>158</v>
      </c>
      <c r="F501" s="212" t="s">
        <v>677</v>
      </c>
      <c r="G501" s="212" t="s">
        <v>138</v>
      </c>
      <c r="H501" s="212">
        <v>62</v>
      </c>
      <c r="I501" s="212" t="s">
        <v>587</v>
      </c>
      <c r="J501" s="212" t="s">
        <v>588</v>
      </c>
      <c r="K501" s="212" t="s">
        <v>678</v>
      </c>
      <c r="L501" s="212" t="s">
        <v>590</v>
      </c>
      <c r="M501" s="212"/>
      <c r="N501" s="212"/>
      <c r="O501" s="212">
        <v>1</v>
      </c>
      <c r="P501" s="212" t="s">
        <v>163</v>
      </c>
      <c r="Q501" s="212"/>
      <c r="R501" s="212" t="s">
        <v>591</v>
      </c>
      <c r="S501" s="212"/>
      <c r="T501" s="225"/>
    </row>
    <row r="502" spans="1:20" ht="13.8" x14ac:dyDescent="0.2">
      <c r="A502" s="212" t="s">
        <v>1875</v>
      </c>
      <c r="B502" s="212" t="s">
        <v>157</v>
      </c>
      <c r="C502" s="212" t="s">
        <v>814</v>
      </c>
      <c r="D502" s="212" t="s">
        <v>121</v>
      </c>
      <c r="E502" s="212" t="s">
        <v>158</v>
      </c>
      <c r="F502" s="212" t="s">
        <v>679</v>
      </c>
      <c r="G502" s="212" t="s">
        <v>138</v>
      </c>
      <c r="H502" s="212">
        <v>62</v>
      </c>
      <c r="I502" s="212" t="s">
        <v>587</v>
      </c>
      <c r="J502" s="212" t="s">
        <v>588</v>
      </c>
      <c r="K502" s="212" t="s">
        <v>680</v>
      </c>
      <c r="L502" s="212" t="s">
        <v>590</v>
      </c>
      <c r="M502" s="212"/>
      <c r="N502" s="212"/>
      <c r="O502" s="212">
        <v>1</v>
      </c>
      <c r="P502" s="212" t="s">
        <v>163</v>
      </c>
      <c r="Q502" s="212"/>
      <c r="R502" s="212" t="s">
        <v>591</v>
      </c>
      <c r="S502" s="212"/>
      <c r="T502" s="225"/>
    </row>
    <row r="503" spans="1:20" ht="13.8" x14ac:dyDescent="0.2">
      <c r="A503" s="212" t="s">
        <v>1876</v>
      </c>
      <c r="B503" s="212" t="s">
        <v>157</v>
      </c>
      <c r="C503" s="212" t="s">
        <v>814</v>
      </c>
      <c r="D503" s="212" t="s">
        <v>121</v>
      </c>
      <c r="E503" s="212" t="s">
        <v>158</v>
      </c>
      <c r="F503" s="212" t="s">
        <v>681</v>
      </c>
      <c r="G503" s="212" t="s">
        <v>138</v>
      </c>
      <c r="H503" s="212">
        <v>62</v>
      </c>
      <c r="I503" s="212" t="s">
        <v>587</v>
      </c>
      <c r="J503" s="212" t="s">
        <v>588</v>
      </c>
      <c r="K503" s="212" t="s">
        <v>682</v>
      </c>
      <c r="L503" s="212" t="s">
        <v>590</v>
      </c>
      <c r="M503" s="212"/>
      <c r="N503" s="212"/>
      <c r="O503" s="212">
        <v>1</v>
      </c>
      <c r="P503" s="212" t="s">
        <v>163</v>
      </c>
      <c r="Q503" s="212"/>
      <c r="R503" s="212" t="s">
        <v>591</v>
      </c>
      <c r="S503" s="212"/>
      <c r="T503" s="225"/>
    </row>
    <row r="504" spans="1:20" ht="13.8" x14ac:dyDescent="0.2">
      <c r="A504" s="212" t="s">
        <v>1877</v>
      </c>
      <c r="B504" s="212" t="s">
        <v>157</v>
      </c>
      <c r="C504" s="212" t="s">
        <v>814</v>
      </c>
      <c r="D504" s="212" t="s">
        <v>121</v>
      </c>
      <c r="E504" s="212" t="s">
        <v>158</v>
      </c>
      <c r="F504" s="212" t="s">
        <v>683</v>
      </c>
      <c r="G504" s="212" t="s">
        <v>138</v>
      </c>
      <c r="H504" s="212">
        <v>62</v>
      </c>
      <c r="I504" s="212" t="s">
        <v>587</v>
      </c>
      <c r="J504" s="212" t="s">
        <v>588</v>
      </c>
      <c r="K504" s="212" t="s">
        <v>684</v>
      </c>
      <c r="L504" s="212" t="s">
        <v>590</v>
      </c>
      <c r="M504" s="212"/>
      <c r="N504" s="212"/>
      <c r="O504" s="212">
        <v>1</v>
      </c>
      <c r="P504" s="212" t="s">
        <v>163</v>
      </c>
      <c r="Q504" s="212"/>
      <c r="R504" s="212" t="s">
        <v>591</v>
      </c>
      <c r="S504" s="212"/>
      <c r="T504" s="225"/>
    </row>
    <row r="505" spans="1:20" ht="13.8" x14ac:dyDescent="0.2">
      <c r="A505" s="212" t="s">
        <v>1878</v>
      </c>
      <c r="B505" s="212" t="s">
        <v>157</v>
      </c>
      <c r="C505" s="212" t="s">
        <v>814</v>
      </c>
      <c r="D505" s="212" t="s">
        <v>121</v>
      </c>
      <c r="E505" s="212" t="s">
        <v>158</v>
      </c>
      <c r="F505" s="212" t="s">
        <v>685</v>
      </c>
      <c r="G505" s="212" t="s">
        <v>138</v>
      </c>
      <c r="H505" s="212">
        <v>62</v>
      </c>
      <c r="I505" s="212" t="s">
        <v>587</v>
      </c>
      <c r="J505" s="212" t="s">
        <v>588</v>
      </c>
      <c r="K505" s="212" t="s">
        <v>686</v>
      </c>
      <c r="L505" s="212" t="s">
        <v>590</v>
      </c>
      <c r="M505" s="212"/>
      <c r="N505" s="212"/>
      <c r="O505" s="212">
        <v>1</v>
      </c>
      <c r="P505" s="212" t="s">
        <v>163</v>
      </c>
      <c r="Q505" s="212"/>
      <c r="R505" s="212" t="s">
        <v>591</v>
      </c>
      <c r="S505" s="212"/>
      <c r="T505" s="225"/>
    </row>
    <row r="506" spans="1:20" ht="13.8" x14ac:dyDescent="0.2">
      <c r="A506" s="212" t="s">
        <v>1879</v>
      </c>
      <c r="B506" s="212" t="s">
        <v>157</v>
      </c>
      <c r="C506" s="212" t="s">
        <v>814</v>
      </c>
      <c r="D506" s="212" t="s">
        <v>121</v>
      </c>
      <c r="E506" s="212" t="s">
        <v>158</v>
      </c>
      <c r="F506" s="212" t="s">
        <v>687</v>
      </c>
      <c r="G506" s="212" t="s">
        <v>138</v>
      </c>
      <c r="H506" s="212">
        <v>62</v>
      </c>
      <c r="I506" s="212" t="s">
        <v>587</v>
      </c>
      <c r="J506" s="212" t="s">
        <v>588</v>
      </c>
      <c r="K506" s="212" t="s">
        <v>688</v>
      </c>
      <c r="L506" s="212" t="s">
        <v>590</v>
      </c>
      <c r="M506" s="212"/>
      <c r="N506" s="212"/>
      <c r="O506" s="212">
        <v>1</v>
      </c>
      <c r="P506" s="212" t="s">
        <v>163</v>
      </c>
      <c r="Q506" s="212"/>
      <c r="R506" s="212" t="s">
        <v>591</v>
      </c>
      <c r="S506" s="212"/>
      <c r="T506" s="225"/>
    </row>
    <row r="507" spans="1:20" ht="13.8" x14ac:dyDescent="0.2">
      <c r="A507" s="212" t="s">
        <v>1880</v>
      </c>
      <c r="B507" s="212" t="s">
        <v>157</v>
      </c>
      <c r="C507" s="212" t="s">
        <v>814</v>
      </c>
      <c r="D507" s="212" t="s">
        <v>121</v>
      </c>
      <c r="E507" s="212" t="s">
        <v>158</v>
      </c>
      <c r="F507" s="212" t="s">
        <v>690</v>
      </c>
      <c r="G507" s="212" t="s">
        <v>138</v>
      </c>
      <c r="H507" s="212">
        <v>62</v>
      </c>
      <c r="I507" s="212" t="s">
        <v>587</v>
      </c>
      <c r="J507" s="212" t="s">
        <v>588</v>
      </c>
      <c r="K507" s="212" t="s">
        <v>691</v>
      </c>
      <c r="L507" s="212"/>
      <c r="M507" s="212"/>
      <c r="N507" s="212"/>
      <c r="O507" s="212">
        <v>1</v>
      </c>
      <c r="P507" s="212" t="s">
        <v>163</v>
      </c>
      <c r="Q507" s="212"/>
      <c r="R507" s="212" t="s">
        <v>591</v>
      </c>
      <c r="S507" s="212" t="s">
        <v>692</v>
      </c>
      <c r="T507" s="225"/>
    </row>
    <row r="508" spans="1:20" ht="13.8" x14ac:dyDescent="0.2">
      <c r="A508" s="212" t="s">
        <v>1881</v>
      </c>
      <c r="B508" s="212" t="s">
        <v>157</v>
      </c>
      <c r="C508" s="212" t="s">
        <v>814</v>
      </c>
      <c r="D508" s="212" t="s">
        <v>121</v>
      </c>
      <c r="E508" s="212" t="s">
        <v>158</v>
      </c>
      <c r="F508" s="212"/>
      <c r="G508" s="212" t="s">
        <v>138</v>
      </c>
      <c r="H508" s="212">
        <v>62</v>
      </c>
      <c r="I508" s="212" t="s">
        <v>587</v>
      </c>
      <c r="J508" s="212" t="s">
        <v>588</v>
      </c>
      <c r="K508" s="212" t="s">
        <v>1882</v>
      </c>
      <c r="L508" s="212" t="s">
        <v>1883</v>
      </c>
      <c r="M508" s="212"/>
      <c r="N508" s="212" t="s">
        <v>1884</v>
      </c>
      <c r="O508" s="212">
        <v>1</v>
      </c>
      <c r="P508" s="212" t="s">
        <v>163</v>
      </c>
      <c r="Q508" s="212"/>
      <c r="R508" s="212"/>
      <c r="S508" s="212"/>
      <c r="T508" s="225"/>
    </row>
    <row r="509" spans="1:20" ht="13.8" x14ac:dyDescent="0.2">
      <c r="A509" s="212" t="s">
        <v>1885</v>
      </c>
      <c r="B509" s="212" t="s">
        <v>157</v>
      </c>
      <c r="C509" s="212" t="s">
        <v>814</v>
      </c>
      <c r="D509" s="212" t="s">
        <v>121</v>
      </c>
      <c r="E509" s="212" t="s">
        <v>158</v>
      </c>
      <c r="F509" s="212" t="s">
        <v>694</v>
      </c>
      <c r="G509" s="212" t="s">
        <v>138</v>
      </c>
      <c r="H509" s="212">
        <v>62</v>
      </c>
      <c r="I509" s="212" t="s">
        <v>587</v>
      </c>
      <c r="J509" s="212" t="s">
        <v>588</v>
      </c>
      <c r="K509" s="212" t="s">
        <v>695</v>
      </c>
      <c r="L509" s="212" t="s">
        <v>590</v>
      </c>
      <c r="M509" s="212"/>
      <c r="N509" s="212"/>
      <c r="O509" s="212">
        <v>1</v>
      </c>
      <c r="P509" s="212" t="s">
        <v>163</v>
      </c>
      <c r="Q509" s="212"/>
      <c r="R509" s="212" t="s">
        <v>591</v>
      </c>
      <c r="S509" s="212"/>
      <c r="T509" s="225"/>
    </row>
    <row r="510" spans="1:20" ht="13.8" x14ac:dyDescent="0.2">
      <c r="A510" s="212" t="s">
        <v>1886</v>
      </c>
      <c r="B510" s="212" t="s">
        <v>157</v>
      </c>
      <c r="C510" s="212" t="s">
        <v>814</v>
      </c>
      <c r="D510" s="212" t="s">
        <v>121</v>
      </c>
      <c r="E510" s="212" t="s">
        <v>158</v>
      </c>
      <c r="F510" s="212" t="s">
        <v>696</v>
      </c>
      <c r="G510" s="212" t="s">
        <v>138</v>
      </c>
      <c r="H510" s="212">
        <v>62</v>
      </c>
      <c r="I510" s="212" t="s">
        <v>587</v>
      </c>
      <c r="J510" s="212" t="s">
        <v>588</v>
      </c>
      <c r="K510" s="212" t="s">
        <v>697</v>
      </c>
      <c r="L510" s="212" t="s">
        <v>590</v>
      </c>
      <c r="M510" s="212"/>
      <c r="N510" s="212"/>
      <c r="O510" s="212">
        <v>1</v>
      </c>
      <c r="P510" s="212" t="s">
        <v>163</v>
      </c>
      <c r="Q510" s="212"/>
      <c r="R510" s="212" t="s">
        <v>591</v>
      </c>
      <c r="S510" s="212"/>
      <c r="T510" s="225"/>
    </row>
    <row r="511" spans="1:20" ht="13.8" x14ac:dyDescent="0.2">
      <c r="A511" s="212" t="s">
        <v>1887</v>
      </c>
      <c r="B511" s="212" t="s">
        <v>157</v>
      </c>
      <c r="C511" s="212" t="s">
        <v>814</v>
      </c>
      <c r="D511" s="212" t="s">
        <v>121</v>
      </c>
      <c r="E511" s="212" t="s">
        <v>158</v>
      </c>
      <c r="F511" s="212" t="s">
        <v>653</v>
      </c>
      <c r="G511" s="212" t="s">
        <v>138</v>
      </c>
      <c r="H511" s="212">
        <v>62</v>
      </c>
      <c r="I511" s="212" t="s">
        <v>587</v>
      </c>
      <c r="J511" s="212" t="s">
        <v>588</v>
      </c>
      <c r="K511" s="212" t="s">
        <v>654</v>
      </c>
      <c r="L511" s="212" t="s">
        <v>590</v>
      </c>
      <c r="M511" s="212"/>
      <c r="N511" s="212"/>
      <c r="O511" s="212">
        <v>1</v>
      </c>
      <c r="P511" s="212" t="s">
        <v>163</v>
      </c>
      <c r="Q511" s="212"/>
      <c r="R511" s="212" t="s">
        <v>591</v>
      </c>
      <c r="S511" s="212"/>
      <c r="T511" s="225"/>
    </row>
    <row r="512" spans="1:20" ht="13.8" x14ac:dyDescent="0.2">
      <c r="A512" s="212" t="s">
        <v>1888</v>
      </c>
      <c r="B512" s="212" t="s">
        <v>157</v>
      </c>
      <c r="C512" s="212" t="s">
        <v>814</v>
      </c>
      <c r="D512" s="212" t="s">
        <v>121</v>
      </c>
      <c r="E512" s="212" t="s">
        <v>158</v>
      </c>
      <c r="F512" s="212" t="s">
        <v>655</v>
      </c>
      <c r="G512" s="212" t="s">
        <v>138</v>
      </c>
      <c r="H512" s="212">
        <v>62</v>
      </c>
      <c r="I512" s="212" t="s">
        <v>587</v>
      </c>
      <c r="J512" s="212" t="s">
        <v>588</v>
      </c>
      <c r="K512" s="212" t="s">
        <v>656</v>
      </c>
      <c r="L512" s="212" t="s">
        <v>590</v>
      </c>
      <c r="M512" s="212"/>
      <c r="N512" s="212"/>
      <c r="O512" s="212">
        <v>1</v>
      </c>
      <c r="P512" s="212" t="s">
        <v>163</v>
      </c>
      <c r="Q512" s="212"/>
      <c r="R512" s="212" t="s">
        <v>591</v>
      </c>
      <c r="S512" s="212"/>
      <c r="T512" s="225"/>
    </row>
    <row r="513" spans="1:20" ht="13.8" x14ac:dyDescent="0.2">
      <c r="A513" s="212" t="s">
        <v>1889</v>
      </c>
      <c r="B513" s="212" t="s">
        <v>157</v>
      </c>
      <c r="C513" s="212" t="s">
        <v>814</v>
      </c>
      <c r="D513" s="212" t="s">
        <v>121</v>
      </c>
      <c r="E513" s="212" t="s">
        <v>158</v>
      </c>
      <c r="F513" s="212" t="s">
        <v>657</v>
      </c>
      <c r="G513" s="212" t="s">
        <v>138</v>
      </c>
      <c r="H513" s="212">
        <v>62</v>
      </c>
      <c r="I513" s="212" t="s">
        <v>587</v>
      </c>
      <c r="J513" s="212" t="s">
        <v>588</v>
      </c>
      <c r="K513" s="212" t="s">
        <v>658</v>
      </c>
      <c r="L513" s="212" t="s">
        <v>590</v>
      </c>
      <c r="M513" s="212"/>
      <c r="N513" s="212"/>
      <c r="O513" s="212">
        <v>1</v>
      </c>
      <c r="P513" s="212" t="s">
        <v>163</v>
      </c>
      <c r="Q513" s="212"/>
      <c r="R513" s="212" t="s">
        <v>591</v>
      </c>
      <c r="S513" s="212"/>
      <c r="T513" s="225"/>
    </row>
    <row r="514" spans="1:20" ht="13.8" x14ac:dyDescent="0.2">
      <c r="A514" s="212" t="s">
        <v>1890</v>
      </c>
      <c r="B514" s="212" t="s">
        <v>157</v>
      </c>
      <c r="C514" s="212" t="s">
        <v>814</v>
      </c>
      <c r="D514" s="212" t="s">
        <v>121</v>
      </c>
      <c r="E514" s="212" t="s">
        <v>158</v>
      </c>
      <c r="F514" s="212" t="s">
        <v>659</v>
      </c>
      <c r="G514" s="212" t="s">
        <v>138</v>
      </c>
      <c r="H514" s="212">
        <v>62</v>
      </c>
      <c r="I514" s="212" t="s">
        <v>587</v>
      </c>
      <c r="J514" s="212" t="s">
        <v>588</v>
      </c>
      <c r="K514" s="212" t="s">
        <v>660</v>
      </c>
      <c r="L514" s="212" t="s">
        <v>590</v>
      </c>
      <c r="M514" s="212"/>
      <c r="N514" s="212"/>
      <c r="O514" s="212">
        <v>1</v>
      </c>
      <c r="P514" s="212" t="s">
        <v>163</v>
      </c>
      <c r="Q514" s="212"/>
      <c r="R514" s="212" t="s">
        <v>591</v>
      </c>
      <c r="S514" s="212"/>
      <c r="T514" s="225"/>
    </row>
    <row r="515" spans="1:20" ht="13.8" x14ac:dyDescent="0.2">
      <c r="A515" s="212" t="s">
        <v>1891</v>
      </c>
      <c r="B515" s="212" t="s">
        <v>157</v>
      </c>
      <c r="C515" s="212" t="s">
        <v>814</v>
      </c>
      <c r="D515" s="212" t="s">
        <v>121</v>
      </c>
      <c r="E515" s="212" t="s">
        <v>158</v>
      </c>
      <c r="F515" s="212" t="s">
        <v>661</v>
      </c>
      <c r="G515" s="212" t="s">
        <v>138</v>
      </c>
      <c r="H515" s="212">
        <v>62</v>
      </c>
      <c r="I515" s="212" t="s">
        <v>587</v>
      </c>
      <c r="J515" s="212" t="s">
        <v>588</v>
      </c>
      <c r="K515" s="212" t="s">
        <v>662</v>
      </c>
      <c r="L515" s="212" t="s">
        <v>590</v>
      </c>
      <c r="M515" s="212"/>
      <c r="N515" s="212"/>
      <c r="O515" s="212">
        <v>1</v>
      </c>
      <c r="P515" s="212" t="s">
        <v>163</v>
      </c>
      <c r="Q515" s="212"/>
      <c r="R515" s="212" t="s">
        <v>591</v>
      </c>
      <c r="S515" s="212"/>
      <c r="T515" s="225"/>
    </row>
    <row r="516" spans="1:20" ht="13.8" x14ac:dyDescent="0.2">
      <c r="A516" s="212" t="s">
        <v>1892</v>
      </c>
      <c r="B516" s="212" t="s">
        <v>157</v>
      </c>
      <c r="C516" s="212" t="s">
        <v>814</v>
      </c>
      <c r="D516" s="212" t="s">
        <v>121</v>
      </c>
      <c r="E516" s="212" t="s">
        <v>158</v>
      </c>
      <c r="F516" s="212" t="s">
        <v>663</v>
      </c>
      <c r="G516" s="212" t="s">
        <v>138</v>
      </c>
      <c r="H516" s="212">
        <v>62</v>
      </c>
      <c r="I516" s="212" t="s">
        <v>587</v>
      </c>
      <c r="J516" s="212" t="s">
        <v>588</v>
      </c>
      <c r="K516" s="212" t="s">
        <v>664</v>
      </c>
      <c r="L516" s="212" t="s">
        <v>590</v>
      </c>
      <c r="M516" s="212"/>
      <c r="N516" s="212"/>
      <c r="O516" s="212">
        <v>1</v>
      </c>
      <c r="P516" s="212" t="s">
        <v>163</v>
      </c>
      <c r="Q516" s="212"/>
      <c r="R516" s="212" t="s">
        <v>591</v>
      </c>
      <c r="S516" s="212"/>
      <c r="T516" s="225"/>
    </row>
    <row r="517" spans="1:20" ht="13.8" x14ac:dyDescent="0.2">
      <c r="A517" s="212" t="s">
        <v>1893</v>
      </c>
      <c r="B517" s="212" t="s">
        <v>157</v>
      </c>
      <c r="C517" s="212" t="s">
        <v>814</v>
      </c>
      <c r="D517" s="212" t="s">
        <v>121</v>
      </c>
      <c r="E517" s="212" t="s">
        <v>158</v>
      </c>
      <c r="F517" s="212" t="s">
        <v>711</v>
      </c>
      <c r="G517" s="212" t="s">
        <v>138</v>
      </c>
      <c r="H517" s="212">
        <v>62</v>
      </c>
      <c r="I517" s="212" t="s">
        <v>587</v>
      </c>
      <c r="J517" s="212" t="s">
        <v>588</v>
      </c>
      <c r="K517" s="212" t="s">
        <v>712</v>
      </c>
      <c r="L517" s="212"/>
      <c r="M517" s="212"/>
      <c r="N517" s="212"/>
      <c r="O517" s="212">
        <v>1</v>
      </c>
      <c r="P517" s="212" t="s">
        <v>163</v>
      </c>
      <c r="Q517" s="212"/>
      <c r="R517" s="212" t="s">
        <v>591</v>
      </c>
      <c r="S517" s="212"/>
      <c r="T517" s="225"/>
    </row>
    <row r="518" spans="1:20" ht="13.8" x14ac:dyDescent="0.2">
      <c r="A518" s="212" t="s">
        <v>1894</v>
      </c>
      <c r="B518" s="212" t="s">
        <v>157</v>
      </c>
      <c r="C518" s="212" t="s">
        <v>814</v>
      </c>
      <c r="D518" s="212" t="s">
        <v>121</v>
      </c>
      <c r="E518" s="212" t="s">
        <v>158</v>
      </c>
      <c r="F518" s="212" t="s">
        <v>715</v>
      </c>
      <c r="G518" s="212" t="s">
        <v>138</v>
      </c>
      <c r="H518" s="212">
        <v>62</v>
      </c>
      <c r="I518" s="212" t="s">
        <v>587</v>
      </c>
      <c r="J518" s="212" t="s">
        <v>588</v>
      </c>
      <c r="K518" s="212" t="s">
        <v>716</v>
      </c>
      <c r="L518" s="212"/>
      <c r="M518" s="212"/>
      <c r="N518" s="212"/>
      <c r="O518" s="212">
        <v>1</v>
      </c>
      <c r="P518" s="212" t="s">
        <v>163</v>
      </c>
      <c r="Q518" s="212"/>
      <c r="R518" s="212" t="s">
        <v>591</v>
      </c>
      <c r="S518" s="212"/>
      <c r="T518" s="225"/>
    </row>
    <row r="519" spans="1:20" ht="13.8" x14ac:dyDescent="0.2">
      <c r="A519" s="212" t="s">
        <v>1895</v>
      </c>
      <c r="B519" s="212" t="s">
        <v>157</v>
      </c>
      <c r="C519" s="212" t="s">
        <v>814</v>
      </c>
      <c r="D519" s="212" t="s">
        <v>121</v>
      </c>
      <c r="E519" s="212" t="s">
        <v>158</v>
      </c>
      <c r="F519" s="212" t="s">
        <v>722</v>
      </c>
      <c r="G519" s="212" t="s">
        <v>138</v>
      </c>
      <c r="H519" s="212">
        <v>62</v>
      </c>
      <c r="I519" s="212" t="s">
        <v>587</v>
      </c>
      <c r="J519" s="212" t="s">
        <v>588</v>
      </c>
      <c r="K519" s="212" t="s">
        <v>723</v>
      </c>
      <c r="L519" s="212"/>
      <c r="M519" s="212"/>
      <c r="N519" s="212"/>
      <c r="O519" s="212">
        <v>1</v>
      </c>
      <c r="P519" s="212" t="s">
        <v>163</v>
      </c>
      <c r="Q519" s="212"/>
      <c r="R519" s="212" t="s">
        <v>591</v>
      </c>
      <c r="S519" s="212"/>
      <c r="T519" s="225"/>
    </row>
    <row r="520" spans="1:20" ht="13.8" x14ac:dyDescent="0.2">
      <c r="A520" s="212" t="s">
        <v>1896</v>
      </c>
      <c r="B520" s="212" t="s">
        <v>157</v>
      </c>
      <c r="C520" s="212" t="s">
        <v>814</v>
      </c>
      <c r="D520" s="212" t="s">
        <v>121</v>
      </c>
      <c r="E520" s="212" t="s">
        <v>158</v>
      </c>
      <c r="F520" s="212" t="s">
        <v>728</v>
      </c>
      <c r="G520" s="212" t="s">
        <v>138</v>
      </c>
      <c r="H520" s="212">
        <v>62</v>
      </c>
      <c r="I520" s="212" t="s">
        <v>587</v>
      </c>
      <c r="J520" s="212" t="s">
        <v>588</v>
      </c>
      <c r="K520" s="212" t="s">
        <v>729</v>
      </c>
      <c r="L520" s="212"/>
      <c r="M520" s="212"/>
      <c r="N520" s="212"/>
      <c r="O520" s="212">
        <v>1</v>
      </c>
      <c r="P520" s="212" t="s">
        <v>163</v>
      </c>
      <c r="Q520" s="212"/>
      <c r="R520" s="212" t="s">
        <v>591</v>
      </c>
      <c r="S520" s="212"/>
      <c r="T520" s="225"/>
    </row>
    <row r="521" spans="1:20" ht="13.8" x14ac:dyDescent="0.2">
      <c r="A521" s="212" t="s">
        <v>1897</v>
      </c>
      <c r="B521" s="212" t="s">
        <v>157</v>
      </c>
      <c r="C521" s="212" t="s">
        <v>814</v>
      </c>
      <c r="D521" s="212" t="s">
        <v>121</v>
      </c>
      <c r="E521" s="212" t="s">
        <v>158</v>
      </c>
      <c r="F521" s="212" t="s">
        <v>707</v>
      </c>
      <c r="G521" s="212" t="s">
        <v>138</v>
      </c>
      <c r="H521" s="212">
        <v>62</v>
      </c>
      <c r="I521" s="212" t="s">
        <v>587</v>
      </c>
      <c r="J521" s="212" t="s">
        <v>588</v>
      </c>
      <c r="K521" s="212" t="s">
        <v>708</v>
      </c>
      <c r="L521" s="212"/>
      <c r="M521" s="212"/>
      <c r="N521" s="212"/>
      <c r="O521" s="212">
        <v>1</v>
      </c>
      <c r="P521" s="212" t="s">
        <v>163</v>
      </c>
      <c r="Q521" s="212"/>
      <c r="R521" s="212" t="s">
        <v>591</v>
      </c>
      <c r="S521" s="212"/>
      <c r="T521" s="225"/>
    </row>
    <row r="522" spans="1:20" ht="13.8" x14ac:dyDescent="0.2">
      <c r="A522" s="212" t="s">
        <v>1898</v>
      </c>
      <c r="B522" s="212" t="s">
        <v>157</v>
      </c>
      <c r="C522" s="212" t="s">
        <v>814</v>
      </c>
      <c r="D522" s="212" t="s">
        <v>121</v>
      </c>
      <c r="E522" s="212" t="s">
        <v>158</v>
      </c>
      <c r="F522" s="212" t="s">
        <v>713</v>
      </c>
      <c r="G522" s="212" t="s">
        <v>138</v>
      </c>
      <c r="H522" s="212">
        <v>62</v>
      </c>
      <c r="I522" s="212" t="s">
        <v>587</v>
      </c>
      <c r="J522" s="212" t="s">
        <v>588</v>
      </c>
      <c r="K522" s="212" t="s">
        <v>714</v>
      </c>
      <c r="L522" s="212"/>
      <c r="M522" s="212"/>
      <c r="N522" s="212"/>
      <c r="O522" s="212">
        <v>1</v>
      </c>
      <c r="P522" s="212" t="s">
        <v>163</v>
      </c>
      <c r="Q522" s="212"/>
      <c r="R522" s="212" t="s">
        <v>591</v>
      </c>
      <c r="S522" s="212"/>
      <c r="T522" s="225"/>
    </row>
    <row r="523" spans="1:20" ht="13.8" x14ac:dyDescent="0.2">
      <c r="A523" s="212" t="s">
        <v>1899</v>
      </c>
      <c r="B523" s="212" t="s">
        <v>157</v>
      </c>
      <c r="C523" s="212" t="s">
        <v>814</v>
      </c>
      <c r="D523" s="212" t="s">
        <v>121</v>
      </c>
      <c r="E523" s="212" t="s">
        <v>158</v>
      </c>
      <c r="F523" s="212" t="s">
        <v>715</v>
      </c>
      <c r="G523" s="212" t="s">
        <v>138</v>
      </c>
      <c r="H523" s="212">
        <v>62</v>
      </c>
      <c r="I523" s="212" t="s">
        <v>587</v>
      </c>
      <c r="J523" s="212" t="s">
        <v>588</v>
      </c>
      <c r="K523" s="212" t="s">
        <v>717</v>
      </c>
      <c r="L523" s="212"/>
      <c r="M523" s="212"/>
      <c r="N523" s="212"/>
      <c r="O523" s="212">
        <v>1</v>
      </c>
      <c r="P523" s="212" t="s">
        <v>163</v>
      </c>
      <c r="Q523" s="212"/>
      <c r="R523" s="212" t="s">
        <v>591</v>
      </c>
      <c r="S523" s="212"/>
      <c r="T523" s="225"/>
    </row>
    <row r="524" spans="1:20" ht="13.8" x14ac:dyDescent="0.2">
      <c r="A524" s="212" t="s">
        <v>1900</v>
      </c>
      <c r="B524" s="212" t="s">
        <v>157</v>
      </c>
      <c r="C524" s="212" t="s">
        <v>814</v>
      </c>
      <c r="D524" s="212" t="s">
        <v>121</v>
      </c>
      <c r="E524" s="212" t="s">
        <v>158</v>
      </c>
      <c r="F524" s="212" t="s">
        <v>724</v>
      </c>
      <c r="G524" s="212" t="s">
        <v>138</v>
      </c>
      <c r="H524" s="212">
        <v>62</v>
      </c>
      <c r="I524" s="212" t="s">
        <v>587</v>
      </c>
      <c r="J524" s="212" t="s">
        <v>588</v>
      </c>
      <c r="K524" s="212" t="s">
        <v>725</v>
      </c>
      <c r="L524" s="212"/>
      <c r="M524" s="212"/>
      <c r="N524" s="212"/>
      <c r="O524" s="212">
        <v>1</v>
      </c>
      <c r="P524" s="212" t="s">
        <v>163</v>
      </c>
      <c r="Q524" s="212"/>
      <c r="R524" s="212" t="s">
        <v>591</v>
      </c>
      <c r="S524" s="212"/>
      <c r="T524" s="225"/>
    </row>
    <row r="525" spans="1:20" ht="13.8" x14ac:dyDescent="0.2">
      <c r="A525" s="212" t="s">
        <v>1901</v>
      </c>
      <c r="B525" s="212" t="s">
        <v>157</v>
      </c>
      <c r="C525" s="212" t="s">
        <v>814</v>
      </c>
      <c r="D525" s="212" t="s">
        <v>121</v>
      </c>
      <c r="E525" s="212" t="s">
        <v>158</v>
      </c>
      <c r="F525" s="212" t="s">
        <v>221</v>
      </c>
      <c r="G525" s="212" t="s">
        <v>138</v>
      </c>
      <c r="H525" s="212">
        <v>62</v>
      </c>
      <c r="I525" s="212" t="s">
        <v>587</v>
      </c>
      <c r="J525" s="212" t="s">
        <v>588</v>
      </c>
      <c r="K525" s="212" t="s">
        <v>709</v>
      </c>
      <c r="L525" s="212"/>
      <c r="M525" s="212"/>
      <c r="N525" s="212"/>
      <c r="O525" s="212">
        <v>1</v>
      </c>
      <c r="P525" s="212" t="s">
        <v>163</v>
      </c>
      <c r="Q525" s="212"/>
      <c r="R525" s="212" t="s">
        <v>591</v>
      </c>
      <c r="S525" s="212"/>
      <c r="T525" s="225"/>
    </row>
    <row r="526" spans="1:20" ht="13.8" x14ac:dyDescent="0.2">
      <c r="A526" s="212" t="s">
        <v>1902</v>
      </c>
      <c r="B526" s="212" t="s">
        <v>157</v>
      </c>
      <c r="C526" s="212" t="s">
        <v>814</v>
      </c>
      <c r="D526" s="212" t="s">
        <v>121</v>
      </c>
      <c r="E526" s="212" t="s">
        <v>158</v>
      </c>
      <c r="F526" s="212" t="s">
        <v>221</v>
      </c>
      <c r="G526" s="212" t="s">
        <v>138</v>
      </c>
      <c r="H526" s="212">
        <v>62</v>
      </c>
      <c r="I526" s="212" t="s">
        <v>587</v>
      </c>
      <c r="J526" s="212" t="s">
        <v>588</v>
      </c>
      <c r="K526" s="212" t="s">
        <v>710</v>
      </c>
      <c r="L526" s="212"/>
      <c r="M526" s="212"/>
      <c r="N526" s="212"/>
      <c r="O526" s="212">
        <v>1</v>
      </c>
      <c r="P526" s="212" t="s">
        <v>163</v>
      </c>
      <c r="Q526" s="212"/>
      <c r="R526" s="212" t="s">
        <v>591</v>
      </c>
      <c r="S526" s="212"/>
      <c r="T526" s="225"/>
    </row>
    <row r="527" spans="1:20" ht="13.8" x14ac:dyDescent="0.2">
      <c r="A527" s="212" t="s">
        <v>1903</v>
      </c>
      <c r="B527" s="212" t="s">
        <v>157</v>
      </c>
      <c r="C527" s="212" t="s">
        <v>814</v>
      </c>
      <c r="D527" s="212" t="s">
        <v>121</v>
      </c>
      <c r="E527" s="212" t="s">
        <v>158</v>
      </c>
      <c r="F527" s="212" t="s">
        <v>718</v>
      </c>
      <c r="G527" s="212" t="s">
        <v>138</v>
      </c>
      <c r="H527" s="212">
        <v>62</v>
      </c>
      <c r="I527" s="212" t="s">
        <v>587</v>
      </c>
      <c r="J527" s="212" t="s">
        <v>588</v>
      </c>
      <c r="K527" s="212" t="s">
        <v>719</v>
      </c>
      <c r="L527" s="212"/>
      <c r="M527" s="212"/>
      <c r="N527" s="212"/>
      <c r="O527" s="212">
        <v>1</v>
      </c>
      <c r="P527" s="212" t="s">
        <v>163</v>
      </c>
      <c r="Q527" s="212"/>
      <c r="R527" s="212" t="s">
        <v>591</v>
      </c>
      <c r="S527" s="212"/>
      <c r="T527" s="225"/>
    </row>
    <row r="528" spans="1:20" ht="13.8" x14ac:dyDescent="0.2">
      <c r="A528" s="212" t="s">
        <v>1904</v>
      </c>
      <c r="B528" s="212" t="s">
        <v>157</v>
      </c>
      <c r="C528" s="212" t="s">
        <v>814</v>
      </c>
      <c r="D528" s="212" t="s">
        <v>121</v>
      </c>
      <c r="E528" s="212" t="s">
        <v>158</v>
      </c>
      <c r="F528" s="212" t="s">
        <v>698</v>
      </c>
      <c r="G528" s="212" t="s">
        <v>138</v>
      </c>
      <c r="H528" s="212">
        <v>62</v>
      </c>
      <c r="I528" s="212" t="s">
        <v>587</v>
      </c>
      <c r="J528" s="212" t="s">
        <v>588</v>
      </c>
      <c r="K528" s="212" t="s">
        <v>702</v>
      </c>
      <c r="L528" s="212" t="s">
        <v>590</v>
      </c>
      <c r="M528" s="212"/>
      <c r="N528" s="212"/>
      <c r="O528" s="212">
        <v>1</v>
      </c>
      <c r="P528" s="212" t="s">
        <v>163</v>
      </c>
      <c r="Q528" s="212"/>
      <c r="R528" s="212" t="s">
        <v>591</v>
      </c>
      <c r="S528" s="212"/>
      <c r="T528" s="225"/>
    </row>
    <row r="529" spans="1:20" ht="13.8" x14ac:dyDescent="0.2">
      <c r="A529" s="212" t="s">
        <v>1905</v>
      </c>
      <c r="B529" s="212" t="s">
        <v>157</v>
      </c>
      <c r="C529" s="212" t="s">
        <v>814</v>
      </c>
      <c r="D529" s="212" t="s">
        <v>121</v>
      </c>
      <c r="E529" s="212" t="s">
        <v>158</v>
      </c>
      <c r="F529" s="212" t="s">
        <v>419</v>
      </c>
      <c r="G529" s="212" t="s">
        <v>138</v>
      </c>
      <c r="H529" s="212">
        <v>62</v>
      </c>
      <c r="I529" s="212" t="s">
        <v>587</v>
      </c>
      <c r="J529" s="212" t="s">
        <v>588</v>
      </c>
      <c r="K529" s="212" t="s">
        <v>726</v>
      </c>
      <c r="L529" s="212"/>
      <c r="M529" s="212"/>
      <c r="N529" s="212"/>
      <c r="O529" s="212">
        <v>1</v>
      </c>
      <c r="P529" s="212" t="s">
        <v>163</v>
      </c>
      <c r="Q529" s="212"/>
      <c r="R529" s="212" t="s">
        <v>591</v>
      </c>
      <c r="S529" s="212"/>
      <c r="T529" s="225"/>
    </row>
    <row r="530" spans="1:20" ht="13.8" x14ac:dyDescent="0.2">
      <c r="A530" s="212" t="s">
        <v>1906</v>
      </c>
      <c r="B530" s="212" t="s">
        <v>157</v>
      </c>
      <c r="C530" s="212" t="s">
        <v>814</v>
      </c>
      <c r="D530" s="212" t="s">
        <v>121</v>
      </c>
      <c r="E530" s="212" t="s">
        <v>158</v>
      </c>
      <c r="F530" s="212" t="s">
        <v>419</v>
      </c>
      <c r="G530" s="212" t="s">
        <v>138</v>
      </c>
      <c r="H530" s="212">
        <v>62</v>
      </c>
      <c r="I530" s="212" t="s">
        <v>587</v>
      </c>
      <c r="J530" s="212" t="s">
        <v>588</v>
      </c>
      <c r="K530" s="212" t="s">
        <v>727</v>
      </c>
      <c r="L530" s="212"/>
      <c r="M530" s="212"/>
      <c r="N530" s="212"/>
      <c r="O530" s="212">
        <v>1</v>
      </c>
      <c r="P530" s="212" t="s">
        <v>163</v>
      </c>
      <c r="Q530" s="212"/>
      <c r="R530" s="212" t="s">
        <v>591</v>
      </c>
      <c r="S530" s="212"/>
      <c r="T530" s="225"/>
    </row>
    <row r="531" spans="1:20" ht="13.8" x14ac:dyDescent="0.2">
      <c r="A531" s="212" t="s">
        <v>1907</v>
      </c>
      <c r="B531" s="212" t="s">
        <v>157</v>
      </c>
      <c r="C531" s="212" t="s">
        <v>814</v>
      </c>
      <c r="D531" s="212" t="s">
        <v>121</v>
      </c>
      <c r="E531" s="212" t="s">
        <v>158</v>
      </c>
      <c r="F531" s="212" t="s">
        <v>720</v>
      </c>
      <c r="G531" s="212" t="s">
        <v>138</v>
      </c>
      <c r="H531" s="212">
        <v>62</v>
      </c>
      <c r="I531" s="212" t="s">
        <v>587</v>
      </c>
      <c r="J531" s="212" t="s">
        <v>588</v>
      </c>
      <c r="K531" s="212" t="s">
        <v>721</v>
      </c>
      <c r="L531" s="212"/>
      <c r="M531" s="212"/>
      <c r="N531" s="212"/>
      <c r="O531" s="212">
        <v>1</v>
      </c>
      <c r="P531" s="212" t="s">
        <v>163</v>
      </c>
      <c r="Q531" s="212"/>
      <c r="R531" s="212" t="s">
        <v>591</v>
      </c>
      <c r="S531" s="212"/>
      <c r="T531" s="225"/>
    </row>
    <row r="532" spans="1:20" ht="13.8" x14ac:dyDescent="0.2">
      <c r="A532" s="212" t="s">
        <v>1908</v>
      </c>
      <c r="B532" s="212" t="s">
        <v>157</v>
      </c>
      <c r="C532" s="212" t="s">
        <v>814</v>
      </c>
      <c r="D532" s="212" t="s">
        <v>121</v>
      </c>
      <c r="E532" s="212" t="s">
        <v>158</v>
      </c>
      <c r="F532" s="212" t="s">
        <v>620</v>
      </c>
      <c r="G532" s="212" t="s">
        <v>138</v>
      </c>
      <c r="H532" s="212">
        <v>62</v>
      </c>
      <c r="I532" s="212" t="s">
        <v>587</v>
      </c>
      <c r="J532" s="212" t="s">
        <v>588</v>
      </c>
      <c r="K532" s="212" t="s">
        <v>621</v>
      </c>
      <c r="L532" s="212" t="s">
        <v>590</v>
      </c>
      <c r="M532" s="212"/>
      <c r="N532" s="212"/>
      <c r="O532" s="212">
        <v>1</v>
      </c>
      <c r="P532" s="212" t="s">
        <v>163</v>
      </c>
      <c r="Q532" s="212"/>
      <c r="R532" s="212" t="s">
        <v>591</v>
      </c>
      <c r="S532" s="212" t="s">
        <v>622</v>
      </c>
      <c r="T532" s="225"/>
    </row>
    <row r="533" spans="1:20" ht="13.8" x14ac:dyDescent="0.2">
      <c r="A533" s="212" t="s">
        <v>1909</v>
      </c>
      <c r="B533" s="212" t="s">
        <v>157</v>
      </c>
      <c r="C533" s="212" t="s">
        <v>814</v>
      </c>
      <c r="D533" s="212" t="s">
        <v>121</v>
      </c>
      <c r="E533" s="212" t="s">
        <v>158</v>
      </c>
      <c r="F533" s="212" t="s">
        <v>457</v>
      </c>
      <c r="G533" s="212" t="s">
        <v>138</v>
      </c>
      <c r="H533" s="212">
        <v>62</v>
      </c>
      <c r="I533" s="212" t="s">
        <v>587</v>
      </c>
      <c r="J533" s="212" t="s">
        <v>588</v>
      </c>
      <c r="K533" s="212" t="s">
        <v>650</v>
      </c>
      <c r="L533" s="212" t="s">
        <v>590</v>
      </c>
      <c r="M533" s="212"/>
      <c r="N533" s="212"/>
      <c r="O533" s="212">
        <v>1</v>
      </c>
      <c r="P533" s="212" t="s">
        <v>163</v>
      </c>
      <c r="Q533" s="212"/>
      <c r="R533" s="212" t="s">
        <v>591</v>
      </c>
      <c r="S533" s="212" t="s">
        <v>651</v>
      </c>
      <c r="T533" s="225"/>
    </row>
    <row r="534" spans="1:20" ht="13.8" x14ac:dyDescent="0.2">
      <c r="A534" s="212" t="s">
        <v>1910</v>
      </c>
      <c r="B534" s="212" t="s">
        <v>157</v>
      </c>
      <c r="C534" s="212" t="s">
        <v>814</v>
      </c>
      <c r="D534" s="212" t="s">
        <v>121</v>
      </c>
      <c r="E534" s="212" t="s">
        <v>158</v>
      </c>
      <c r="F534" s="212" t="s">
        <v>389</v>
      </c>
      <c r="G534" s="212" t="s">
        <v>138</v>
      </c>
      <c r="H534" s="212">
        <v>62</v>
      </c>
      <c r="I534" s="212" t="s">
        <v>587</v>
      </c>
      <c r="J534" s="212" t="s">
        <v>588</v>
      </c>
      <c r="K534" s="212" t="s">
        <v>647</v>
      </c>
      <c r="L534" s="212" t="s">
        <v>590</v>
      </c>
      <c r="M534" s="212"/>
      <c r="N534" s="212"/>
      <c r="O534" s="212">
        <v>1</v>
      </c>
      <c r="P534" s="212" t="s">
        <v>163</v>
      </c>
      <c r="Q534" s="212"/>
      <c r="R534" s="212" t="s">
        <v>591</v>
      </c>
      <c r="S534" s="212"/>
      <c r="T534" s="225"/>
    </row>
    <row r="535" spans="1:20" ht="13.8" x14ac:dyDescent="0.2">
      <c r="A535" s="212" t="s">
        <v>1911</v>
      </c>
      <c r="B535" s="212" t="s">
        <v>157</v>
      </c>
      <c r="C535" s="212" t="s">
        <v>814</v>
      </c>
      <c r="D535" s="212" t="s">
        <v>121</v>
      </c>
      <c r="E535" s="212" t="s">
        <v>158</v>
      </c>
      <c r="F535" s="212" t="s">
        <v>698</v>
      </c>
      <c r="G535" s="212" t="s">
        <v>138</v>
      </c>
      <c r="H535" s="212">
        <v>62</v>
      </c>
      <c r="I535" s="212" t="s">
        <v>587</v>
      </c>
      <c r="J535" s="212" t="s">
        <v>588</v>
      </c>
      <c r="K535" s="212" t="s">
        <v>699</v>
      </c>
      <c r="L535" s="212"/>
      <c r="M535" s="212"/>
      <c r="N535" s="212"/>
      <c r="O535" s="212">
        <v>1</v>
      </c>
      <c r="P535" s="212" t="s">
        <v>163</v>
      </c>
      <c r="Q535" s="212"/>
      <c r="R535" s="212" t="s">
        <v>591</v>
      </c>
      <c r="S535" s="212"/>
      <c r="T535" s="225"/>
    </row>
    <row r="536" spans="1:20" ht="13.8" x14ac:dyDescent="0.2">
      <c r="A536" s="212" t="s">
        <v>1912</v>
      </c>
      <c r="B536" s="212" t="s">
        <v>157</v>
      </c>
      <c r="C536" s="212" t="s">
        <v>814</v>
      </c>
      <c r="D536" s="212" t="s">
        <v>121</v>
      </c>
      <c r="E536" s="212" t="s">
        <v>158</v>
      </c>
      <c r="F536" s="212" t="s">
        <v>698</v>
      </c>
      <c r="G536" s="212" t="s">
        <v>138</v>
      </c>
      <c r="H536" s="212">
        <v>62</v>
      </c>
      <c r="I536" s="212" t="s">
        <v>587</v>
      </c>
      <c r="J536" s="212" t="s">
        <v>588</v>
      </c>
      <c r="K536" s="212" t="s">
        <v>700</v>
      </c>
      <c r="L536" s="212" t="s">
        <v>590</v>
      </c>
      <c r="M536" s="212"/>
      <c r="N536" s="212"/>
      <c r="O536" s="212">
        <v>1</v>
      </c>
      <c r="P536" s="212" t="s">
        <v>163</v>
      </c>
      <c r="Q536" s="212"/>
      <c r="R536" s="212" t="s">
        <v>591</v>
      </c>
      <c r="S536" s="212"/>
      <c r="T536" s="225"/>
    </row>
    <row r="537" spans="1:20" ht="13.8" x14ac:dyDescent="0.2">
      <c r="A537" s="212" t="s">
        <v>1913</v>
      </c>
      <c r="B537" s="212" t="s">
        <v>157</v>
      </c>
      <c r="C537" s="212" t="s">
        <v>814</v>
      </c>
      <c r="D537" s="212" t="s">
        <v>121</v>
      </c>
      <c r="E537" s="212" t="s">
        <v>158</v>
      </c>
      <c r="F537" s="212" t="s">
        <v>698</v>
      </c>
      <c r="G537" s="212" t="s">
        <v>138</v>
      </c>
      <c r="H537" s="212">
        <v>62</v>
      </c>
      <c r="I537" s="212" t="s">
        <v>587</v>
      </c>
      <c r="J537" s="212" t="s">
        <v>588</v>
      </c>
      <c r="K537" s="212" t="s">
        <v>701</v>
      </c>
      <c r="L537" s="212" t="s">
        <v>590</v>
      </c>
      <c r="M537" s="212"/>
      <c r="N537" s="212"/>
      <c r="O537" s="212">
        <v>1</v>
      </c>
      <c r="P537" s="212" t="s">
        <v>163</v>
      </c>
      <c r="Q537" s="212"/>
      <c r="R537" s="212" t="s">
        <v>591</v>
      </c>
      <c r="S537" s="212"/>
      <c r="T537" s="225"/>
    </row>
    <row r="538" spans="1:20" ht="13.8" x14ac:dyDescent="0.2">
      <c r="A538" s="212" t="s">
        <v>1914</v>
      </c>
      <c r="B538" s="212" t="s">
        <v>157</v>
      </c>
      <c r="C538" s="212" t="s">
        <v>814</v>
      </c>
      <c r="D538" s="212" t="s">
        <v>121</v>
      </c>
      <c r="E538" s="212" t="s">
        <v>158</v>
      </c>
      <c r="F538" s="212" t="s">
        <v>607</v>
      </c>
      <c r="G538" s="212" t="s">
        <v>138</v>
      </c>
      <c r="H538" s="212">
        <v>62</v>
      </c>
      <c r="I538" s="212" t="s">
        <v>587</v>
      </c>
      <c r="J538" s="212" t="s">
        <v>588</v>
      </c>
      <c r="K538" s="212" t="s">
        <v>611</v>
      </c>
      <c r="L538" s="212" t="s">
        <v>590</v>
      </c>
      <c r="M538" s="212"/>
      <c r="N538" s="212"/>
      <c r="O538" s="212">
        <v>1</v>
      </c>
      <c r="P538" s="212" t="s">
        <v>163</v>
      </c>
      <c r="Q538" s="212"/>
      <c r="R538" s="212" t="s">
        <v>591</v>
      </c>
      <c r="S538" s="212"/>
      <c r="T538" s="225"/>
    </row>
    <row r="539" spans="1:20" ht="13.8" x14ac:dyDescent="0.2">
      <c r="A539" s="212" t="s">
        <v>1915</v>
      </c>
      <c r="B539" s="212" t="s">
        <v>157</v>
      </c>
      <c r="C539" s="212" t="s">
        <v>814</v>
      </c>
      <c r="D539" s="212" t="s">
        <v>121</v>
      </c>
      <c r="E539" s="212" t="s">
        <v>158</v>
      </c>
      <c r="F539" s="212" t="s">
        <v>698</v>
      </c>
      <c r="G539" s="212" t="s">
        <v>138</v>
      </c>
      <c r="H539" s="212">
        <v>62</v>
      </c>
      <c r="I539" s="212" t="s">
        <v>587</v>
      </c>
      <c r="J539" s="212" t="s">
        <v>588</v>
      </c>
      <c r="K539" s="212" t="s">
        <v>703</v>
      </c>
      <c r="L539" s="212" t="s">
        <v>590</v>
      </c>
      <c r="M539" s="212"/>
      <c r="N539" s="212"/>
      <c r="O539" s="212">
        <v>1</v>
      </c>
      <c r="P539" s="212" t="s">
        <v>163</v>
      </c>
      <c r="Q539" s="212"/>
      <c r="R539" s="212" t="s">
        <v>591</v>
      </c>
      <c r="S539" s="212"/>
      <c r="T539" s="225"/>
    </row>
    <row r="540" spans="1:20" ht="13.8" x14ac:dyDescent="0.2">
      <c r="A540" s="212" t="s">
        <v>1916</v>
      </c>
      <c r="B540" s="212" t="s">
        <v>157</v>
      </c>
      <c r="C540" s="212" t="s">
        <v>814</v>
      </c>
      <c r="D540" s="212" t="s">
        <v>121</v>
      </c>
      <c r="E540" s="212" t="s">
        <v>158</v>
      </c>
      <c r="F540" s="212" t="s">
        <v>744</v>
      </c>
      <c r="G540" s="212" t="s">
        <v>139</v>
      </c>
      <c r="H540" s="212">
        <v>63</v>
      </c>
      <c r="I540" s="212" t="s">
        <v>738</v>
      </c>
      <c r="J540" s="212" t="s">
        <v>739</v>
      </c>
      <c r="K540" s="212" t="s">
        <v>745</v>
      </c>
      <c r="L540" s="212"/>
      <c r="M540" s="212"/>
      <c r="N540" s="212"/>
      <c r="O540" s="212">
        <v>50</v>
      </c>
      <c r="P540" s="212" t="s">
        <v>163</v>
      </c>
      <c r="Q540" s="212"/>
      <c r="R540" s="212"/>
      <c r="S540" s="212" t="s">
        <v>1917</v>
      </c>
      <c r="T540" s="225"/>
    </row>
    <row r="541" spans="1:20" ht="13.8" x14ac:dyDescent="0.2">
      <c r="A541" s="212" t="s">
        <v>1918</v>
      </c>
      <c r="B541" s="212" t="s">
        <v>157</v>
      </c>
      <c r="C541" s="212" t="s">
        <v>814</v>
      </c>
      <c r="D541" s="212" t="s">
        <v>121</v>
      </c>
      <c r="E541" s="212" t="s">
        <v>158</v>
      </c>
      <c r="F541" s="212" t="s">
        <v>572</v>
      </c>
      <c r="G541" s="212" t="s">
        <v>139</v>
      </c>
      <c r="H541" s="212">
        <v>63</v>
      </c>
      <c r="I541" s="212" t="s">
        <v>738</v>
      </c>
      <c r="J541" s="212" t="s">
        <v>739</v>
      </c>
      <c r="K541" s="212" t="s">
        <v>740</v>
      </c>
      <c r="L541" s="212"/>
      <c r="M541" s="212"/>
      <c r="N541" s="212"/>
      <c r="O541" s="212">
        <v>1302</v>
      </c>
      <c r="P541" s="212" t="s">
        <v>163</v>
      </c>
      <c r="Q541" s="212"/>
      <c r="R541" s="212"/>
      <c r="S541" s="212" t="s">
        <v>1919</v>
      </c>
      <c r="T541" s="225"/>
    </row>
    <row r="542" spans="1:20" ht="13.8" x14ac:dyDescent="0.2">
      <c r="A542" s="212" t="s">
        <v>1920</v>
      </c>
      <c r="B542" s="212" t="s">
        <v>157</v>
      </c>
      <c r="C542" s="212" t="s">
        <v>814</v>
      </c>
      <c r="D542" s="212" t="s">
        <v>121</v>
      </c>
      <c r="E542" s="212" t="s">
        <v>158</v>
      </c>
      <c r="F542" s="212" t="s">
        <v>572</v>
      </c>
      <c r="G542" s="212" t="s">
        <v>139</v>
      </c>
      <c r="H542" s="212">
        <v>63</v>
      </c>
      <c r="I542" s="212" t="s">
        <v>738</v>
      </c>
      <c r="J542" s="212" t="s">
        <v>739</v>
      </c>
      <c r="K542" s="212" t="s">
        <v>741</v>
      </c>
      <c r="L542" s="212"/>
      <c r="M542" s="212"/>
      <c r="N542" s="212"/>
      <c r="O542" s="212">
        <v>2979</v>
      </c>
      <c r="P542" s="212" t="s">
        <v>163</v>
      </c>
      <c r="Q542" s="212"/>
      <c r="R542" s="212"/>
      <c r="S542" s="212" t="s">
        <v>1919</v>
      </c>
      <c r="T542" s="225"/>
    </row>
    <row r="543" spans="1:20" ht="13.8" x14ac:dyDescent="0.2">
      <c r="A543" s="212" t="s">
        <v>1921</v>
      </c>
      <c r="B543" s="212" t="s">
        <v>157</v>
      </c>
      <c r="C543" s="212" t="s">
        <v>862</v>
      </c>
      <c r="D543" s="212" t="s">
        <v>772</v>
      </c>
      <c r="E543" s="212" t="s">
        <v>158</v>
      </c>
      <c r="F543" s="212" t="s">
        <v>742</v>
      </c>
      <c r="G543" s="212" t="s">
        <v>139</v>
      </c>
      <c r="H543" s="212">
        <v>63</v>
      </c>
      <c r="I543" s="212" t="s">
        <v>738</v>
      </c>
      <c r="J543" s="212" t="s">
        <v>739</v>
      </c>
      <c r="K543" s="212" t="s">
        <v>743</v>
      </c>
      <c r="L543" s="212"/>
      <c r="M543" s="212"/>
      <c r="N543" s="212"/>
      <c r="O543" s="212">
        <v>1003</v>
      </c>
      <c r="P543" s="212" t="s">
        <v>163</v>
      </c>
      <c r="Q543" s="212"/>
      <c r="R543" s="212"/>
      <c r="S543" s="212" t="s">
        <v>1919</v>
      </c>
      <c r="T543" s="225"/>
    </row>
    <row r="544" spans="1:20" ht="13.8" x14ac:dyDescent="0.2">
      <c r="A544" s="212" t="s">
        <v>1922</v>
      </c>
      <c r="B544" s="212" t="s">
        <v>157</v>
      </c>
      <c r="C544" s="212" t="s">
        <v>814</v>
      </c>
      <c r="D544" s="212" t="s">
        <v>121</v>
      </c>
      <c r="E544" s="212" t="s">
        <v>158</v>
      </c>
      <c r="F544" s="212" t="s">
        <v>572</v>
      </c>
      <c r="G544" s="212" t="s">
        <v>139</v>
      </c>
      <c r="H544" s="212">
        <v>63</v>
      </c>
      <c r="I544" s="212" t="s">
        <v>746</v>
      </c>
      <c r="J544" s="212" t="s">
        <v>747</v>
      </c>
      <c r="K544" s="212" t="s">
        <v>748</v>
      </c>
      <c r="L544" s="212"/>
      <c r="M544" s="212"/>
      <c r="N544" s="212"/>
      <c r="O544" s="212">
        <v>75</v>
      </c>
      <c r="P544" s="212" t="s">
        <v>163</v>
      </c>
      <c r="Q544" s="212"/>
      <c r="R544" s="212" t="s">
        <v>749</v>
      </c>
      <c r="S544" s="212"/>
      <c r="T544" s="225"/>
    </row>
    <row r="545" spans="1:20" ht="13.8" x14ac:dyDescent="0.2">
      <c r="A545" s="212" t="s">
        <v>1923</v>
      </c>
      <c r="B545" s="212" t="s">
        <v>157</v>
      </c>
      <c r="C545" s="212" t="s">
        <v>814</v>
      </c>
      <c r="D545" s="212" t="s">
        <v>121</v>
      </c>
      <c r="E545" s="212" t="s">
        <v>158</v>
      </c>
      <c r="F545" s="212" t="s">
        <v>572</v>
      </c>
      <c r="G545" s="212" t="s">
        <v>139</v>
      </c>
      <c r="H545" s="212">
        <v>63</v>
      </c>
      <c r="I545" s="212" t="s">
        <v>746</v>
      </c>
      <c r="J545" s="212" t="s">
        <v>747</v>
      </c>
      <c r="K545" s="212" t="s">
        <v>750</v>
      </c>
      <c r="L545" s="212"/>
      <c r="M545" s="212"/>
      <c r="N545" s="212"/>
      <c r="O545" s="212">
        <v>38</v>
      </c>
      <c r="P545" s="212" t="s">
        <v>163</v>
      </c>
      <c r="Q545" s="212"/>
      <c r="R545" s="212" t="s">
        <v>749</v>
      </c>
      <c r="S545" s="212"/>
      <c r="T545" s="225"/>
    </row>
    <row r="546" spans="1:20" ht="13.8" x14ac:dyDescent="0.2">
      <c r="A546" s="212" t="s">
        <v>1924</v>
      </c>
      <c r="B546" s="212" t="s">
        <v>157</v>
      </c>
      <c r="C546" s="212" t="s">
        <v>814</v>
      </c>
      <c r="D546" s="212" t="s">
        <v>121</v>
      </c>
      <c r="E546" s="212" t="s">
        <v>158</v>
      </c>
      <c r="F546" s="212" t="s">
        <v>754</v>
      </c>
      <c r="G546" s="212" t="s">
        <v>139</v>
      </c>
      <c r="H546" s="212">
        <v>63</v>
      </c>
      <c r="I546" s="212" t="s">
        <v>755</v>
      </c>
      <c r="J546" s="212" t="s">
        <v>756</v>
      </c>
      <c r="K546" s="212" t="s">
        <v>757</v>
      </c>
      <c r="L546" s="212" t="s">
        <v>758</v>
      </c>
      <c r="M546" s="212" t="s">
        <v>759</v>
      </c>
      <c r="N546" s="212" t="s">
        <v>760</v>
      </c>
      <c r="O546" s="212">
        <v>4</v>
      </c>
      <c r="P546" s="212" t="s">
        <v>163</v>
      </c>
      <c r="Q546" s="212"/>
      <c r="R546" s="212"/>
      <c r="S546" s="212"/>
      <c r="T546" s="225"/>
    </row>
    <row r="547" spans="1:20" ht="13.8" x14ac:dyDescent="0.2">
      <c r="A547" s="212" t="s">
        <v>1925</v>
      </c>
      <c r="B547" s="212" t="s">
        <v>157</v>
      </c>
      <c r="C547" s="212" t="s">
        <v>814</v>
      </c>
      <c r="D547" s="212" t="s">
        <v>121</v>
      </c>
      <c r="E547" s="212" t="s">
        <v>158</v>
      </c>
      <c r="F547" s="212" t="s">
        <v>203</v>
      </c>
      <c r="G547" s="212" t="s">
        <v>139</v>
      </c>
      <c r="H547" s="212">
        <v>63</v>
      </c>
      <c r="I547" s="212" t="s">
        <v>751</v>
      </c>
      <c r="J547" s="212" t="s">
        <v>747</v>
      </c>
      <c r="K547" s="212" t="s">
        <v>753</v>
      </c>
      <c r="L547" s="212"/>
      <c r="M547" s="212"/>
      <c r="N547" s="212"/>
      <c r="O547" s="212">
        <v>168</v>
      </c>
      <c r="P547" s="212" t="s">
        <v>163</v>
      </c>
      <c r="Q547" s="212"/>
      <c r="R547" s="212" t="s">
        <v>749</v>
      </c>
      <c r="S547" s="212"/>
      <c r="T547" s="225"/>
    </row>
    <row r="548" spans="1:20" ht="13.8" x14ac:dyDescent="0.2">
      <c r="A548" s="212" t="s">
        <v>1926</v>
      </c>
      <c r="B548" s="212" t="s">
        <v>157</v>
      </c>
      <c r="C548" s="212" t="s">
        <v>814</v>
      </c>
      <c r="D548" s="212" t="s">
        <v>121</v>
      </c>
      <c r="E548" s="212" t="s">
        <v>158</v>
      </c>
      <c r="F548" s="212" t="s">
        <v>572</v>
      </c>
      <c r="G548" s="212" t="s">
        <v>139</v>
      </c>
      <c r="H548" s="212">
        <v>63</v>
      </c>
      <c r="I548" s="212" t="s">
        <v>751</v>
      </c>
      <c r="J548" s="212" t="s">
        <v>752</v>
      </c>
      <c r="K548" s="212" t="s">
        <v>1927</v>
      </c>
      <c r="L548" s="212" t="s">
        <v>1928</v>
      </c>
      <c r="M548" s="212"/>
      <c r="N548" s="212"/>
      <c r="O548" s="212" t="s">
        <v>962</v>
      </c>
      <c r="P548" s="212" t="s">
        <v>163</v>
      </c>
      <c r="Q548" s="212">
        <v>2021</v>
      </c>
      <c r="R548" s="212"/>
      <c r="S548" s="212"/>
      <c r="T548" s="225"/>
    </row>
    <row r="549" spans="1:20" ht="13.8" x14ac:dyDescent="0.2">
      <c r="A549" s="212" t="s">
        <v>1929</v>
      </c>
      <c r="B549" s="212" t="s">
        <v>157</v>
      </c>
      <c r="C549" s="212" t="s">
        <v>814</v>
      </c>
      <c r="D549" s="212" t="s">
        <v>121</v>
      </c>
      <c r="E549" s="212" t="s">
        <v>158</v>
      </c>
      <c r="F549" s="212" t="s">
        <v>572</v>
      </c>
      <c r="G549" s="212" t="s">
        <v>139</v>
      </c>
      <c r="H549" s="212">
        <v>63</v>
      </c>
      <c r="I549" s="212" t="s">
        <v>751</v>
      </c>
      <c r="J549" s="212" t="s">
        <v>752</v>
      </c>
      <c r="K549" s="212" t="s">
        <v>750</v>
      </c>
      <c r="L549" s="212"/>
      <c r="M549" s="212"/>
      <c r="N549" s="212"/>
      <c r="O549" s="212">
        <v>142</v>
      </c>
      <c r="P549" s="212" t="s">
        <v>163</v>
      </c>
      <c r="Q549" s="212"/>
      <c r="R549" s="212" t="s">
        <v>749</v>
      </c>
      <c r="S549" s="212"/>
      <c r="T549" s="225"/>
    </row>
    <row r="550" spans="1:20" ht="82.8" x14ac:dyDescent="0.2">
      <c r="A550" s="212" t="s">
        <v>1930</v>
      </c>
      <c r="B550" s="212" t="s">
        <v>157</v>
      </c>
      <c r="C550" s="212" t="s">
        <v>814</v>
      </c>
      <c r="D550" s="212" t="s">
        <v>121</v>
      </c>
      <c r="E550" s="212" t="s">
        <v>158</v>
      </c>
      <c r="F550" s="212" t="s">
        <v>551</v>
      </c>
      <c r="G550" s="212" t="s">
        <v>161</v>
      </c>
      <c r="H550" s="212">
        <v>65</v>
      </c>
      <c r="I550" s="212" t="s">
        <v>1931</v>
      </c>
      <c r="J550" s="212" t="s">
        <v>1932</v>
      </c>
      <c r="K550" s="212" t="s">
        <v>1933</v>
      </c>
      <c r="L550" s="212" t="s">
        <v>1934</v>
      </c>
      <c r="M550" s="212" t="s">
        <v>1935</v>
      </c>
      <c r="N550" s="212" t="s">
        <v>1936</v>
      </c>
      <c r="O550" s="212">
        <v>1</v>
      </c>
      <c r="P550" s="212" t="s">
        <v>163</v>
      </c>
      <c r="Q550" s="212" t="s">
        <v>1937</v>
      </c>
      <c r="R550" s="212" t="s">
        <v>1938</v>
      </c>
      <c r="S550" s="212" t="s">
        <v>1939</v>
      </c>
      <c r="T550" s="225"/>
    </row>
    <row r="551" spans="1:20" ht="55.2" x14ac:dyDescent="0.2">
      <c r="A551" s="212" t="s">
        <v>1940</v>
      </c>
      <c r="B551" s="212" t="s">
        <v>157</v>
      </c>
      <c r="C551" s="212" t="s">
        <v>862</v>
      </c>
      <c r="D551" s="212" t="s">
        <v>772</v>
      </c>
      <c r="E551" s="212" t="s">
        <v>158</v>
      </c>
      <c r="F551" s="212" t="s">
        <v>221</v>
      </c>
      <c r="G551" s="212" t="s">
        <v>161</v>
      </c>
      <c r="H551" s="212">
        <v>65</v>
      </c>
      <c r="I551" s="212" t="s">
        <v>1931</v>
      </c>
      <c r="J551" s="212" t="s">
        <v>1932</v>
      </c>
      <c r="K551" s="212" t="s">
        <v>1941</v>
      </c>
      <c r="L551" s="212" t="s">
        <v>1942</v>
      </c>
      <c r="M551" s="212" t="s">
        <v>1943</v>
      </c>
      <c r="N551" s="212" t="s">
        <v>1944</v>
      </c>
      <c r="O551" s="212">
        <v>1</v>
      </c>
      <c r="P551" s="212" t="s">
        <v>163</v>
      </c>
      <c r="Q551" s="212" t="s">
        <v>1945</v>
      </c>
      <c r="R551" s="212" t="s">
        <v>1938</v>
      </c>
      <c r="S551" s="212"/>
      <c r="T551" s="225"/>
    </row>
    <row r="552" spans="1:20" ht="41.4" x14ac:dyDescent="0.2">
      <c r="A552" s="212" t="s">
        <v>1946</v>
      </c>
      <c r="B552" s="212" t="s">
        <v>795</v>
      </c>
      <c r="C552" s="212" t="s">
        <v>796</v>
      </c>
      <c r="D552" s="212" t="s">
        <v>773</v>
      </c>
      <c r="E552" s="212" t="s">
        <v>158</v>
      </c>
      <c r="F552" s="212" t="s">
        <v>1947</v>
      </c>
      <c r="G552" s="212" t="s">
        <v>161</v>
      </c>
      <c r="H552" s="212">
        <v>65</v>
      </c>
      <c r="I552" s="212" t="s">
        <v>1931</v>
      </c>
      <c r="J552" s="212" t="s">
        <v>1932</v>
      </c>
      <c r="K552" s="212" t="s">
        <v>1948</v>
      </c>
      <c r="L552" s="212" t="s">
        <v>1949</v>
      </c>
      <c r="M552" s="212" t="s">
        <v>1950</v>
      </c>
      <c r="N552" s="212"/>
      <c r="O552" s="212">
        <v>15</v>
      </c>
      <c r="P552" s="212" t="s">
        <v>163</v>
      </c>
      <c r="Q552" s="212">
        <v>2012</v>
      </c>
      <c r="R552" s="212"/>
      <c r="S552" s="212"/>
      <c r="T552" s="225"/>
    </row>
    <row r="553" spans="1:20" ht="13.8" x14ac:dyDescent="0.2">
      <c r="A553" s="212" t="s">
        <v>1951</v>
      </c>
      <c r="B553" s="212" t="s">
        <v>157</v>
      </c>
      <c r="C553" s="212" t="s">
        <v>814</v>
      </c>
      <c r="D553" s="212" t="s">
        <v>121</v>
      </c>
      <c r="E553" s="212" t="s">
        <v>158</v>
      </c>
      <c r="F553" s="212" t="s">
        <v>1952</v>
      </c>
      <c r="G553" s="212" t="s">
        <v>140</v>
      </c>
      <c r="H553" s="212">
        <v>64</v>
      </c>
      <c r="I553" s="212" t="s">
        <v>1953</v>
      </c>
      <c r="J553" s="212" t="s">
        <v>1954</v>
      </c>
      <c r="K553" s="212" t="s">
        <v>1955</v>
      </c>
      <c r="L553" s="212" t="s">
        <v>1956</v>
      </c>
      <c r="M553" s="212"/>
      <c r="N553" s="212"/>
      <c r="O553" s="212" t="s">
        <v>962</v>
      </c>
      <c r="P553" s="212" t="s">
        <v>163</v>
      </c>
      <c r="Q553" s="212"/>
      <c r="R553" s="212" t="s">
        <v>1957</v>
      </c>
      <c r="S553" s="212"/>
      <c r="T553" s="225"/>
    </row>
    <row r="554" spans="1:20" ht="13.8" x14ac:dyDescent="0.2">
      <c r="A554" s="212" t="s">
        <v>1958</v>
      </c>
      <c r="B554" s="212" t="s">
        <v>157</v>
      </c>
      <c r="C554" s="212" t="s">
        <v>814</v>
      </c>
      <c r="D554" s="212" t="s">
        <v>121</v>
      </c>
      <c r="E554" s="212" t="s">
        <v>158</v>
      </c>
      <c r="F554" s="212" t="s">
        <v>1959</v>
      </c>
      <c r="G554" s="212" t="s">
        <v>140</v>
      </c>
      <c r="H554" s="212">
        <v>64</v>
      </c>
      <c r="I554" s="212" t="s">
        <v>1953</v>
      </c>
      <c r="J554" s="212" t="s">
        <v>1954</v>
      </c>
      <c r="K554" s="212" t="s">
        <v>1960</v>
      </c>
      <c r="L554" s="212" t="s">
        <v>1956</v>
      </c>
      <c r="M554" s="212"/>
      <c r="N554" s="212"/>
      <c r="O554" s="212" t="s">
        <v>962</v>
      </c>
      <c r="P554" s="212" t="s">
        <v>163</v>
      </c>
      <c r="Q554" s="212"/>
      <c r="R554" s="212" t="s">
        <v>1957</v>
      </c>
      <c r="S554" s="212"/>
      <c r="T554" s="225"/>
    </row>
    <row r="555" spans="1:20" ht="13.8" x14ac:dyDescent="0.2">
      <c r="A555" s="212" t="s">
        <v>1961</v>
      </c>
      <c r="B555" s="212" t="s">
        <v>157</v>
      </c>
      <c r="C555" s="212" t="s">
        <v>814</v>
      </c>
      <c r="D555" s="212" t="s">
        <v>121</v>
      </c>
      <c r="E555" s="212" t="s">
        <v>158</v>
      </c>
      <c r="F555" s="212" t="s">
        <v>1962</v>
      </c>
      <c r="G555" s="212" t="s">
        <v>140</v>
      </c>
      <c r="H555" s="212">
        <v>64</v>
      </c>
      <c r="I555" s="212" t="s">
        <v>1953</v>
      </c>
      <c r="J555" s="212" t="s">
        <v>1954</v>
      </c>
      <c r="K555" s="212" t="s">
        <v>1963</v>
      </c>
      <c r="L555" s="212" t="s">
        <v>1956</v>
      </c>
      <c r="M555" s="212"/>
      <c r="N555" s="212"/>
      <c r="O555" s="212" t="s">
        <v>962</v>
      </c>
      <c r="P555" s="212" t="s">
        <v>163</v>
      </c>
      <c r="Q555" s="212"/>
      <c r="R555" s="212" t="s">
        <v>1957</v>
      </c>
      <c r="S555" s="212"/>
      <c r="T555" s="225"/>
    </row>
    <row r="556" spans="1:20" ht="13.8" x14ac:dyDescent="0.2">
      <c r="A556" s="212" t="s">
        <v>1964</v>
      </c>
      <c r="B556" s="212" t="s">
        <v>157</v>
      </c>
      <c r="C556" s="212" t="s">
        <v>814</v>
      </c>
      <c r="D556" s="212" t="s">
        <v>121</v>
      </c>
      <c r="E556" s="212" t="s">
        <v>158</v>
      </c>
      <c r="F556" s="212" t="s">
        <v>1965</v>
      </c>
      <c r="G556" s="212" t="s">
        <v>140</v>
      </c>
      <c r="H556" s="212">
        <v>64</v>
      </c>
      <c r="I556" s="212" t="s">
        <v>1953</v>
      </c>
      <c r="J556" s="212" t="s">
        <v>1954</v>
      </c>
      <c r="K556" s="212" t="s">
        <v>1966</v>
      </c>
      <c r="L556" s="212" t="s">
        <v>1956</v>
      </c>
      <c r="M556" s="212"/>
      <c r="N556" s="212"/>
      <c r="O556" s="212" t="s">
        <v>962</v>
      </c>
      <c r="P556" s="212" t="s">
        <v>163</v>
      </c>
      <c r="Q556" s="212"/>
      <c r="R556" s="212" t="s">
        <v>1957</v>
      </c>
      <c r="S556" s="212"/>
      <c r="T556" s="225"/>
    </row>
    <row r="557" spans="1:20" ht="13.8" x14ac:dyDescent="0.2">
      <c r="A557" s="212" t="s">
        <v>1967</v>
      </c>
      <c r="B557" s="212" t="s">
        <v>157</v>
      </c>
      <c r="C557" s="212" t="s">
        <v>862</v>
      </c>
      <c r="D557" s="212" t="s">
        <v>772</v>
      </c>
      <c r="E557" s="212" t="s">
        <v>158</v>
      </c>
      <c r="F557" s="212" t="s">
        <v>1968</v>
      </c>
      <c r="G557" s="212" t="s">
        <v>140</v>
      </c>
      <c r="H557" s="212">
        <v>64</v>
      </c>
      <c r="I557" s="212" t="s">
        <v>1953</v>
      </c>
      <c r="J557" s="212" t="s">
        <v>1954</v>
      </c>
      <c r="K557" s="212" t="s">
        <v>1969</v>
      </c>
      <c r="L557" s="212" t="s">
        <v>1956</v>
      </c>
      <c r="M557" s="212"/>
      <c r="N557" s="212"/>
      <c r="O557" s="212" t="s">
        <v>962</v>
      </c>
      <c r="P557" s="212" t="s">
        <v>163</v>
      </c>
      <c r="Q557" s="212"/>
      <c r="R557" s="212" t="s">
        <v>1957</v>
      </c>
      <c r="S557" s="212"/>
      <c r="T557" s="225"/>
    </row>
    <row r="558" spans="1:20" ht="13.8" x14ac:dyDescent="0.2">
      <c r="A558" s="212" t="s">
        <v>1970</v>
      </c>
      <c r="B558" s="212" t="s">
        <v>157</v>
      </c>
      <c r="C558" s="212" t="s">
        <v>862</v>
      </c>
      <c r="D558" s="212" t="s">
        <v>772</v>
      </c>
      <c r="E558" s="212" t="s">
        <v>158</v>
      </c>
      <c r="F558" s="212" t="s">
        <v>1971</v>
      </c>
      <c r="G558" s="212" t="s">
        <v>140</v>
      </c>
      <c r="H558" s="212">
        <v>64</v>
      </c>
      <c r="I558" s="212" t="s">
        <v>1953</v>
      </c>
      <c r="J558" s="212" t="s">
        <v>1954</v>
      </c>
      <c r="K558" s="212" t="s">
        <v>1972</v>
      </c>
      <c r="L558" s="212" t="s">
        <v>1956</v>
      </c>
      <c r="M558" s="212"/>
      <c r="N558" s="212"/>
      <c r="O558" s="212" t="s">
        <v>962</v>
      </c>
      <c r="P558" s="212" t="s">
        <v>163</v>
      </c>
      <c r="Q558" s="212"/>
      <c r="R558" s="212" t="s">
        <v>1957</v>
      </c>
      <c r="S558" s="212"/>
      <c r="T558" s="225"/>
    </row>
    <row r="559" spans="1:20" ht="69" x14ac:dyDescent="0.2">
      <c r="A559" s="212" t="s">
        <v>1973</v>
      </c>
      <c r="B559" s="212" t="s">
        <v>795</v>
      </c>
      <c r="C559" s="212" t="s">
        <v>796</v>
      </c>
      <c r="D559" s="212" t="s">
        <v>773</v>
      </c>
      <c r="E559" s="212" t="s">
        <v>158</v>
      </c>
      <c r="F559" s="212" t="s">
        <v>1974</v>
      </c>
      <c r="G559" s="212" t="s">
        <v>161</v>
      </c>
      <c r="H559" s="212">
        <v>65</v>
      </c>
      <c r="I559" s="212" t="s">
        <v>1975</v>
      </c>
      <c r="J559" s="212" t="s">
        <v>1976</v>
      </c>
      <c r="K559" s="212" t="s">
        <v>1977</v>
      </c>
      <c r="L559" s="212" t="s">
        <v>1758</v>
      </c>
      <c r="M559" s="212" t="s">
        <v>1978</v>
      </c>
      <c r="N559" s="212" t="s">
        <v>1979</v>
      </c>
      <c r="O559" s="212">
        <v>1</v>
      </c>
      <c r="P559" s="212" t="s">
        <v>163</v>
      </c>
      <c r="Q559" s="212">
        <v>2012</v>
      </c>
      <c r="R559" s="212"/>
      <c r="S559" s="212"/>
      <c r="T559" s="225"/>
    </row>
    <row r="560" spans="1:20" ht="55.2" x14ac:dyDescent="0.2">
      <c r="A560" s="212" t="s">
        <v>1980</v>
      </c>
      <c r="B560" s="212" t="s">
        <v>795</v>
      </c>
      <c r="C560" s="212" t="s">
        <v>842</v>
      </c>
      <c r="D560" s="212" t="s">
        <v>776</v>
      </c>
      <c r="E560" s="212" t="s">
        <v>158</v>
      </c>
      <c r="F560" s="212" t="s">
        <v>1981</v>
      </c>
      <c r="G560" s="212" t="s">
        <v>161</v>
      </c>
      <c r="H560" s="212">
        <v>65</v>
      </c>
      <c r="I560" s="212" t="s">
        <v>1975</v>
      </c>
      <c r="J560" s="212" t="s">
        <v>1976</v>
      </c>
      <c r="K560" s="212" t="s">
        <v>1977</v>
      </c>
      <c r="L560" s="212" t="s">
        <v>1758</v>
      </c>
      <c r="M560" s="212" t="s">
        <v>1978</v>
      </c>
      <c r="N560" s="212" t="s">
        <v>1982</v>
      </c>
      <c r="O560" s="212">
        <v>1</v>
      </c>
      <c r="P560" s="212" t="s">
        <v>163</v>
      </c>
      <c r="Q560" s="212">
        <v>2012</v>
      </c>
      <c r="R560" s="212"/>
      <c r="S560" s="212"/>
      <c r="T560" s="225"/>
    </row>
    <row r="561" spans="1:20" ht="27.6" x14ac:dyDescent="0.2">
      <c r="A561" s="212" t="s">
        <v>1983</v>
      </c>
      <c r="B561" s="212" t="s">
        <v>157</v>
      </c>
      <c r="C561" s="212" t="s">
        <v>787</v>
      </c>
      <c r="D561" s="212" t="s">
        <v>775</v>
      </c>
      <c r="E561" s="212" t="s">
        <v>158</v>
      </c>
      <c r="F561" s="212" t="s">
        <v>1984</v>
      </c>
      <c r="G561" s="212" t="s">
        <v>161</v>
      </c>
      <c r="H561" s="212">
        <v>65</v>
      </c>
      <c r="I561" s="212" t="s">
        <v>1975</v>
      </c>
      <c r="J561" s="212" t="s">
        <v>1976</v>
      </c>
      <c r="K561" s="212" t="s">
        <v>1977</v>
      </c>
      <c r="L561" s="212" t="s">
        <v>1758</v>
      </c>
      <c r="M561" s="212" t="s">
        <v>1978</v>
      </c>
      <c r="N561" s="212" t="s">
        <v>1985</v>
      </c>
      <c r="O561" s="212">
        <v>1</v>
      </c>
      <c r="P561" s="212" t="s">
        <v>163</v>
      </c>
      <c r="Q561" s="212">
        <v>2012</v>
      </c>
      <c r="R561" s="212"/>
      <c r="S561" s="212"/>
      <c r="T561" s="225"/>
    </row>
    <row r="562" spans="1:20" ht="138" x14ac:dyDescent="0.2">
      <c r="A562" s="212" t="s">
        <v>1986</v>
      </c>
      <c r="B562" s="212" t="s">
        <v>157</v>
      </c>
      <c r="C562" s="212" t="s">
        <v>814</v>
      </c>
      <c r="D562" s="212" t="s">
        <v>121</v>
      </c>
      <c r="E562" s="212" t="s">
        <v>158</v>
      </c>
      <c r="F562" s="212" t="s">
        <v>1987</v>
      </c>
      <c r="G562" s="212" t="s">
        <v>161</v>
      </c>
      <c r="H562" s="212">
        <v>65</v>
      </c>
      <c r="I562" s="212" t="s">
        <v>1975</v>
      </c>
      <c r="J562" s="212" t="s">
        <v>1976</v>
      </c>
      <c r="K562" s="212" t="s">
        <v>1988</v>
      </c>
      <c r="L562" s="212" t="s">
        <v>1989</v>
      </c>
      <c r="M562" s="212" t="s">
        <v>1990</v>
      </c>
      <c r="N562" s="212" t="s">
        <v>1991</v>
      </c>
      <c r="O562" s="212">
        <v>1</v>
      </c>
      <c r="P562" s="212" t="s">
        <v>163</v>
      </c>
      <c r="Q562" s="212" t="s">
        <v>1992</v>
      </c>
      <c r="R562" s="212" t="s">
        <v>1993</v>
      </c>
      <c r="S562" s="212" t="s">
        <v>1991</v>
      </c>
      <c r="T562" s="225"/>
    </row>
    <row r="563" spans="1:20" ht="207" x14ac:dyDescent="0.2">
      <c r="A563" s="212" t="s">
        <v>1994</v>
      </c>
      <c r="B563" s="212" t="s">
        <v>157</v>
      </c>
      <c r="C563" s="212" t="s">
        <v>814</v>
      </c>
      <c r="D563" s="212" t="s">
        <v>121</v>
      </c>
      <c r="E563" s="212" t="s">
        <v>158</v>
      </c>
      <c r="F563" s="212" t="s">
        <v>551</v>
      </c>
      <c r="G563" s="212" t="s">
        <v>161</v>
      </c>
      <c r="H563" s="212">
        <v>65</v>
      </c>
      <c r="I563" s="212" t="s">
        <v>1975</v>
      </c>
      <c r="J563" s="212" t="s">
        <v>1976</v>
      </c>
      <c r="K563" s="212" t="s">
        <v>1995</v>
      </c>
      <c r="L563" s="212" t="s">
        <v>1942</v>
      </c>
      <c r="M563" s="212" t="s">
        <v>1996</v>
      </c>
      <c r="N563" s="212" t="s">
        <v>1997</v>
      </c>
      <c r="O563" s="212">
        <v>1</v>
      </c>
      <c r="P563" s="212" t="s">
        <v>163</v>
      </c>
      <c r="Q563" s="212" t="s">
        <v>1998</v>
      </c>
      <c r="R563" s="212" t="s">
        <v>1999</v>
      </c>
      <c r="S563" s="212" t="s">
        <v>2000</v>
      </c>
      <c r="T563" s="225"/>
    </row>
    <row r="564" spans="1:20" ht="96.6" x14ac:dyDescent="0.2">
      <c r="A564" s="212" t="s">
        <v>2001</v>
      </c>
      <c r="B564" s="212" t="s">
        <v>157</v>
      </c>
      <c r="C564" s="212" t="s">
        <v>862</v>
      </c>
      <c r="D564" s="212" t="s">
        <v>772</v>
      </c>
      <c r="E564" s="212" t="s">
        <v>158</v>
      </c>
      <c r="F564" s="212" t="s">
        <v>221</v>
      </c>
      <c r="G564" s="212" t="s">
        <v>161</v>
      </c>
      <c r="H564" s="212">
        <v>65</v>
      </c>
      <c r="I564" s="212" t="s">
        <v>1975</v>
      </c>
      <c r="J564" s="212" t="s">
        <v>1976</v>
      </c>
      <c r="K564" s="212" t="s">
        <v>2002</v>
      </c>
      <c r="L564" s="212" t="s">
        <v>1942</v>
      </c>
      <c r="M564" s="212" t="s">
        <v>1996</v>
      </c>
      <c r="N564" s="212" t="s">
        <v>2003</v>
      </c>
      <c r="O564" s="212">
        <v>1</v>
      </c>
      <c r="P564" s="212" t="s">
        <v>163</v>
      </c>
      <c r="Q564" s="212" t="s">
        <v>1945</v>
      </c>
      <c r="R564" s="212" t="s">
        <v>1999</v>
      </c>
      <c r="S564" s="212" t="s">
        <v>2004</v>
      </c>
      <c r="T564" s="225"/>
    </row>
    <row r="565" spans="1:20" ht="41.4" x14ac:dyDescent="0.2">
      <c r="A565" s="212" t="s">
        <v>2005</v>
      </c>
      <c r="B565" s="212" t="s">
        <v>795</v>
      </c>
      <c r="C565" s="212" t="s">
        <v>796</v>
      </c>
      <c r="D565" s="212" t="s">
        <v>773</v>
      </c>
      <c r="E565" s="212" t="s">
        <v>158</v>
      </c>
      <c r="F565" s="212" t="s">
        <v>2006</v>
      </c>
      <c r="G565" s="212" t="s">
        <v>161</v>
      </c>
      <c r="H565" s="212">
        <v>65</v>
      </c>
      <c r="I565" s="212" t="s">
        <v>1975</v>
      </c>
      <c r="J565" s="212" t="s">
        <v>1932</v>
      </c>
      <c r="K565" s="212" t="s">
        <v>2007</v>
      </c>
      <c r="L565" s="212" t="s">
        <v>2008</v>
      </c>
      <c r="M565" s="212"/>
      <c r="N565" s="212" t="s">
        <v>2009</v>
      </c>
      <c r="O565" s="212">
        <v>1</v>
      </c>
      <c r="P565" s="212" t="s">
        <v>163</v>
      </c>
      <c r="Q565" s="212">
        <v>2012</v>
      </c>
      <c r="R565" s="212"/>
      <c r="S565" s="212"/>
      <c r="T565" s="225"/>
    </row>
    <row r="566" spans="1:20" ht="27.6" x14ac:dyDescent="0.2">
      <c r="A566" s="212" t="s">
        <v>2010</v>
      </c>
      <c r="B566" s="212" t="s">
        <v>795</v>
      </c>
      <c r="C566" s="212" t="s">
        <v>842</v>
      </c>
      <c r="D566" s="212" t="s">
        <v>776</v>
      </c>
      <c r="E566" s="212" t="s">
        <v>158</v>
      </c>
      <c r="F566" s="212" t="s">
        <v>1981</v>
      </c>
      <c r="G566" s="212" t="s">
        <v>161</v>
      </c>
      <c r="H566" s="212">
        <v>65</v>
      </c>
      <c r="I566" s="212" t="s">
        <v>1975</v>
      </c>
      <c r="J566" s="212" t="s">
        <v>1932</v>
      </c>
      <c r="K566" s="212" t="s">
        <v>2007</v>
      </c>
      <c r="L566" s="212" t="s">
        <v>2008</v>
      </c>
      <c r="M566" s="212"/>
      <c r="N566" s="212" t="s">
        <v>2011</v>
      </c>
      <c r="O566" s="212">
        <v>1</v>
      </c>
      <c r="P566" s="212" t="s">
        <v>163</v>
      </c>
      <c r="Q566" s="212">
        <v>2012</v>
      </c>
      <c r="R566" s="212"/>
      <c r="S566" s="212"/>
      <c r="T566" s="225"/>
    </row>
    <row r="567" spans="1:20" ht="27.6" x14ac:dyDescent="0.2">
      <c r="A567" s="212" t="s">
        <v>2012</v>
      </c>
      <c r="B567" s="212" t="s">
        <v>157</v>
      </c>
      <c r="C567" s="212" t="s">
        <v>814</v>
      </c>
      <c r="D567" s="212" t="s">
        <v>121</v>
      </c>
      <c r="E567" s="212" t="s">
        <v>158</v>
      </c>
      <c r="F567" s="212" t="s">
        <v>2013</v>
      </c>
      <c r="G567" s="212" t="s">
        <v>161</v>
      </c>
      <c r="H567" s="212">
        <v>65</v>
      </c>
      <c r="I567" s="212" t="s">
        <v>2014</v>
      </c>
      <c r="J567" s="212" t="s">
        <v>2015</v>
      </c>
      <c r="K567" s="212" t="s">
        <v>2016</v>
      </c>
      <c r="L567" s="212" t="s">
        <v>2017</v>
      </c>
      <c r="M567" s="212" t="s">
        <v>2018</v>
      </c>
      <c r="N567" s="212" t="s">
        <v>2019</v>
      </c>
      <c r="O567" s="212">
        <v>1</v>
      </c>
      <c r="P567" s="212" t="s">
        <v>163</v>
      </c>
      <c r="Q567" s="212">
        <v>2008</v>
      </c>
      <c r="R567" s="212"/>
      <c r="S567" s="212" t="s">
        <v>2020</v>
      </c>
      <c r="T567" s="225"/>
    </row>
    <row r="568" spans="1:20" ht="27.6" x14ac:dyDescent="0.2">
      <c r="A568" s="212" t="s">
        <v>2021</v>
      </c>
      <c r="B568" s="212" t="s">
        <v>157</v>
      </c>
      <c r="C568" s="212" t="s">
        <v>814</v>
      </c>
      <c r="D568" s="212" t="s">
        <v>121</v>
      </c>
      <c r="E568" s="212" t="s">
        <v>158</v>
      </c>
      <c r="F568" s="212" t="s">
        <v>2022</v>
      </c>
      <c r="G568" s="212" t="s">
        <v>161</v>
      </c>
      <c r="H568" s="212">
        <v>65</v>
      </c>
      <c r="I568" s="212" t="s">
        <v>2014</v>
      </c>
      <c r="J568" s="212" t="s">
        <v>2015</v>
      </c>
      <c r="K568" s="212" t="s">
        <v>2016</v>
      </c>
      <c r="L568" s="212" t="s">
        <v>2017</v>
      </c>
      <c r="M568" s="212" t="s">
        <v>2018</v>
      </c>
      <c r="N568" s="212" t="s">
        <v>2023</v>
      </c>
      <c r="O568" s="212">
        <v>1</v>
      </c>
      <c r="P568" s="212" t="s">
        <v>163</v>
      </c>
      <c r="Q568" s="212">
        <v>2011</v>
      </c>
      <c r="R568" s="212"/>
      <c r="S568" s="212" t="s">
        <v>2020</v>
      </c>
      <c r="T568" s="225"/>
    </row>
    <row r="569" spans="1:20" ht="55.2" x14ac:dyDescent="0.2">
      <c r="A569" s="212" t="s">
        <v>2024</v>
      </c>
      <c r="B569" s="212" t="s">
        <v>157</v>
      </c>
      <c r="C569" s="212" t="s">
        <v>814</v>
      </c>
      <c r="D569" s="212" t="s">
        <v>121</v>
      </c>
      <c r="E569" s="212" t="s">
        <v>158</v>
      </c>
      <c r="F569" s="212" t="s">
        <v>2025</v>
      </c>
      <c r="G569" s="212" t="s">
        <v>161</v>
      </c>
      <c r="H569" s="212">
        <v>65</v>
      </c>
      <c r="I569" s="212" t="s">
        <v>2014</v>
      </c>
      <c r="J569" s="212" t="s">
        <v>2015</v>
      </c>
      <c r="K569" s="212" t="s">
        <v>2016</v>
      </c>
      <c r="L569" s="212" t="s">
        <v>2017</v>
      </c>
      <c r="M569" s="212"/>
      <c r="N569" s="212" t="s">
        <v>2026</v>
      </c>
      <c r="O569" s="212">
        <v>1</v>
      </c>
      <c r="P569" s="212" t="s">
        <v>163</v>
      </c>
      <c r="Q569" s="212">
        <v>2017</v>
      </c>
      <c r="R569" s="212"/>
      <c r="S569" s="212" t="s">
        <v>2020</v>
      </c>
      <c r="T569" s="225"/>
    </row>
    <row r="570" spans="1:20" ht="13.8" x14ac:dyDescent="0.2">
      <c r="A570" s="212" t="s">
        <v>2027</v>
      </c>
      <c r="B570" s="212" t="s">
        <v>157</v>
      </c>
      <c r="C570" s="212" t="s">
        <v>814</v>
      </c>
      <c r="D570" s="212" t="s">
        <v>121</v>
      </c>
      <c r="E570" s="212" t="s">
        <v>158</v>
      </c>
      <c r="F570" s="212" t="s">
        <v>2028</v>
      </c>
      <c r="G570" s="212" t="s">
        <v>161</v>
      </c>
      <c r="H570" s="212">
        <v>65</v>
      </c>
      <c r="I570" s="212" t="s">
        <v>2014</v>
      </c>
      <c r="J570" s="212" t="s">
        <v>2015</v>
      </c>
      <c r="K570" s="212" t="s">
        <v>2029</v>
      </c>
      <c r="L570" s="212" t="s">
        <v>2017</v>
      </c>
      <c r="M570" s="212" t="s">
        <v>2030</v>
      </c>
      <c r="N570" s="212"/>
      <c r="O570" s="212">
        <v>1</v>
      </c>
      <c r="P570" s="212" t="s">
        <v>163</v>
      </c>
      <c r="Q570" s="212">
        <v>2012</v>
      </c>
      <c r="R570" s="212"/>
      <c r="S570" s="212" t="s">
        <v>2031</v>
      </c>
      <c r="T570" s="225"/>
    </row>
    <row r="571" spans="1:20" ht="13.8" x14ac:dyDescent="0.2">
      <c r="A571" s="212" t="s">
        <v>2032</v>
      </c>
      <c r="B571" s="212" t="s">
        <v>157</v>
      </c>
      <c r="C571" s="212" t="s">
        <v>862</v>
      </c>
      <c r="D571" s="212" t="s">
        <v>772</v>
      </c>
      <c r="E571" s="212" t="s">
        <v>158</v>
      </c>
      <c r="F571" s="212" t="s">
        <v>761</v>
      </c>
      <c r="G571" s="212" t="s">
        <v>161</v>
      </c>
      <c r="H571" s="212">
        <v>65</v>
      </c>
      <c r="I571" s="212" t="s">
        <v>2014</v>
      </c>
      <c r="J571" s="212" t="s">
        <v>2015</v>
      </c>
      <c r="K571" s="212" t="s">
        <v>2033</v>
      </c>
      <c r="L571" s="212" t="s">
        <v>2017</v>
      </c>
      <c r="M571" s="212" t="s">
        <v>2034</v>
      </c>
      <c r="N571" s="212"/>
      <c r="O571" s="212">
        <v>2</v>
      </c>
      <c r="P571" s="212" t="s">
        <v>163</v>
      </c>
      <c r="Q571" s="212"/>
      <c r="R571" s="212"/>
      <c r="S571" s="212"/>
      <c r="T571" s="225"/>
    </row>
    <row r="572" spans="1:20" ht="13.8" x14ac:dyDescent="0.2">
      <c r="A572" s="212" t="s">
        <v>2035</v>
      </c>
      <c r="B572" s="212" t="s">
        <v>157</v>
      </c>
      <c r="C572" s="212" t="s">
        <v>814</v>
      </c>
      <c r="D572" s="212" t="s">
        <v>121</v>
      </c>
      <c r="E572" s="212" t="s">
        <v>158</v>
      </c>
      <c r="F572" s="212" t="s">
        <v>2036</v>
      </c>
      <c r="G572" s="212" t="s">
        <v>161</v>
      </c>
      <c r="H572" s="212">
        <v>65</v>
      </c>
      <c r="I572" s="212" t="s">
        <v>2014</v>
      </c>
      <c r="J572" s="212" t="s">
        <v>2015</v>
      </c>
      <c r="K572" s="212" t="s">
        <v>2037</v>
      </c>
      <c r="L572" s="212" t="s">
        <v>2038</v>
      </c>
      <c r="M572" s="212" t="s">
        <v>2039</v>
      </c>
      <c r="N572" s="212"/>
      <c r="O572" s="212">
        <v>1</v>
      </c>
      <c r="P572" s="212" t="s">
        <v>163</v>
      </c>
      <c r="Q572" s="212">
        <v>1999</v>
      </c>
      <c r="R572" s="212"/>
      <c r="S572" s="212" t="s">
        <v>2040</v>
      </c>
      <c r="T572" s="225"/>
    </row>
    <row r="573" spans="1:20" ht="13.8" x14ac:dyDescent="0.2">
      <c r="A573" s="212" t="s">
        <v>2041</v>
      </c>
      <c r="B573" s="212" t="s">
        <v>157</v>
      </c>
      <c r="C573" s="212" t="s">
        <v>814</v>
      </c>
      <c r="D573" s="212" t="s">
        <v>121</v>
      </c>
      <c r="E573" s="212" t="s">
        <v>158</v>
      </c>
      <c r="F573" s="212" t="s">
        <v>2042</v>
      </c>
      <c r="G573" s="212" t="s">
        <v>161</v>
      </c>
      <c r="H573" s="212">
        <v>65</v>
      </c>
      <c r="I573" s="212" t="s">
        <v>2014</v>
      </c>
      <c r="J573" s="212" t="s">
        <v>2015</v>
      </c>
      <c r="K573" s="212" t="s">
        <v>2043</v>
      </c>
      <c r="L573" s="212" t="s">
        <v>2038</v>
      </c>
      <c r="M573" s="212" t="s">
        <v>2039</v>
      </c>
      <c r="N573" s="212"/>
      <c r="O573" s="212">
        <v>12</v>
      </c>
      <c r="P573" s="212" t="s">
        <v>163</v>
      </c>
      <c r="Q573" s="212"/>
      <c r="R573" s="212"/>
      <c r="S573" s="212"/>
      <c r="T573" s="225"/>
    </row>
    <row r="574" spans="1:20" ht="13.8" x14ac:dyDescent="0.2">
      <c r="A574" s="212" t="s">
        <v>2044</v>
      </c>
      <c r="B574" s="212" t="s">
        <v>157</v>
      </c>
      <c r="C574" s="212" t="s">
        <v>814</v>
      </c>
      <c r="D574" s="212" t="s">
        <v>121</v>
      </c>
      <c r="E574" s="212" t="s">
        <v>158</v>
      </c>
      <c r="F574" s="212" t="s">
        <v>2045</v>
      </c>
      <c r="G574" s="212" t="s">
        <v>161</v>
      </c>
      <c r="H574" s="212">
        <v>65</v>
      </c>
      <c r="I574" s="212" t="s">
        <v>2014</v>
      </c>
      <c r="J574" s="212" t="s">
        <v>2015</v>
      </c>
      <c r="K574" s="212" t="s">
        <v>2046</v>
      </c>
      <c r="L574" s="212" t="s">
        <v>2047</v>
      </c>
      <c r="M574" s="212"/>
      <c r="N574" s="212"/>
      <c r="O574" s="212">
        <v>40</v>
      </c>
      <c r="P574" s="212" t="s">
        <v>163</v>
      </c>
      <c r="Q574" s="212">
        <v>1999</v>
      </c>
      <c r="R574" s="212"/>
      <c r="S574" s="212"/>
      <c r="T574" s="225"/>
    </row>
    <row r="575" spans="1:20" ht="13.8" x14ac:dyDescent="0.2">
      <c r="A575" s="212" t="s">
        <v>2048</v>
      </c>
      <c r="B575" s="212" t="s">
        <v>157</v>
      </c>
      <c r="C575" s="212" t="s">
        <v>814</v>
      </c>
      <c r="D575" s="212" t="s">
        <v>121</v>
      </c>
      <c r="E575" s="212" t="s">
        <v>158</v>
      </c>
      <c r="F575" s="212" t="s">
        <v>2049</v>
      </c>
      <c r="G575" s="212" t="s">
        <v>161</v>
      </c>
      <c r="H575" s="212">
        <v>59</v>
      </c>
      <c r="I575" s="212" t="s">
        <v>2050</v>
      </c>
      <c r="J575" s="212" t="s">
        <v>2051</v>
      </c>
      <c r="K575" s="212" t="s">
        <v>2052</v>
      </c>
      <c r="L575" s="212" t="s">
        <v>1989</v>
      </c>
      <c r="M575" s="212" t="s">
        <v>2053</v>
      </c>
      <c r="N575" s="212" t="s">
        <v>2054</v>
      </c>
      <c r="O575" s="212">
        <v>1</v>
      </c>
      <c r="P575" s="212" t="s">
        <v>163</v>
      </c>
      <c r="Q575" s="212" t="s">
        <v>1992</v>
      </c>
      <c r="R575" s="212" t="s">
        <v>2055</v>
      </c>
      <c r="S575" s="212" t="s">
        <v>2185</v>
      </c>
      <c r="T575" s="225"/>
    </row>
    <row r="576" spans="1:20" ht="13.8" x14ac:dyDescent="0.2">
      <c r="A576" s="212" t="s">
        <v>2056</v>
      </c>
      <c r="B576" s="212" t="s">
        <v>157</v>
      </c>
      <c r="C576" s="212" t="s">
        <v>814</v>
      </c>
      <c r="D576" s="212" t="s">
        <v>121</v>
      </c>
      <c r="E576" s="212" t="s">
        <v>158</v>
      </c>
      <c r="F576" s="212" t="s">
        <v>159</v>
      </c>
      <c r="G576" s="212" t="s">
        <v>161</v>
      </c>
      <c r="H576" s="212">
        <v>59</v>
      </c>
      <c r="I576" s="212" t="s">
        <v>1769</v>
      </c>
      <c r="J576" s="212" t="s">
        <v>1770</v>
      </c>
      <c r="K576" s="212" t="s">
        <v>162</v>
      </c>
      <c r="L576" s="212" t="s">
        <v>160</v>
      </c>
      <c r="M576" s="212" t="s">
        <v>160</v>
      </c>
      <c r="N576" s="212"/>
      <c r="O576" s="212">
        <v>318</v>
      </c>
      <c r="P576" s="212" t="s">
        <v>163</v>
      </c>
      <c r="Q576" s="212"/>
      <c r="R576" s="212" t="s">
        <v>762</v>
      </c>
      <c r="S576" s="212" t="s">
        <v>763</v>
      </c>
      <c r="T576" s="225"/>
    </row>
    <row r="577" spans="1:20" ht="41.4" x14ac:dyDescent="0.2">
      <c r="A577" s="212" t="s">
        <v>2057</v>
      </c>
      <c r="B577" s="212" t="s">
        <v>795</v>
      </c>
      <c r="C577" s="213" t="s">
        <v>796</v>
      </c>
      <c r="D577" s="212" t="s">
        <v>773</v>
      </c>
      <c r="E577" s="212" t="s">
        <v>158</v>
      </c>
      <c r="F577" s="212" t="s">
        <v>2085</v>
      </c>
      <c r="G577" s="212" t="s">
        <v>161</v>
      </c>
      <c r="H577" s="212">
        <v>65</v>
      </c>
      <c r="I577" s="212" t="s">
        <v>2058</v>
      </c>
      <c r="J577" s="212" t="s">
        <v>2059</v>
      </c>
      <c r="K577" s="212" t="s">
        <v>2060</v>
      </c>
      <c r="L577" s="212" t="s">
        <v>2061</v>
      </c>
      <c r="M577" s="212" t="s">
        <v>1009</v>
      </c>
      <c r="N577" s="212"/>
      <c r="O577" s="212">
        <v>1</v>
      </c>
      <c r="P577" s="212" t="s">
        <v>163</v>
      </c>
      <c r="Q577" s="212">
        <v>2011</v>
      </c>
      <c r="R577" s="212"/>
      <c r="S577" s="212"/>
      <c r="T577" s="225"/>
    </row>
    <row r="578" spans="1:20" ht="27.6" x14ac:dyDescent="0.2">
      <c r="A578" s="212" t="s">
        <v>2062</v>
      </c>
      <c r="B578" s="212" t="s">
        <v>157</v>
      </c>
      <c r="C578" s="212" t="s">
        <v>814</v>
      </c>
      <c r="D578" s="212" t="s">
        <v>121</v>
      </c>
      <c r="E578" s="212" t="s">
        <v>158</v>
      </c>
      <c r="F578" s="212"/>
      <c r="G578" s="212" t="s">
        <v>161</v>
      </c>
      <c r="H578" s="212">
        <v>65</v>
      </c>
      <c r="I578" s="212" t="s">
        <v>2058</v>
      </c>
      <c r="J578" s="212" t="s">
        <v>2059</v>
      </c>
      <c r="K578" s="212" t="s">
        <v>2063</v>
      </c>
      <c r="L578" s="212" t="s">
        <v>2064</v>
      </c>
      <c r="M578" s="212" t="s">
        <v>2065</v>
      </c>
      <c r="N578" s="212"/>
      <c r="O578" s="212">
        <v>1</v>
      </c>
      <c r="P578" s="212" t="s">
        <v>163</v>
      </c>
      <c r="Q578" s="212"/>
      <c r="R578" s="212"/>
      <c r="S578" s="212"/>
      <c r="T578" s="225"/>
    </row>
    <row r="579" spans="1:20" ht="41.4" x14ac:dyDescent="0.2">
      <c r="A579" s="212" t="s">
        <v>2066</v>
      </c>
      <c r="B579" s="212" t="s">
        <v>795</v>
      </c>
      <c r="C579" s="212" t="s">
        <v>796</v>
      </c>
      <c r="D579" s="212" t="s">
        <v>773</v>
      </c>
      <c r="E579" s="212" t="s">
        <v>158</v>
      </c>
      <c r="F579" s="212" t="s">
        <v>2084</v>
      </c>
      <c r="G579" s="212" t="s">
        <v>161</v>
      </c>
      <c r="H579" s="212">
        <v>65</v>
      </c>
      <c r="I579" s="212" t="s">
        <v>2058</v>
      </c>
      <c r="J579" s="212" t="s">
        <v>2059</v>
      </c>
      <c r="K579" s="212" t="s">
        <v>2067</v>
      </c>
      <c r="L579" s="212" t="s">
        <v>2068</v>
      </c>
      <c r="M579" s="212" t="s">
        <v>1009</v>
      </c>
      <c r="N579" s="212"/>
      <c r="O579" s="212">
        <v>3</v>
      </c>
      <c r="P579" s="212" t="s">
        <v>163</v>
      </c>
      <c r="Q579" s="212">
        <v>2011</v>
      </c>
      <c r="R579" s="212"/>
      <c r="S579" s="212"/>
      <c r="T579" s="225"/>
    </row>
    <row r="580" spans="1:20" ht="41.4" x14ac:dyDescent="0.2">
      <c r="A580" s="212" t="s">
        <v>2069</v>
      </c>
      <c r="B580" s="212" t="s">
        <v>795</v>
      </c>
      <c r="C580" s="213" t="s">
        <v>796</v>
      </c>
      <c r="D580" s="212" t="s">
        <v>773</v>
      </c>
      <c r="E580" s="212" t="s">
        <v>158</v>
      </c>
      <c r="F580" s="212" t="s">
        <v>2090</v>
      </c>
      <c r="G580" s="212" t="s">
        <v>161</v>
      </c>
      <c r="H580" s="212">
        <v>65</v>
      </c>
      <c r="I580" s="212" t="s">
        <v>2058</v>
      </c>
      <c r="J580" s="212" t="s">
        <v>2059</v>
      </c>
      <c r="K580" s="212" t="s">
        <v>2070</v>
      </c>
      <c r="L580" s="212" t="s">
        <v>2061</v>
      </c>
      <c r="M580" s="212" t="s">
        <v>1009</v>
      </c>
      <c r="N580" s="212"/>
      <c r="O580" s="212">
        <v>1</v>
      </c>
      <c r="P580" s="212" t="s">
        <v>163</v>
      </c>
      <c r="Q580" s="212">
        <v>2011</v>
      </c>
      <c r="R580" s="212"/>
      <c r="S580" s="212"/>
      <c r="T580" s="225"/>
    </row>
    <row r="581" spans="1:20" ht="13.8" x14ac:dyDescent="0.2">
      <c r="A581" s="212" t="s">
        <v>2071</v>
      </c>
      <c r="B581" s="212" t="s">
        <v>157</v>
      </c>
      <c r="C581" s="212" t="s">
        <v>814</v>
      </c>
      <c r="D581" s="212" t="s">
        <v>121</v>
      </c>
      <c r="E581" s="212" t="s">
        <v>158</v>
      </c>
      <c r="F581" s="212" t="s">
        <v>1987</v>
      </c>
      <c r="G581" s="212" t="s">
        <v>161</v>
      </c>
      <c r="H581" s="212">
        <v>65</v>
      </c>
      <c r="I581" s="212" t="s">
        <v>2072</v>
      </c>
      <c r="J581" s="212" t="s">
        <v>2073</v>
      </c>
      <c r="K581" s="212" t="s">
        <v>2074</v>
      </c>
      <c r="L581" s="212" t="s">
        <v>2075</v>
      </c>
      <c r="M581" s="212" t="s">
        <v>2076</v>
      </c>
      <c r="N581" s="212"/>
      <c r="O581" s="212">
        <v>1</v>
      </c>
      <c r="P581" s="212" t="s">
        <v>163</v>
      </c>
      <c r="Q581" s="212" t="s">
        <v>1992</v>
      </c>
      <c r="R581" s="212" t="s">
        <v>2077</v>
      </c>
      <c r="S581" s="212"/>
      <c r="T581" s="225"/>
    </row>
    <row r="582" spans="1:20" ht="27.6" x14ac:dyDescent="0.2">
      <c r="A582" s="212" t="s">
        <v>2078</v>
      </c>
      <c r="B582" s="212" t="s">
        <v>157</v>
      </c>
      <c r="C582" s="212" t="s">
        <v>814</v>
      </c>
      <c r="D582" s="212" t="s">
        <v>121</v>
      </c>
      <c r="E582" s="212" t="s">
        <v>158</v>
      </c>
      <c r="F582" s="212" t="s">
        <v>373</v>
      </c>
      <c r="G582" s="212" t="s">
        <v>161</v>
      </c>
      <c r="H582" s="212">
        <v>65</v>
      </c>
      <c r="I582" s="212" t="s">
        <v>2079</v>
      </c>
      <c r="J582" s="212" t="s">
        <v>2080</v>
      </c>
      <c r="K582" s="212" t="s">
        <v>2081</v>
      </c>
      <c r="L582" s="212" t="s">
        <v>1942</v>
      </c>
      <c r="M582" s="212" t="s">
        <v>2082</v>
      </c>
      <c r="N582" s="212"/>
      <c r="O582" s="212">
        <v>1</v>
      </c>
      <c r="P582" s="212" t="s">
        <v>163</v>
      </c>
      <c r="Q582" s="212">
        <v>2024</v>
      </c>
      <c r="R582" s="212" t="s">
        <v>1999</v>
      </c>
      <c r="S582" s="212"/>
      <c r="T582" s="225"/>
    </row>
    <row r="583" spans="1:20" ht="97.2" thickBot="1" x14ac:dyDescent="0.25">
      <c r="A583" s="212" t="s">
        <v>2139</v>
      </c>
      <c r="B583" s="212" t="s">
        <v>157</v>
      </c>
      <c r="C583" s="212" t="s">
        <v>814</v>
      </c>
      <c r="D583" s="212" t="s">
        <v>121</v>
      </c>
      <c r="E583" s="212" t="s">
        <v>158</v>
      </c>
      <c r="F583" s="212"/>
      <c r="G583" s="212" t="s">
        <v>2140</v>
      </c>
      <c r="H583" s="212">
        <v>0</v>
      </c>
      <c r="I583" s="212">
        <v>0</v>
      </c>
      <c r="J583" s="212" t="s">
        <v>2141</v>
      </c>
      <c r="K583" s="212" t="s">
        <v>2142</v>
      </c>
      <c r="L583" s="212" t="s">
        <v>2143</v>
      </c>
      <c r="M583" s="212" t="s">
        <v>2144</v>
      </c>
      <c r="N583" s="212"/>
      <c r="O583" s="212">
        <v>23</v>
      </c>
      <c r="P583" s="212" t="s">
        <v>163</v>
      </c>
      <c r="Q583" s="212" t="s">
        <v>160</v>
      </c>
      <c r="R583" s="212" t="s">
        <v>2145</v>
      </c>
      <c r="S583" s="212"/>
      <c r="T583" s="225"/>
    </row>
    <row r="584" spans="1:20" ht="13.2" thickBot="1" x14ac:dyDescent="0.25">
      <c r="S584" s="220" t="s">
        <v>103</v>
      </c>
      <c r="T584" s="221">
        <f>SUM(T2:T583)</f>
        <v>0</v>
      </c>
    </row>
  </sheetData>
  <sheetProtection algorithmName="SHA-512" hashValue="eziGOmwjl4IPZk4dpBQSmnO072yfSlULpsKHqQnksbpOPMnMdlKsyACZREyfXhcxEr0aWY26yur7XljIHB3lhQ==" saltValue="eRmA02n9MC2O76lWtYjw+Q==" spinCount="100000" sheet="1" selectLockedCells="1" autoFilter="0"/>
  <autoFilter ref="A1:Y584" xr:uid="{00000000-0001-0000-0200-000000000000}"/>
  <pageMargins left="0.74803149606299213" right="0.74803149606299213" top="1.7716535433070868" bottom="0.98425196850393704" header="0.51181102362204722" footer="0.51181102362204722"/>
  <pageSetup paperSize="9" scale="19" fitToHeight="0" orientation="landscape" r:id="rId1"/>
  <headerFooter alignWithMargins="0">
    <oddHeader>&amp;L&amp;G</oddHeader>
    <oddFooter xml:space="preserve">&amp;C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CC59"/>
  <sheetViews>
    <sheetView showGridLines="0" showRowColHeaders="0" showZeros="0" view="pageBreakPreview" topLeftCell="A2" zoomScale="115" zoomScaleNormal="75" zoomScaleSheetLayoutView="115" zoomScalePageLayoutView="75" workbookViewId="0">
      <selection activeCell="F19" sqref="F19"/>
    </sheetView>
  </sheetViews>
  <sheetFormatPr defaultColWidth="8.88671875" defaultRowHeight="11.4" x14ac:dyDescent="0.2"/>
  <cols>
    <col min="1" max="1" width="2.6640625" style="63" customWidth="1"/>
    <col min="2" max="2" width="1.6640625" style="63" customWidth="1"/>
    <col min="3" max="3" width="11.44140625" style="63" customWidth="1"/>
    <col min="4" max="4" width="8.88671875" style="63"/>
    <col min="5" max="5" width="30.88671875" style="63" customWidth="1"/>
    <col min="6" max="6" width="12" style="63" customWidth="1"/>
    <col min="7" max="9" width="14.44140625" style="63" bestFit="1" customWidth="1"/>
    <col min="10" max="10" width="8.88671875" style="63"/>
    <col min="11" max="11" width="0" style="63" hidden="1" customWidth="1"/>
    <col min="12" max="79" width="9.109375" style="63" hidden="1" customWidth="1"/>
    <col min="80" max="80" width="20.77734375" style="63" hidden="1" customWidth="1"/>
    <col min="81" max="81" width="8.88671875" style="63" hidden="1" customWidth="1"/>
    <col min="82" max="198" width="0" style="63" hidden="1" customWidth="1"/>
    <col min="199" max="16384" width="8.88671875" style="63"/>
  </cols>
  <sheetData>
    <row r="1" spans="1:80" x14ac:dyDescent="0.2">
      <c r="A1" s="61"/>
      <c r="B1" s="265" t="str">
        <f>Inschrijfbiljet!A1</f>
        <v>Inschrijfformulieren provincie Noord-Brabant</v>
      </c>
      <c r="C1" s="265"/>
      <c r="D1" s="265"/>
      <c r="E1" s="265"/>
      <c r="F1" s="265"/>
      <c r="G1" s="265"/>
      <c r="H1" s="265"/>
      <c r="I1" s="265"/>
      <c r="J1" s="61"/>
    </row>
    <row r="2" spans="1:80" x14ac:dyDescent="0.2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80" x14ac:dyDescent="0.2">
      <c r="A3" s="265" t="s">
        <v>14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80" ht="15" customHeight="1" x14ac:dyDescent="0.2">
      <c r="A4" s="265" t="s">
        <v>109</v>
      </c>
      <c r="B4" s="265"/>
      <c r="C4" s="265"/>
      <c r="D4" s="265"/>
      <c r="E4" s="265"/>
      <c r="F4" s="265"/>
      <c r="G4" s="265"/>
      <c r="H4" s="265"/>
      <c r="I4" s="265"/>
      <c r="J4" s="265"/>
    </row>
    <row r="5" spans="1:80" ht="15" customHeight="1" x14ac:dyDescent="0.2">
      <c r="A5" s="62"/>
      <c r="B5" s="61"/>
      <c r="C5" s="61"/>
      <c r="D5" s="61"/>
      <c r="E5" s="61"/>
      <c r="F5" s="61"/>
      <c r="G5" s="61"/>
      <c r="H5" s="61"/>
      <c r="I5" s="61"/>
      <c r="J5" s="61"/>
    </row>
    <row r="6" spans="1:80" s="66" customFormat="1" ht="20.100000000000001" customHeight="1" x14ac:dyDescent="0.25">
      <c r="A6" s="64"/>
      <c r="B6" s="64"/>
      <c r="C6" s="65" t="s">
        <v>11</v>
      </c>
      <c r="E6" s="274">
        <f>Inschrijfbiljet!E4</f>
        <v>0</v>
      </c>
      <c r="F6" s="275"/>
      <c r="G6" s="276"/>
      <c r="H6" s="67"/>
      <c r="I6" s="67"/>
      <c r="J6" s="67"/>
    </row>
    <row r="7" spans="1:80" ht="15" customHeight="1" x14ac:dyDescent="0.2">
      <c r="A7" s="62"/>
      <c r="B7" s="61"/>
      <c r="C7" s="61"/>
      <c r="D7" s="61"/>
      <c r="E7" s="61"/>
      <c r="F7" s="61"/>
      <c r="G7" s="61"/>
      <c r="H7" s="61"/>
      <c r="I7" s="61"/>
      <c r="J7" s="61"/>
    </row>
    <row r="8" spans="1:80" ht="15" customHeight="1" x14ac:dyDescent="0.2">
      <c r="A8" s="279" t="s">
        <v>110</v>
      </c>
      <c r="B8" s="279"/>
      <c r="C8" s="279"/>
      <c r="D8" s="279"/>
      <c r="E8" s="279"/>
      <c r="F8" s="279"/>
      <c r="G8" s="279"/>
      <c r="H8" s="279"/>
      <c r="I8" s="279"/>
      <c r="J8" s="279"/>
    </row>
    <row r="9" spans="1:80" ht="15" customHeight="1" x14ac:dyDescent="0.2">
      <c r="A9" s="279" t="s">
        <v>111</v>
      </c>
      <c r="B9" s="279"/>
      <c r="C9" s="279"/>
      <c r="D9" s="279"/>
      <c r="E9" s="279"/>
      <c r="F9" s="279"/>
      <c r="G9" s="279"/>
      <c r="H9" s="279"/>
      <c r="I9" s="279"/>
      <c r="J9" s="279"/>
    </row>
    <row r="10" spans="1:80" ht="15" customHeight="1" x14ac:dyDescent="0.2">
      <c r="A10" s="279" t="s">
        <v>68</v>
      </c>
      <c r="B10" s="279"/>
      <c r="C10" s="279"/>
      <c r="D10" s="279"/>
      <c r="E10" s="279"/>
      <c r="F10" s="279"/>
      <c r="G10" s="279"/>
      <c r="H10" s="279"/>
      <c r="I10" s="279"/>
      <c r="J10" s="279"/>
    </row>
    <row r="11" spans="1:80" ht="1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</row>
    <row r="12" spans="1:80" ht="15" customHeight="1" x14ac:dyDescent="0.2">
      <c r="A12" s="61"/>
      <c r="B12" s="61"/>
      <c r="C12" s="61"/>
      <c r="D12" s="61"/>
      <c r="E12" s="61"/>
      <c r="F12" s="61"/>
      <c r="G12" s="61"/>
      <c r="H12" s="61"/>
      <c r="I12" s="61"/>
      <c r="J12" s="61"/>
    </row>
    <row r="13" spans="1:80" ht="15" customHeight="1" thickBot="1" x14ac:dyDescent="0.25">
      <c r="A13" s="62" t="s">
        <v>15</v>
      </c>
      <c r="B13" s="62" t="s">
        <v>16</v>
      </c>
      <c r="C13" s="62"/>
      <c r="D13" s="61"/>
      <c r="E13" s="61"/>
      <c r="F13" s="61"/>
      <c r="G13" s="61"/>
      <c r="H13" s="61"/>
      <c r="I13" s="61"/>
      <c r="J13" s="61"/>
    </row>
    <row r="14" spans="1:80" ht="15" customHeight="1" x14ac:dyDescent="0.2">
      <c r="A14" s="61"/>
      <c r="B14" s="68" t="s">
        <v>2</v>
      </c>
      <c r="C14" s="69" t="s">
        <v>20</v>
      </c>
      <c r="D14" s="69"/>
      <c r="E14" s="69"/>
      <c r="F14" s="69"/>
      <c r="G14" s="70" t="s">
        <v>17</v>
      </c>
      <c r="H14" s="71" t="s">
        <v>18</v>
      </c>
      <c r="I14" s="72"/>
      <c r="J14" s="61"/>
    </row>
    <row r="15" spans="1:80" ht="15" customHeight="1" x14ac:dyDescent="0.2">
      <c r="A15" s="61"/>
      <c r="B15" s="73" t="s">
        <v>2</v>
      </c>
      <c r="C15" s="74" t="s">
        <v>100</v>
      </c>
      <c r="D15" s="74"/>
      <c r="E15" s="74"/>
      <c r="F15" s="122"/>
      <c r="G15" s="75" t="s">
        <v>21</v>
      </c>
      <c r="H15" s="76" t="s">
        <v>75</v>
      </c>
      <c r="I15" s="77"/>
      <c r="J15" s="61"/>
      <c r="CB15" s="208">
        <f>5000*(1+(F15/100)*EXP(50*((F15/100)-0.01)))</f>
        <v>5000</v>
      </c>
    </row>
    <row r="16" spans="1:80" ht="15" customHeight="1" x14ac:dyDescent="0.2">
      <c r="A16" s="61"/>
      <c r="B16" s="73"/>
      <c r="C16" s="74" t="s">
        <v>101</v>
      </c>
      <c r="D16" s="74"/>
      <c r="E16" s="74"/>
      <c r="F16" s="122"/>
      <c r="G16" s="75" t="s">
        <v>21</v>
      </c>
      <c r="H16" s="78" t="s">
        <v>76</v>
      </c>
      <c r="I16" s="77"/>
      <c r="J16" s="61"/>
      <c r="CB16" s="208">
        <f>2500*(1+(F16/100)*EXP(50*((F16/100)-0.01)))</f>
        <v>2500</v>
      </c>
    </row>
    <row r="17" spans="1:80" ht="15" customHeight="1" x14ac:dyDescent="0.2">
      <c r="A17" s="61"/>
      <c r="B17" s="79"/>
      <c r="C17" s="74"/>
      <c r="D17" s="74"/>
      <c r="E17" s="74"/>
      <c r="F17" s="131"/>
      <c r="G17" s="80" t="s">
        <v>17</v>
      </c>
      <c r="H17" s="81" t="s">
        <v>77</v>
      </c>
      <c r="I17" s="82" t="s">
        <v>22</v>
      </c>
      <c r="J17" s="61"/>
    </row>
    <row r="18" spans="1:80" ht="15" customHeight="1" x14ac:dyDescent="0.2">
      <c r="A18" s="61"/>
      <c r="B18" s="73" t="s">
        <v>23</v>
      </c>
      <c r="C18" s="83"/>
      <c r="D18" s="83"/>
      <c r="E18" s="83"/>
      <c r="F18" s="83"/>
      <c r="G18" s="75" t="s">
        <v>17</v>
      </c>
      <c r="H18" s="76" t="s">
        <v>19</v>
      </c>
      <c r="I18" s="84"/>
      <c r="J18" s="61"/>
    </row>
    <row r="19" spans="1:80" ht="15" customHeight="1" x14ac:dyDescent="0.2">
      <c r="A19" s="61"/>
      <c r="B19" s="73" t="s">
        <v>24</v>
      </c>
      <c r="C19" s="83"/>
      <c r="D19" s="83"/>
      <c r="E19" s="83"/>
      <c r="F19" s="122"/>
      <c r="G19" s="75" t="s">
        <v>21</v>
      </c>
      <c r="H19" s="78" t="s">
        <v>78</v>
      </c>
      <c r="I19" s="84"/>
      <c r="J19" s="61"/>
      <c r="CB19" s="208">
        <f>10000*(1+(F19/100)*EXP(50*((F19/100)-0.01)))</f>
        <v>10000</v>
      </c>
    </row>
    <row r="20" spans="1:80" ht="15" customHeight="1" x14ac:dyDescent="0.2">
      <c r="A20" s="61"/>
      <c r="B20" s="73"/>
      <c r="C20" s="83"/>
      <c r="D20" s="83"/>
      <c r="E20" s="83"/>
      <c r="F20" s="83"/>
      <c r="G20" s="75" t="s">
        <v>69</v>
      </c>
      <c r="H20" s="76" t="s">
        <v>79</v>
      </c>
      <c r="I20" s="82" t="s">
        <v>25</v>
      </c>
      <c r="J20" s="61"/>
    </row>
    <row r="21" spans="1:80" ht="15" customHeight="1" x14ac:dyDescent="0.2">
      <c r="A21" s="61"/>
      <c r="B21" s="73" t="s">
        <v>74</v>
      </c>
      <c r="C21" s="83"/>
      <c r="D21" s="83"/>
      <c r="E21" s="83"/>
      <c r="F21" s="83"/>
      <c r="G21" s="75"/>
      <c r="H21" s="76"/>
      <c r="I21" s="82" t="s">
        <v>70</v>
      </c>
      <c r="J21" s="61"/>
    </row>
    <row r="22" spans="1:80" ht="15" customHeight="1" x14ac:dyDescent="0.2">
      <c r="A22" s="61"/>
      <c r="B22" s="268" t="s">
        <v>73</v>
      </c>
      <c r="C22" s="269"/>
      <c r="D22" s="269"/>
      <c r="E22" s="269"/>
      <c r="F22" s="269"/>
      <c r="G22" s="269"/>
      <c r="H22" s="270"/>
      <c r="I22" s="137"/>
      <c r="J22" s="61"/>
    </row>
    <row r="23" spans="1:80" ht="15" customHeight="1" thickBot="1" x14ac:dyDescent="0.25">
      <c r="A23" s="61"/>
      <c r="B23" s="271"/>
      <c r="C23" s="272"/>
      <c r="D23" s="272"/>
      <c r="E23" s="272"/>
      <c r="F23" s="272"/>
      <c r="G23" s="272"/>
      <c r="H23" s="273"/>
      <c r="I23" s="85" t="s">
        <v>26</v>
      </c>
      <c r="J23" s="61"/>
      <c r="CB23" s="209">
        <f>SUM(CB40:CB42,CB35:CB38,CB19,CB15:CB16)</f>
        <v>17500</v>
      </c>
    </row>
    <row r="24" spans="1:80" ht="15" customHeight="1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</row>
    <row r="25" spans="1:80" ht="15" customHeight="1" x14ac:dyDescent="0.2">
      <c r="A25" s="61"/>
      <c r="B25" s="138" t="s">
        <v>3</v>
      </c>
      <c r="C25" s="61" t="s">
        <v>27</v>
      </c>
      <c r="D25" s="61"/>
      <c r="E25" s="61"/>
      <c r="F25" s="61"/>
      <c r="G25" s="61"/>
      <c r="H25" s="61"/>
      <c r="I25" s="61"/>
      <c r="J25" s="61"/>
    </row>
    <row r="26" spans="1:80" ht="15" customHeight="1" x14ac:dyDescent="0.2">
      <c r="A26" s="61"/>
      <c r="B26" s="61"/>
      <c r="C26" s="61" t="s">
        <v>28</v>
      </c>
      <c r="D26" s="61"/>
      <c r="E26" s="61"/>
      <c r="F26" s="61"/>
      <c r="G26" s="61"/>
      <c r="H26" s="61"/>
      <c r="I26" s="61"/>
      <c r="J26" s="61"/>
    </row>
    <row r="27" spans="1:80" ht="15" customHeight="1" x14ac:dyDescent="0.2">
      <c r="A27" s="61"/>
      <c r="B27" s="61"/>
      <c r="C27" s="61" t="s">
        <v>29</v>
      </c>
      <c r="D27" s="139">
        <v>1</v>
      </c>
      <c r="E27" s="61"/>
      <c r="F27" s="61"/>
      <c r="G27" s="61"/>
      <c r="H27" s="61"/>
      <c r="I27" s="61"/>
      <c r="J27" s="61"/>
    </row>
    <row r="28" spans="1:80" ht="15" customHeight="1" x14ac:dyDescent="0.2">
      <c r="A28" s="61"/>
      <c r="B28" s="61"/>
      <c r="C28" s="61" t="s">
        <v>93</v>
      </c>
      <c r="D28" s="139">
        <v>1</v>
      </c>
      <c r="E28" s="61"/>
      <c r="F28" s="61"/>
      <c r="G28" s="61"/>
      <c r="H28" s="61"/>
      <c r="I28" s="61"/>
      <c r="J28" s="61"/>
    </row>
    <row r="29" spans="1:80" ht="15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</row>
    <row r="30" spans="1:80" ht="15" customHeight="1" thickBot="1" x14ac:dyDescent="0.25">
      <c r="A30" s="62" t="s">
        <v>30</v>
      </c>
      <c r="B30" s="62" t="s">
        <v>31</v>
      </c>
      <c r="C30" s="62"/>
      <c r="D30" s="61"/>
      <c r="E30" s="61"/>
      <c r="F30" s="61"/>
      <c r="G30" s="61"/>
      <c r="H30" s="61"/>
      <c r="I30" s="61"/>
      <c r="J30" s="61"/>
    </row>
    <row r="31" spans="1:80" ht="15" customHeight="1" thickBot="1" x14ac:dyDescent="0.25">
      <c r="A31" s="61"/>
      <c r="B31" s="86" t="s">
        <v>32</v>
      </c>
      <c r="C31" s="87"/>
      <c r="D31" s="87"/>
      <c r="E31" s="87"/>
      <c r="F31" s="140"/>
      <c r="G31" s="140"/>
      <c r="H31" s="140"/>
      <c r="I31" s="141"/>
      <c r="J31" s="61"/>
    </row>
    <row r="32" spans="1:80" s="93" customFormat="1" ht="15" customHeight="1" x14ac:dyDescent="0.2">
      <c r="A32" s="61"/>
      <c r="B32" s="88"/>
      <c r="C32" s="89"/>
      <c r="D32" s="89"/>
      <c r="E32" s="89"/>
      <c r="F32" s="90" t="s">
        <v>33</v>
      </c>
      <c r="G32" s="90" t="s">
        <v>33</v>
      </c>
      <c r="H32" s="90" t="s">
        <v>33</v>
      </c>
      <c r="I32" s="91" t="s">
        <v>34</v>
      </c>
      <c r="J32" s="92"/>
    </row>
    <row r="33" spans="1:81" s="99" customFormat="1" x14ac:dyDescent="0.2">
      <c r="A33" s="61"/>
      <c r="B33" s="94"/>
      <c r="C33" s="95"/>
      <c r="D33" s="95"/>
      <c r="E33" s="95"/>
      <c r="F33" s="96" t="s">
        <v>58</v>
      </c>
      <c r="G33" s="96" t="s">
        <v>59</v>
      </c>
      <c r="H33" s="97" t="s">
        <v>36</v>
      </c>
      <c r="I33" s="98" t="s">
        <v>37</v>
      </c>
      <c r="J33" s="95"/>
    </row>
    <row r="34" spans="1:81" s="99" customFormat="1" ht="15" customHeight="1" thickBot="1" x14ac:dyDescent="0.25">
      <c r="A34" s="61"/>
      <c r="B34" s="94"/>
      <c r="C34" s="95"/>
      <c r="D34" s="95"/>
      <c r="E34" s="95"/>
      <c r="F34" s="96" t="s">
        <v>38</v>
      </c>
      <c r="G34" s="96" t="s">
        <v>38</v>
      </c>
      <c r="H34" s="96" t="s">
        <v>39</v>
      </c>
      <c r="I34" s="98" t="s">
        <v>40</v>
      </c>
      <c r="J34" s="95"/>
    </row>
    <row r="35" spans="1:81" ht="15" customHeight="1" x14ac:dyDescent="0.2">
      <c r="A35" s="61"/>
      <c r="B35" s="142" t="s">
        <v>2</v>
      </c>
      <c r="C35" s="178" t="s">
        <v>141</v>
      </c>
      <c r="D35" s="143"/>
      <c r="E35" s="144"/>
      <c r="F35" s="179"/>
      <c r="G35" s="180" t="s">
        <v>81</v>
      </c>
      <c r="H35" s="180" t="s">
        <v>82</v>
      </c>
      <c r="I35" s="181" t="s">
        <v>83</v>
      </c>
      <c r="J35" s="61"/>
      <c r="CB35" s="208">
        <f>500*(F35*EXP(0.04*(F35-60)))</f>
        <v>0</v>
      </c>
      <c r="CC35" s="208"/>
    </row>
    <row r="36" spans="1:81" ht="15" customHeight="1" thickBot="1" x14ac:dyDescent="0.25">
      <c r="A36" s="61"/>
      <c r="B36" s="167" t="s">
        <v>2</v>
      </c>
      <c r="C36" s="182" t="s">
        <v>114</v>
      </c>
      <c r="D36" s="166"/>
      <c r="E36" s="173"/>
      <c r="F36" s="183"/>
      <c r="G36" s="184" t="s">
        <v>81</v>
      </c>
      <c r="H36" s="184" t="s">
        <v>82</v>
      </c>
      <c r="I36" s="185" t="s">
        <v>83</v>
      </c>
      <c r="J36" s="61"/>
      <c r="CB36" s="208">
        <f t="shared" ref="CB36:CB38" si="0">500*(F36*EXP(0.04*(F36-60)))</f>
        <v>0</v>
      </c>
      <c r="CC36" s="208"/>
    </row>
    <row r="37" spans="1:81" ht="15" customHeight="1" x14ac:dyDescent="0.2">
      <c r="A37" s="61"/>
      <c r="B37" s="142" t="s">
        <v>2</v>
      </c>
      <c r="C37" s="143" t="s">
        <v>112</v>
      </c>
      <c r="D37" s="143"/>
      <c r="E37" s="144"/>
      <c r="F37" s="179"/>
      <c r="G37" s="180" t="s">
        <v>81</v>
      </c>
      <c r="H37" s="180" t="s">
        <v>82</v>
      </c>
      <c r="I37" s="181" t="s">
        <v>83</v>
      </c>
      <c r="J37" s="61"/>
      <c r="CB37" s="208">
        <f t="shared" si="0"/>
        <v>0</v>
      </c>
      <c r="CC37" s="208"/>
    </row>
    <row r="38" spans="1:81" ht="15" customHeight="1" thickBot="1" x14ac:dyDescent="0.25">
      <c r="A38" s="61"/>
      <c r="B38" s="167" t="s">
        <v>2</v>
      </c>
      <c r="C38" s="166" t="s">
        <v>113</v>
      </c>
      <c r="D38" s="166"/>
      <c r="E38" s="173"/>
      <c r="F38" s="174"/>
      <c r="G38" s="175" t="s">
        <v>81</v>
      </c>
      <c r="H38" s="175" t="s">
        <v>82</v>
      </c>
      <c r="I38" s="176" t="s">
        <v>83</v>
      </c>
      <c r="J38" s="61"/>
      <c r="CB38" s="208">
        <f t="shared" si="0"/>
        <v>0</v>
      </c>
      <c r="CC38" s="208"/>
    </row>
    <row r="39" spans="1:81" ht="15" customHeight="1" x14ac:dyDescent="0.2">
      <c r="A39" s="61"/>
      <c r="B39" s="142" t="s">
        <v>2</v>
      </c>
      <c r="C39" s="143" t="s">
        <v>124</v>
      </c>
      <c r="D39" s="143"/>
      <c r="E39" s="144"/>
      <c r="F39" s="186"/>
      <c r="G39" s="180"/>
      <c r="H39" s="180"/>
      <c r="I39" s="181"/>
      <c r="J39" s="61"/>
      <c r="CB39" s="208"/>
      <c r="CC39" s="208"/>
    </row>
    <row r="40" spans="1:81" ht="15" customHeight="1" x14ac:dyDescent="0.2">
      <c r="A40" s="61"/>
      <c r="B40" s="147"/>
      <c r="C40" s="61" t="s">
        <v>142</v>
      </c>
      <c r="D40" s="61"/>
      <c r="E40" s="148"/>
      <c r="F40" s="168"/>
      <c r="G40" s="169" t="s">
        <v>81</v>
      </c>
      <c r="H40" s="169" t="s">
        <v>82</v>
      </c>
      <c r="I40" s="170" t="s">
        <v>83</v>
      </c>
      <c r="J40" s="61"/>
      <c r="CB40" s="208">
        <f>200*(F40*EXP(0.04*(F40-60)))</f>
        <v>0</v>
      </c>
      <c r="CC40" s="208"/>
    </row>
    <row r="41" spans="1:81" ht="15" customHeight="1" thickBot="1" x14ac:dyDescent="0.25">
      <c r="A41" s="61"/>
      <c r="B41" s="177"/>
      <c r="C41" s="171" t="s">
        <v>143</v>
      </c>
      <c r="D41" s="171"/>
      <c r="E41" s="172"/>
      <c r="F41" s="153"/>
      <c r="G41" s="149" t="s">
        <v>81</v>
      </c>
      <c r="H41" s="149" t="s">
        <v>82</v>
      </c>
      <c r="I41" s="150" t="s">
        <v>83</v>
      </c>
      <c r="J41" s="61"/>
      <c r="CB41" s="208">
        <f>200*(F41*EXP(0.04*(F41-60)))</f>
        <v>0</v>
      </c>
      <c r="CC41" s="208"/>
    </row>
    <row r="42" spans="1:81" ht="15" customHeight="1" thickBot="1" x14ac:dyDescent="0.25">
      <c r="A42" s="61"/>
      <c r="B42" s="187" t="s">
        <v>2</v>
      </c>
      <c r="C42" s="188" t="s">
        <v>144</v>
      </c>
      <c r="D42" s="188"/>
      <c r="E42" s="189"/>
      <c r="F42" s="190"/>
      <c r="G42" s="191" t="s">
        <v>81</v>
      </c>
      <c r="H42" s="192" t="s">
        <v>82</v>
      </c>
      <c r="I42" s="193" t="s">
        <v>83</v>
      </c>
      <c r="J42" s="61"/>
      <c r="CB42" s="208">
        <f>100*(F42*EXP(0.04*(F42-60)))</f>
        <v>0</v>
      </c>
      <c r="CC42" s="208"/>
    </row>
    <row r="43" spans="1:81" ht="15" customHeight="1" x14ac:dyDescent="0.2">
      <c r="A43" s="61"/>
      <c r="B43" s="61"/>
      <c r="C43" s="61"/>
      <c r="D43" s="61"/>
      <c r="E43" s="61"/>
      <c r="F43" s="61"/>
      <c r="G43" s="61"/>
      <c r="H43" s="61"/>
      <c r="I43" s="61"/>
      <c r="J43" s="61"/>
      <c r="CB43" s="208"/>
    </row>
    <row r="44" spans="1:81" ht="15" customHeight="1" x14ac:dyDescent="0.2">
      <c r="A44" s="61"/>
      <c r="B44" s="61" t="s">
        <v>780</v>
      </c>
      <c r="C44" s="61"/>
      <c r="D44" s="61"/>
      <c r="E44" s="61"/>
      <c r="F44" s="61"/>
      <c r="G44" s="61"/>
      <c r="H44" s="61"/>
      <c r="I44" s="61"/>
      <c r="J44" s="61"/>
    </row>
    <row r="45" spans="1:81" ht="15" customHeight="1" x14ac:dyDescent="0.2">
      <c r="A45" s="61"/>
      <c r="B45" s="61" t="s">
        <v>41</v>
      </c>
      <c r="C45" s="61"/>
      <c r="D45" s="61"/>
      <c r="E45" s="61"/>
      <c r="F45" s="61"/>
      <c r="G45" s="61"/>
      <c r="H45" s="61"/>
      <c r="I45" s="61"/>
      <c r="J45" s="61"/>
    </row>
    <row r="46" spans="1:81" ht="15" customHeight="1" x14ac:dyDescent="0.2">
      <c r="A46" s="61"/>
      <c r="B46" s="61"/>
      <c r="C46" s="61"/>
      <c r="D46" s="61"/>
      <c r="E46" s="61"/>
      <c r="F46" s="61"/>
      <c r="G46" s="61"/>
      <c r="H46" s="61"/>
      <c r="I46" s="61"/>
      <c r="J46" s="61"/>
    </row>
    <row r="47" spans="1:81" ht="15" customHeight="1" x14ac:dyDescent="0.2">
      <c r="A47" s="61"/>
      <c r="B47" s="61"/>
      <c r="C47" s="61"/>
      <c r="D47" s="61"/>
      <c r="E47" s="61"/>
      <c r="F47" s="61"/>
      <c r="G47" s="61"/>
      <c r="H47" s="61"/>
      <c r="I47" s="61"/>
      <c r="J47" s="61"/>
    </row>
    <row r="48" spans="1:81" ht="15" customHeight="1" x14ac:dyDescent="0.2">
      <c r="A48" s="61" t="s">
        <v>6</v>
      </c>
      <c r="B48" s="61"/>
      <c r="C48" s="61"/>
      <c r="D48" s="277">
        <f>Inschrijfbiljet!D35</f>
        <v>0</v>
      </c>
      <c r="E48" s="278"/>
      <c r="F48" s="104" t="s">
        <v>7</v>
      </c>
      <c r="G48" s="266">
        <f>Inschrijfbiljet!H35</f>
        <v>0</v>
      </c>
      <c r="H48" s="267"/>
      <c r="I48" s="61"/>
      <c r="J48" s="61"/>
    </row>
    <row r="49" spans="1:10" ht="15" customHeight="1" x14ac:dyDescent="0.2">
      <c r="A49" s="61"/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2">
      <c r="A50" s="61" t="s">
        <v>8</v>
      </c>
      <c r="B50" s="61"/>
      <c r="C50" s="61"/>
      <c r="D50" s="262">
        <f>Inschrijfbiljet!D37:G37</f>
        <v>0</v>
      </c>
      <c r="E50" s="263"/>
      <c r="F50" s="264"/>
      <c r="G50" s="61"/>
      <c r="H50" s="61"/>
      <c r="I50" s="61"/>
      <c r="J50" s="61"/>
    </row>
    <row r="51" spans="1:10" ht="15" customHeight="1" x14ac:dyDescent="0.2">
      <c r="A51" s="61"/>
      <c r="B51" s="61"/>
      <c r="C51" s="61"/>
      <c r="D51" s="151"/>
      <c r="E51" s="151"/>
      <c r="F51" s="151"/>
      <c r="G51" s="61"/>
      <c r="H51" s="61"/>
      <c r="I51" s="61"/>
      <c r="J51" s="61"/>
    </row>
    <row r="52" spans="1:10" ht="15" customHeight="1" x14ac:dyDescent="0.2">
      <c r="A52" s="61" t="s">
        <v>9</v>
      </c>
      <c r="B52" s="61"/>
      <c r="C52" s="61"/>
      <c r="D52" s="61"/>
      <c r="E52" s="61"/>
      <c r="F52" s="61"/>
      <c r="G52" s="61"/>
      <c r="H52" s="61" t="s">
        <v>10</v>
      </c>
      <c r="J52" s="61"/>
    </row>
    <row r="53" spans="1:10" x14ac:dyDescent="0.2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2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2">
      <c r="A56" s="61"/>
      <c r="B56" s="61"/>
      <c r="C56" s="61"/>
      <c r="D56" s="61"/>
      <c r="E56" s="61"/>
      <c r="F56" s="61"/>
      <c r="G56" s="61"/>
      <c r="H56" s="61"/>
      <c r="I56" s="61"/>
      <c r="J56" s="61"/>
    </row>
    <row r="57" spans="1:10" x14ac:dyDescent="0.2">
      <c r="J57" s="61"/>
    </row>
    <row r="59" spans="1:10" x14ac:dyDescent="0.2">
      <c r="H59" s="61"/>
    </row>
  </sheetData>
  <sheetProtection algorithmName="SHA-512" hashValue="9iGKYv7SA1RVh3FxNZxTxml5S2Mcpf2DaBpUf22Tpr8f6MOj3wk1yXGjJlY4YQRCcgUXvQ0S5sORpQKGBzCA5Q==" saltValue="ANYXCFuzAftbxJhHo77wIg==" spinCount="100000" sheet="1" selectLockedCells="1"/>
  <mergeCells count="11">
    <mergeCell ref="D50:F50"/>
    <mergeCell ref="B1:I1"/>
    <mergeCell ref="G48:H48"/>
    <mergeCell ref="B22:H23"/>
    <mergeCell ref="E6:G6"/>
    <mergeCell ref="D48:E48"/>
    <mergeCell ref="A10:J10"/>
    <mergeCell ref="A9:J9"/>
    <mergeCell ref="A8:J8"/>
    <mergeCell ref="A4:J4"/>
    <mergeCell ref="A3:J3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73" orientation="portrait" r:id="rId1"/>
  <headerFooter alignWithMargins="0">
    <oddHeader>&amp;C&amp;G</oddHeader>
    <oddFooter xml:space="preserve">&amp;C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CJ56"/>
  <sheetViews>
    <sheetView showGridLines="0" showRowColHeaders="0" showZeros="0" view="pageBreakPreview" topLeftCell="A7" zoomScale="130" zoomScaleSheetLayoutView="130" workbookViewId="0">
      <selection activeCell="F41" sqref="F41"/>
    </sheetView>
  </sheetViews>
  <sheetFormatPr defaultColWidth="8.88671875" defaultRowHeight="11.4" x14ac:dyDescent="0.2"/>
  <cols>
    <col min="1" max="1" width="2.6640625" style="63" customWidth="1"/>
    <col min="2" max="2" width="2.44140625" style="63" customWidth="1"/>
    <col min="3" max="3" width="11.44140625" style="63" customWidth="1"/>
    <col min="4" max="4" width="8.88671875" style="63"/>
    <col min="5" max="5" width="25.6640625" style="63" customWidth="1"/>
    <col min="6" max="6" width="22.109375" style="63" customWidth="1"/>
    <col min="7" max="7" width="20.5546875" style="63" customWidth="1"/>
    <col min="8" max="8" width="14" style="63" customWidth="1"/>
    <col min="9" max="9" width="14.44140625" style="63" customWidth="1"/>
    <col min="10" max="11" width="8.88671875" style="63"/>
    <col min="12" max="80" width="9.109375" style="63" hidden="1" customWidth="1"/>
    <col min="81" max="81" width="14" style="63" hidden="1" customWidth="1"/>
    <col min="82" max="82" width="16.5546875" style="63" hidden="1" customWidth="1"/>
    <col min="83" max="83" width="9.109375" style="63" hidden="1" customWidth="1"/>
    <col min="84" max="84" width="23.21875" style="63" hidden="1" customWidth="1"/>
    <col min="85" max="88" width="8.88671875" style="63" hidden="1" customWidth="1"/>
    <col min="89" max="101" width="8.88671875" style="63" customWidth="1"/>
    <col min="102" max="16384" width="8.88671875" style="63"/>
  </cols>
  <sheetData>
    <row r="1" spans="1:81" x14ac:dyDescent="0.2">
      <c r="A1" s="61"/>
      <c r="B1" s="265" t="str">
        <f>Inschrijfbiljet!A1</f>
        <v>Inschrijfformulieren provincie Noord-Brabant</v>
      </c>
      <c r="C1" s="265"/>
      <c r="D1" s="265"/>
      <c r="E1" s="265"/>
      <c r="F1" s="265"/>
      <c r="G1" s="265"/>
      <c r="H1" s="265"/>
      <c r="I1" s="265"/>
      <c r="J1" s="61"/>
    </row>
    <row r="2" spans="1:8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81" x14ac:dyDescent="0.2">
      <c r="A3" s="22" t="s">
        <v>781</v>
      </c>
      <c r="B3" s="22"/>
      <c r="C3" s="22"/>
      <c r="D3" s="22"/>
      <c r="E3" s="22"/>
      <c r="F3" s="22"/>
      <c r="G3" s="22"/>
      <c r="H3" s="22"/>
      <c r="I3" s="22"/>
      <c r="J3" s="61"/>
    </row>
    <row r="4" spans="1:81" s="105" customFormat="1" ht="15" customHeight="1" x14ac:dyDescent="0.2">
      <c r="A4" s="62"/>
      <c r="B4" s="62"/>
      <c r="D4" s="265" t="s">
        <v>783</v>
      </c>
      <c r="E4" s="265"/>
      <c r="F4" s="265"/>
      <c r="G4" s="265"/>
      <c r="H4" s="265"/>
      <c r="I4" s="62"/>
      <c r="J4" s="62"/>
    </row>
    <row r="5" spans="1:81" ht="15" customHeight="1" x14ac:dyDescent="0.2">
      <c r="A5" s="62"/>
      <c r="B5" s="61"/>
      <c r="C5" s="61"/>
      <c r="D5" s="61"/>
      <c r="E5" s="61"/>
      <c r="F5" s="61"/>
      <c r="G5" s="61"/>
      <c r="H5" s="61"/>
      <c r="I5" s="61"/>
      <c r="J5" s="61"/>
    </row>
    <row r="6" spans="1:81" s="66" customFormat="1" ht="20.100000000000001" customHeight="1" x14ac:dyDescent="0.25">
      <c r="A6" s="64"/>
      <c r="B6" s="64"/>
      <c r="C6" s="65" t="s">
        <v>11</v>
      </c>
      <c r="D6" s="106"/>
      <c r="E6" s="274">
        <f>Inschrijfbiljet!E4:H4</f>
        <v>0</v>
      </c>
      <c r="F6" s="275"/>
      <c r="G6" s="276"/>
      <c r="H6" s="67"/>
      <c r="I6" s="67"/>
      <c r="J6" s="67"/>
    </row>
    <row r="7" spans="1:81" ht="15" customHeight="1" x14ac:dyDescent="0.2">
      <c r="A7" s="62"/>
      <c r="B7" s="61"/>
      <c r="C7" s="61"/>
      <c r="D7" s="61"/>
      <c r="E7" s="61"/>
      <c r="F7" s="61"/>
      <c r="G7" s="61"/>
      <c r="H7" s="61"/>
      <c r="I7" s="61"/>
      <c r="J7" s="61"/>
    </row>
    <row r="8" spans="1:81" ht="15" customHeight="1" x14ac:dyDescent="0.2">
      <c r="A8" s="279" t="s">
        <v>784</v>
      </c>
      <c r="B8" s="279"/>
      <c r="C8" s="279"/>
      <c r="D8" s="279"/>
      <c r="E8" s="279"/>
      <c r="F8" s="279"/>
      <c r="G8" s="279"/>
      <c r="H8" s="279"/>
      <c r="I8" s="279"/>
      <c r="J8" s="279"/>
    </row>
    <row r="9" spans="1:81" ht="15" customHeight="1" x14ac:dyDescent="0.2">
      <c r="A9" s="279" t="s">
        <v>115</v>
      </c>
      <c r="B9" s="279"/>
      <c r="C9" s="279"/>
      <c r="D9" s="279"/>
      <c r="E9" s="279"/>
      <c r="F9" s="279"/>
      <c r="G9" s="279"/>
      <c r="H9" s="279"/>
      <c r="I9" s="279"/>
      <c r="J9" s="279"/>
    </row>
    <row r="10" spans="1:81" ht="15" customHeight="1" x14ac:dyDescent="0.2">
      <c r="A10" s="279" t="s">
        <v>782</v>
      </c>
      <c r="B10" s="279"/>
      <c r="C10" s="279"/>
      <c r="D10" s="279"/>
      <c r="E10" s="279"/>
      <c r="F10" s="279"/>
      <c r="G10" s="279"/>
      <c r="H10" s="279"/>
      <c r="I10" s="279"/>
      <c r="J10" s="279"/>
    </row>
    <row r="11" spans="1:81" ht="1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</row>
    <row r="12" spans="1:81" s="105" customFormat="1" ht="15" customHeight="1" thickBot="1" x14ac:dyDescent="0.25">
      <c r="A12" s="62" t="s">
        <v>15</v>
      </c>
      <c r="B12" s="62" t="s">
        <v>16</v>
      </c>
      <c r="C12" s="62"/>
      <c r="D12" s="62"/>
      <c r="E12" s="62"/>
      <c r="F12" s="62"/>
      <c r="G12" s="62"/>
      <c r="H12" s="62"/>
      <c r="I12" s="62"/>
      <c r="J12" s="62"/>
    </row>
    <row r="13" spans="1:81" ht="15" customHeight="1" x14ac:dyDescent="0.2">
      <c r="A13" s="61"/>
      <c r="B13" s="68" t="s">
        <v>2</v>
      </c>
      <c r="C13" s="69" t="s">
        <v>20</v>
      </c>
      <c r="D13" s="69"/>
      <c r="E13" s="69"/>
      <c r="F13" s="69"/>
      <c r="G13" s="70" t="s">
        <v>17</v>
      </c>
      <c r="H13" s="71" t="s">
        <v>18</v>
      </c>
      <c r="I13" s="72"/>
      <c r="J13" s="61"/>
    </row>
    <row r="14" spans="1:81" ht="15" customHeight="1" x14ac:dyDescent="0.2">
      <c r="A14" s="61"/>
      <c r="B14" s="73" t="s">
        <v>2</v>
      </c>
      <c r="C14" s="74" t="s">
        <v>100</v>
      </c>
      <c r="D14" s="74"/>
      <c r="E14" s="74"/>
      <c r="F14" s="122"/>
      <c r="G14" s="75" t="s">
        <v>21</v>
      </c>
      <c r="H14" s="76" t="s">
        <v>75</v>
      </c>
      <c r="I14" s="77"/>
      <c r="J14" s="61"/>
      <c r="CC14" s="208">
        <f>5000*(1+(F14/100)*EXP(50*((F14/100)-0.01)))</f>
        <v>5000</v>
      </c>
    </row>
    <row r="15" spans="1:81" ht="15" customHeight="1" x14ac:dyDescent="0.2">
      <c r="A15" s="61"/>
      <c r="B15" s="73"/>
      <c r="C15" s="74" t="s">
        <v>101</v>
      </c>
      <c r="D15" s="74"/>
      <c r="E15" s="74"/>
      <c r="F15" s="122"/>
      <c r="G15" s="75" t="s">
        <v>21</v>
      </c>
      <c r="H15" s="78" t="s">
        <v>76</v>
      </c>
      <c r="I15" s="77"/>
      <c r="J15" s="61"/>
      <c r="CC15" s="208">
        <f>3000*(1+(F15/100)*EXP(50*((F15/100)-0.01)))</f>
        <v>3000</v>
      </c>
    </row>
    <row r="16" spans="1:81" ht="15" customHeight="1" x14ac:dyDescent="0.2">
      <c r="A16" s="61"/>
      <c r="B16" s="79"/>
      <c r="C16" s="74"/>
      <c r="D16" s="74"/>
      <c r="E16" s="74"/>
      <c r="F16" s="131"/>
      <c r="G16" s="80" t="s">
        <v>17</v>
      </c>
      <c r="H16" s="81" t="s">
        <v>77</v>
      </c>
      <c r="I16" s="82" t="s">
        <v>22</v>
      </c>
      <c r="J16" s="61"/>
    </row>
    <row r="17" spans="1:84" ht="15" customHeight="1" x14ac:dyDescent="0.2">
      <c r="A17" s="61"/>
      <c r="B17" s="73" t="s">
        <v>23</v>
      </c>
      <c r="C17" s="83"/>
      <c r="D17" s="83"/>
      <c r="E17" s="83"/>
      <c r="F17" s="83"/>
      <c r="G17" s="75" t="s">
        <v>17</v>
      </c>
      <c r="H17" s="76" t="s">
        <v>19</v>
      </c>
      <c r="I17" s="84"/>
      <c r="J17" s="61"/>
    </row>
    <row r="18" spans="1:84" ht="15" customHeight="1" x14ac:dyDescent="0.2">
      <c r="A18" s="61"/>
      <c r="B18" s="73" t="s">
        <v>24</v>
      </c>
      <c r="C18" s="83"/>
      <c r="D18" s="83"/>
      <c r="E18" s="83"/>
      <c r="F18" s="122"/>
      <c r="G18" s="75" t="s">
        <v>21</v>
      </c>
      <c r="H18" s="78" t="s">
        <v>78</v>
      </c>
      <c r="I18" s="84"/>
      <c r="J18" s="61"/>
      <c r="CC18" s="208">
        <f>5000*(1+(F18/100)*EXP(50*((F18/100)-0.01)))</f>
        <v>5000</v>
      </c>
    </row>
    <row r="19" spans="1:84" ht="15" customHeight="1" x14ac:dyDescent="0.2">
      <c r="A19" s="61"/>
      <c r="B19" s="73"/>
      <c r="C19" s="83"/>
      <c r="D19" s="83"/>
      <c r="E19" s="83"/>
      <c r="F19" s="83"/>
      <c r="G19" s="75" t="s">
        <v>69</v>
      </c>
      <c r="H19" s="76" t="s">
        <v>79</v>
      </c>
      <c r="I19" s="82" t="s">
        <v>25</v>
      </c>
      <c r="J19" s="61"/>
    </row>
    <row r="20" spans="1:84" ht="15" customHeight="1" thickBot="1" x14ac:dyDescent="0.25">
      <c r="A20" s="61"/>
      <c r="B20" s="73" t="s">
        <v>125</v>
      </c>
      <c r="C20" s="83"/>
      <c r="D20" s="83"/>
      <c r="E20" s="83"/>
      <c r="F20" s="101"/>
      <c r="G20" s="75"/>
      <c r="H20" s="107"/>
      <c r="I20" s="108" t="s">
        <v>70</v>
      </c>
      <c r="J20" s="61"/>
    </row>
    <row r="21" spans="1:84" ht="15" customHeight="1" x14ac:dyDescent="0.2">
      <c r="A21" s="61"/>
      <c r="B21" s="73" t="s">
        <v>71</v>
      </c>
      <c r="C21" s="83"/>
      <c r="D21" s="83"/>
      <c r="E21" s="83"/>
      <c r="F21" s="101"/>
      <c r="G21" s="75"/>
      <c r="H21" s="107"/>
      <c r="I21" s="109" t="s">
        <v>26</v>
      </c>
      <c r="J21" s="61"/>
    </row>
    <row r="22" spans="1:84" ht="15" customHeight="1" x14ac:dyDescent="0.2">
      <c r="A22" s="61"/>
      <c r="B22" s="73" t="s">
        <v>127</v>
      </c>
      <c r="C22" s="83"/>
      <c r="D22" s="83"/>
      <c r="E22" s="83"/>
      <c r="F22" s="83"/>
      <c r="G22" s="83"/>
      <c r="H22" s="110"/>
      <c r="I22" s="111" t="s">
        <v>42</v>
      </c>
      <c r="J22" s="61"/>
    </row>
    <row r="23" spans="1:84" ht="15" customHeight="1" thickBot="1" x14ac:dyDescent="0.25">
      <c r="A23" s="61"/>
      <c r="B23" s="282" t="s">
        <v>72</v>
      </c>
      <c r="C23" s="283"/>
      <c r="D23" s="283"/>
      <c r="E23" s="283"/>
      <c r="F23" s="283"/>
      <c r="G23" s="283"/>
      <c r="H23" s="284"/>
      <c r="I23" s="112"/>
      <c r="J23" s="61"/>
    </row>
    <row r="24" spans="1:84" ht="15" customHeight="1" thickBot="1" x14ac:dyDescent="0.25">
      <c r="A24" s="61"/>
      <c r="B24" s="271"/>
      <c r="C24" s="272"/>
      <c r="D24" s="272"/>
      <c r="E24" s="272"/>
      <c r="F24" s="272"/>
      <c r="G24" s="272"/>
      <c r="H24" s="273"/>
      <c r="I24" s="85" t="s">
        <v>43</v>
      </c>
      <c r="J24" s="61"/>
      <c r="CC24" s="100">
        <f>CC14+CC15+CC18+CC38*CC30+CC39*CC30+CC40*CC29+CC41*CC29</f>
        <v>13000</v>
      </c>
      <c r="CD24" s="211">
        <f>CC24*CF30</f>
        <v>13000</v>
      </c>
    </row>
    <row r="25" spans="1:84" ht="15" customHeigh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</row>
    <row r="26" spans="1:84" ht="15" customHeight="1" x14ac:dyDescent="0.2">
      <c r="A26" s="61"/>
      <c r="B26" s="62" t="s">
        <v>3</v>
      </c>
      <c r="C26" s="61" t="s">
        <v>44</v>
      </c>
      <c r="D26" s="61"/>
      <c r="E26" s="61"/>
      <c r="F26" s="61" t="s">
        <v>126</v>
      </c>
      <c r="G26" s="61"/>
      <c r="H26" s="61"/>
      <c r="I26" s="61"/>
      <c r="J26" s="61"/>
    </row>
    <row r="27" spans="1:84" ht="15" customHeight="1" x14ac:dyDescent="0.2">
      <c r="A27" s="61"/>
      <c r="B27" s="113"/>
      <c r="C27" s="61" t="s">
        <v>45</v>
      </c>
      <c r="D27" s="61"/>
      <c r="E27" s="61"/>
      <c r="F27" s="61" t="s">
        <v>116</v>
      </c>
      <c r="G27" s="61"/>
      <c r="H27" s="123"/>
      <c r="I27" s="61" t="s">
        <v>46</v>
      </c>
      <c r="J27" s="61"/>
      <c r="CC27" s="208"/>
      <c r="CD27" s="63">
        <f>H27%+1</f>
        <v>1</v>
      </c>
      <c r="CF27" s="207">
        <f>(1+(H27/100)*EXP(50*((H27/100)-0.1)))</f>
        <v>1</v>
      </c>
    </row>
    <row r="28" spans="1:84" ht="15" customHeight="1" x14ac:dyDescent="0.2">
      <c r="A28" s="61"/>
      <c r="B28" s="61"/>
      <c r="C28" s="61" t="s">
        <v>47</v>
      </c>
      <c r="D28" s="61"/>
      <c r="E28" s="61"/>
      <c r="F28" s="61" t="s">
        <v>128</v>
      </c>
      <c r="G28" s="61"/>
      <c r="H28" s="123"/>
      <c r="I28" s="61" t="s">
        <v>46</v>
      </c>
      <c r="J28" s="61"/>
      <c r="CD28" s="63">
        <f>H28%+1</f>
        <v>1</v>
      </c>
      <c r="CF28" s="207">
        <f>(1+(H28/100)*EXP(50*((H28/100)-0.08)))</f>
        <v>1</v>
      </c>
    </row>
    <row r="29" spans="1:84" ht="15" customHeight="1" thickBot="1" x14ac:dyDescent="0.25">
      <c r="A29" s="61"/>
      <c r="B29" s="61"/>
      <c r="C29" s="61" t="s">
        <v>29</v>
      </c>
      <c r="D29" s="124"/>
      <c r="E29" s="61"/>
      <c r="F29" s="61" t="s">
        <v>117</v>
      </c>
      <c r="G29" s="61"/>
      <c r="H29" s="123"/>
      <c r="I29" s="61" t="s">
        <v>46</v>
      </c>
      <c r="J29" s="61"/>
      <c r="CC29" s="63">
        <f>D29</f>
        <v>0</v>
      </c>
      <c r="CD29" s="114">
        <f>H29%+1</f>
        <v>1</v>
      </c>
      <c r="CF29" s="207">
        <f>(1+(H29/100)*EXP(50*((H29/100)-0.06)))</f>
        <v>1</v>
      </c>
    </row>
    <row r="30" spans="1:84" ht="15" customHeight="1" x14ac:dyDescent="0.2">
      <c r="A30" s="61"/>
      <c r="B30" s="61"/>
      <c r="C30" s="61" t="s">
        <v>99</v>
      </c>
      <c r="D30" s="124"/>
      <c r="E30" s="61"/>
      <c r="F30" s="61"/>
      <c r="G30" s="61"/>
      <c r="H30" s="61"/>
      <c r="I30" s="61"/>
      <c r="J30" s="61"/>
      <c r="CC30" s="63">
        <f>D30</f>
        <v>0</v>
      </c>
      <c r="CD30" s="63">
        <f>SUM(CD27:CD29)</f>
        <v>3</v>
      </c>
      <c r="CE30" s="63">
        <f>CD30/3</f>
        <v>1</v>
      </c>
      <c r="CF30" s="207">
        <f>SUM(CF27:CF29)/3</f>
        <v>1</v>
      </c>
    </row>
    <row r="31" spans="1:84" ht="15" customHeight="1" x14ac:dyDescent="0.2">
      <c r="A31" s="61"/>
      <c r="B31" s="61"/>
      <c r="C31" s="61"/>
      <c r="D31" s="104"/>
      <c r="E31" s="61"/>
      <c r="F31" s="61"/>
      <c r="G31" s="61"/>
      <c r="H31" s="61"/>
      <c r="I31" s="61"/>
      <c r="J31" s="61"/>
    </row>
    <row r="32" spans="1:84" ht="15" customHeight="1" x14ac:dyDescent="0.2">
      <c r="A32" s="61"/>
      <c r="B32" s="61"/>
      <c r="C32" s="61"/>
      <c r="D32" s="61"/>
      <c r="E32" s="61"/>
      <c r="F32" s="61"/>
      <c r="G32" s="61"/>
      <c r="H32" s="61"/>
      <c r="I32" s="61"/>
      <c r="J32" s="61"/>
    </row>
    <row r="33" spans="1:81" s="105" customFormat="1" ht="15" customHeight="1" thickBot="1" x14ac:dyDescent="0.25">
      <c r="A33" s="62" t="s">
        <v>30</v>
      </c>
      <c r="B33" s="62" t="s">
        <v>48</v>
      </c>
      <c r="C33" s="62"/>
      <c r="D33" s="62"/>
      <c r="E33" s="62"/>
      <c r="F33" s="62"/>
      <c r="G33" s="62"/>
      <c r="H33" s="115"/>
      <c r="I33" s="62"/>
      <c r="J33" s="62"/>
    </row>
    <row r="34" spans="1:81" ht="15" customHeight="1" thickBot="1" x14ac:dyDescent="0.25">
      <c r="A34" s="61"/>
      <c r="B34" s="86" t="s">
        <v>32</v>
      </c>
      <c r="C34" s="87"/>
      <c r="D34" s="87"/>
      <c r="E34" s="87"/>
      <c r="F34" s="87"/>
      <c r="G34" s="87"/>
      <c r="H34" s="87"/>
      <c r="I34" s="116"/>
      <c r="J34" s="61"/>
    </row>
    <row r="35" spans="1:81" s="93" customFormat="1" ht="15" customHeight="1" x14ac:dyDescent="0.2">
      <c r="A35" s="61"/>
      <c r="B35" s="88"/>
      <c r="C35" s="89"/>
      <c r="D35" s="89"/>
      <c r="E35" s="89"/>
      <c r="F35" s="90" t="s">
        <v>33</v>
      </c>
      <c r="G35" s="90" t="s">
        <v>33</v>
      </c>
      <c r="H35" s="90" t="s">
        <v>33</v>
      </c>
      <c r="I35" s="91" t="s">
        <v>34</v>
      </c>
      <c r="J35" s="92"/>
    </row>
    <row r="36" spans="1:81" s="99" customFormat="1" x14ac:dyDescent="0.2">
      <c r="A36" s="61"/>
      <c r="B36" s="94"/>
      <c r="C36" s="95"/>
      <c r="D36" s="95"/>
      <c r="E36" s="95"/>
      <c r="F36" s="96" t="s">
        <v>35</v>
      </c>
      <c r="G36" s="96" t="s">
        <v>60</v>
      </c>
      <c r="H36" s="97" t="s">
        <v>36</v>
      </c>
      <c r="I36" s="98" t="s">
        <v>37</v>
      </c>
      <c r="J36" s="95"/>
    </row>
    <row r="37" spans="1:81" s="99" customFormat="1" ht="15" customHeight="1" thickBot="1" x14ac:dyDescent="0.25">
      <c r="A37" s="61"/>
      <c r="B37" s="94"/>
      <c r="C37" s="95"/>
      <c r="D37" s="95"/>
      <c r="E37" s="95"/>
      <c r="F37" s="96" t="s">
        <v>38</v>
      </c>
      <c r="G37" s="96" t="s">
        <v>38</v>
      </c>
      <c r="H37" s="96" t="s">
        <v>39</v>
      </c>
      <c r="I37" s="98" t="s">
        <v>40</v>
      </c>
      <c r="J37" s="95"/>
    </row>
    <row r="38" spans="1:81" ht="15" customHeight="1" x14ac:dyDescent="0.2">
      <c r="A38" s="61"/>
      <c r="B38" s="68" t="s">
        <v>2</v>
      </c>
      <c r="C38" s="194" t="s">
        <v>112</v>
      </c>
      <c r="D38" s="194"/>
      <c r="E38" s="195"/>
      <c r="F38" s="152"/>
      <c r="G38" s="145" t="s">
        <v>81</v>
      </c>
      <c r="H38" s="145" t="s">
        <v>82</v>
      </c>
      <c r="I38" s="146" t="s">
        <v>83</v>
      </c>
      <c r="J38" s="61"/>
      <c r="CC38" s="208">
        <f>500*(F38*EXP(0.04*(F38-60)))</f>
        <v>0</v>
      </c>
    </row>
    <row r="39" spans="1:81" ht="15" customHeight="1" thickBot="1" x14ac:dyDescent="0.25">
      <c r="A39" s="61"/>
      <c r="B39" s="102" t="s">
        <v>2</v>
      </c>
      <c r="C39" s="103" t="s">
        <v>113</v>
      </c>
      <c r="D39" s="103"/>
      <c r="E39" s="196"/>
      <c r="F39" s="154"/>
      <c r="G39" s="132" t="s">
        <v>81</v>
      </c>
      <c r="H39" s="132" t="s">
        <v>82</v>
      </c>
      <c r="I39" s="133" t="s">
        <v>83</v>
      </c>
      <c r="J39" s="61"/>
      <c r="CC39" s="208">
        <f t="shared" ref="CC39:CC41" si="0">500*(F39*EXP(0.04*(F39-60)))</f>
        <v>0</v>
      </c>
    </row>
    <row r="40" spans="1:81" ht="15" customHeight="1" x14ac:dyDescent="0.2">
      <c r="A40" s="61"/>
      <c r="B40" s="68" t="s">
        <v>2</v>
      </c>
      <c r="C40" s="69" t="s">
        <v>145</v>
      </c>
      <c r="D40" s="69"/>
      <c r="E40" s="69"/>
      <c r="F40" s="197"/>
      <c r="G40" s="145" t="s">
        <v>81</v>
      </c>
      <c r="H40" s="145" t="s">
        <v>82</v>
      </c>
      <c r="I40" s="146" t="s">
        <v>83</v>
      </c>
      <c r="J40" s="61"/>
      <c r="CC40" s="208">
        <f t="shared" si="0"/>
        <v>0</v>
      </c>
    </row>
    <row r="41" spans="1:81" ht="15" customHeight="1" thickBot="1" x14ac:dyDescent="0.25">
      <c r="A41" s="61"/>
      <c r="B41" s="102" t="s">
        <v>2</v>
      </c>
      <c r="C41" s="103" t="s">
        <v>146</v>
      </c>
      <c r="D41" s="103"/>
      <c r="E41" s="103"/>
      <c r="F41" s="125"/>
      <c r="G41" s="132" t="s">
        <v>81</v>
      </c>
      <c r="H41" s="132" t="s">
        <v>82</v>
      </c>
      <c r="I41" s="133" t="s">
        <v>83</v>
      </c>
      <c r="J41" s="61"/>
      <c r="CC41" s="208">
        <f t="shared" si="0"/>
        <v>0</v>
      </c>
    </row>
    <row r="42" spans="1:81" ht="15" customHeight="1" x14ac:dyDescent="0.2">
      <c r="A42" s="61"/>
      <c r="B42" s="61"/>
      <c r="C42" s="61"/>
      <c r="D42" s="61"/>
      <c r="E42" s="61"/>
      <c r="F42" s="61"/>
      <c r="G42" s="61"/>
      <c r="H42" s="61"/>
      <c r="I42" s="61"/>
      <c r="J42" s="61"/>
    </row>
    <row r="43" spans="1:81" ht="15" customHeight="1" x14ac:dyDescent="0.2">
      <c r="A43" s="61"/>
      <c r="B43" s="61" t="s">
        <v>780</v>
      </c>
      <c r="C43" s="61"/>
      <c r="D43" s="61"/>
      <c r="E43" s="61"/>
      <c r="F43" s="61"/>
      <c r="G43" s="61"/>
      <c r="H43" s="61"/>
      <c r="I43" s="61"/>
      <c r="J43" s="61"/>
    </row>
    <row r="44" spans="1:81" ht="15" customHeight="1" x14ac:dyDescent="0.2">
      <c r="A44" s="61"/>
      <c r="B44" s="61" t="s">
        <v>41</v>
      </c>
      <c r="C44" s="61"/>
      <c r="D44" s="61"/>
      <c r="E44" s="61"/>
      <c r="F44" s="61"/>
      <c r="G44" s="61"/>
      <c r="H44" s="61"/>
      <c r="I44" s="61"/>
      <c r="J44" s="61"/>
    </row>
    <row r="45" spans="1:81" ht="15" customHeight="1" x14ac:dyDescent="0.2">
      <c r="A45" s="61"/>
      <c r="B45" s="61"/>
      <c r="C45" s="61"/>
      <c r="D45" s="61"/>
      <c r="E45" s="61"/>
      <c r="F45" s="61"/>
      <c r="G45" s="61"/>
      <c r="H45" s="61"/>
      <c r="I45" s="61"/>
      <c r="J45" s="61"/>
    </row>
    <row r="46" spans="1:81" ht="15" customHeight="1" x14ac:dyDescent="0.2">
      <c r="A46" s="61"/>
      <c r="B46" s="61"/>
      <c r="C46" s="61"/>
      <c r="D46" s="61"/>
      <c r="E46" s="61"/>
      <c r="F46" s="61"/>
      <c r="G46" s="61"/>
      <c r="H46" s="61"/>
      <c r="I46" s="61"/>
      <c r="J46" s="61"/>
    </row>
    <row r="47" spans="1:81" ht="15" customHeight="1" x14ac:dyDescent="0.2">
      <c r="A47" s="61" t="s">
        <v>6</v>
      </c>
      <c r="B47" s="61"/>
      <c r="C47" s="61"/>
      <c r="D47" s="277">
        <f>Inschrijfbiljet!D35:F35</f>
        <v>0</v>
      </c>
      <c r="E47" s="278"/>
      <c r="F47" s="104" t="s">
        <v>7</v>
      </c>
      <c r="G47" s="280">
        <f>Inschrijfbiljet!H35</f>
        <v>0</v>
      </c>
      <c r="H47" s="281"/>
      <c r="I47" s="61"/>
      <c r="J47" s="61"/>
    </row>
    <row r="48" spans="1:81" ht="15" customHeight="1" x14ac:dyDescent="0.2">
      <c r="A48" s="61"/>
      <c r="B48" s="61"/>
      <c r="C48" s="61"/>
      <c r="D48" s="61"/>
      <c r="E48" s="61"/>
      <c r="F48" s="61"/>
      <c r="G48" s="61"/>
      <c r="H48" s="61"/>
      <c r="I48" s="61"/>
      <c r="J48" s="61"/>
    </row>
    <row r="49" spans="1:10" ht="15" customHeight="1" x14ac:dyDescent="0.2">
      <c r="A49" s="61" t="s">
        <v>8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2">
      <c r="A50" s="61"/>
      <c r="B50" s="61"/>
      <c r="C50" s="61"/>
      <c r="D50" s="262">
        <f>Inschrijfbiljet!D37:G37</f>
        <v>0</v>
      </c>
      <c r="E50" s="263"/>
      <c r="F50" s="264"/>
      <c r="G50" s="61"/>
      <c r="H50" s="61"/>
      <c r="I50" s="61"/>
      <c r="J50" s="61"/>
    </row>
    <row r="51" spans="1:10" ht="15" customHeight="1" x14ac:dyDescent="0.2">
      <c r="A51" s="61" t="s">
        <v>9</v>
      </c>
      <c r="B51" s="61"/>
      <c r="C51" s="61"/>
      <c r="D51" s="61"/>
      <c r="E51" s="61"/>
      <c r="F51" s="61"/>
      <c r="G51" s="61"/>
      <c r="H51" s="61" t="s">
        <v>10</v>
      </c>
      <c r="I51" s="61"/>
      <c r="J51" s="61"/>
    </row>
    <row r="52" spans="1:10" x14ac:dyDescent="0.2">
      <c r="A52" s="61"/>
      <c r="B52" s="61"/>
      <c r="C52" s="61"/>
      <c r="D52" s="61"/>
      <c r="E52" s="61"/>
      <c r="F52" s="61"/>
      <c r="G52" s="61"/>
      <c r="H52" s="61"/>
      <c r="I52" s="61"/>
      <c r="J52" s="61"/>
    </row>
    <row r="53" spans="1:10" x14ac:dyDescent="0.2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2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2">
      <c r="J56" s="61"/>
    </row>
  </sheetData>
  <sheetProtection algorithmName="SHA-512" hashValue="rqkbGqh9oaxL1HAHA8qCrjxXvOehZqN0uS9EtJkUXy5XSLlJAhLqUQtSJtLTGt7fWGL590Q1uId0Z/Y2v48hyA==" saltValue="sI5HTl0PPUUVqWGO/Mna9A==" spinCount="100000" sheet="1" selectLockedCells="1"/>
  <mergeCells count="10">
    <mergeCell ref="D50:F50"/>
    <mergeCell ref="G47:H47"/>
    <mergeCell ref="B1:I1"/>
    <mergeCell ref="D4:H4"/>
    <mergeCell ref="B23:H24"/>
    <mergeCell ref="E6:G6"/>
    <mergeCell ref="D47:E47"/>
    <mergeCell ref="A8:J8"/>
    <mergeCell ref="A9:J9"/>
    <mergeCell ref="A10:J10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67" orientation="portrait" r:id="rId1"/>
  <headerFooter alignWithMargins="0">
    <oddHeader>&amp;C&amp;G</oddHeader>
    <oddFooter xml:space="preserve">&amp;C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A3:K47"/>
  <sheetViews>
    <sheetView showRowColHeaders="0" showZeros="0" view="pageBreakPreview" zoomScaleSheetLayoutView="100" workbookViewId="0">
      <selection activeCell="B13" sqref="B13:D13"/>
    </sheetView>
  </sheetViews>
  <sheetFormatPr defaultColWidth="8.88671875" defaultRowHeight="13.2" x14ac:dyDescent="0.25"/>
  <cols>
    <col min="1" max="1" width="8.88671875" style="134"/>
    <col min="2" max="2" width="13" style="134" customWidth="1"/>
    <col min="3" max="7" width="8.88671875" style="134"/>
    <col min="8" max="9" width="9.109375" style="134" customWidth="1"/>
    <col min="10" max="10" width="6.109375" style="134" customWidth="1"/>
    <col min="11" max="16384" width="8.88671875" style="134"/>
  </cols>
  <sheetData>
    <row r="3" spans="2:11" ht="17.399999999999999" x14ac:dyDescent="0.3">
      <c r="B3" s="288" t="str">
        <f>Inschrijfbiljet!A1</f>
        <v>Inschrijfformulieren provincie Noord-Brabant</v>
      </c>
      <c r="C3" s="288"/>
      <c r="D3" s="288"/>
      <c r="E3" s="288"/>
      <c r="F3" s="288"/>
      <c r="G3" s="288"/>
      <c r="H3" s="288"/>
      <c r="I3" s="288"/>
      <c r="J3" s="288"/>
      <c r="K3" s="288"/>
    </row>
    <row r="5" spans="2:11" ht="17.399999999999999" x14ac:dyDescent="0.3">
      <c r="B5" s="288" t="s">
        <v>90</v>
      </c>
      <c r="C5" s="288"/>
      <c r="D5" s="288"/>
      <c r="E5" s="288"/>
      <c r="F5" s="288"/>
      <c r="G5" s="288"/>
      <c r="H5" s="288"/>
      <c r="I5" s="288"/>
      <c r="J5" s="288"/>
    </row>
    <row r="7" spans="2:11" ht="17.399999999999999" x14ac:dyDescent="0.25">
      <c r="B7" s="14" t="s">
        <v>11</v>
      </c>
      <c r="D7" s="304">
        <f>Inschrijfbiljet!E4</f>
        <v>0</v>
      </c>
      <c r="E7" s="305"/>
      <c r="F7" s="305"/>
      <c r="G7" s="305"/>
      <c r="H7" s="305"/>
      <c r="I7" s="306"/>
      <c r="J7" s="135"/>
    </row>
    <row r="8" spans="2:11" ht="17.399999999999999" x14ac:dyDescent="0.25">
      <c r="B8" s="14"/>
      <c r="D8" s="15"/>
      <c r="E8" s="15"/>
      <c r="F8" s="15"/>
      <c r="G8" s="15"/>
      <c r="H8" s="15"/>
      <c r="I8" s="15"/>
    </row>
    <row r="10" spans="2:11" ht="13.8" thickBot="1" x14ac:dyDescent="0.3"/>
    <row r="11" spans="2:11" x14ac:dyDescent="0.25">
      <c r="B11" s="307" t="s">
        <v>91</v>
      </c>
      <c r="C11" s="308"/>
      <c r="D11" s="309"/>
      <c r="E11" s="318" t="s">
        <v>12</v>
      </c>
      <c r="F11" s="319"/>
      <c r="G11" s="319"/>
      <c r="H11" s="319"/>
      <c r="I11" s="319"/>
      <c r="J11" s="320"/>
    </row>
    <row r="12" spans="2:11" ht="13.8" thickBot="1" x14ac:dyDescent="0.3">
      <c r="B12" s="310"/>
      <c r="C12" s="311"/>
      <c r="D12" s="312"/>
      <c r="E12" s="313" t="s">
        <v>13</v>
      </c>
      <c r="F12" s="314"/>
      <c r="G12" s="315"/>
      <c r="H12" s="321" t="s">
        <v>61</v>
      </c>
      <c r="I12" s="314"/>
      <c r="J12" s="322"/>
    </row>
    <row r="13" spans="2:11" x14ac:dyDescent="0.25">
      <c r="B13" s="316"/>
      <c r="C13" s="317"/>
      <c r="D13" s="317"/>
      <c r="E13" s="290"/>
      <c r="F13" s="290"/>
      <c r="G13" s="291"/>
      <c r="H13" s="290"/>
      <c r="I13" s="290"/>
      <c r="J13" s="323"/>
    </row>
    <row r="14" spans="2:11" x14ac:dyDescent="0.25">
      <c r="B14" s="287"/>
      <c r="C14" s="285"/>
      <c r="D14" s="285"/>
      <c r="E14" s="285"/>
      <c r="F14" s="285"/>
      <c r="G14" s="286"/>
      <c r="H14" s="285"/>
      <c r="I14" s="285"/>
      <c r="J14" s="289"/>
    </row>
    <row r="15" spans="2:11" x14ac:dyDescent="0.25">
      <c r="B15" s="287"/>
      <c r="C15" s="285"/>
      <c r="D15" s="285"/>
      <c r="E15" s="285"/>
      <c r="F15" s="285"/>
      <c r="G15" s="286"/>
      <c r="H15" s="285"/>
      <c r="I15" s="285"/>
      <c r="J15" s="289"/>
    </row>
    <row r="16" spans="2:11" x14ac:dyDescent="0.25">
      <c r="B16" s="287"/>
      <c r="C16" s="285"/>
      <c r="D16" s="285"/>
      <c r="E16" s="285"/>
      <c r="F16" s="285"/>
      <c r="G16" s="286"/>
      <c r="H16" s="285"/>
      <c r="I16" s="285"/>
      <c r="J16" s="289"/>
    </row>
    <row r="17" spans="2:10" x14ac:dyDescent="0.25">
      <c r="B17" s="287"/>
      <c r="C17" s="285"/>
      <c r="D17" s="285"/>
      <c r="E17" s="285"/>
      <c r="F17" s="285"/>
      <c r="G17" s="286"/>
      <c r="H17" s="285"/>
      <c r="I17" s="285"/>
      <c r="J17" s="289"/>
    </row>
    <row r="18" spans="2:10" x14ac:dyDescent="0.25">
      <c r="B18" s="287"/>
      <c r="C18" s="285"/>
      <c r="D18" s="285"/>
      <c r="E18" s="285"/>
      <c r="F18" s="285"/>
      <c r="G18" s="286"/>
      <c r="H18" s="285"/>
      <c r="I18" s="285"/>
      <c r="J18" s="289"/>
    </row>
    <row r="19" spans="2:10" x14ac:dyDescent="0.25">
      <c r="B19" s="287"/>
      <c r="C19" s="285"/>
      <c r="D19" s="285"/>
      <c r="E19" s="285"/>
      <c r="F19" s="285"/>
      <c r="G19" s="286"/>
      <c r="H19" s="285"/>
      <c r="I19" s="285"/>
      <c r="J19" s="289"/>
    </row>
    <row r="20" spans="2:10" x14ac:dyDescent="0.25">
      <c r="B20" s="287"/>
      <c r="C20" s="285"/>
      <c r="D20" s="285"/>
      <c r="E20" s="285"/>
      <c r="F20" s="285"/>
      <c r="G20" s="286"/>
      <c r="H20" s="285"/>
      <c r="I20" s="285"/>
      <c r="J20" s="289"/>
    </row>
    <row r="21" spans="2:10" x14ac:dyDescent="0.25">
      <c r="B21" s="287"/>
      <c r="C21" s="285"/>
      <c r="D21" s="285"/>
      <c r="E21" s="285"/>
      <c r="F21" s="285"/>
      <c r="G21" s="286"/>
      <c r="H21" s="285"/>
      <c r="I21" s="285"/>
      <c r="J21" s="289"/>
    </row>
    <row r="22" spans="2:10" x14ac:dyDescent="0.25">
      <c r="B22" s="287"/>
      <c r="C22" s="285"/>
      <c r="D22" s="285"/>
      <c r="E22" s="285"/>
      <c r="F22" s="285"/>
      <c r="G22" s="286"/>
      <c r="H22" s="285"/>
      <c r="I22" s="285"/>
      <c r="J22" s="289"/>
    </row>
    <row r="23" spans="2:10" x14ac:dyDescent="0.25">
      <c r="B23" s="287"/>
      <c r="C23" s="285"/>
      <c r="D23" s="285"/>
      <c r="E23" s="285"/>
      <c r="F23" s="285"/>
      <c r="G23" s="286"/>
      <c r="H23" s="285"/>
      <c r="I23" s="285"/>
      <c r="J23" s="289"/>
    </row>
    <row r="24" spans="2:10" x14ac:dyDescent="0.25">
      <c r="B24" s="287"/>
      <c r="C24" s="285"/>
      <c r="D24" s="285"/>
      <c r="E24" s="285"/>
      <c r="F24" s="285"/>
      <c r="G24" s="286"/>
      <c r="H24" s="285"/>
      <c r="I24" s="285"/>
      <c r="J24" s="289"/>
    </row>
    <row r="25" spans="2:10" x14ac:dyDescent="0.25">
      <c r="B25" s="287"/>
      <c r="C25" s="285"/>
      <c r="D25" s="285"/>
      <c r="E25" s="285"/>
      <c r="F25" s="285"/>
      <c r="G25" s="286"/>
      <c r="H25" s="285"/>
      <c r="I25" s="285"/>
      <c r="J25" s="289"/>
    </row>
    <row r="26" spans="2:10" x14ac:dyDescent="0.25">
      <c r="B26" s="287"/>
      <c r="C26" s="285"/>
      <c r="D26" s="285"/>
      <c r="E26" s="285"/>
      <c r="F26" s="285"/>
      <c r="G26" s="286"/>
      <c r="H26" s="285"/>
      <c r="I26" s="285"/>
      <c r="J26" s="289"/>
    </row>
    <row r="27" spans="2:10" x14ac:dyDescent="0.25">
      <c r="B27" s="287"/>
      <c r="C27" s="285"/>
      <c r="D27" s="285"/>
      <c r="E27" s="285"/>
      <c r="F27" s="285"/>
      <c r="G27" s="286"/>
      <c r="H27" s="285"/>
      <c r="I27" s="285"/>
      <c r="J27" s="289"/>
    </row>
    <row r="28" spans="2:10" x14ac:dyDescent="0.25">
      <c r="B28" s="287"/>
      <c r="C28" s="285"/>
      <c r="D28" s="285"/>
      <c r="E28" s="285"/>
      <c r="F28" s="285"/>
      <c r="G28" s="286"/>
      <c r="H28" s="285"/>
      <c r="I28" s="285"/>
      <c r="J28" s="289"/>
    </row>
    <row r="29" spans="2:10" x14ac:dyDescent="0.25">
      <c r="B29" s="287"/>
      <c r="C29" s="285"/>
      <c r="D29" s="285"/>
      <c r="E29" s="285"/>
      <c r="F29" s="285"/>
      <c r="G29" s="286"/>
      <c r="H29" s="285"/>
      <c r="I29" s="285"/>
      <c r="J29" s="289"/>
    </row>
    <row r="30" spans="2:10" x14ac:dyDescent="0.25">
      <c r="B30" s="287"/>
      <c r="C30" s="285"/>
      <c r="D30" s="285"/>
      <c r="E30" s="285"/>
      <c r="F30" s="285"/>
      <c r="G30" s="286"/>
      <c r="H30" s="285"/>
      <c r="I30" s="285"/>
      <c r="J30" s="289"/>
    </row>
    <row r="31" spans="2:10" x14ac:dyDescent="0.25">
      <c r="B31" s="287"/>
      <c r="C31" s="285"/>
      <c r="D31" s="285"/>
      <c r="E31" s="285"/>
      <c r="F31" s="285"/>
      <c r="G31" s="286"/>
      <c r="H31" s="285"/>
      <c r="I31" s="285"/>
      <c r="J31" s="289"/>
    </row>
    <row r="32" spans="2:10" x14ac:dyDescent="0.25">
      <c r="B32" s="287"/>
      <c r="C32" s="285"/>
      <c r="D32" s="285"/>
      <c r="E32" s="285"/>
      <c r="F32" s="285"/>
      <c r="G32" s="286"/>
      <c r="H32" s="285"/>
      <c r="I32" s="285"/>
      <c r="J32" s="289"/>
    </row>
    <row r="33" spans="1:10" x14ac:dyDescent="0.25">
      <c r="B33" s="287"/>
      <c r="C33" s="285"/>
      <c r="D33" s="285"/>
      <c r="E33" s="285"/>
      <c r="F33" s="285"/>
      <c r="G33" s="286"/>
      <c r="H33" s="285"/>
      <c r="I33" s="285"/>
      <c r="J33" s="289"/>
    </row>
    <row r="34" spans="1:10" x14ac:dyDescent="0.25">
      <c r="B34" s="287"/>
      <c r="C34" s="285"/>
      <c r="D34" s="285"/>
      <c r="E34" s="285"/>
      <c r="F34" s="285"/>
      <c r="G34" s="286"/>
      <c r="H34" s="285"/>
      <c r="I34" s="285"/>
      <c r="J34" s="289"/>
    </row>
    <row r="35" spans="1:10" x14ac:dyDescent="0.25">
      <c r="B35" s="287"/>
      <c r="C35" s="285"/>
      <c r="D35" s="285"/>
      <c r="E35" s="285"/>
      <c r="F35" s="285"/>
      <c r="G35" s="286"/>
      <c r="H35" s="285"/>
      <c r="I35" s="285"/>
      <c r="J35" s="289"/>
    </row>
    <row r="36" spans="1:10" ht="13.8" thickBot="1" x14ac:dyDescent="0.3">
      <c r="B36" s="302"/>
      <c r="C36" s="300"/>
      <c r="D36" s="300"/>
      <c r="E36" s="300"/>
      <c r="F36" s="300"/>
      <c r="G36" s="301"/>
      <c r="H36" s="300"/>
      <c r="I36" s="300"/>
      <c r="J36" s="303"/>
    </row>
    <row r="38" spans="1:10" ht="13.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3.8" x14ac:dyDescent="0.25">
      <c r="A39" s="1" t="s">
        <v>6</v>
      </c>
      <c r="B39" s="3"/>
      <c r="C39" s="294">
        <f>Inschrijfbiljet!D35</f>
        <v>0</v>
      </c>
      <c r="D39" s="295"/>
      <c r="E39" s="296"/>
      <c r="F39" s="136"/>
      <c r="G39" s="4" t="s">
        <v>7</v>
      </c>
      <c r="H39" s="292">
        <f>Inschrijfbiljet!H35</f>
        <v>0</v>
      </c>
      <c r="I39" s="293"/>
      <c r="J39" s="1"/>
    </row>
    <row r="40" spans="1:10" ht="13.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3.8" x14ac:dyDescent="0.25">
      <c r="A41" s="1" t="s">
        <v>8</v>
      </c>
      <c r="B41" s="3"/>
      <c r="C41" s="297">
        <f>Inschrijfbiljet!D37</f>
        <v>0</v>
      </c>
      <c r="D41" s="298"/>
      <c r="E41" s="298"/>
      <c r="F41" s="299"/>
      <c r="G41" s="1"/>
      <c r="H41" s="1"/>
      <c r="I41" s="1"/>
      <c r="J41" s="1"/>
    </row>
    <row r="42" spans="1:10" ht="13.8" x14ac:dyDescent="0.25">
      <c r="A42" s="1"/>
      <c r="B42" s="1"/>
      <c r="C42" s="1"/>
      <c r="D42" s="5"/>
      <c r="E42" s="5"/>
      <c r="F42" s="5"/>
      <c r="G42" s="1"/>
      <c r="H42" s="1"/>
      <c r="I42" s="1"/>
      <c r="J42" s="1"/>
    </row>
    <row r="43" spans="1:10" ht="13.8" x14ac:dyDescent="0.25">
      <c r="A43" s="1" t="s">
        <v>9</v>
      </c>
      <c r="B43" s="3"/>
      <c r="C43" s="1"/>
      <c r="D43" s="1"/>
      <c r="E43" s="1"/>
      <c r="F43" s="1"/>
      <c r="G43" s="1" t="s">
        <v>10</v>
      </c>
      <c r="I43" s="2"/>
      <c r="J43" s="1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</sheetData>
  <sheetProtection algorithmName="SHA-512" hashValue="fShVCqVBfpb2y9R4PYOh6F/b4mPbj8Db2QC+kqqOi2br01zUw4MqRZctKwVwfeJA8Z+ZddfDtYtn6Q+zF5EBEA==" saltValue="KhjZ1dNIau80xWl74AFuFA==" spinCount="100000" sheet="1" selectLockedCells="1"/>
  <mergeCells count="82">
    <mergeCell ref="B18:D18"/>
    <mergeCell ref="H15:J15"/>
    <mergeCell ref="B26:D26"/>
    <mergeCell ref="B27:D27"/>
    <mergeCell ref="B5:J5"/>
    <mergeCell ref="B19:D19"/>
    <mergeCell ref="D7:I7"/>
    <mergeCell ref="B11:D12"/>
    <mergeCell ref="E12:G12"/>
    <mergeCell ref="B13:D13"/>
    <mergeCell ref="E11:J11"/>
    <mergeCell ref="H12:J12"/>
    <mergeCell ref="H13:J13"/>
    <mergeCell ref="H14:J14"/>
    <mergeCell ref="B14:D14"/>
    <mergeCell ref="B15:D15"/>
    <mergeCell ref="B16:D16"/>
    <mergeCell ref="B17:D17"/>
    <mergeCell ref="E30:G30"/>
    <mergeCell ref="B31:D31"/>
    <mergeCell ref="B32:D32"/>
    <mergeCell ref="E28:G28"/>
    <mergeCell ref="E29:G29"/>
    <mergeCell ref="E22:G22"/>
    <mergeCell ref="E27:G27"/>
    <mergeCell ref="E23:G23"/>
    <mergeCell ref="E24:G24"/>
    <mergeCell ref="E25:G25"/>
    <mergeCell ref="E26:G26"/>
    <mergeCell ref="E31:G31"/>
    <mergeCell ref="E32:G32"/>
    <mergeCell ref="E20:G20"/>
    <mergeCell ref="B21:D21"/>
    <mergeCell ref="B28:D28"/>
    <mergeCell ref="B29:D29"/>
    <mergeCell ref="B22:D22"/>
    <mergeCell ref="B23:D23"/>
    <mergeCell ref="B24:D24"/>
    <mergeCell ref="B25:D25"/>
    <mergeCell ref="H39:I39"/>
    <mergeCell ref="C39:E39"/>
    <mergeCell ref="C41:F41"/>
    <mergeCell ref="H32:J32"/>
    <mergeCell ref="H33:J33"/>
    <mergeCell ref="H34:J34"/>
    <mergeCell ref="E34:G34"/>
    <mergeCell ref="E35:G35"/>
    <mergeCell ref="E36:G36"/>
    <mergeCell ref="E33:G33"/>
    <mergeCell ref="B36:D36"/>
    <mergeCell ref="B35:D35"/>
    <mergeCell ref="H36:J36"/>
    <mergeCell ref="H35:J35"/>
    <mergeCell ref="B33:D33"/>
    <mergeCell ref="B34:D34"/>
    <mergeCell ref="H31:J31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E21:G21"/>
    <mergeCell ref="B30:D30"/>
    <mergeCell ref="B3:K3"/>
    <mergeCell ref="H16:J16"/>
    <mergeCell ref="H17:J17"/>
    <mergeCell ref="H18:J18"/>
    <mergeCell ref="H19:J19"/>
    <mergeCell ref="E13:G13"/>
    <mergeCell ref="E14:G14"/>
    <mergeCell ref="E15:G15"/>
    <mergeCell ref="E16:G16"/>
    <mergeCell ref="E17:G17"/>
    <mergeCell ref="E18:G18"/>
    <mergeCell ref="E19:G19"/>
    <mergeCell ref="H20:J20"/>
    <mergeCell ref="B20:D20"/>
  </mergeCells>
  <pageMargins left="0.70866141732283472" right="0.70866141732283472" top="1.7322834645669292" bottom="0.74803149606299213" header="0.31496062992125984" footer="0.31496062992125984"/>
  <pageSetup paperSize="9" scale="82" orientation="portrait" r:id="rId1"/>
  <headerFooter>
    <oddHeader>&amp;C&amp;G</oddHeader>
    <oddFooter xml:space="preserve">&amp;C
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2:H11"/>
  <sheetViews>
    <sheetView workbookViewId="0">
      <selection activeCell="B4" sqref="B4"/>
    </sheetView>
  </sheetViews>
  <sheetFormatPr defaultColWidth="8.88671875" defaultRowHeight="13.2" x14ac:dyDescent="0.25"/>
  <cols>
    <col min="1" max="1" width="8.88671875" style="7"/>
    <col min="2" max="2" width="10.33203125" style="9" bestFit="1" customWidth="1"/>
    <col min="3" max="3" width="60.33203125" style="7" bestFit="1" customWidth="1"/>
    <col min="4" max="4" width="31.5546875" style="8" customWidth="1"/>
    <col min="5" max="5" width="2.88671875" style="9" customWidth="1"/>
    <col min="6" max="6" width="38.5546875" style="8" customWidth="1"/>
    <col min="7" max="7" width="8.88671875" style="7"/>
    <col min="8" max="8" width="14.44140625" style="7" bestFit="1" customWidth="1"/>
    <col min="9" max="16384" width="8.88671875" style="7"/>
  </cols>
  <sheetData>
    <row r="2" spans="1:8" ht="13.8" thickBot="1" x14ac:dyDescent="0.3">
      <c r="B2" s="9" t="s">
        <v>86</v>
      </c>
      <c r="F2" s="8" t="s">
        <v>86</v>
      </c>
    </row>
    <row r="3" spans="1:8" ht="13.8" thickBot="1" x14ac:dyDescent="0.3">
      <c r="B3" s="10" t="s">
        <v>962</v>
      </c>
      <c r="C3" s="7" t="s">
        <v>87</v>
      </c>
      <c r="D3" s="12">
        <f>Inschrijfbiljet!H18</f>
        <v>0</v>
      </c>
      <c r="E3" s="9" t="s">
        <v>80</v>
      </c>
      <c r="F3" s="8">
        <f>D3*B3</f>
        <v>0</v>
      </c>
    </row>
    <row r="4" spans="1:8" ht="13.8" thickBot="1" x14ac:dyDescent="0.3">
      <c r="B4" s="10" t="s">
        <v>785</v>
      </c>
      <c r="C4" s="11" t="s">
        <v>97</v>
      </c>
      <c r="D4" s="12">
        <f>('B calc schema'!CB23/100000)*D3</f>
        <v>0</v>
      </c>
      <c r="E4" s="9" t="s">
        <v>80</v>
      </c>
      <c r="F4" s="8">
        <f>D4*B4</f>
        <v>0</v>
      </c>
      <c r="H4" s="210"/>
    </row>
    <row r="5" spans="1:8" ht="13.8" thickBot="1" x14ac:dyDescent="0.3">
      <c r="A5" s="6"/>
      <c r="B5" s="10" t="s">
        <v>785</v>
      </c>
      <c r="C5" s="11" t="s">
        <v>88</v>
      </c>
      <c r="D5" s="12">
        <f>('C calc schema proj'!CD24)/100000*D3</f>
        <v>0</v>
      </c>
      <c r="E5" s="119" t="s">
        <v>80</v>
      </c>
      <c r="F5" s="120">
        <f>D5*B5</f>
        <v>0</v>
      </c>
      <c r="H5" s="210"/>
    </row>
    <row r="6" spans="1:8" ht="13.8" thickBot="1" x14ac:dyDescent="0.3"/>
    <row r="7" spans="1:8" ht="13.8" thickBot="1" x14ac:dyDescent="0.3">
      <c r="C7" s="11" t="s">
        <v>96</v>
      </c>
      <c r="D7" s="118">
        <f>SUM(F3:F5)</f>
        <v>0</v>
      </c>
    </row>
    <row r="9" spans="1:8" x14ac:dyDescent="0.25">
      <c r="C9" s="13"/>
    </row>
    <row r="11" spans="1:8" x14ac:dyDescent="0.25">
      <c r="C11" s="1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AFBC-812C-47C8-84AC-B9DD8AE66CA0}">
  <dimension ref="B3:Q10"/>
  <sheetViews>
    <sheetView workbookViewId="0">
      <selection activeCell="F7" sqref="F7"/>
    </sheetView>
  </sheetViews>
  <sheetFormatPr defaultRowHeight="13.2" x14ac:dyDescent="0.25"/>
  <cols>
    <col min="2" max="2" width="23.77734375" bestFit="1" customWidth="1"/>
    <col min="3" max="3" width="13.77734375" bestFit="1" customWidth="1"/>
    <col min="4" max="16" width="3" bestFit="1" customWidth="1"/>
    <col min="17" max="18" width="9.77734375" bestFit="1" customWidth="1"/>
    <col min="19" max="19" width="4" bestFit="1" customWidth="1"/>
    <col min="20" max="22" width="9.77734375" bestFit="1" customWidth="1"/>
  </cols>
  <sheetData>
    <row r="3" spans="2:17" x14ac:dyDescent="0.25">
      <c r="B3" s="237" t="s">
        <v>2203</v>
      </c>
      <c r="C3" s="237" t="s">
        <v>2202</v>
      </c>
    </row>
    <row r="4" spans="2:17" x14ac:dyDescent="0.25">
      <c r="B4" s="237" t="s">
        <v>2200</v>
      </c>
      <c r="C4">
        <v>0</v>
      </c>
      <c r="D4">
        <v>51</v>
      </c>
      <c r="E4">
        <v>52</v>
      </c>
      <c r="F4">
        <v>53</v>
      </c>
      <c r="G4">
        <v>54</v>
      </c>
      <c r="H4">
        <v>55</v>
      </c>
      <c r="I4">
        <v>56</v>
      </c>
      <c r="J4">
        <v>57</v>
      </c>
      <c r="K4">
        <v>59</v>
      </c>
      <c r="L4">
        <v>61</v>
      </c>
      <c r="M4">
        <v>62</v>
      </c>
      <c r="N4">
        <v>63</v>
      </c>
      <c r="O4">
        <v>64</v>
      </c>
      <c r="P4">
        <v>65</v>
      </c>
      <c r="Q4" t="s">
        <v>2201</v>
      </c>
    </row>
    <row r="5" spans="2:17" x14ac:dyDescent="0.25">
      <c r="B5" s="238" t="s">
        <v>814</v>
      </c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</row>
    <row r="6" spans="2:17" x14ac:dyDescent="0.25">
      <c r="B6" s="238" t="s">
        <v>862</v>
      </c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</row>
    <row r="7" spans="2:17" x14ac:dyDescent="0.25">
      <c r="B7" s="238" t="s">
        <v>796</v>
      </c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</row>
    <row r="8" spans="2:17" x14ac:dyDescent="0.25">
      <c r="B8" s="238" t="s">
        <v>787</v>
      </c>
      <c r="C8" s="324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</row>
    <row r="9" spans="2:17" x14ac:dyDescent="0.25">
      <c r="B9" s="238" t="s">
        <v>842</v>
      </c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4"/>
      <c r="Q9" s="324"/>
    </row>
    <row r="10" spans="2:17" x14ac:dyDescent="0.25">
      <c r="B10" s="238" t="s">
        <v>2201</v>
      </c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4"/>
      <c r="Q10" s="3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396D53D8F1E43B3BDD6464B1C3EF3" ma:contentTypeVersion="21" ma:contentTypeDescription="Een nieuw document maken." ma:contentTypeScope="" ma:versionID="5ca2db2827e71d744a44e6b69a80194d">
  <xsd:schema xmlns:xsd="http://www.w3.org/2001/XMLSchema" xmlns:xs="http://www.w3.org/2001/XMLSchema" xmlns:p="http://schemas.microsoft.com/office/2006/metadata/properties" xmlns:ns2="c69ae94c-eeee-4f98-ad73-9713e85995e7" xmlns:ns3="6c16cc24-e4fe-4ae2-ae8b-e5725d329a54" targetNamespace="http://schemas.microsoft.com/office/2006/metadata/properties" ma:root="true" ma:fieldsID="51a67e33512f44a5b44f2b29b43a4b5d" ns2:_="" ns3:_="">
    <xsd:import namespace="c69ae94c-eeee-4f98-ad73-9713e85995e7"/>
    <xsd:import namespace="6c16cc24-e4fe-4ae2-ae8b-e5725d329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Omschrijving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e94c-eeee-4f98-ad73-9713e8599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Omschrijving" ma:index="16" nillable="true" ma:displayName="Omschrijving" ma:internalName="Omschrijving">
      <xsd:simpleType>
        <xsd:restriction base="dms:Text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f47ed2-b527-4240-8bfe-cdf9166b5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cc24-e4fe-4ae2-ae8b-e5725d329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2bb92b-0ccb-4a6a-9ac9-cab003c64b22}" ma:internalName="TaxCatchAll" ma:showField="CatchAllData" ma:web="6c16cc24-e4fe-4ae2-ae8b-e5725d329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c69ae94c-eeee-4f98-ad73-9713e85995e7" xsi:nil="true"/>
    <lcf76f155ced4ddcb4097134ff3c332f xmlns="c69ae94c-eeee-4f98-ad73-9713e85995e7">
      <Terms xmlns="http://schemas.microsoft.com/office/infopath/2007/PartnerControls"/>
    </lcf76f155ced4ddcb4097134ff3c332f>
    <TaxCatchAll xmlns="6c16cc24-e4fe-4ae2-ae8b-e5725d329a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FDAD9B-6A70-449B-AE3D-5D0251F6C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9ae94c-eeee-4f98-ad73-9713e85995e7"/>
    <ds:schemaRef ds:uri="6c16cc24-e4fe-4ae2-ae8b-e5725d329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C5693-CE5D-4908-9C58-DACB0D7E7E24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c69ae94c-eeee-4f98-ad73-9713e85995e7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6c16cc24-e4fe-4ae2-ae8b-e5725d329a54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3A0B88F-2486-4A98-9A53-6DD15D5418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4</vt:i4>
      </vt:variant>
    </vt:vector>
  </HeadingPairs>
  <TitlesOfParts>
    <vt:vector size="12" baseType="lpstr">
      <vt:lpstr>Inschrijfbiljet</vt:lpstr>
      <vt:lpstr>Verzamelblad per gebouw</vt:lpstr>
      <vt:lpstr>A Inventaris</vt:lpstr>
      <vt:lpstr>B calc schema</vt:lpstr>
      <vt:lpstr>C calc schema proj</vt:lpstr>
      <vt:lpstr>D voorst subco</vt:lpstr>
      <vt:lpstr>Rekenblad</vt:lpstr>
      <vt:lpstr>Draaitabel</vt:lpstr>
      <vt:lpstr>'A Inventaris'!Afdrukbereik</vt:lpstr>
      <vt:lpstr>'B calc schema'!Afdrukbereik</vt:lpstr>
      <vt:lpstr>'C calc schema proj'!Afdrukbereik</vt:lpstr>
      <vt:lpstr>'D voorst subco'!Afdrukbereik</vt:lpstr>
    </vt:vector>
  </TitlesOfParts>
  <Company>SY-NERGY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 Inschrijfformulieren</dc:title>
  <dc:creator>C-R. (Carl) Migchels</dc:creator>
  <cp:lastModifiedBy>Ron van Bree | SY-NERGY</cp:lastModifiedBy>
  <cp:lastPrinted>2025-09-15T19:13:13Z</cp:lastPrinted>
  <dcterms:created xsi:type="dcterms:W3CDTF">2004-02-20T18:40:35Z</dcterms:created>
  <dcterms:modified xsi:type="dcterms:W3CDTF">2025-10-30T14:54:34Z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0x0101003E0396D53D8F1E43B3BDD6464B1C3EF3</vt:lpwstr>
  </property>
  <property fmtid="{D5CDD505-2E9C-101B-9397-08002B2CF9AE}" pid="3" name="Order">
    <vt:r8>24794600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