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Gemeente Westerwolde/EA 2025 Accountantsdiensten/Aanbestedingsdocument en bijlagen/Concept TEAMS/"/>
    </mc:Choice>
  </mc:AlternateContent>
  <xr:revisionPtr revIDLastSave="93" documentId="13_ncr:1_{92F46A7E-7DE9-1541-9AEA-24EBF0AF2A29}" xr6:coauthVersionLast="47" xr6:coauthVersionMax="47" xr10:uidLastSave="{FBBAFE27-9FC6-9D47-A32F-4B36A91A0515}"/>
  <bookViews>
    <workbookView xWindow="32080" yWindow="500" windowWidth="43760" windowHeight="21100" xr2:uid="{00000000-000D-0000-FFFF-FFFF00000000}"/>
  </bookViews>
  <sheets>
    <sheet name="Waardemod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2" l="1"/>
  <c r="E7" i="2"/>
  <c r="E6" i="2"/>
  <c r="H17" i="2"/>
  <c r="H16" i="2"/>
  <c r="H15" i="2"/>
  <c r="G15" i="2" l="1"/>
  <c r="F15" i="2"/>
  <c r="E15" i="2"/>
  <c r="D15" i="2"/>
  <c r="C15" i="2"/>
  <c r="B15" i="2"/>
  <c r="D6" i="2"/>
  <c r="C6" i="2"/>
  <c r="B6" i="2"/>
  <c r="H13" i="2"/>
  <c r="G14" i="2"/>
  <c r="G17" i="2" s="1"/>
  <c r="F14" i="2"/>
  <c r="F17" i="2" s="1"/>
  <c r="E14" i="2"/>
  <c r="E17" i="2" s="1"/>
  <c r="D14" i="2"/>
  <c r="D17" i="2" s="1"/>
  <c r="C14" i="2"/>
  <c r="B14" i="2"/>
  <c r="D5" i="2"/>
  <c r="D8" i="2" s="1"/>
  <c r="C5" i="2"/>
  <c r="B5" i="2"/>
  <c r="B8" i="2" s="1"/>
  <c r="B25" i="2"/>
  <c r="J35" i="2"/>
  <c r="F35" i="2"/>
  <c r="J30" i="2"/>
  <c r="F30" i="2"/>
  <c r="C8" i="2" l="1"/>
  <c r="E4" i="2"/>
  <c r="B20" i="2"/>
  <c r="B26" i="2"/>
  <c r="B27" i="2" s="1"/>
  <c r="C17" i="2"/>
  <c r="B17" i="2" l="1"/>
</calcChain>
</file>

<file path=xl/sharedStrings.xml><?xml version="1.0" encoding="utf-8"?>
<sst xmlns="http://schemas.openxmlformats.org/spreadsheetml/2006/main" count="64" uniqueCount="36">
  <si>
    <t>4 goed</t>
  </si>
  <si>
    <t>3 voldoende</t>
  </si>
  <si>
    <t>2 matig</t>
  </si>
  <si>
    <t>1 onvoldoende</t>
  </si>
  <si>
    <t>5 uitmuntend</t>
  </si>
  <si>
    <t>KO</t>
  </si>
  <si>
    <t>Totaal:</t>
  </si>
  <si>
    <t>Percentage</t>
  </si>
  <si>
    <t xml:space="preserve"> </t>
  </si>
  <si>
    <t>Totaal maximaal te behalen  kwaliteit</t>
  </si>
  <si>
    <t>NB (open vragen):</t>
  </si>
  <si>
    <t>inschrijver 1</t>
  </si>
  <si>
    <t>kwaliteit</t>
  </si>
  <si>
    <t>prijs</t>
  </si>
  <si>
    <t>BPKV</t>
  </si>
  <si>
    <t>inschrijver 2</t>
  </si>
  <si>
    <t>open vragen</t>
  </si>
  <si>
    <t>totaal</t>
  </si>
  <si>
    <t>Voorbeeldberekening</t>
  </si>
  <si>
    <t>Fictieve prijsscore</t>
  </si>
  <si>
    <t>interview</t>
  </si>
  <si>
    <t>1. Open vragen</t>
  </si>
  <si>
    <t>2. Interview</t>
  </si>
  <si>
    <t>Bijlage 9 waarden gunningcriteria GW-2025ACD</t>
  </si>
  <si>
    <t>Indien er door een inschrijver tweemaal of vaker 'matig' gescoord wordt, zal dit leiden tot een uitgebreid gemotiveerde uitsluiting.</t>
  </si>
  <si>
    <t>KO = knock-out en zal leiden tot een uitgebreid gemotiveerde uitsluiting.</t>
  </si>
  <si>
    <t>VRAAG 1
Relevante kennis</t>
  </si>
  <si>
    <t>VRAAG 3
Sociaal domein</t>
  </si>
  <si>
    <t>VRAAG 2
Openbaar onderwijs</t>
  </si>
  <si>
    <t>VRAAG 4
Incidentele middelen</t>
  </si>
  <si>
    <t>VRAAG 5
Projectmatig werken</t>
  </si>
  <si>
    <t>VRAAG 6
Toelichten vraagstukken</t>
  </si>
  <si>
    <t xml:space="preserve">VRAAG 2
Werkwijze jaarrekening en visie op rechtmatigheids-verantwoording </t>
  </si>
  <si>
    <t xml:space="preserve">VRAAG 1
Projectaanpak bij aanvang dienstverlening </t>
  </si>
  <si>
    <t>VRAAG 3
Continuïteit teamsamenstelling</t>
  </si>
  <si>
    <r>
      <t xml:space="preserve">NB (interview):
</t>
    </r>
    <r>
      <rPr>
        <sz val="10"/>
        <color rgb="FFFF0000"/>
        <rFont val="Verdana"/>
        <family val="2"/>
      </rPr>
      <t>KO = knock-out en zal leiden tot een uitgebreid gemotiveerde uitsluiting.
Indien er door een inschrijver tweemaal of vaker 'matig' gescoord wordt, zal dit leiden tot een uitgebreid gemotiveerde uitsluiting.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</si>
</sst>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0.0%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0"/>
      <name val="Verdana"/>
      <family val="2"/>
    </font>
    <font>
      <sz val="12"/>
      <color theme="1"/>
      <name val="Verdana"/>
      <family val="2"/>
    </font>
    <font>
      <sz val="10"/>
      <color rgb="FF000000"/>
      <name val="Verdana"/>
      <family val="2"/>
    </font>
    <font>
      <b/>
      <sz val="10"/>
      <color theme="0"/>
      <name val="Verdana"/>
      <family val="2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  <font>
      <b/>
      <sz val="8"/>
      <color rgb="FF000000"/>
      <name val="Verdana"/>
      <family val="2"/>
    </font>
    <font>
      <b/>
      <sz val="8"/>
      <color theme="1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b/>
      <sz val="16"/>
      <color theme="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56E3A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10" borderId="1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6" fillId="4" borderId="1" xfId="0" applyFont="1" applyFill="1" applyBorder="1" applyAlignment="1">
      <alignment horizontal="justify" vertical="center" wrapText="1"/>
    </xf>
    <xf numFmtId="10" fontId="6" fillId="4" borderId="1" xfId="1" applyNumberFormat="1" applyFont="1" applyFill="1" applyBorder="1" applyAlignment="1">
      <alignment horizontal="center" vertical="center" wrapText="1"/>
    </xf>
    <xf numFmtId="9" fontId="7" fillId="0" borderId="1" xfId="1" applyFont="1" applyBorder="1"/>
    <xf numFmtId="0" fontId="8" fillId="8" borderId="8" xfId="0" applyFont="1" applyFill="1" applyBorder="1"/>
    <xf numFmtId="44" fontId="9" fillId="8" borderId="9" xfId="2" applyFont="1" applyFill="1" applyBorder="1"/>
    <xf numFmtId="0" fontId="9" fillId="8" borderId="9" xfId="0" applyFont="1" applyFill="1" applyBorder="1"/>
    <xf numFmtId="0" fontId="9" fillId="8" borderId="10" xfId="0" applyFont="1" applyFill="1" applyBorder="1"/>
    <xf numFmtId="164" fontId="4" fillId="2" borderId="4" xfId="0" applyNumberFormat="1" applyFont="1" applyFill="1" applyBorder="1" applyAlignment="1">
      <alignment horizontal="justify" vertical="center" wrapText="1"/>
    </xf>
    <xf numFmtId="164" fontId="7" fillId="6" borderId="1" xfId="0" applyNumberFormat="1" applyFont="1" applyFill="1" applyBorder="1"/>
    <xf numFmtId="0" fontId="9" fillId="8" borderId="5" xfId="0" applyFont="1" applyFill="1" applyBorder="1"/>
    <xf numFmtId="0" fontId="9" fillId="8" borderId="0" xfId="0" applyFont="1" applyFill="1"/>
    <xf numFmtId="0" fontId="9" fillId="8" borderId="11" xfId="0" applyFont="1" applyFill="1" applyBorder="1"/>
    <xf numFmtId="0" fontId="9" fillId="8" borderId="6" xfId="0" applyFont="1" applyFill="1" applyBorder="1"/>
    <xf numFmtId="0" fontId="9" fillId="8" borderId="7" xfId="0" applyFont="1" applyFill="1" applyBorder="1"/>
    <xf numFmtId="0" fontId="9" fillId="8" borderId="4" xfId="0" applyFont="1" applyFill="1" applyBorder="1"/>
    <xf numFmtId="164" fontId="9" fillId="2" borderId="4" xfId="0" applyNumberFormat="1" applyFont="1" applyFill="1" applyBorder="1" applyAlignment="1">
      <alignment horizontal="justify" vertical="center" wrapText="1"/>
    </xf>
    <xf numFmtId="164" fontId="9" fillId="6" borderId="1" xfId="0" applyNumberFormat="1" applyFont="1" applyFill="1" applyBorder="1"/>
    <xf numFmtId="164" fontId="3" fillId="0" borderId="0" xfId="0" applyNumberFormat="1" applyFont="1"/>
    <xf numFmtId="0" fontId="8" fillId="2" borderId="4" xfId="0" applyFont="1" applyFill="1" applyBorder="1" applyAlignment="1">
      <alignment horizontal="justify" vertical="center" wrapText="1"/>
    </xf>
    <xf numFmtId="0" fontId="7" fillId="0" borderId="1" xfId="0" applyFont="1" applyBorder="1"/>
    <xf numFmtId="0" fontId="7" fillId="0" borderId="0" xfId="0" applyFont="1"/>
    <xf numFmtId="0" fontId="10" fillId="10" borderId="1" xfId="0" applyFont="1" applyFill="1" applyBorder="1" applyAlignment="1">
      <alignment horizontal="justify" vertical="center" wrapText="1"/>
    </xf>
    <xf numFmtId="165" fontId="6" fillId="4" borderId="1" xfId="1" applyNumberFormat="1" applyFont="1" applyFill="1" applyBorder="1" applyAlignment="1">
      <alignment horizontal="center" vertical="center" wrapText="1"/>
    </xf>
    <xf numFmtId="44" fontId="9" fillId="5" borderId="0" xfId="2" applyFont="1" applyFill="1"/>
    <xf numFmtId="0" fontId="7" fillId="5" borderId="0" xfId="0" applyFont="1" applyFill="1"/>
    <xf numFmtId="0" fontId="3" fillId="5" borderId="0" xfId="0" applyFont="1" applyFill="1"/>
    <xf numFmtId="0" fontId="11" fillId="11" borderId="1" xfId="0" applyFont="1" applyFill="1" applyBorder="1" applyAlignment="1">
      <alignment horizontal="justify" vertical="center" wrapText="1"/>
    </xf>
    <xf numFmtId="164" fontId="12" fillId="9" borderId="1" xfId="0" applyNumberFormat="1" applyFont="1" applyFill="1" applyBorder="1" applyAlignment="1">
      <alignment vertical="center"/>
    </xf>
    <xf numFmtId="164" fontId="7" fillId="0" borderId="0" xfId="0" applyNumberFormat="1" applyFont="1"/>
    <xf numFmtId="164" fontId="3" fillId="0" borderId="0" xfId="2" applyNumberFormat="1" applyFont="1"/>
    <xf numFmtId="0" fontId="13" fillId="0" borderId="0" xfId="0" applyFont="1"/>
    <xf numFmtId="44" fontId="3" fillId="0" borderId="0" xfId="2" applyFont="1"/>
    <xf numFmtId="44" fontId="3" fillId="7" borderId="0" xfId="2" applyFont="1" applyFill="1"/>
    <xf numFmtId="44" fontId="3" fillId="5" borderId="0" xfId="2" applyFont="1" applyFill="1"/>
    <xf numFmtId="0" fontId="4" fillId="3" borderId="2" xfId="0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left" vertical="center" wrapText="1"/>
    </xf>
    <xf numFmtId="0" fontId="8" fillId="8" borderId="9" xfId="0" applyFont="1" applyFill="1" applyBorder="1" applyAlignment="1">
      <alignment horizontal="left" vertical="center" wrapText="1"/>
    </xf>
    <xf numFmtId="0" fontId="8" fillId="8" borderId="10" xfId="0" applyFont="1" applyFill="1" applyBorder="1" applyAlignment="1">
      <alignment horizontal="left" vertical="center" wrapText="1"/>
    </xf>
    <xf numFmtId="0" fontId="8" fillId="8" borderId="5" xfId="0" applyFont="1" applyFill="1" applyBorder="1" applyAlignment="1">
      <alignment horizontal="left" vertical="center" wrapText="1"/>
    </xf>
    <xf numFmtId="0" fontId="8" fillId="8" borderId="0" xfId="0" applyFont="1" applyFill="1" applyAlignment="1">
      <alignment horizontal="left" vertical="center" wrapText="1"/>
    </xf>
    <xf numFmtId="0" fontId="8" fillId="8" borderId="11" xfId="0" applyFont="1" applyFill="1" applyBorder="1" applyAlignment="1">
      <alignment horizontal="left" vertical="center" wrapText="1"/>
    </xf>
    <xf numFmtId="0" fontId="8" fillId="8" borderId="6" xfId="0" applyFont="1" applyFill="1" applyBorder="1" applyAlignment="1">
      <alignment horizontal="left" vertical="center" wrapText="1"/>
    </xf>
    <xf numFmtId="0" fontId="8" fillId="8" borderId="7" xfId="0" applyFont="1" applyFill="1" applyBorder="1" applyAlignment="1">
      <alignment horizontal="left" vertical="center" wrapText="1"/>
    </xf>
    <xf numFmtId="0" fontId="8" fillId="8" borderId="4" xfId="0" applyFont="1" applyFill="1" applyBorder="1" applyAlignment="1">
      <alignment horizontal="left" vertical="center" wrapText="1"/>
    </xf>
    <xf numFmtId="0" fontId="4" fillId="10" borderId="3" xfId="0" applyFont="1" applyFill="1" applyBorder="1" applyAlignment="1">
      <alignment horizontal="justify" vertical="center" wrapText="1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14" fillId="9" borderId="6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356E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241789</xdr:colOff>
      <xdr:row>0</xdr:row>
      <xdr:rowOff>345994</xdr:rowOff>
    </xdr:from>
    <xdr:to>
      <xdr:col>7</xdr:col>
      <xdr:colOff>7163</xdr:colOff>
      <xdr:row>0</xdr:row>
      <xdr:rowOff>875160</xdr:rowOff>
    </xdr:to>
    <xdr:pic>
      <xdr:nvPicPr>
        <xdr:cNvPr id="2" name="Afbeelding 1" descr="Afbeelding met Lettertype, tekst, Graphics, grafische vormgeving&#10;&#10;Automatisch gegenereerde beschrijving">
          <a:extLst>
            <a:ext uri="{FF2B5EF4-FFF2-40B4-BE49-F238E27FC236}">
              <a16:creationId xmlns:a16="http://schemas.microsoft.com/office/drawing/2014/main" id="{944A60B0-8740-838F-0640-52DDABB41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00712" y="345994"/>
          <a:ext cx="3673066" cy="529166"/>
        </a:xfrm>
        <a:prstGeom prst="rect">
          <a:avLst/>
        </a:prstGeom>
      </xdr:spPr>
    </xdr:pic>
    <xdr:clientData/>
  </xdr:twoCellAnchor>
  <xdr:twoCellAnchor editAs="oneCell">
    <xdr:from>
      <xdr:col>0</xdr:col>
      <xdr:colOff>76017</xdr:colOff>
      <xdr:row>0</xdr:row>
      <xdr:rowOff>180776</xdr:rowOff>
    </xdr:from>
    <xdr:to>
      <xdr:col>0</xdr:col>
      <xdr:colOff>1668881</xdr:colOff>
      <xdr:row>1</xdr:row>
      <xdr:rowOff>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B7BFDC0-7F67-47B9-8CF3-B77B96DC4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017" y="180776"/>
          <a:ext cx="1592864" cy="7179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showGridLines="0" tabSelected="1" topLeftCell="A3" zoomScale="82" zoomScaleNormal="130" workbookViewId="0">
      <selection activeCell="E9" sqref="E9"/>
    </sheetView>
  </sheetViews>
  <sheetFormatPr baseColWidth="10" defaultColWidth="11" defaultRowHeight="16" x14ac:dyDescent="0.2"/>
  <cols>
    <col min="1" max="1" width="32.33203125" style="2" customWidth="1"/>
    <col min="2" max="5" width="26.83203125" style="2" customWidth="1"/>
    <col min="6" max="8" width="25.6640625" style="2" customWidth="1"/>
    <col min="9" max="13" width="18.6640625" style="2" customWidth="1"/>
    <col min="14" max="14" width="20.1640625" style="2" customWidth="1"/>
    <col min="15" max="15" width="13" style="2" bestFit="1" customWidth="1"/>
    <col min="16" max="16" width="12.6640625" style="2" bestFit="1" customWidth="1"/>
    <col min="17" max="16384" width="11" style="2"/>
  </cols>
  <sheetData>
    <row r="1" spans="1:13" ht="71" customHeight="1" x14ac:dyDescent="0.2">
      <c r="A1" s="54" t="s">
        <v>23</v>
      </c>
      <c r="B1" s="54"/>
      <c r="C1" s="54"/>
      <c r="D1" s="54"/>
      <c r="E1" s="54"/>
    </row>
    <row r="2" spans="1:13" ht="57" customHeight="1" thickBot="1" x14ac:dyDescent="0.25">
      <c r="A2" s="52" t="s">
        <v>21</v>
      </c>
      <c r="B2" s="53"/>
      <c r="C2" s="53"/>
      <c r="D2" s="53"/>
      <c r="E2" s="53"/>
      <c r="F2" s="1"/>
      <c r="G2" s="1"/>
      <c r="H2" s="1"/>
      <c r="I2" s="1"/>
      <c r="J2" s="1"/>
      <c r="K2" s="1"/>
    </row>
    <row r="3" spans="1:13" ht="77" customHeight="1" thickBot="1" x14ac:dyDescent="0.25">
      <c r="A3" s="51"/>
      <c r="B3" s="3" t="s">
        <v>33</v>
      </c>
      <c r="C3" s="4" t="s">
        <v>32</v>
      </c>
      <c r="D3" s="3" t="s">
        <v>34</v>
      </c>
      <c r="E3" s="41" t="s">
        <v>6</v>
      </c>
      <c r="F3" s="5"/>
      <c r="G3" s="5"/>
      <c r="H3" s="1"/>
    </row>
    <row r="4" spans="1:13" ht="17" thickBot="1" x14ac:dyDescent="0.25">
      <c r="A4" s="6" t="s">
        <v>7</v>
      </c>
      <c r="B4" s="7">
        <v>0.2</v>
      </c>
      <c r="C4" s="7">
        <v>0.5</v>
      </c>
      <c r="D4" s="7">
        <v>0.3</v>
      </c>
      <c r="E4" s="8">
        <f>SUM(B4:D4)</f>
        <v>1</v>
      </c>
      <c r="F4" s="9" t="s">
        <v>10</v>
      </c>
      <c r="G4" s="10"/>
      <c r="H4" s="10"/>
      <c r="I4" s="10"/>
      <c r="J4" s="11"/>
      <c r="K4" s="12"/>
    </row>
    <row r="5" spans="1:13" ht="17" thickBot="1" x14ac:dyDescent="0.25">
      <c r="A5" s="40" t="s">
        <v>4</v>
      </c>
      <c r="B5" s="13">
        <f>E5*B4</f>
        <v>6000</v>
      </c>
      <c r="C5" s="13">
        <f>E5*C4</f>
        <v>15000</v>
      </c>
      <c r="D5" s="13">
        <f>E5*D4</f>
        <v>9000</v>
      </c>
      <c r="E5" s="14">
        <v>30000</v>
      </c>
      <c r="F5" s="15" t="s">
        <v>25</v>
      </c>
      <c r="G5" s="16"/>
      <c r="H5" s="16"/>
      <c r="I5" s="16"/>
      <c r="J5" s="16"/>
      <c r="K5" s="17"/>
    </row>
    <row r="6" spans="1:13" ht="17" thickBot="1" x14ac:dyDescent="0.25">
      <c r="A6" s="40" t="s">
        <v>0</v>
      </c>
      <c r="B6" s="13">
        <f>B5*0.85</f>
        <v>5100</v>
      </c>
      <c r="C6" s="13">
        <f t="shared" ref="C6:D6" si="0">C5*0.85</f>
        <v>12750</v>
      </c>
      <c r="D6" s="13">
        <f t="shared" si="0"/>
        <v>7650</v>
      </c>
      <c r="E6" s="14">
        <f>SUM(B6:D6)</f>
        <v>25500</v>
      </c>
      <c r="F6" s="18" t="s">
        <v>24</v>
      </c>
      <c r="G6" s="19"/>
      <c r="H6" s="19"/>
      <c r="I6" s="19"/>
      <c r="J6" s="19"/>
      <c r="K6" s="20"/>
    </row>
    <row r="7" spans="1:13" ht="17" thickBot="1" x14ac:dyDescent="0.25">
      <c r="A7" s="40" t="s">
        <v>1</v>
      </c>
      <c r="B7" s="13">
        <v>0</v>
      </c>
      <c r="C7" s="13">
        <v>0</v>
      </c>
      <c r="D7" s="13">
        <v>0</v>
      </c>
      <c r="E7" s="14">
        <f>SUM(B7:D7)</f>
        <v>0</v>
      </c>
    </row>
    <row r="8" spans="1:13" ht="17" customHeight="1" thickBot="1" x14ac:dyDescent="0.25">
      <c r="A8" s="40" t="s">
        <v>2</v>
      </c>
      <c r="B8" s="21">
        <f>-B5</f>
        <v>-6000</v>
      </c>
      <c r="C8" s="21">
        <f t="shared" ref="C8:D8" si="1">-C5</f>
        <v>-15000</v>
      </c>
      <c r="D8" s="21">
        <f t="shared" si="1"/>
        <v>-9000</v>
      </c>
      <c r="E8" s="22">
        <f>SUM(B8:D8)</f>
        <v>-30000</v>
      </c>
      <c r="F8" s="23"/>
    </row>
    <row r="9" spans="1:13" ht="17" customHeight="1" thickBot="1" x14ac:dyDescent="0.25">
      <c r="A9" s="40" t="s">
        <v>3</v>
      </c>
      <c r="B9" s="24" t="s">
        <v>5</v>
      </c>
      <c r="C9" s="24" t="s">
        <v>5</v>
      </c>
      <c r="D9" s="24" t="s">
        <v>5</v>
      </c>
      <c r="E9" s="25"/>
    </row>
    <row r="10" spans="1:13" x14ac:dyDescent="0.2">
      <c r="A10" s="26"/>
      <c r="B10" s="26"/>
      <c r="C10" s="26"/>
      <c r="D10" s="26"/>
      <c r="E10" s="26" t="s">
        <v>8</v>
      </c>
      <c r="F10" s="26" t="s">
        <v>8</v>
      </c>
      <c r="G10" s="26"/>
    </row>
    <row r="11" spans="1:13" ht="69" customHeight="1" thickBot="1" x14ac:dyDescent="0.25">
      <c r="A11" s="55" t="s">
        <v>22</v>
      </c>
      <c r="B11" s="56"/>
      <c r="C11" s="56"/>
      <c r="D11" s="56"/>
      <c r="E11" s="56"/>
      <c r="F11" s="56"/>
      <c r="G11" s="56"/>
      <c r="H11" s="56"/>
    </row>
    <row r="12" spans="1:13" ht="54" customHeight="1" thickBot="1" x14ac:dyDescent="0.25">
      <c r="A12" s="27" t="s">
        <v>8</v>
      </c>
      <c r="B12" s="3" t="s">
        <v>26</v>
      </c>
      <c r="C12" s="3" t="s">
        <v>28</v>
      </c>
      <c r="D12" s="3" t="s">
        <v>27</v>
      </c>
      <c r="E12" s="3" t="s">
        <v>29</v>
      </c>
      <c r="F12" s="3" t="s">
        <v>30</v>
      </c>
      <c r="G12" s="3" t="s">
        <v>31</v>
      </c>
      <c r="H12" s="41" t="s">
        <v>6</v>
      </c>
    </row>
    <row r="13" spans="1:13" ht="17" customHeight="1" thickBot="1" x14ac:dyDescent="0.25">
      <c r="A13" s="6" t="s">
        <v>7</v>
      </c>
      <c r="B13" s="28">
        <v>0.15</v>
      </c>
      <c r="C13" s="28">
        <v>0.2</v>
      </c>
      <c r="D13" s="28">
        <v>0.15</v>
      </c>
      <c r="E13" s="28">
        <v>0.25</v>
      </c>
      <c r="F13" s="28">
        <v>0.1</v>
      </c>
      <c r="G13" s="28">
        <v>0.15</v>
      </c>
      <c r="H13" s="8">
        <f>SUM(B13:G13)</f>
        <v>1</v>
      </c>
      <c r="I13" s="42" t="s">
        <v>35</v>
      </c>
      <c r="J13" s="43"/>
      <c r="K13" s="43"/>
      <c r="L13" s="43"/>
      <c r="M13" s="44"/>
    </row>
    <row r="14" spans="1:13" ht="17" thickBot="1" x14ac:dyDescent="0.25">
      <c r="A14" s="40" t="s">
        <v>4</v>
      </c>
      <c r="B14" s="13">
        <f t="shared" ref="B14:G14" si="2">B13*$H$14</f>
        <v>6000</v>
      </c>
      <c r="C14" s="13">
        <f t="shared" si="2"/>
        <v>8000</v>
      </c>
      <c r="D14" s="13">
        <f t="shared" si="2"/>
        <v>6000</v>
      </c>
      <c r="E14" s="13">
        <f t="shared" si="2"/>
        <v>10000</v>
      </c>
      <c r="F14" s="13">
        <f t="shared" si="2"/>
        <v>4000</v>
      </c>
      <c r="G14" s="13">
        <f t="shared" si="2"/>
        <v>6000</v>
      </c>
      <c r="H14" s="14">
        <v>40000</v>
      </c>
      <c r="I14" s="45"/>
      <c r="J14" s="46"/>
      <c r="K14" s="46"/>
      <c r="L14" s="46"/>
      <c r="M14" s="47"/>
    </row>
    <row r="15" spans="1:13" ht="17" thickBot="1" x14ac:dyDescent="0.25">
      <c r="A15" s="40" t="s">
        <v>0</v>
      </c>
      <c r="B15" s="13">
        <f>B14*0.85</f>
        <v>5100</v>
      </c>
      <c r="C15" s="13">
        <f t="shared" ref="C15:G15" si="3">C14*0.85</f>
        <v>6800</v>
      </c>
      <c r="D15" s="13">
        <f t="shared" si="3"/>
        <v>5100</v>
      </c>
      <c r="E15" s="13">
        <f t="shared" si="3"/>
        <v>8500</v>
      </c>
      <c r="F15" s="13">
        <f t="shared" si="3"/>
        <v>3400</v>
      </c>
      <c r="G15" s="13">
        <f t="shared" si="3"/>
        <v>5100</v>
      </c>
      <c r="H15" s="14">
        <f>SUM(B15:G15)</f>
        <v>34000</v>
      </c>
      <c r="I15" s="48"/>
      <c r="J15" s="49"/>
      <c r="K15" s="49"/>
      <c r="L15" s="49"/>
      <c r="M15" s="50"/>
    </row>
    <row r="16" spans="1:13" ht="17" thickBot="1" x14ac:dyDescent="0.25">
      <c r="A16" s="40" t="s">
        <v>1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4">
        <f>SUM(B16:G16)</f>
        <v>0</v>
      </c>
      <c r="I16" s="23" t="s">
        <v>8</v>
      </c>
    </row>
    <row r="17" spans="1:12" ht="17" thickBot="1" x14ac:dyDescent="0.25">
      <c r="A17" s="40" t="s">
        <v>2</v>
      </c>
      <c r="B17" s="21">
        <f t="shared" ref="B17:G17" si="4">-B14</f>
        <v>-6000</v>
      </c>
      <c r="C17" s="21">
        <f t="shared" si="4"/>
        <v>-8000</v>
      </c>
      <c r="D17" s="21">
        <f t="shared" si="4"/>
        <v>-6000</v>
      </c>
      <c r="E17" s="21">
        <f t="shared" si="4"/>
        <v>-10000</v>
      </c>
      <c r="F17" s="21">
        <f t="shared" si="4"/>
        <v>-4000</v>
      </c>
      <c r="G17" s="21">
        <f t="shared" si="4"/>
        <v>-6000</v>
      </c>
      <c r="H17" s="22">
        <f>SUM(B17:G17)</f>
        <v>-40000</v>
      </c>
      <c r="I17" s="23"/>
    </row>
    <row r="18" spans="1:12" ht="16.25" customHeight="1" thickBot="1" x14ac:dyDescent="0.25">
      <c r="A18" s="40" t="s">
        <v>3</v>
      </c>
      <c r="B18" s="24" t="s">
        <v>5</v>
      </c>
      <c r="C18" s="24" t="s">
        <v>5</v>
      </c>
      <c r="D18" s="24" t="s">
        <v>5</v>
      </c>
      <c r="E18" s="24" t="s">
        <v>5</v>
      </c>
      <c r="F18" s="24" t="s">
        <v>5</v>
      </c>
      <c r="G18" s="24" t="s">
        <v>5</v>
      </c>
      <c r="H18" s="25"/>
    </row>
    <row r="19" spans="1:12" ht="17" thickBot="1" x14ac:dyDescent="0.25">
      <c r="A19" s="26"/>
      <c r="B19" s="26"/>
      <c r="C19" s="26"/>
      <c r="D19" s="26"/>
      <c r="E19" s="29"/>
      <c r="F19" s="29"/>
      <c r="G19" s="30"/>
      <c r="H19" s="31"/>
    </row>
    <row r="20" spans="1:12" ht="49.25" customHeight="1" thickBot="1" x14ac:dyDescent="0.25">
      <c r="A20" s="32" t="s">
        <v>9</v>
      </c>
      <c r="B20" s="33">
        <f>H14+E5</f>
        <v>70000</v>
      </c>
      <c r="C20" s="34"/>
      <c r="I20" s="23"/>
      <c r="L20" s="23"/>
    </row>
    <row r="21" spans="1:12" ht="16.25" customHeight="1" x14ac:dyDescent="0.2">
      <c r="A21" s="26"/>
      <c r="B21" s="26"/>
    </row>
    <row r="22" spans="1:12" ht="16.25" customHeight="1" x14ac:dyDescent="0.2"/>
    <row r="25" spans="1:12" x14ac:dyDescent="0.2">
      <c r="A25" s="2" t="s">
        <v>16</v>
      </c>
      <c r="B25" s="35">
        <f>E5</f>
        <v>30000</v>
      </c>
    </row>
    <row r="26" spans="1:12" x14ac:dyDescent="0.2">
      <c r="A26" s="2" t="s">
        <v>20</v>
      </c>
      <c r="B26" s="35">
        <f>H14</f>
        <v>40000</v>
      </c>
    </row>
    <row r="27" spans="1:12" x14ac:dyDescent="0.2">
      <c r="A27" s="2" t="s">
        <v>17</v>
      </c>
      <c r="B27" s="35">
        <f>B25+B26</f>
        <v>70000</v>
      </c>
      <c r="D27" s="36" t="s">
        <v>18</v>
      </c>
    </row>
    <row r="28" spans="1:12" x14ac:dyDescent="0.2">
      <c r="D28" s="2" t="s">
        <v>11</v>
      </c>
      <c r="E28" s="2" t="s">
        <v>13</v>
      </c>
      <c r="F28" s="37">
        <v>100000</v>
      </c>
      <c r="H28" s="2" t="s">
        <v>15</v>
      </c>
      <c r="I28" s="2" t="s">
        <v>13</v>
      </c>
      <c r="J28" s="37">
        <v>150000</v>
      </c>
      <c r="K28" s="37"/>
    </row>
    <row r="29" spans="1:12" x14ac:dyDescent="0.2">
      <c r="E29" s="2" t="s">
        <v>12</v>
      </c>
      <c r="F29" s="37">
        <v>0</v>
      </c>
      <c r="I29" s="2" t="s">
        <v>12</v>
      </c>
      <c r="J29" s="37">
        <v>70000</v>
      </c>
      <c r="K29" s="37"/>
    </row>
    <row r="30" spans="1:12" x14ac:dyDescent="0.2">
      <c r="E30" s="2" t="s">
        <v>19</v>
      </c>
      <c r="F30" s="37">
        <f>F28-F29</f>
        <v>100000</v>
      </c>
      <c r="I30" s="2" t="s">
        <v>14</v>
      </c>
      <c r="J30" s="38">
        <f>J28-J29</f>
        <v>80000</v>
      </c>
      <c r="K30" s="37"/>
    </row>
    <row r="33" spans="4:11" x14ac:dyDescent="0.2">
      <c r="D33" s="2" t="s">
        <v>11</v>
      </c>
      <c r="E33" s="2" t="s">
        <v>13</v>
      </c>
      <c r="F33" s="37">
        <v>100000</v>
      </c>
      <c r="H33" s="2" t="s">
        <v>15</v>
      </c>
      <c r="I33" s="2" t="s">
        <v>13</v>
      </c>
      <c r="J33" s="37">
        <v>200000</v>
      </c>
      <c r="K33" s="37"/>
    </row>
    <row r="34" spans="4:11" x14ac:dyDescent="0.2">
      <c r="E34" s="2" t="s">
        <v>12</v>
      </c>
      <c r="F34" s="37">
        <v>0</v>
      </c>
      <c r="I34" s="2" t="s">
        <v>12</v>
      </c>
      <c r="J34" s="37">
        <v>70000</v>
      </c>
      <c r="K34" s="37"/>
    </row>
    <row r="35" spans="4:11" x14ac:dyDescent="0.2">
      <c r="E35" s="2" t="s">
        <v>14</v>
      </c>
      <c r="F35" s="38">
        <f>F33-F34</f>
        <v>100000</v>
      </c>
      <c r="I35" s="2" t="s">
        <v>19</v>
      </c>
      <c r="J35" s="39">
        <f>J33-J34</f>
        <v>130000</v>
      </c>
      <c r="K35" s="39"/>
    </row>
  </sheetData>
  <sheetProtection algorithmName="SHA-512" hashValue="b90mE3HiHeOfSiud+h7xLqH8DknngvZxeo8cxg0AmpXkVtsb9zy54Ex7bQr7xJbnxIan8BFK0gifkgNq5GUuRQ==" saltValue="di0F9jnrYMN+NwHaukWNrQ==" spinCount="100000" sheet="1" objects="1" scenarios="1"/>
  <mergeCells count="5">
    <mergeCell ref="I13:M15"/>
    <mergeCell ref="A3"/>
    <mergeCell ref="A2:E2"/>
    <mergeCell ref="A1:E1"/>
    <mergeCell ref="A11:H11"/>
  </mergeCells>
  <conditionalFormatting sqref="A2">
    <cfRule type="colorScale" priority="1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1080428f18915570fb6f60dbc2472aa0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9ab96669898c621f87e94ee4a43195c9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769B9F-0AC2-492B-9C01-14C625B6DA23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04d4ff2e-cf62-40b0-a5cf-f8c6524922a9"/>
    <ds:schemaRef ds:uri="http://purl.org/dc/dcmitype/"/>
    <ds:schemaRef ds:uri="cdfd6af9-2027-427e-aee7-f2f3dc2ea940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F51D2BC-0DF0-42F5-9DDC-129C90F712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C9B8C8-5E59-4811-B8BF-89DEABB8AF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Copyright: inkoopadviesbureau BiC</dc:description>
  <cp:lastModifiedBy>Saskia Roos</cp:lastModifiedBy>
  <dcterms:created xsi:type="dcterms:W3CDTF">2020-03-23T12:24:07Z</dcterms:created>
  <dcterms:modified xsi:type="dcterms:W3CDTF">2025-10-28T10:43:11Z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