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SSO-CFD\UG_HKT_Inkoop-UNIT\83-INKOOPDOSSIER- INKOOP\IUC23\IUC23-696 Post en Pakketten\03 - EU DOCUMENTEN\"/>
    </mc:Choice>
  </mc:AlternateContent>
  <xr:revisionPtr revIDLastSave="0" documentId="8_{5DC15486-3E2B-4771-9DB7-ABED53487130}" xr6:coauthVersionLast="47" xr6:coauthVersionMax="47" xr10:uidLastSave="{00000000-0000-0000-0000-000000000000}"/>
  <bookViews>
    <workbookView xWindow="525" yWindow="210" windowWidth="36540" windowHeight="17475" xr2:uid="{DD338F6C-49B1-4754-B3D7-25257921324B}"/>
  </bookViews>
  <sheets>
    <sheet name="Voorblad" sheetId="7" r:id="rId1"/>
    <sheet name="Binnenlandse post" sheetId="1" r:id="rId2"/>
    <sheet name="Buitenlandse post" sheetId="8" r:id="rId3"/>
    <sheet name="Overige diensten"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8" l="1"/>
  <c r="C73" i="1" l="1"/>
  <c r="C66" i="1"/>
  <c r="D66" i="1" s="1"/>
  <c r="D67" i="1" s="1"/>
  <c r="B96" i="1" s="1"/>
  <c r="C56" i="5"/>
  <c r="C55" i="5"/>
  <c r="D56" i="5"/>
  <c r="C54" i="5"/>
  <c r="C53" i="5"/>
  <c r="D53" i="5" s="1"/>
  <c r="D16" i="8"/>
  <c r="D73" i="1"/>
  <c r="D74" i="1"/>
  <c r="B98" i="1" s="1"/>
  <c r="H20" i="5"/>
  <c r="D20" i="5"/>
  <c r="H19" i="5"/>
  <c r="D19" i="5"/>
  <c r="H18" i="5"/>
  <c r="D18" i="5"/>
  <c r="L65" i="8"/>
  <c r="L66" i="8"/>
  <c r="B88" i="8" s="1"/>
  <c r="H65" i="8"/>
  <c r="H66" i="8" s="1"/>
  <c r="B87" i="8"/>
  <c r="D65" i="8"/>
  <c r="D66" i="8"/>
  <c r="B86" i="8" s="1"/>
  <c r="L58" i="8"/>
  <c r="L59" i="8" s="1"/>
  <c r="B84" i="8"/>
  <c r="H58" i="8"/>
  <c r="H59" i="8"/>
  <c r="B83" i="8" s="1"/>
  <c r="D58" i="8"/>
  <c r="D59" i="8" s="1"/>
  <c r="B82" i="8"/>
  <c r="L51" i="8"/>
  <c r="H51" i="8"/>
  <c r="D51" i="8"/>
  <c r="L50" i="8"/>
  <c r="L52" i="8" s="1"/>
  <c r="B80" i="8" s="1"/>
  <c r="H50" i="8"/>
  <c r="D50" i="8"/>
  <c r="H43" i="8"/>
  <c r="D43" i="8"/>
  <c r="H42" i="8"/>
  <c r="D42" i="8"/>
  <c r="H41" i="8"/>
  <c r="D41" i="8"/>
  <c r="H40" i="8"/>
  <c r="D40" i="8"/>
  <c r="H39" i="8"/>
  <c r="D39" i="8"/>
  <c r="H38" i="8"/>
  <c r="D38" i="8"/>
  <c r="H37" i="8"/>
  <c r="D37" i="8"/>
  <c r="D44" i="8" s="1"/>
  <c r="B75" i="8" s="1"/>
  <c r="H30" i="8"/>
  <c r="D30" i="8"/>
  <c r="H29" i="8"/>
  <c r="D29" i="8"/>
  <c r="H28" i="8"/>
  <c r="D28" i="8"/>
  <c r="H27" i="8"/>
  <c r="D27" i="8"/>
  <c r="D31" i="8" s="1"/>
  <c r="B72" i="8" s="1"/>
  <c r="D20" i="8"/>
  <c r="D19" i="8"/>
  <c r="D18" i="8"/>
  <c r="D17" i="8"/>
  <c r="D15" i="8"/>
  <c r="D14" i="8"/>
  <c r="D13" i="8"/>
  <c r="D12" i="8"/>
  <c r="D21" i="8" s="1"/>
  <c r="B70" i="8" s="1"/>
  <c r="D11" i="8"/>
  <c r="F22" i="1"/>
  <c r="G21" i="1" s="1"/>
  <c r="H21" i="1" s="1"/>
  <c r="B42" i="1"/>
  <c r="C41" i="1"/>
  <c r="D41" i="1" s="1"/>
  <c r="B31" i="1"/>
  <c r="C29" i="1" s="1"/>
  <c r="D29" i="1" s="1"/>
  <c r="B22" i="1"/>
  <c r="C21" i="1"/>
  <c r="D21" i="1" s="1"/>
  <c r="B14" i="1"/>
  <c r="C13" i="1" s="1"/>
  <c r="D13" i="1" s="1"/>
  <c r="F42" i="1"/>
  <c r="G40" i="1"/>
  <c r="H40" i="1" s="1"/>
  <c r="F31" i="1"/>
  <c r="G30" i="1" s="1"/>
  <c r="H30" i="1" s="1"/>
  <c r="F14" i="1"/>
  <c r="G13" i="1"/>
  <c r="H13" i="1" s="1"/>
  <c r="A92" i="1"/>
  <c r="C59" i="1"/>
  <c r="D59" i="1"/>
  <c r="D60" i="1" s="1"/>
  <c r="B94" i="1" s="1"/>
  <c r="O53" i="5"/>
  <c r="P53" i="5"/>
  <c r="K55" i="5"/>
  <c r="L55" i="5"/>
  <c r="O56" i="5"/>
  <c r="O55" i="5"/>
  <c r="P55" i="5" s="1"/>
  <c r="O54" i="5"/>
  <c r="K56" i="5"/>
  <c r="L56" i="5" s="1"/>
  <c r="K54" i="5"/>
  <c r="L54" i="5" s="1"/>
  <c r="L57" i="5" s="1"/>
  <c r="B89" i="5" s="1"/>
  <c r="K53" i="5"/>
  <c r="L53" i="5" s="1"/>
  <c r="G56" i="5"/>
  <c r="H56" i="5" s="1"/>
  <c r="G55" i="5"/>
  <c r="H55" i="5" s="1"/>
  <c r="G54" i="5"/>
  <c r="H54" i="5" s="1"/>
  <c r="H57" i="5" s="1"/>
  <c r="B87" i="5" s="1"/>
  <c r="G53" i="5"/>
  <c r="H53" i="5" s="1"/>
  <c r="D55" i="5"/>
  <c r="D54" i="5"/>
  <c r="O43" i="5"/>
  <c r="P43" i="5" s="1"/>
  <c r="O44" i="5"/>
  <c r="P44" i="5" s="1"/>
  <c r="O42" i="5"/>
  <c r="P42" i="5" s="1"/>
  <c r="P45" i="5" s="1"/>
  <c r="B83" i="5" s="1"/>
  <c r="O41" i="5"/>
  <c r="P41" i="5" s="1"/>
  <c r="K44" i="5"/>
  <c r="L44" i="5" s="1"/>
  <c r="K43" i="5"/>
  <c r="L43" i="5" s="1"/>
  <c r="K42" i="5"/>
  <c r="L42" i="5" s="1"/>
  <c r="L45" i="5" s="1"/>
  <c r="B82" i="5" s="1"/>
  <c r="K41" i="5"/>
  <c r="L41" i="5" s="1"/>
  <c r="G44" i="5"/>
  <c r="H44" i="5" s="1"/>
  <c r="G43" i="5"/>
  <c r="H43" i="5" s="1"/>
  <c r="G42" i="5"/>
  <c r="H42" i="5" s="1"/>
  <c r="H45" i="5" s="1"/>
  <c r="B80" i="5" s="1"/>
  <c r="G41" i="5"/>
  <c r="H41" i="5" s="1"/>
  <c r="C44" i="5"/>
  <c r="D44" i="5" s="1"/>
  <c r="C43" i="5"/>
  <c r="D43" i="5" s="1"/>
  <c r="C42" i="5"/>
  <c r="D42" i="5" s="1"/>
  <c r="D45" i="5" s="1"/>
  <c r="B79" i="5" s="1"/>
  <c r="C41" i="5"/>
  <c r="D41" i="5" s="1"/>
  <c r="O33" i="5"/>
  <c r="P33" i="5" s="1"/>
  <c r="O32" i="5"/>
  <c r="P32" i="5" s="1"/>
  <c r="O31" i="5"/>
  <c r="P31" i="5" s="1"/>
  <c r="P34" i="5" s="1"/>
  <c r="B76" i="5" s="1"/>
  <c r="O30" i="5"/>
  <c r="P30" i="5" s="1"/>
  <c r="K33" i="5"/>
  <c r="L33" i="5" s="1"/>
  <c r="K32" i="5"/>
  <c r="L32" i="5" s="1"/>
  <c r="K31" i="5"/>
  <c r="L31" i="5" s="1"/>
  <c r="L34" i="5" s="1"/>
  <c r="B75" i="5" s="1"/>
  <c r="K30" i="5"/>
  <c r="L30" i="5" s="1"/>
  <c r="G33" i="5"/>
  <c r="H33" i="5" s="1"/>
  <c r="G32" i="5"/>
  <c r="H32" i="5" s="1"/>
  <c r="G31" i="5"/>
  <c r="H31" i="5" s="1"/>
  <c r="H34" i="5" s="1"/>
  <c r="B73" i="5" s="1"/>
  <c r="G30" i="5"/>
  <c r="H30" i="5" s="1"/>
  <c r="C33" i="5"/>
  <c r="D33" i="5" s="1"/>
  <c r="C32" i="5"/>
  <c r="D32" i="5" s="1"/>
  <c r="C31" i="5"/>
  <c r="D31" i="5" s="1"/>
  <c r="D34" i="5" s="1"/>
  <c r="B72" i="5" s="1"/>
  <c r="C30" i="5"/>
  <c r="D30" i="5" s="1"/>
  <c r="C52" i="1"/>
  <c r="D52" i="1" s="1"/>
  <c r="C51" i="1"/>
  <c r="D51" i="1" s="1"/>
  <c r="C50" i="1"/>
  <c r="D50" i="1" s="1"/>
  <c r="D53" i="1" s="1"/>
  <c r="B92" i="1" s="1"/>
  <c r="C49" i="1"/>
  <c r="D49" i="1" s="1"/>
  <c r="K41" i="1"/>
  <c r="L41" i="1" s="1"/>
  <c r="K40" i="1"/>
  <c r="L40" i="1" s="1"/>
  <c r="K39" i="1"/>
  <c r="L39" i="1" s="1"/>
  <c r="K38" i="1"/>
  <c r="L38" i="1" s="1"/>
  <c r="K37" i="1"/>
  <c r="L37" i="1" s="1"/>
  <c r="G41" i="1"/>
  <c r="H41" i="1" s="1"/>
  <c r="K30" i="1"/>
  <c r="L30" i="1" s="1"/>
  <c r="K29" i="1"/>
  <c r="L29" i="1" s="1"/>
  <c r="K28" i="1"/>
  <c r="L28" i="1" s="1"/>
  <c r="L31" i="1" s="1"/>
  <c r="B86" i="1" s="1"/>
  <c r="C9" i="5"/>
  <c r="D9" i="5" s="1"/>
  <c r="D10" i="5"/>
  <c r="B65" i="5" s="1"/>
  <c r="P56" i="5"/>
  <c r="P54" i="5"/>
  <c r="P57" i="5" s="1"/>
  <c r="B90" i="5" s="1"/>
  <c r="A94" i="1"/>
  <c r="D21" i="5"/>
  <c r="B67" i="5" s="1"/>
  <c r="H21" i="5"/>
  <c r="B68" i="5" s="1"/>
  <c r="H44" i="8"/>
  <c r="B76" i="8" s="1"/>
  <c r="H31" i="8"/>
  <c r="B73" i="8" s="1"/>
  <c r="C20" i="1"/>
  <c r="D20" i="1"/>
  <c r="D22" i="1" s="1"/>
  <c r="B81" i="1" s="1"/>
  <c r="C38" i="1"/>
  <c r="D38" i="1"/>
  <c r="G10" i="1"/>
  <c r="H10" i="1"/>
  <c r="G37" i="1"/>
  <c r="H37" i="1"/>
  <c r="G12" i="1"/>
  <c r="H12" i="1"/>
  <c r="C40" i="1"/>
  <c r="D40" i="1"/>
  <c r="G39" i="1"/>
  <c r="H39" i="1"/>
  <c r="G11" i="1"/>
  <c r="H11" i="1" s="1"/>
  <c r="H14" i="1" s="1"/>
  <c r="B79" i="1" s="1"/>
  <c r="C37" i="1"/>
  <c r="D37" i="1" s="1"/>
  <c r="D42" i="1" s="1"/>
  <c r="B88" i="1" s="1"/>
  <c r="C39" i="1"/>
  <c r="D39" i="1" s="1"/>
  <c r="G38" i="1"/>
  <c r="H38" i="1" s="1"/>
  <c r="H42" i="1" s="1"/>
  <c r="B89" i="1" s="1"/>
  <c r="L42" i="1"/>
  <c r="B90" i="1" s="1"/>
  <c r="H52" i="8" l="1"/>
  <c r="B79" i="8" s="1"/>
  <c r="D52" i="8"/>
  <c r="B90" i="8"/>
  <c r="G29" i="7" s="1"/>
  <c r="D57" i="5"/>
  <c r="B86" i="5" s="1"/>
  <c r="B92" i="5" s="1"/>
  <c r="G30" i="7" s="1"/>
  <c r="G28" i="1"/>
  <c r="H28" i="1" s="1"/>
  <c r="C11" i="1"/>
  <c r="D11" i="1" s="1"/>
  <c r="G29" i="1"/>
  <c r="H29" i="1" s="1"/>
  <c r="C28" i="1"/>
  <c r="D28" i="1" s="1"/>
  <c r="C12" i="1"/>
  <c r="D12" i="1" s="1"/>
  <c r="C30" i="1"/>
  <c r="D30" i="1" s="1"/>
  <c r="C10" i="1"/>
  <c r="D10" i="1" s="1"/>
  <c r="D14" i="1" s="1"/>
  <c r="B78" i="1" s="1"/>
  <c r="G20" i="1"/>
  <c r="H20" i="1" s="1"/>
  <c r="H22" i="1" s="1"/>
  <c r="B82" i="1" s="1"/>
  <c r="H31" i="1" l="1"/>
  <c r="B85" i="1" s="1"/>
  <c r="D31" i="1"/>
  <c r="B84" i="1" s="1"/>
  <c r="B100" i="1" s="1"/>
  <c r="G28" i="7" s="1"/>
  <c r="G31" i="7" s="1"/>
  <c r="G32" i="7" s="1"/>
</calcChain>
</file>

<file path=xl/sharedStrings.xml><?xml version="1.0" encoding="utf-8"?>
<sst xmlns="http://schemas.openxmlformats.org/spreadsheetml/2006/main" count="407" uniqueCount="144">
  <si>
    <t>Bijlage 6b - Prijzenblad - Perceel 2</t>
  </si>
  <si>
    <t>Toelichting:</t>
  </si>
  <si>
    <t xml:space="preserve">In dit prijzenblad vult u uw definitieve prijzen in voor uw Inschrijving. De genoemde aantallen zijn indicatief, hieraan kunnen geen rechten ontleend worden. Inschrijver dient bij inschrijving zowel een ingevuld .xls bestand als een volledig ingevulde (inclusief de inschrijfprijs) en ondertekende PDF met het voorblad in te dienen. Het is niet toegestaan om wijzigingen op het prijzenblad aan te brengen en/of formules aan te passen en/of te manipuleren. Dit leidt tot uitsluiting van de inschrijver. 
</t>
  </si>
  <si>
    <t>Legenda:</t>
  </si>
  <si>
    <t>Tekst</t>
  </si>
  <si>
    <t xml:space="preserve">Invoer beschrijvende tekst. Niet wijzigen. </t>
  </si>
  <si>
    <t>20-50</t>
  </si>
  <si>
    <t>Gewichtsklasse. Niet wijzigen.</t>
  </si>
  <si>
    <t>Tarief ex BTW</t>
  </si>
  <si>
    <t>Cellen bestemd voor uw invoer. Inschrijver dient deze cellen in dit Prijzenblad in te vullen. Het niet of niet op juiste wijze invullen van dit Prijzenblad leidt tot uitsluiting van de Inschrijving in deze Aanbesteding.</t>
  </si>
  <si>
    <t>Indicatieve aantallen</t>
  </si>
  <si>
    <t>De genoemde aantallen zijn indicatief, hieraan kunnen geen rechten ontleend worden.</t>
  </si>
  <si>
    <t>Totaal</t>
  </si>
  <si>
    <t>Berekeningen van totalen in werkblad. Niet wijzigen.</t>
  </si>
  <si>
    <t>Uw fictieve Inschrijfprijs</t>
  </si>
  <si>
    <t xml:space="preserve">Berekening van uw fictieve Inschrijfprijs. Niet wijzigen. </t>
  </si>
  <si>
    <t>Noten:</t>
  </si>
  <si>
    <t>CONTACTGEGEVENS INSCHRIJVER</t>
  </si>
  <si>
    <t>Onderneming:</t>
  </si>
  <si>
    <t xml:space="preserve">[ invullen ] </t>
  </si>
  <si>
    <t>Functie:</t>
  </si>
  <si>
    <t>Naam rechtsgeldig ondertekenaar:</t>
  </si>
  <si>
    <t>Datum:</t>
  </si>
  <si>
    <t>Handtekening:</t>
  </si>
  <si>
    <t>Inschrijfprijs per perceel</t>
  </si>
  <si>
    <t>Omschrijving</t>
  </si>
  <si>
    <t>Bedrag in €</t>
  </si>
  <si>
    <t>1. Tab 1: Binnenlandse post</t>
  </si>
  <si>
    <t>2. Tab 2: Buitenlandse post</t>
  </si>
  <si>
    <t>3. Tab 3: Overige diensten</t>
  </si>
  <si>
    <t>TOTAAL PERCEEL 2</t>
  </si>
  <si>
    <t>TOTAAL PERCEEL 2 over 4 jaren</t>
  </si>
  <si>
    <t>BINNENLANDSE POST (EXCL. BTW)</t>
  </si>
  <si>
    <t>TOTAAL BINNENLANDSE POST</t>
  </si>
  <si>
    <t>Brief gemengd</t>
  </si>
  <si>
    <t>vul hieronder alle bedragen in 2 decimalen nauwkeurig in</t>
  </si>
  <si>
    <t>Tijdkritisch</t>
  </si>
  <si>
    <t>Niet-Tijdkritisch</t>
  </si>
  <si>
    <t>gewichtsklasse aanlevering (gemiddelde gewicht per brief in grammen)</t>
  </si>
  <si>
    <t>Tarief ex btw</t>
  </si>
  <si>
    <t>0-20</t>
  </si>
  <si>
    <t>50-100</t>
  </si>
  <si>
    <t>100-350</t>
  </si>
  <si>
    <t>Indicatief aantal</t>
  </si>
  <si>
    <t>Brief klein (C5)</t>
  </si>
  <si>
    <t xml:space="preserve">Brief groot (C4) </t>
  </si>
  <si>
    <t>vul hieronder alle bedragen in maximaal 2 decimalen nauwkeurig in</t>
  </si>
  <si>
    <t>Flexibel</t>
  </si>
  <si>
    <t>0-50</t>
  </si>
  <si>
    <t>Brief speciaal</t>
  </si>
  <si>
    <t>350-1000</t>
  </si>
  <si>
    <t>1000-2000</t>
  </si>
  <si>
    <t>Brievenbuspakjes met track &amp; trace</t>
  </si>
  <si>
    <t>0-100</t>
  </si>
  <si>
    <t>100-500</t>
  </si>
  <si>
    <t>500-1000</t>
  </si>
  <si>
    <t>Brief met track &amp; trace</t>
  </si>
  <si>
    <t>Stukstarief per brief 0-2000 gram</t>
  </si>
  <si>
    <t>Binnenland aangetekende brief (verzekerd tot € 50)</t>
  </si>
  <si>
    <t>Binnenland aangetekende brief (met extra verzekering tot € 500)</t>
  </si>
  <si>
    <t>Totaal Binnenlandse Post</t>
  </si>
  <si>
    <t>Brief gemengd tijdkritisch</t>
  </si>
  <si>
    <t>Brief gemengd niet kritisch</t>
  </si>
  <si>
    <t>Brief klein C5  tijdkritisch</t>
  </si>
  <si>
    <t>Brief klein C5 niet kritisch</t>
  </si>
  <si>
    <t>Brief groot C4 tijdkritisch</t>
  </si>
  <si>
    <t>Brief groot C4 niet kritisch</t>
  </si>
  <si>
    <t>Brief groot C4 flex</t>
  </si>
  <si>
    <t>Brief brief bijzonder / speciaal tijdkritisch</t>
  </si>
  <si>
    <t>Brief brief bijzonder / speciaal niet kritisch</t>
  </si>
  <si>
    <t>Brief brief bijzonder / speciaal flex</t>
  </si>
  <si>
    <t>BUITENLANDSE POST (EXCL. BTW)</t>
  </si>
  <si>
    <t>TOTAAL BUITENLANDSE POST</t>
  </si>
  <si>
    <t>Europa en bestemmingen buiten Europa</t>
  </si>
  <si>
    <t>20-30</t>
  </si>
  <si>
    <t>30-40</t>
  </si>
  <si>
    <t>40-50</t>
  </si>
  <si>
    <t>100-200</t>
  </si>
  <si>
    <t>200-350</t>
  </si>
  <si>
    <t>350-500</t>
  </si>
  <si>
    <t>5000-1000</t>
  </si>
  <si>
    <t>Europa</t>
  </si>
  <si>
    <t>Wereldwijd</t>
  </si>
  <si>
    <t>Brief groot (C4)</t>
  </si>
  <si>
    <t>Europa zone 1 (België, Denemarken (excl. Faeröer eilanden en Groenland), Duitsland, Frankrijk (incl. Monaco), Italië (excl. San Marino en Vaticaanstad), Luxemburg, Oostenrijk, Spanje (incl. Balearen, excl. Canarische eilanden), Zweden.</t>
  </si>
  <si>
    <t>Europa zone 2 (alle overige landen in Europa (excl. Rusland)</t>
  </si>
  <si>
    <t>Buitenland aangetekende brief (verzekerd tot € 50)</t>
  </si>
  <si>
    <t>Buitenland aangetekende brief (verzekerd tot € 500)</t>
  </si>
  <si>
    <t>Totaal Buitenlandse Post</t>
  </si>
  <si>
    <t>Brief klein (C5) Europa</t>
  </si>
  <si>
    <t>Brief klein (C5) Wereldwijd</t>
  </si>
  <si>
    <t>Brief groot (C4) Europa</t>
  </si>
  <si>
    <t>Brief groot (C4) Wereldwijd</t>
  </si>
  <si>
    <t>Brievenbuspakjes met track en trace Europa zone 1</t>
  </si>
  <si>
    <t>Brievenbuspakjes met track en trace Europa zone 2</t>
  </si>
  <si>
    <t>Brievenbuspakjes met track en trace Wereldwijd</t>
  </si>
  <si>
    <t>Buitenland aangetekende brief Euro 50 Europa zone 1</t>
  </si>
  <si>
    <t>Buitenland aangetekende brief Euro 50 Europa zone 2</t>
  </si>
  <si>
    <t>Buitenland aangetekende brief Euro 50 Europa wereldwijd</t>
  </si>
  <si>
    <t>Buitenland aangetekende brief Euro 500 Europa zone 1</t>
  </si>
  <si>
    <t>Buitenland aangetekende brief Euro 500 Europa zone 2</t>
  </si>
  <si>
    <t>Buitenland aangetekende brief Euro 500 Europa wereldwijd</t>
  </si>
  <si>
    <t>OVERIGE DIENSTEN (Ex BTW)</t>
  </si>
  <si>
    <t>TOTAAL OVERIGE DIENSTEN</t>
  </si>
  <si>
    <t>Fysieke retourpost</t>
  </si>
  <si>
    <t>Binnenland</t>
  </si>
  <si>
    <t>Doorzendservice (vast tarief per periode)</t>
  </si>
  <si>
    <t>Buitenland</t>
  </si>
  <si>
    <t>Duur</t>
  </si>
  <si>
    <t>Maand</t>
  </si>
  <si>
    <t>Kwartaal</t>
  </si>
  <si>
    <t>Jaar</t>
  </si>
  <si>
    <t>Haal en brengservice*</t>
  </si>
  <si>
    <t>Stedelijk gebied of bedrijventerrein **</t>
  </si>
  <si>
    <t>Niet-stedelijk gebied ***</t>
  </si>
  <si>
    <t>tijdvenster (2 uur)</t>
  </si>
  <si>
    <t>tijdvenster (1 uur)</t>
  </si>
  <si>
    <t>Dagtarief bij wekelijkse afname van 1-4 dagen</t>
  </si>
  <si>
    <t>1 postzak</t>
  </si>
  <si>
    <t>Extra kosten per extra postzak</t>
  </si>
  <si>
    <t>1 rolcontainer</t>
  </si>
  <si>
    <t>extra kosten per extra rolcontainer</t>
  </si>
  <si>
    <t>TOTAAL</t>
  </si>
  <si>
    <t>Dagtarief bij wekelijkse afname van 5 dagen</t>
  </si>
  <si>
    <t>Dagtarief bij incidentele afname</t>
  </si>
  <si>
    <t>* het genoemde tarief wordt afzonderlijk voor de haalservice en de brengservice berekend</t>
  </si>
  <si>
    <t>** onder stedelijk gebied wordt verstaan een gemiddeld omgevingsadressendichtheid (oad) van meer dan 500 addressen per km2. Onder omgevingsadressendichtheid wordt verstaan het aantal adressen binnen een cirkel met een straal van één kilometer rondom een adres, gedeeld door de oppervlakte van de cirkel</t>
  </si>
  <si>
    <t>** *onder niet-stedelijk gebied wordt verstaan een gemiddeld omgevingsadressendichtheid (oad) van minder dan 500 addressen per km2</t>
  </si>
  <si>
    <t>Totaal Overige Diensten</t>
  </si>
  <si>
    <t>Doorzendservice (vast periode) binnenland</t>
  </si>
  <si>
    <t>Doorzendservice (vast periode) buitenland</t>
  </si>
  <si>
    <t>Haal en brengservice 1-4 dagen</t>
  </si>
  <si>
    <t>Stedelijk</t>
  </si>
  <si>
    <t>Haal en brengservice 1-4 dagen 2 uur</t>
  </si>
  <si>
    <t>Haal en brengservice 1-4 dagen 1 uur</t>
  </si>
  <si>
    <t>Niet stedeljk</t>
  </si>
  <si>
    <t>Haal en brengservice 5 dagen</t>
  </si>
  <si>
    <t>Haal en brengservice 5 dagen 2 uur</t>
  </si>
  <si>
    <t>Haal en brengservice 5 dagen 1 uur</t>
  </si>
  <si>
    <t>Haal en brengservice incidenteel</t>
  </si>
  <si>
    <t>Haal en brengservice incidenteel 2 uur</t>
  </si>
  <si>
    <t>Haal en brengservice incidenteel 1 uur</t>
  </si>
  <si>
    <r>
      <t xml:space="preserve">(1) Inschrijver geeft prijzen op in Euro's (€) </t>
    </r>
    <r>
      <rPr>
        <b/>
        <sz val="11"/>
        <color theme="0"/>
        <rFont val="Calibri"/>
        <family val="2"/>
      </rPr>
      <t>(op 3 decimalen)</t>
    </r>
    <r>
      <rPr>
        <sz val="11"/>
        <rFont val="Calibri"/>
        <family val="2"/>
      </rPr>
      <t xml:space="preserve"> en exclusief BTW. De aanbestedende dienst benadrukt dat de opgegeven prijzen totaalprijzen dienen te zijn. Eventuele bijkomende kosten als haal- en brengservice, computer-, software, programmakosten, instel- omstelkosten, leverkosten e.d. dienen verdisconteerd te zijn in de aangeboden prijzen.
</t>
    </r>
  </si>
  <si>
    <t>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</si>
</sst>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quot;€&quot;\ #,##0.000"/>
    <numFmt numFmtId="165" formatCode="0.0000000%"/>
    <numFmt numFmtId="166" formatCode="&quot;€&quot;\ #,##0.00"/>
    <numFmt numFmtId="167" formatCode="_ * #,##0_ ;_ * \-#,##0_ ;_ * &quot;-&quot;??_ ;_ @_ "/>
    <numFmt numFmtId="168" formatCode="[$$-409]#,##0.00_ ;\-[$$-409]#,##0.00\ "/>
    <numFmt numFmtId="169" formatCode="&quot;€&quot;\ #,##0.000;&quot;€&quot;\ \-#,##0.000"/>
  </numFmts>
  <fonts count="31" x14ac:knownFonts="1">
    <font>
      <sz val="11"/>
      <color theme="1"/>
      <name val="Calibri"/>
      <family val="2"/>
      <scheme val="minor"/>
    </font>
    <font>
      <sz val="11"/>
      <color theme="1"/>
      <name val="Calibri"/>
      <family val="2"/>
      <scheme val="minor"/>
    </font>
    <font>
      <sz val="11"/>
      <name val="Calibri"/>
      <family val="2"/>
    </font>
    <font>
      <sz val="10"/>
      <color theme="1"/>
      <name val="Verdana"/>
      <family val="2"/>
    </font>
    <font>
      <b/>
      <sz val="10"/>
      <color theme="1"/>
      <name val="Verdana"/>
      <family val="2"/>
    </font>
    <font>
      <sz val="10"/>
      <name val="Verdana"/>
      <family val="2"/>
    </font>
    <font>
      <i/>
      <sz val="10"/>
      <color theme="1"/>
      <name val="Verdana"/>
      <family val="2"/>
    </font>
    <font>
      <i/>
      <sz val="10"/>
      <color indexed="8"/>
      <name val="Verdana"/>
      <family val="2"/>
    </font>
    <font>
      <b/>
      <sz val="11"/>
      <color indexed="8"/>
      <name val="Verdana"/>
      <family val="2"/>
    </font>
    <font>
      <b/>
      <i/>
      <sz val="10"/>
      <color indexed="8"/>
      <name val="Verdana"/>
      <family val="2"/>
    </font>
    <font>
      <b/>
      <sz val="10"/>
      <color indexed="8"/>
      <name val="Verdana"/>
      <family val="2"/>
    </font>
    <font>
      <sz val="10"/>
      <color indexed="8"/>
      <name val="Verdana"/>
      <family val="2"/>
    </font>
    <font>
      <sz val="10"/>
      <color rgb="FFFF0000"/>
      <name val="Verdana"/>
      <family val="2"/>
    </font>
    <font>
      <sz val="10"/>
      <color rgb="FF000000"/>
      <name val="Verdana"/>
      <family val="2"/>
    </font>
    <font>
      <b/>
      <sz val="10"/>
      <name val="Verdana"/>
      <family val="2"/>
    </font>
    <font>
      <b/>
      <sz val="14"/>
      <color theme="1"/>
      <name val="Verdana"/>
      <family val="2"/>
    </font>
    <font>
      <b/>
      <sz val="18"/>
      <color theme="1"/>
      <name val="Verdana"/>
      <family val="2"/>
    </font>
    <font>
      <b/>
      <sz val="12"/>
      <color indexed="8"/>
      <name val="Verdana"/>
      <family val="2"/>
    </font>
    <font>
      <b/>
      <i/>
      <sz val="10"/>
      <color theme="1"/>
      <name val="Verdana"/>
      <family val="2"/>
    </font>
    <font>
      <sz val="18"/>
      <color theme="3"/>
      <name val="Calibri Light"/>
      <family val="2"/>
      <scheme val="major"/>
    </font>
    <font>
      <b/>
      <sz val="13"/>
      <color theme="3"/>
      <name val="Calibri"/>
      <family val="2"/>
      <scheme val="minor"/>
    </font>
    <font>
      <sz val="11"/>
      <color rgb="FF3F3F76"/>
      <name val="Calibri"/>
      <family val="2"/>
      <scheme val="minor"/>
    </font>
    <font>
      <sz val="11"/>
      <name val="Calibri"/>
      <family val="2"/>
      <scheme val="minor"/>
    </font>
    <font>
      <b/>
      <sz val="18"/>
      <name val="Calibri Light"/>
      <family val="2"/>
      <scheme val="major"/>
    </font>
    <font>
      <b/>
      <sz val="13"/>
      <name val="Calibri"/>
      <family val="2"/>
      <scheme val="minor"/>
    </font>
    <font>
      <b/>
      <sz val="11"/>
      <name val="Calibri"/>
      <family val="2"/>
      <scheme val="minor"/>
    </font>
    <font>
      <b/>
      <sz val="12"/>
      <name val="Calibri"/>
      <family val="2"/>
      <scheme val="minor"/>
    </font>
    <font>
      <b/>
      <sz val="14"/>
      <name val="Calibri"/>
      <family val="2"/>
      <scheme val="minor"/>
    </font>
    <font>
      <sz val="14"/>
      <name val="Calibri"/>
      <family val="2"/>
      <scheme val="minor"/>
    </font>
    <font>
      <b/>
      <sz val="16"/>
      <name val="Calibri"/>
      <family val="2"/>
      <scheme val="minor"/>
    </font>
    <font>
      <b/>
      <sz val="11"/>
      <color theme="0"/>
      <name val="Calibri"/>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CC99"/>
      </patternFill>
    </fill>
    <fill>
      <patternFill patternType="solid">
        <fgColor theme="4" tint="0.59999389629810485"/>
        <bgColor indexed="65"/>
      </patternFill>
    </fill>
    <fill>
      <patternFill patternType="solid">
        <fgColor theme="8"/>
        <bgColor indexed="64"/>
      </patternFill>
    </fill>
    <fill>
      <patternFill patternType="solid">
        <fgColor rgb="FFB4C6E7"/>
        <bgColor rgb="FF000000"/>
      </patternFill>
    </fill>
    <fill>
      <patternFill patternType="solid">
        <fgColor rgb="FFFFF2CC"/>
        <bgColor rgb="FF000000"/>
      </patternFill>
    </fill>
    <fill>
      <patternFill patternType="solid">
        <fgColor rgb="FF9BC2E6"/>
        <bgColor rgb="FF000000"/>
      </patternFill>
    </fill>
    <fill>
      <patternFill patternType="solid">
        <fgColor theme="0" tint="-0.249977111117893"/>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auto="1"/>
      </top>
      <bottom/>
      <diagonal/>
    </border>
    <border>
      <left style="medium">
        <color auto="1"/>
      </left>
      <right/>
      <top/>
      <bottom style="thin">
        <color auto="1"/>
      </bottom>
      <diagonal/>
    </border>
    <border>
      <left style="medium">
        <color indexed="64"/>
      </left>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xf numFmtId="0" fontId="20" fillId="0" borderId="24" applyNumberFormat="0" applyFill="0" applyAlignment="0" applyProtection="0"/>
    <xf numFmtId="0" fontId="21" fillId="8" borderId="25" applyNumberFormat="0" applyAlignment="0" applyProtection="0"/>
    <xf numFmtId="0" fontId="1" fillId="9" borderId="0" applyNumberFormat="0" applyBorder="0" applyAlignment="0" applyProtection="0"/>
  </cellStyleXfs>
  <cellXfs count="264">
    <xf numFmtId="0" fontId="0" fillId="0" borderId="0" xfId="0"/>
    <xf numFmtId="0" fontId="4" fillId="3" borderId="8" xfId="0" applyFont="1" applyFill="1" applyBorder="1" applyProtection="1">
      <protection hidden="1"/>
    </xf>
    <xf numFmtId="0" fontId="3" fillId="5" borderId="8" xfId="0" applyFont="1" applyFill="1" applyBorder="1" applyAlignment="1" applyProtection="1">
      <alignment horizontal="left" vertical="top"/>
      <protection hidden="1"/>
    </xf>
    <xf numFmtId="0" fontId="6" fillId="3" borderId="0" xfId="0" applyFont="1" applyFill="1" applyAlignment="1" applyProtection="1">
      <alignment horizontal="center"/>
      <protection locked="0"/>
    </xf>
    <xf numFmtId="0" fontId="22" fillId="3" borderId="0" xfId="0" applyFont="1" applyFill="1"/>
    <xf numFmtId="0" fontId="22" fillId="3" borderId="3" xfId="0" applyFont="1" applyFill="1" applyBorder="1"/>
    <xf numFmtId="0" fontId="22" fillId="3" borderId="13" xfId="0" applyFont="1" applyFill="1" applyBorder="1"/>
    <xf numFmtId="0" fontId="22" fillId="3" borderId="21" xfId="0" applyFont="1" applyFill="1" applyBorder="1"/>
    <xf numFmtId="0" fontId="23" fillId="3" borderId="10" xfId="4" applyFont="1" applyFill="1" applyBorder="1" applyAlignment="1">
      <alignment horizontal="left"/>
    </xf>
    <xf numFmtId="0" fontId="22" fillId="3" borderId="14" xfId="0" applyFont="1" applyFill="1" applyBorder="1"/>
    <xf numFmtId="0" fontId="22" fillId="3" borderId="10" xfId="0" applyFont="1" applyFill="1" applyBorder="1"/>
    <xf numFmtId="0" fontId="24" fillId="3" borderId="0" xfId="5" applyFont="1" applyFill="1" applyBorder="1"/>
    <xf numFmtId="0" fontId="22" fillId="0" borderId="14" xfId="0" applyFont="1" applyBorder="1"/>
    <xf numFmtId="0" fontId="22" fillId="3" borderId="26" xfId="7" applyFont="1" applyFill="1" applyBorder="1" applyAlignment="1">
      <alignment horizontal="center" vertical="center"/>
    </xf>
    <xf numFmtId="0" fontId="5" fillId="11" borderId="30" xfId="0" applyFont="1" applyFill="1" applyBorder="1" applyAlignment="1" applyProtection="1">
      <alignment horizontal="center" vertical="center"/>
      <protection hidden="1"/>
    </xf>
    <xf numFmtId="166" fontId="5" fillId="12" borderId="30" xfId="2" applyNumberFormat="1" applyFont="1" applyFill="1" applyBorder="1" applyAlignment="1" applyProtection="1">
      <alignment horizontal="center" vertical="center"/>
      <protection hidden="1"/>
    </xf>
    <xf numFmtId="1" fontId="5" fillId="13" borderId="30" xfId="2" applyNumberFormat="1" applyFont="1" applyFill="1" applyBorder="1" applyAlignment="1" applyProtection="1">
      <alignment horizontal="center" vertical="center"/>
      <protection hidden="1"/>
    </xf>
    <xf numFmtId="168" fontId="22" fillId="7" borderId="32" xfId="3" applyNumberFormat="1" applyFont="1" applyFill="1" applyBorder="1" applyAlignment="1" applyProtection="1">
      <alignment horizontal="center" vertical="center"/>
      <protection hidden="1"/>
    </xf>
    <xf numFmtId="166" fontId="22" fillId="3" borderId="0" xfId="0" applyNumberFormat="1" applyFont="1" applyFill="1"/>
    <xf numFmtId="10" fontId="22" fillId="3" borderId="0" xfId="0" applyNumberFormat="1" applyFont="1" applyFill="1"/>
    <xf numFmtId="0" fontId="22" fillId="3" borderId="30" xfId="0" applyFont="1" applyFill="1" applyBorder="1" applyAlignment="1">
      <alignment vertical="top"/>
    </xf>
    <xf numFmtId="0" fontId="22" fillId="3" borderId="32" xfId="0" applyFont="1" applyFill="1" applyBorder="1" applyAlignment="1">
      <alignment vertical="top"/>
    </xf>
    <xf numFmtId="0" fontId="22" fillId="3" borderId="4" xfId="0" applyFont="1" applyFill="1" applyBorder="1"/>
    <xf numFmtId="0" fontId="22" fillId="3" borderId="22" xfId="0" applyFont="1" applyFill="1" applyBorder="1"/>
    <xf numFmtId="0" fontId="22" fillId="3" borderId="12" xfId="0" applyFont="1" applyFill="1" applyBorder="1"/>
    <xf numFmtId="0" fontId="22" fillId="0" borderId="0" xfId="0" applyFont="1"/>
    <xf numFmtId="0" fontId="17" fillId="3" borderId="0" xfId="0" applyFont="1" applyFill="1" applyAlignment="1" applyProtection="1">
      <alignment horizontal="left"/>
      <protection locked="0"/>
    </xf>
    <xf numFmtId="0" fontId="10" fillId="3" borderId="0" xfId="0" applyFont="1" applyFill="1" applyAlignment="1" applyProtection="1">
      <alignment horizontal="right"/>
      <protection locked="0"/>
    </xf>
    <xf numFmtId="1" fontId="10" fillId="3" borderId="0" xfId="0" applyNumberFormat="1" applyFont="1" applyFill="1" applyAlignment="1" applyProtection="1">
      <alignment horizontal="right"/>
      <protection locked="0"/>
    </xf>
    <xf numFmtId="166" fontId="10" fillId="3" borderId="0" xfId="0" applyNumberFormat="1" applyFont="1" applyFill="1" applyAlignment="1" applyProtection="1">
      <alignment horizontal="center"/>
      <protection locked="0"/>
    </xf>
    <xf numFmtId="0" fontId="11" fillId="3" borderId="0" xfId="0" applyFont="1" applyFill="1" applyAlignment="1" applyProtection="1">
      <alignment horizontal="right"/>
      <protection locked="0"/>
    </xf>
    <xf numFmtId="1" fontId="11" fillId="3" borderId="0" xfId="0" applyNumberFormat="1" applyFont="1" applyFill="1" applyAlignment="1" applyProtection="1">
      <alignment horizontal="right"/>
      <protection locked="0"/>
    </xf>
    <xf numFmtId="0" fontId="3" fillId="2" borderId="0" xfId="0" applyFont="1" applyFill="1" applyProtection="1">
      <protection locked="0"/>
    </xf>
    <xf numFmtId="0" fontId="3" fillId="3" borderId="0" xfId="0" applyFont="1" applyFill="1" applyProtection="1">
      <protection locked="0"/>
    </xf>
    <xf numFmtId="0" fontId="11" fillId="3" borderId="0" xfId="0" applyFont="1" applyFill="1" applyAlignment="1" applyProtection="1">
      <alignment horizontal="left"/>
      <protection locked="0"/>
    </xf>
    <xf numFmtId="1" fontId="11" fillId="3" borderId="0" xfId="0" applyNumberFormat="1" applyFont="1" applyFill="1" applyAlignment="1" applyProtection="1">
      <alignment horizontal="left"/>
      <protection locked="0"/>
    </xf>
    <xf numFmtId="0" fontId="10" fillId="3" borderId="0" xfId="0" applyFont="1" applyFill="1" applyAlignment="1" applyProtection="1">
      <alignment horizontal="left"/>
      <protection locked="0"/>
    </xf>
    <xf numFmtId="166" fontId="11" fillId="3" borderId="0" xfId="0" applyNumberFormat="1" applyFont="1" applyFill="1" applyAlignment="1" applyProtection="1">
      <alignment horizontal="center"/>
      <protection locked="0"/>
    </xf>
    <xf numFmtId="0" fontId="10" fillId="2" borderId="0" xfId="0" applyFont="1" applyFill="1" applyProtection="1">
      <protection locked="0"/>
    </xf>
    <xf numFmtId="0" fontId="9" fillId="2" borderId="0" xfId="0" applyFont="1" applyFill="1" applyAlignment="1" applyProtection="1">
      <alignment horizontal="right"/>
      <protection locked="0"/>
    </xf>
    <xf numFmtId="1" fontId="9" fillId="2" borderId="0" xfId="0" applyNumberFormat="1" applyFont="1" applyFill="1" applyAlignment="1" applyProtection="1">
      <alignment horizontal="right"/>
      <protection locked="0"/>
    </xf>
    <xf numFmtId="166" fontId="9" fillId="2" borderId="0" xfId="0" applyNumberFormat="1" applyFont="1" applyFill="1" applyAlignment="1" applyProtection="1">
      <alignment horizontal="center"/>
      <protection locked="0"/>
    </xf>
    <xf numFmtId="0" fontId="9" fillId="3" borderId="0" xfId="0" applyFont="1" applyFill="1" applyAlignment="1" applyProtection="1">
      <alignment horizontal="right"/>
      <protection locked="0"/>
    </xf>
    <xf numFmtId="0" fontId="7" fillId="2" borderId="0" xfId="0" applyFont="1" applyFill="1" applyAlignment="1" applyProtection="1">
      <alignment horizontal="right"/>
      <protection locked="0"/>
    </xf>
    <xf numFmtId="1" fontId="7" fillId="2" borderId="0" xfId="0" applyNumberFormat="1" applyFont="1" applyFill="1" applyAlignment="1" applyProtection="1">
      <alignment horizontal="right"/>
      <protection locked="0"/>
    </xf>
    <xf numFmtId="0" fontId="10" fillId="0" borderId="3" xfId="0" applyFont="1" applyBorder="1" applyProtection="1">
      <protection locked="0"/>
    </xf>
    <xf numFmtId="1" fontId="7" fillId="2" borderId="0" xfId="0" applyNumberFormat="1" applyFont="1" applyFill="1" applyAlignment="1" applyProtection="1">
      <alignment horizontal="center"/>
      <protection locked="0"/>
    </xf>
    <xf numFmtId="0" fontId="13" fillId="2" borderId="4" xfId="0" applyFont="1" applyFill="1" applyBorder="1" applyProtection="1">
      <protection locked="0"/>
    </xf>
    <xf numFmtId="0" fontId="9" fillId="0" borderId="5" xfId="0" applyFont="1" applyBorder="1" applyAlignment="1" applyProtection="1">
      <alignment horizontal="center" wrapText="1"/>
      <protection locked="0"/>
    </xf>
    <xf numFmtId="1" fontId="9" fillId="0" borderId="5" xfId="0" applyNumberFormat="1" applyFont="1" applyBorder="1" applyAlignment="1" applyProtection="1">
      <alignment horizontal="center" wrapText="1"/>
      <protection locked="0"/>
    </xf>
    <xf numFmtId="166" fontId="9" fillId="0" borderId="8" xfId="0" applyNumberFormat="1" applyFont="1" applyBorder="1" applyAlignment="1" applyProtection="1">
      <alignment horizontal="center" wrapText="1"/>
      <protection locked="0"/>
    </xf>
    <xf numFmtId="0" fontId="9" fillId="3" borderId="0" xfId="0" applyFont="1" applyFill="1" applyAlignment="1" applyProtection="1">
      <alignment horizontal="center" wrapText="1"/>
      <protection locked="0"/>
    </xf>
    <xf numFmtId="0" fontId="9" fillId="0" borderId="8" xfId="0" applyFont="1" applyBorder="1" applyAlignment="1" applyProtection="1">
      <alignment horizontal="center" wrapText="1"/>
      <protection locked="0"/>
    </xf>
    <xf numFmtId="1" fontId="9" fillId="0" borderId="8" xfId="0" applyNumberFormat="1" applyFont="1" applyBorder="1" applyAlignment="1" applyProtection="1">
      <alignment horizontal="center" wrapText="1"/>
      <protection locked="0"/>
    </xf>
    <xf numFmtId="0" fontId="3" fillId="2" borderId="8" xfId="0" applyFont="1" applyFill="1" applyBorder="1" applyProtection="1">
      <protection locked="0"/>
    </xf>
    <xf numFmtId="0" fontId="5" fillId="0" borderId="8" xfId="0" applyFont="1" applyBorder="1" applyAlignment="1" applyProtection="1">
      <alignment wrapText="1"/>
      <protection locked="0"/>
    </xf>
    <xf numFmtId="0" fontId="10" fillId="0" borderId="9" xfId="0" applyFont="1" applyBorder="1" applyAlignment="1" applyProtection="1">
      <alignment horizontal="center"/>
      <protection locked="0"/>
    </xf>
    <xf numFmtId="1" fontId="10" fillId="0" borderId="9" xfId="0" applyNumberFormat="1" applyFont="1" applyBorder="1" applyAlignment="1" applyProtection="1">
      <alignment horizontal="center"/>
      <protection locked="0"/>
    </xf>
    <xf numFmtId="166" fontId="10" fillId="0" borderId="9" xfId="0" applyNumberFormat="1" applyFont="1" applyBorder="1" applyAlignment="1" applyProtection="1">
      <alignment horizontal="center"/>
      <protection locked="0"/>
    </xf>
    <xf numFmtId="0" fontId="10" fillId="3" borderId="0" xfId="0" applyFont="1" applyFill="1" applyAlignment="1" applyProtection="1">
      <alignment horizontal="center"/>
      <protection locked="0"/>
    </xf>
    <xf numFmtId="0" fontId="4" fillId="3" borderId="0" xfId="0" applyFont="1" applyFill="1" applyAlignment="1" applyProtection="1">
      <alignment horizontal="left"/>
      <protection locked="0"/>
    </xf>
    <xf numFmtId="0" fontId="3" fillId="5" borderId="8" xfId="0" applyFont="1" applyFill="1" applyBorder="1" applyAlignment="1" applyProtection="1">
      <alignment horizontal="center"/>
      <protection locked="0"/>
    </xf>
    <xf numFmtId="164" fontId="4" fillId="3" borderId="0" xfId="2" applyNumberFormat="1" applyFont="1" applyFill="1" applyAlignment="1" applyProtection="1">
      <alignment horizontal="right"/>
      <protection locked="0"/>
    </xf>
    <xf numFmtId="0" fontId="0" fillId="3" borderId="0" xfId="0" applyFill="1" applyProtection="1">
      <protection locked="0"/>
    </xf>
    <xf numFmtId="1" fontId="10" fillId="2" borderId="8" xfId="0" applyNumberFormat="1" applyFont="1" applyFill="1" applyBorder="1" applyProtection="1">
      <protection locked="0"/>
    </xf>
    <xf numFmtId="1" fontId="9" fillId="3" borderId="8" xfId="2" applyNumberFormat="1" applyFont="1" applyFill="1" applyBorder="1" applyAlignment="1" applyProtection="1">
      <alignment horizontal="right"/>
      <protection locked="0"/>
    </xf>
    <xf numFmtId="1" fontId="9" fillId="3" borderId="0" xfId="2" applyNumberFormat="1" applyFont="1" applyFill="1" applyAlignment="1" applyProtection="1">
      <alignment horizontal="right"/>
      <protection locked="0"/>
    </xf>
    <xf numFmtId="1" fontId="0" fillId="3" borderId="0" xfId="0" applyNumberFormat="1" applyFill="1" applyProtection="1">
      <protection locked="0"/>
    </xf>
    <xf numFmtId="1" fontId="3" fillId="3" borderId="0" xfId="0" applyNumberFormat="1" applyFont="1" applyFill="1" applyProtection="1">
      <protection locked="0"/>
    </xf>
    <xf numFmtId="1" fontId="3" fillId="2" borderId="0" xfId="0" applyNumberFormat="1" applyFont="1" applyFill="1" applyProtection="1">
      <protection locked="0"/>
    </xf>
    <xf numFmtId="0" fontId="10" fillId="0" borderId="0" xfId="0" applyFont="1" applyProtection="1">
      <protection locked="0"/>
    </xf>
    <xf numFmtId="165" fontId="9" fillId="3" borderId="0" xfId="2" applyNumberFormat="1" applyFont="1" applyFill="1" applyAlignment="1" applyProtection="1">
      <alignment horizontal="right"/>
      <protection locked="0"/>
    </xf>
    <xf numFmtId="165" fontId="7" fillId="0" borderId="0" xfId="2" applyNumberFormat="1" applyFont="1" applyAlignment="1" applyProtection="1">
      <alignment horizontal="right"/>
      <protection locked="0"/>
    </xf>
    <xf numFmtId="165" fontId="9" fillId="0" borderId="0" xfId="2" applyNumberFormat="1" applyFont="1" applyAlignment="1" applyProtection="1">
      <alignment horizontal="right"/>
      <protection locked="0"/>
    </xf>
    <xf numFmtId="0" fontId="5" fillId="2" borderId="10" xfId="0" applyFont="1" applyFill="1" applyBorder="1" applyProtection="1">
      <protection locked="0"/>
    </xf>
    <xf numFmtId="0" fontId="9" fillId="0" borderId="4" xfId="0" applyFont="1" applyBorder="1" applyAlignment="1" applyProtection="1">
      <alignment horizontal="center" wrapText="1"/>
      <protection locked="0"/>
    </xf>
    <xf numFmtId="1" fontId="9" fillId="0" borderId="4" xfId="0" applyNumberFormat="1" applyFont="1" applyBorder="1" applyAlignment="1" applyProtection="1">
      <alignment horizontal="center" wrapText="1"/>
      <protection locked="0"/>
    </xf>
    <xf numFmtId="166" fontId="9" fillId="0" borderId="9" xfId="0" applyNumberFormat="1" applyFont="1" applyBorder="1" applyAlignment="1" applyProtection="1">
      <alignment horizontal="center" wrapText="1"/>
      <protection locked="0"/>
    </xf>
    <xf numFmtId="0" fontId="9" fillId="0" borderId="9" xfId="0" applyFont="1" applyBorder="1" applyAlignment="1" applyProtection="1">
      <alignment horizontal="center" wrapText="1"/>
      <protection locked="0"/>
    </xf>
    <xf numFmtId="165" fontId="7" fillId="3" borderId="0" xfId="2" applyNumberFormat="1" applyFont="1" applyFill="1" applyAlignment="1" applyProtection="1">
      <alignment horizontal="right"/>
      <protection locked="0"/>
    </xf>
    <xf numFmtId="166" fontId="9" fillId="0" borderId="5" xfId="0" applyNumberFormat="1" applyFont="1" applyBorder="1" applyAlignment="1" applyProtection="1">
      <alignment horizontal="center" wrapText="1"/>
      <protection locked="0"/>
    </xf>
    <xf numFmtId="0" fontId="9" fillId="3" borderId="3" xfId="0" applyFont="1" applyFill="1" applyBorder="1" applyAlignment="1" applyProtection="1">
      <alignment horizontal="center" wrapText="1"/>
      <protection locked="0"/>
    </xf>
    <xf numFmtId="166" fontId="10" fillId="0" borderId="8" xfId="0" applyNumberFormat="1" applyFont="1" applyBorder="1" applyAlignment="1" applyProtection="1">
      <alignment horizontal="center"/>
      <protection locked="0"/>
    </xf>
    <xf numFmtId="0" fontId="10" fillId="0" borderId="8" xfId="0" applyFont="1" applyBorder="1" applyAlignment="1" applyProtection="1">
      <alignment horizontal="center"/>
      <protection locked="0"/>
    </xf>
    <xf numFmtId="0" fontId="3" fillId="3" borderId="0" xfId="0" applyFont="1" applyFill="1" applyAlignment="1" applyProtection="1">
      <alignment horizontal="right"/>
      <protection locked="0"/>
    </xf>
    <xf numFmtId="1" fontId="3" fillId="3" borderId="0" xfId="0" applyNumberFormat="1" applyFont="1" applyFill="1" applyAlignment="1" applyProtection="1">
      <alignment horizontal="right"/>
      <protection locked="0"/>
    </xf>
    <xf numFmtId="166" fontId="3" fillId="3" borderId="0" xfId="0" applyNumberFormat="1" applyFont="1" applyFill="1" applyAlignment="1" applyProtection="1">
      <alignment horizontal="center"/>
      <protection locked="0"/>
    </xf>
    <xf numFmtId="0" fontId="3" fillId="2" borderId="0" xfId="0" applyFont="1" applyFill="1" applyAlignment="1" applyProtection="1">
      <alignment horizontal="right"/>
      <protection locked="0"/>
    </xf>
    <xf numFmtId="1" fontId="3" fillId="2" borderId="0" xfId="0" applyNumberFormat="1" applyFont="1" applyFill="1" applyAlignment="1" applyProtection="1">
      <alignment horizontal="right"/>
      <protection locked="0"/>
    </xf>
    <xf numFmtId="1" fontId="3" fillId="2" borderId="5" xfId="0" applyNumberFormat="1" applyFont="1" applyFill="1" applyBorder="1" applyAlignment="1" applyProtection="1">
      <alignment horizontal="right" vertical="center"/>
      <protection locked="0"/>
    </xf>
    <xf numFmtId="166" fontId="3" fillId="3" borderId="8" xfId="0" applyNumberFormat="1" applyFont="1" applyFill="1" applyBorder="1" applyAlignment="1" applyProtection="1">
      <alignment horizontal="center" vertical="center"/>
      <protection locked="0"/>
    </xf>
    <xf numFmtId="0" fontId="3" fillId="3" borderId="0" xfId="0" applyFont="1" applyFill="1" applyAlignment="1" applyProtection="1">
      <alignment horizontal="right" vertical="center"/>
      <protection locked="0"/>
    </xf>
    <xf numFmtId="1" fontId="3" fillId="3" borderId="0" xfId="0" applyNumberFormat="1" applyFont="1" applyFill="1" applyAlignment="1" applyProtection="1">
      <alignment horizontal="right" vertical="center"/>
      <protection locked="0"/>
    </xf>
    <xf numFmtId="0" fontId="10" fillId="0" borderId="8" xfId="0" applyFont="1" applyBorder="1" applyProtection="1">
      <protection locked="0"/>
    </xf>
    <xf numFmtId="0" fontId="10" fillId="0" borderId="5" xfId="0" applyFont="1" applyBorder="1" applyAlignment="1" applyProtection="1">
      <alignment horizontal="center" wrapText="1"/>
      <protection locked="0"/>
    </xf>
    <xf numFmtId="1" fontId="3" fillId="2" borderId="5" xfId="0" applyNumberFormat="1" applyFont="1" applyFill="1" applyBorder="1" applyAlignment="1" applyProtection="1">
      <alignment horizontal="right"/>
      <protection locked="0"/>
    </xf>
    <xf numFmtId="1" fontId="10" fillId="0" borderId="4" xfId="0" applyNumberFormat="1" applyFont="1" applyBorder="1" applyAlignment="1" applyProtection="1">
      <alignment horizontal="center"/>
      <protection locked="0"/>
    </xf>
    <xf numFmtId="1" fontId="4" fillId="3" borderId="5" xfId="2" applyNumberFormat="1" applyFont="1" applyFill="1" applyBorder="1" applyAlignment="1" applyProtection="1">
      <alignment horizontal="right"/>
      <protection locked="0"/>
    </xf>
    <xf numFmtId="166" fontId="4" fillId="3" borderId="8" xfId="2" applyNumberFormat="1" applyFont="1" applyFill="1" applyBorder="1" applyAlignment="1" applyProtection="1">
      <alignment horizontal="center"/>
      <protection locked="0"/>
    </xf>
    <xf numFmtId="0" fontId="3" fillId="5" borderId="8" xfId="0" applyFont="1" applyFill="1" applyBorder="1" applyAlignment="1" applyProtection="1">
      <alignment horizontal="left"/>
      <protection locked="0"/>
    </xf>
    <xf numFmtId="9" fontId="4" fillId="3" borderId="0" xfId="2" applyFont="1" applyFill="1" applyAlignment="1" applyProtection="1">
      <alignment horizontal="right"/>
      <protection locked="0"/>
    </xf>
    <xf numFmtId="1" fontId="4" fillId="3" borderId="0" xfId="2" applyNumberFormat="1" applyFont="1" applyFill="1" applyAlignment="1" applyProtection="1">
      <alignment horizontal="right"/>
      <protection locked="0"/>
    </xf>
    <xf numFmtId="0" fontId="10" fillId="3" borderId="0" xfId="0" applyFont="1" applyFill="1" applyProtection="1">
      <protection locked="0"/>
    </xf>
    <xf numFmtId="166" fontId="4" fillId="3" borderId="0" xfId="2" applyNumberFormat="1" applyFont="1" applyFill="1" applyAlignment="1" applyProtection="1">
      <alignment horizontal="center"/>
      <protection locked="0"/>
    </xf>
    <xf numFmtId="0" fontId="3" fillId="0" borderId="0" xfId="0" applyFont="1" applyProtection="1">
      <protection locked="0"/>
    </xf>
    <xf numFmtId="1" fontId="4" fillId="0" borderId="0" xfId="2" applyNumberFormat="1" applyFont="1" applyAlignment="1" applyProtection="1">
      <alignment horizontal="right"/>
      <protection locked="0"/>
    </xf>
    <xf numFmtId="166" fontId="3" fillId="2" borderId="0" xfId="0" applyNumberFormat="1" applyFont="1" applyFill="1" applyAlignment="1" applyProtection="1">
      <alignment horizontal="center"/>
      <protection locked="0"/>
    </xf>
    <xf numFmtId="1" fontId="3" fillId="2" borderId="5" xfId="0" applyNumberFormat="1" applyFont="1" applyFill="1" applyBorder="1" applyProtection="1">
      <protection locked="0"/>
    </xf>
    <xf numFmtId="0" fontId="3" fillId="0" borderId="8" xfId="0" applyFont="1" applyBorder="1" applyAlignment="1" applyProtection="1">
      <alignment horizontal="left"/>
      <protection locked="0"/>
    </xf>
    <xf numFmtId="1" fontId="4" fillId="0" borderId="5" xfId="2" applyNumberFormat="1" applyFont="1" applyBorder="1" applyAlignment="1" applyProtection="1">
      <alignment horizontal="right"/>
      <protection locked="0"/>
    </xf>
    <xf numFmtId="0" fontId="10" fillId="2" borderId="8" xfId="0" applyFont="1" applyFill="1" applyBorder="1" applyProtection="1">
      <protection locked="0"/>
    </xf>
    <xf numFmtId="164" fontId="4" fillId="0" borderId="0" xfId="2" applyNumberFormat="1" applyFont="1" applyAlignment="1" applyProtection="1">
      <alignment horizontal="right"/>
      <protection locked="0"/>
    </xf>
    <xf numFmtId="0" fontId="15" fillId="5" borderId="16" xfId="0" applyFont="1" applyFill="1" applyBorder="1" applyAlignment="1" applyProtection="1">
      <alignment horizontal="right"/>
      <protection locked="0"/>
    </xf>
    <xf numFmtId="1" fontId="15" fillId="2" borderId="0" xfId="0" applyNumberFormat="1" applyFont="1" applyFill="1" applyAlignment="1" applyProtection="1">
      <alignment horizontal="right"/>
      <protection locked="0"/>
    </xf>
    <xf numFmtId="166" fontId="15" fillId="3" borderId="0" xfId="0" applyNumberFormat="1" applyFont="1" applyFill="1" applyAlignment="1" applyProtection="1">
      <alignment horizontal="center"/>
      <protection locked="0"/>
    </xf>
    <xf numFmtId="0" fontId="15" fillId="3" borderId="0" xfId="0" applyFont="1" applyFill="1" applyAlignment="1" applyProtection="1">
      <alignment horizontal="right"/>
      <protection locked="0"/>
    </xf>
    <xf numFmtId="0" fontId="15" fillId="2" borderId="0" xfId="0" applyFont="1" applyFill="1" applyAlignment="1" applyProtection="1">
      <alignment horizontal="right"/>
      <protection locked="0"/>
    </xf>
    <xf numFmtId="0" fontId="15" fillId="2" borderId="0" xfId="0" applyFont="1" applyFill="1" applyProtection="1">
      <protection locked="0"/>
    </xf>
    <xf numFmtId="0" fontId="15" fillId="3" borderId="0" xfId="0" applyFont="1" applyFill="1" applyProtection="1">
      <protection locked="0"/>
    </xf>
    <xf numFmtId="0" fontId="15" fillId="3" borderId="17" xfId="0" applyFont="1" applyFill="1" applyBorder="1" applyProtection="1">
      <protection locked="0"/>
    </xf>
    <xf numFmtId="166" fontId="15" fillId="3" borderId="18" xfId="0" applyNumberFormat="1" applyFont="1" applyFill="1" applyBorder="1" applyAlignment="1" applyProtection="1">
      <alignment horizontal="right"/>
      <protection locked="0"/>
    </xf>
    <xf numFmtId="0" fontId="15" fillId="3" borderId="19" xfId="0" applyFont="1" applyFill="1" applyBorder="1" applyProtection="1">
      <protection locked="0"/>
    </xf>
    <xf numFmtId="166" fontId="15" fillId="3" borderId="20" xfId="0" applyNumberFormat="1" applyFont="1" applyFill="1" applyBorder="1" applyAlignment="1" applyProtection="1">
      <alignment horizontal="right"/>
      <protection locked="0"/>
    </xf>
    <xf numFmtId="0" fontId="10" fillId="0" borderId="11" xfId="0" applyFont="1" applyBorder="1" applyProtection="1">
      <protection locked="0"/>
    </xf>
    <xf numFmtId="0" fontId="7" fillId="3" borderId="0" xfId="0" applyFont="1" applyFill="1" applyAlignment="1" applyProtection="1">
      <alignment horizontal="center"/>
      <protection locked="0"/>
    </xf>
    <xf numFmtId="0" fontId="10" fillId="0" borderId="8" xfId="0" applyFont="1" applyBorder="1" applyAlignment="1" applyProtection="1">
      <alignment horizontal="left" vertical="top"/>
      <protection locked="0"/>
    </xf>
    <xf numFmtId="0" fontId="10" fillId="0" borderId="8" xfId="0" applyFont="1" applyBorder="1" applyAlignment="1" applyProtection="1">
      <alignment horizontal="center" vertical="top"/>
      <protection locked="0"/>
    </xf>
    <xf numFmtId="0" fontId="10" fillId="0" borderId="8" xfId="0" applyFont="1" applyBorder="1" applyAlignment="1" applyProtection="1">
      <alignment horizontal="right"/>
      <protection locked="0"/>
    </xf>
    <xf numFmtId="1" fontId="10" fillId="0" borderId="8" xfId="0" applyNumberFormat="1" applyFont="1" applyBorder="1" applyAlignment="1" applyProtection="1">
      <alignment horizontal="center"/>
      <protection locked="0"/>
    </xf>
    <xf numFmtId="0" fontId="7" fillId="3" borderId="0" xfId="0" applyFont="1" applyFill="1" applyAlignment="1" applyProtection="1">
      <alignment horizontal="right"/>
      <protection locked="0"/>
    </xf>
    <xf numFmtId="1" fontId="9" fillId="3" borderId="8" xfId="0" applyNumberFormat="1" applyFont="1" applyFill="1" applyBorder="1" applyAlignment="1" applyProtection="1">
      <alignment horizontal="right"/>
      <protection locked="0"/>
    </xf>
    <xf numFmtId="0" fontId="10" fillId="0" borderId="11" xfId="0" applyFont="1" applyBorder="1" applyAlignment="1" applyProtection="1">
      <alignment horizontal="left" vertical="top" wrapText="1"/>
      <protection locked="0"/>
    </xf>
    <xf numFmtId="167" fontId="3" fillId="3" borderId="0" xfId="1" applyNumberFormat="1" applyFont="1" applyFill="1" applyAlignment="1" applyProtection="1">
      <alignment horizontal="center"/>
      <protection locked="0"/>
    </xf>
    <xf numFmtId="0" fontId="11" fillId="2" borderId="4" xfId="0" applyFont="1" applyFill="1" applyBorder="1" applyProtection="1">
      <protection locked="0"/>
    </xf>
    <xf numFmtId="0" fontId="8" fillId="3" borderId="0" xfId="0" applyFont="1" applyFill="1" applyAlignment="1" applyProtection="1">
      <alignment horizontal="left"/>
      <protection locked="0"/>
    </xf>
    <xf numFmtId="0" fontId="4" fillId="3" borderId="8" xfId="0" applyFont="1" applyFill="1" applyBorder="1" applyProtection="1">
      <protection locked="0"/>
    </xf>
    <xf numFmtId="0" fontId="3" fillId="3" borderId="0" xfId="0" applyFont="1" applyFill="1" applyAlignment="1" applyProtection="1">
      <alignment wrapText="1"/>
      <protection locked="0"/>
    </xf>
    <xf numFmtId="2" fontId="3" fillId="3" borderId="0" xfId="0" applyNumberFormat="1" applyFont="1" applyFill="1" applyAlignment="1" applyProtection="1">
      <alignment horizontal="center"/>
      <protection locked="0"/>
    </xf>
    <xf numFmtId="0" fontId="4" fillId="3" borderId="0" xfId="0" applyFont="1" applyFill="1" applyProtection="1">
      <protection locked="0"/>
    </xf>
    <xf numFmtId="2" fontId="3" fillId="3" borderId="0" xfId="0" applyNumberFormat="1" applyFont="1" applyFill="1" applyAlignment="1" applyProtection="1">
      <alignment horizontal="left"/>
      <protection locked="0"/>
    </xf>
    <xf numFmtId="0" fontId="4" fillId="0" borderId="0" xfId="0" applyFont="1" applyProtection="1">
      <protection locked="0"/>
    </xf>
    <xf numFmtId="0" fontId="3" fillId="3" borderId="0" xfId="0" applyFont="1" applyFill="1" applyAlignment="1" applyProtection="1">
      <alignment horizontal="center"/>
      <protection locked="0"/>
    </xf>
    <xf numFmtId="0" fontId="4" fillId="3" borderId="0" xfId="0" applyFont="1" applyFill="1" applyAlignment="1" applyProtection="1">
      <alignment horizontal="center"/>
      <protection locked="0"/>
    </xf>
    <xf numFmtId="0" fontId="3" fillId="0" borderId="9" xfId="0" applyFont="1" applyBorder="1" applyAlignment="1" applyProtection="1">
      <alignment horizontal="left"/>
      <protection locked="0"/>
    </xf>
    <xf numFmtId="0" fontId="3" fillId="3" borderId="0" xfId="0" applyFont="1" applyFill="1" applyAlignment="1" applyProtection="1">
      <alignment horizontal="left"/>
      <protection locked="0"/>
    </xf>
    <xf numFmtId="0" fontId="4" fillId="0" borderId="8" xfId="0" applyFont="1" applyBorder="1" applyAlignment="1" applyProtection="1">
      <alignment wrapText="1"/>
      <protection locked="0"/>
    </xf>
    <xf numFmtId="0" fontId="5" fillId="5" borderId="8" xfId="0" applyFont="1" applyFill="1" applyBorder="1" applyProtection="1">
      <protection locked="0"/>
    </xf>
    <xf numFmtId="166" fontId="4" fillId="3" borderId="0" xfId="2" applyNumberFormat="1" applyFont="1" applyFill="1" applyAlignment="1" applyProtection="1">
      <alignment horizontal="right"/>
      <protection locked="0"/>
    </xf>
    <xf numFmtId="0" fontId="14" fillId="5" borderId="0" xfId="0" applyFont="1" applyFill="1" applyProtection="1">
      <protection locked="0"/>
    </xf>
    <xf numFmtId="166" fontId="9" fillId="3" borderId="0" xfId="0" applyNumberFormat="1" applyFont="1" applyFill="1" applyAlignment="1" applyProtection="1">
      <alignment horizontal="right"/>
      <protection locked="0"/>
    </xf>
    <xf numFmtId="0" fontId="4" fillId="2" borderId="0" xfId="0" applyFont="1" applyFill="1" applyAlignment="1" applyProtection="1">
      <alignment horizontal="center"/>
      <protection locked="0"/>
    </xf>
    <xf numFmtId="0" fontId="14" fillId="3" borderId="0" xfId="0" applyFont="1" applyFill="1" applyProtection="1">
      <protection locked="0"/>
    </xf>
    <xf numFmtId="0" fontId="5" fillId="3" borderId="0" xfId="0" applyFont="1" applyFill="1" applyProtection="1">
      <protection locked="0"/>
    </xf>
    <xf numFmtId="1" fontId="9" fillId="4" borderId="8" xfId="2" applyNumberFormat="1" applyFont="1" applyFill="1" applyBorder="1" applyAlignment="1">
      <alignment horizontal="right"/>
    </xf>
    <xf numFmtId="1" fontId="4" fillId="4" borderId="8" xfId="2" applyNumberFormat="1" applyFont="1" applyFill="1" applyBorder="1" applyAlignment="1">
      <alignment horizontal="right"/>
    </xf>
    <xf numFmtId="1" fontId="4" fillId="4" borderId="5" xfId="2" applyNumberFormat="1" applyFont="1" applyFill="1" applyBorder="1" applyAlignment="1">
      <alignment horizontal="right"/>
    </xf>
    <xf numFmtId="1" fontId="18" fillId="4" borderId="8" xfId="2" applyNumberFormat="1" applyFont="1" applyFill="1" applyBorder="1" applyAlignment="1">
      <alignment horizontal="right"/>
    </xf>
    <xf numFmtId="0" fontId="0" fillId="0" borderId="7" xfId="0" applyBorder="1" applyAlignment="1" applyProtection="1">
      <alignment horizontal="center"/>
      <protection locked="0"/>
    </xf>
    <xf numFmtId="0" fontId="4" fillId="0" borderId="0" xfId="0" applyFont="1" applyAlignment="1" applyProtection="1">
      <alignment horizontal="center"/>
      <protection locked="0"/>
    </xf>
    <xf numFmtId="1" fontId="4" fillId="3" borderId="0" xfId="2" applyNumberFormat="1" applyFont="1" applyFill="1" applyAlignment="1">
      <alignment horizontal="right"/>
    </xf>
    <xf numFmtId="166" fontId="4" fillId="3" borderId="0" xfId="2" applyNumberFormat="1" applyFont="1" applyFill="1" applyAlignment="1">
      <alignment horizontal="right"/>
    </xf>
    <xf numFmtId="1" fontId="9" fillId="3" borderId="0" xfId="2" applyNumberFormat="1" applyFont="1" applyFill="1" applyAlignment="1">
      <alignment horizontal="right"/>
    </xf>
    <xf numFmtId="166" fontId="9" fillId="3" borderId="0" xfId="2" applyNumberFormat="1" applyFont="1" applyFill="1" applyAlignment="1">
      <alignment horizontal="right"/>
    </xf>
    <xf numFmtId="0" fontId="12" fillId="3" borderId="0" xfId="0" applyFont="1" applyFill="1" applyProtection="1">
      <protection locked="0"/>
    </xf>
    <xf numFmtId="1" fontId="15" fillId="3" borderId="0" xfId="2" applyNumberFormat="1" applyFont="1" applyFill="1" applyAlignment="1">
      <alignment horizontal="center" vertical="center"/>
    </xf>
    <xf numFmtId="166" fontId="9" fillId="0" borderId="0" xfId="2" applyNumberFormat="1" applyFont="1" applyAlignment="1" applyProtection="1">
      <alignment horizontal="center"/>
      <protection locked="0"/>
    </xf>
    <xf numFmtId="166" fontId="9" fillId="2" borderId="22" xfId="0" applyNumberFormat="1" applyFont="1" applyFill="1" applyBorder="1" applyAlignment="1" applyProtection="1">
      <alignment horizontal="center"/>
      <protection locked="0"/>
    </xf>
    <xf numFmtId="0" fontId="3" fillId="2" borderId="22" xfId="0" applyFont="1" applyFill="1" applyBorder="1" applyProtection="1">
      <protection locked="0"/>
    </xf>
    <xf numFmtId="1" fontId="7" fillId="3" borderId="0" xfId="2" applyNumberFormat="1" applyFont="1" applyFill="1" applyAlignment="1" applyProtection="1">
      <alignment horizontal="right"/>
      <protection locked="0"/>
    </xf>
    <xf numFmtId="0" fontId="10" fillId="0" borderId="9" xfId="0" applyFont="1" applyBorder="1" applyAlignment="1" applyProtection="1">
      <alignment horizontal="center" vertical="top"/>
      <protection locked="0"/>
    </xf>
    <xf numFmtId="9" fontId="4" fillId="0" borderId="13" xfId="2" applyFont="1" applyBorder="1" applyAlignment="1" applyProtection="1">
      <alignment horizontal="right"/>
      <protection locked="0"/>
    </xf>
    <xf numFmtId="165" fontId="7" fillId="3" borderId="13" xfId="2" applyNumberFormat="1" applyFont="1" applyFill="1" applyBorder="1" applyAlignment="1" applyProtection="1">
      <alignment horizontal="right"/>
      <protection locked="0"/>
    </xf>
    <xf numFmtId="165" fontId="9" fillId="0" borderId="13" xfId="2" applyNumberFormat="1" applyFont="1" applyBorder="1" applyAlignment="1" applyProtection="1">
      <alignment horizontal="right"/>
      <protection locked="0"/>
    </xf>
    <xf numFmtId="0" fontId="7" fillId="2" borderId="22" xfId="0" applyFont="1" applyFill="1" applyBorder="1" applyAlignment="1" applyProtection="1">
      <alignment horizontal="center"/>
      <protection locked="0"/>
    </xf>
    <xf numFmtId="0" fontId="4" fillId="0" borderId="9" xfId="0" applyFont="1" applyBorder="1" applyAlignment="1" applyProtection="1">
      <alignment horizontal="left"/>
      <protection locked="0"/>
    </xf>
    <xf numFmtId="0" fontId="4" fillId="0" borderId="8" xfId="0" applyFont="1" applyBorder="1" applyAlignment="1" applyProtection="1">
      <alignment wrapText="1"/>
      <protection hidden="1"/>
    </xf>
    <xf numFmtId="0" fontId="7" fillId="2" borderId="0" xfId="0" applyFont="1" applyFill="1" applyAlignment="1" applyProtection="1">
      <alignment horizontal="center"/>
      <protection locked="0"/>
    </xf>
    <xf numFmtId="0" fontId="10" fillId="2" borderId="5" xfId="0" applyFont="1" applyFill="1" applyBorder="1" applyProtection="1">
      <protection hidden="1"/>
    </xf>
    <xf numFmtId="0" fontId="3" fillId="5" borderId="5" xfId="0" applyFont="1" applyFill="1" applyBorder="1" applyAlignment="1" applyProtection="1">
      <alignment horizontal="left"/>
      <protection hidden="1"/>
    </xf>
    <xf numFmtId="0" fontId="10" fillId="2" borderId="5" xfId="0" applyFont="1" applyFill="1" applyBorder="1" applyAlignment="1" applyProtection="1">
      <alignment vertical="top" wrapText="1"/>
      <protection hidden="1"/>
    </xf>
    <xf numFmtId="0" fontId="3" fillId="5" borderId="8" xfId="0" applyFont="1" applyFill="1" applyBorder="1" applyAlignment="1" applyProtection="1">
      <alignment horizontal="center"/>
      <protection hidden="1"/>
    </xf>
    <xf numFmtId="0" fontId="10" fillId="0" borderId="9" xfId="0" applyFont="1" applyBorder="1" applyAlignment="1" applyProtection="1">
      <alignment horizontal="center" vertical="top" wrapText="1"/>
      <protection locked="0"/>
    </xf>
    <xf numFmtId="1" fontId="16" fillId="5" borderId="15" xfId="0" applyNumberFormat="1" applyFont="1" applyFill="1" applyBorder="1"/>
    <xf numFmtId="0" fontId="15" fillId="5" borderId="17" xfId="0" applyFont="1" applyFill="1" applyBorder="1"/>
    <xf numFmtId="0" fontId="15" fillId="0" borderId="17" xfId="0" applyFont="1" applyBorder="1"/>
    <xf numFmtId="0" fontId="15" fillId="7" borderId="17" xfId="0" applyFont="1" applyFill="1" applyBorder="1"/>
    <xf numFmtId="0" fontId="15" fillId="3" borderId="17" xfId="0" applyFont="1" applyFill="1" applyBorder="1"/>
    <xf numFmtId="164" fontId="15" fillId="6" borderId="18" xfId="0" applyNumberFormat="1" applyFont="1" applyFill="1" applyBorder="1" applyAlignment="1">
      <alignment horizontal="right"/>
    </xf>
    <xf numFmtId="164" fontId="15" fillId="0" borderId="18" xfId="0" applyNumberFormat="1" applyFont="1" applyBorder="1" applyAlignment="1">
      <alignment horizontal="right"/>
    </xf>
    <xf numFmtId="164" fontId="15" fillId="7" borderId="18" xfId="0" applyNumberFormat="1" applyFont="1" applyFill="1" applyBorder="1" applyAlignment="1">
      <alignment horizontal="right"/>
    </xf>
    <xf numFmtId="164" fontId="4" fillId="6" borderId="8" xfId="2" applyNumberFormat="1" applyFont="1" applyFill="1" applyBorder="1" applyAlignment="1" applyProtection="1">
      <alignment horizontal="right"/>
      <protection locked="0"/>
    </xf>
    <xf numFmtId="164" fontId="4" fillId="6" borderId="8" xfId="2" applyNumberFormat="1" applyFont="1" applyFill="1" applyBorder="1" applyAlignment="1">
      <alignment horizontal="right"/>
    </xf>
    <xf numFmtId="164" fontId="9" fillId="7" borderId="8" xfId="2" applyNumberFormat="1" applyFont="1" applyFill="1" applyBorder="1" applyAlignment="1">
      <alignment horizontal="right"/>
    </xf>
    <xf numFmtId="169" fontId="4" fillId="6" borderId="8" xfId="2" applyNumberFormat="1" applyFont="1" applyFill="1" applyBorder="1" applyAlignment="1" applyProtection="1">
      <alignment horizontal="right"/>
      <protection locked="0"/>
    </xf>
    <xf numFmtId="164" fontId="9" fillId="7" borderId="8" xfId="0" applyNumberFormat="1" applyFont="1" applyFill="1" applyBorder="1" applyAlignment="1">
      <alignment horizontal="right"/>
    </xf>
    <xf numFmtId="164" fontId="15" fillId="3" borderId="18" xfId="0" applyNumberFormat="1" applyFont="1" applyFill="1" applyBorder="1" applyAlignment="1">
      <alignment horizontal="right"/>
    </xf>
    <xf numFmtId="0" fontId="29" fillId="3" borderId="1" xfId="0" applyFont="1" applyFill="1" applyBorder="1" applyAlignment="1">
      <alignment horizontal="left"/>
    </xf>
    <xf numFmtId="0" fontId="29" fillId="3" borderId="2" xfId="0" applyFont="1" applyFill="1" applyBorder="1" applyAlignment="1">
      <alignment horizontal="left"/>
    </xf>
    <xf numFmtId="0" fontId="29" fillId="3" borderId="23" xfId="0" applyFont="1" applyFill="1" applyBorder="1" applyAlignment="1">
      <alignment horizontal="left"/>
    </xf>
    <xf numFmtId="164" fontId="29" fillId="7" borderId="1" xfId="3" applyNumberFormat="1" applyFont="1" applyFill="1" applyBorder="1" applyAlignment="1" applyProtection="1">
      <alignment horizontal="center" vertical="top"/>
      <protection hidden="1"/>
    </xf>
    <xf numFmtId="164" fontId="29" fillId="7" borderId="23" xfId="3" applyNumberFormat="1" applyFont="1" applyFill="1" applyBorder="1" applyAlignment="1" applyProtection="1">
      <alignment horizontal="center" vertical="top"/>
      <protection hidden="1"/>
    </xf>
    <xf numFmtId="0" fontId="28" fillId="3" borderId="19" xfId="0" applyFont="1" applyFill="1" applyBorder="1" applyAlignment="1">
      <alignment horizontal="left"/>
    </xf>
    <xf numFmtId="0" fontId="28" fillId="3" borderId="40" xfId="0" applyFont="1" applyFill="1" applyBorder="1" applyAlignment="1">
      <alignment horizontal="left"/>
    </xf>
    <xf numFmtId="164" fontId="27" fillId="7" borderId="1" xfId="3" applyNumberFormat="1" applyFont="1" applyFill="1" applyBorder="1" applyAlignment="1" applyProtection="1">
      <alignment horizontal="center" vertical="top"/>
      <protection hidden="1"/>
    </xf>
    <xf numFmtId="164" fontId="27" fillId="7" borderId="23" xfId="3" applyNumberFormat="1" applyFont="1" applyFill="1" applyBorder="1" applyAlignment="1" applyProtection="1">
      <alignment horizontal="center" vertical="top"/>
      <protection hidden="1"/>
    </xf>
    <xf numFmtId="0" fontId="22" fillId="3" borderId="38" xfId="0" applyFont="1" applyFill="1" applyBorder="1" applyAlignment="1">
      <alignment horizontal="left"/>
    </xf>
    <xf numFmtId="0" fontId="22" fillId="3" borderId="22" xfId="0" applyFont="1" applyFill="1" applyBorder="1" applyAlignment="1">
      <alignment horizontal="left"/>
    </xf>
    <xf numFmtId="164" fontId="26" fillId="7" borderId="19" xfId="3" applyNumberFormat="1" applyFont="1" applyFill="1" applyBorder="1" applyAlignment="1" applyProtection="1">
      <alignment horizontal="center" vertical="top"/>
      <protection hidden="1"/>
    </xf>
    <xf numFmtId="164" fontId="26" fillId="7" borderId="20" xfId="3" applyNumberFormat="1" applyFont="1" applyFill="1" applyBorder="1" applyAlignment="1" applyProtection="1">
      <alignment horizontal="center" vertical="top"/>
      <protection hidden="1"/>
    </xf>
    <xf numFmtId="0" fontId="22" fillId="3" borderId="39" xfId="0" applyFont="1" applyFill="1" applyBorder="1" applyAlignment="1">
      <alignment horizontal="left"/>
    </xf>
    <xf numFmtId="0" fontId="22" fillId="3" borderId="6" xfId="0" applyFont="1" applyFill="1" applyBorder="1" applyAlignment="1">
      <alignment horizontal="left"/>
    </xf>
    <xf numFmtId="0" fontId="22" fillId="3" borderId="31" xfId="0" applyFont="1" applyFill="1" applyBorder="1" applyAlignment="1">
      <alignment horizontal="left"/>
    </xf>
    <xf numFmtId="164" fontId="26" fillId="7" borderId="1" xfId="3" applyNumberFormat="1" applyFont="1" applyFill="1" applyBorder="1" applyAlignment="1" applyProtection="1">
      <alignment horizontal="center" vertical="top"/>
      <protection hidden="1"/>
    </xf>
    <xf numFmtId="164" fontId="26" fillId="7" borderId="23" xfId="3" applyNumberFormat="1" applyFont="1" applyFill="1" applyBorder="1" applyAlignment="1" applyProtection="1">
      <alignment horizontal="center" vertical="top"/>
      <protection hidden="1"/>
    </xf>
    <xf numFmtId="0" fontId="22" fillId="0" borderId="5" xfId="6" applyFont="1" applyFill="1" applyBorder="1" applyAlignment="1" applyProtection="1">
      <alignment horizontal="center" vertical="top"/>
      <protection locked="0"/>
    </xf>
    <xf numFmtId="0" fontId="22" fillId="0" borderId="6" xfId="6" applyFont="1" applyFill="1" applyBorder="1" applyAlignment="1" applyProtection="1">
      <alignment horizontal="center" vertical="top"/>
      <protection locked="0"/>
    </xf>
    <xf numFmtId="0" fontId="22" fillId="0" borderId="31" xfId="6" applyFont="1" applyFill="1" applyBorder="1" applyAlignment="1" applyProtection="1">
      <alignment horizontal="center" vertical="top"/>
      <protection locked="0"/>
    </xf>
    <xf numFmtId="0" fontId="22" fillId="0" borderId="33" xfId="6" applyFont="1" applyFill="1" applyBorder="1" applyAlignment="1" applyProtection="1">
      <alignment horizontal="center" vertical="top"/>
      <protection locked="0"/>
    </xf>
    <xf numFmtId="0" fontId="22" fillId="0" borderId="34" xfId="6" applyFont="1" applyFill="1" applyBorder="1" applyAlignment="1" applyProtection="1">
      <alignment horizontal="center" vertical="top"/>
      <protection locked="0"/>
    </xf>
    <xf numFmtId="0" fontId="22" fillId="0" borderId="35" xfId="6" applyFont="1" applyFill="1" applyBorder="1" applyAlignment="1" applyProtection="1">
      <alignment horizontal="center" vertical="top"/>
      <protection locked="0"/>
    </xf>
    <xf numFmtId="0" fontId="25" fillId="10" borderId="15" xfId="0" applyFont="1" applyFill="1" applyBorder="1" applyAlignment="1">
      <alignment horizontal="left"/>
    </xf>
    <xf numFmtId="0" fontId="25" fillId="10" borderId="37" xfId="0" applyFont="1" applyFill="1" applyBorder="1" applyAlignment="1">
      <alignment horizontal="left"/>
    </xf>
    <xf numFmtId="0" fontId="25" fillId="10" borderId="16" xfId="0" applyFont="1" applyFill="1" applyBorder="1" applyAlignment="1">
      <alignment horizontal="left"/>
    </xf>
    <xf numFmtId="0" fontId="25" fillId="14" borderId="1" xfId="0" applyFont="1" applyFill="1" applyBorder="1" applyAlignment="1">
      <alignment horizontal="left"/>
    </xf>
    <xf numFmtId="0" fontId="25" fillId="14" borderId="2" xfId="0" applyFont="1" applyFill="1" applyBorder="1" applyAlignment="1">
      <alignment horizontal="left"/>
    </xf>
    <xf numFmtId="0" fontId="25" fillId="14" borderId="1" xfId="0" applyFont="1" applyFill="1" applyBorder="1" applyAlignment="1">
      <alignment horizontal="center"/>
    </xf>
    <xf numFmtId="0" fontId="25" fillId="14" borderId="23" xfId="0" applyFont="1" applyFill="1" applyBorder="1" applyAlignment="1">
      <alignment horizontal="center"/>
    </xf>
    <xf numFmtId="0" fontId="23" fillId="3" borderId="0" xfId="4" applyFont="1" applyFill="1" applyAlignment="1">
      <alignment horizontal="left"/>
    </xf>
    <xf numFmtId="0" fontId="22" fillId="10" borderId="1" xfId="7" applyFont="1" applyFill="1" applyBorder="1" applyAlignment="1">
      <alignment horizontal="left" vertical="top" wrapText="1"/>
    </xf>
    <xf numFmtId="0" fontId="22" fillId="10" borderId="2" xfId="7" applyFont="1" applyFill="1" applyBorder="1" applyAlignment="1">
      <alignment horizontal="left" vertical="top" wrapText="1"/>
    </xf>
    <xf numFmtId="0" fontId="22" fillId="10" borderId="23" xfId="7" applyFont="1" applyFill="1" applyBorder="1" applyAlignment="1">
      <alignment horizontal="left" vertical="top" wrapText="1"/>
    </xf>
    <xf numFmtId="0" fontId="22" fillId="0" borderId="27" xfId="7" applyFont="1" applyFill="1" applyBorder="1" applyAlignment="1">
      <alignment horizontal="left" vertical="center" wrapText="1"/>
    </xf>
    <xf numFmtId="0" fontId="22" fillId="0" borderId="28" xfId="7" applyFont="1" applyFill="1" applyBorder="1" applyAlignment="1">
      <alignment horizontal="left" vertical="center" wrapText="1"/>
    </xf>
    <xf numFmtId="0" fontId="22" fillId="0" borderId="29" xfId="7" applyFont="1" applyFill="1" applyBorder="1" applyAlignment="1">
      <alignment horizontal="left" vertical="center" wrapText="1"/>
    </xf>
    <xf numFmtId="0" fontId="22" fillId="0" borderId="5" xfId="7" applyFont="1" applyFill="1" applyBorder="1" applyAlignment="1">
      <alignment horizontal="left" vertical="center" wrapText="1"/>
    </xf>
    <xf numFmtId="0" fontId="22" fillId="0" borderId="6" xfId="0" applyFont="1" applyBorder="1" applyAlignment="1">
      <alignment horizontal="left" vertical="center" wrapText="1"/>
    </xf>
    <xf numFmtId="0" fontId="22" fillId="0" borderId="31" xfId="0" applyFont="1" applyBorder="1" applyAlignment="1">
      <alignment horizontal="left" vertical="center" wrapText="1"/>
    </xf>
    <xf numFmtId="0" fontId="22" fillId="0" borderId="6" xfId="7" applyFont="1" applyFill="1" applyBorder="1" applyAlignment="1">
      <alignment horizontal="left" vertical="center" wrapText="1"/>
    </xf>
    <xf numFmtId="0" fontId="22" fillId="0" borderId="31" xfId="7" applyFont="1" applyFill="1" applyBorder="1" applyAlignment="1">
      <alignment horizontal="left" vertical="center" wrapText="1"/>
    </xf>
    <xf numFmtId="0" fontId="22" fillId="0" borderId="33" xfId="7" applyFont="1" applyFill="1" applyBorder="1" applyAlignment="1">
      <alignment horizontal="left" vertical="center" wrapText="1"/>
    </xf>
    <xf numFmtId="0" fontId="22" fillId="0" borderId="34" xfId="7" applyFont="1" applyFill="1" applyBorder="1" applyAlignment="1">
      <alignment horizontal="left" vertical="center" wrapText="1"/>
    </xf>
    <xf numFmtId="0" fontId="22" fillId="0" borderId="35" xfId="7" applyFont="1" applyFill="1" applyBorder="1" applyAlignment="1">
      <alignment horizontal="left" vertical="center" wrapText="1"/>
    </xf>
    <xf numFmtId="0" fontId="2" fillId="10" borderId="1" xfId="7" applyFont="1" applyFill="1" applyBorder="1" applyAlignment="1">
      <alignment horizontal="left" vertical="top" wrapText="1"/>
    </xf>
    <xf numFmtId="0" fontId="2" fillId="10" borderId="2" xfId="7" applyFont="1" applyFill="1" applyBorder="1" applyAlignment="1">
      <alignment horizontal="left" vertical="top" wrapText="1"/>
    </xf>
    <xf numFmtId="0" fontId="2" fillId="10" borderId="23" xfId="7" applyFont="1" applyFill="1" applyBorder="1" applyAlignment="1">
      <alignment horizontal="left" vertical="top" wrapText="1"/>
    </xf>
    <xf numFmtId="0" fontId="25" fillId="10" borderId="36" xfId="0" applyFont="1" applyFill="1" applyBorder="1" applyAlignment="1">
      <alignment horizontal="left"/>
    </xf>
    <xf numFmtId="0" fontId="25" fillId="10" borderId="28" xfId="0" applyFont="1" applyFill="1" applyBorder="1" applyAlignment="1">
      <alignment horizontal="left"/>
    </xf>
    <xf numFmtId="0" fontId="25" fillId="10" borderId="29" xfId="0" applyFont="1" applyFill="1" applyBorder="1" applyAlignment="1">
      <alignment horizontal="left"/>
    </xf>
    <xf numFmtId="0" fontId="7" fillId="2" borderId="5" xfId="0" applyFont="1" applyFill="1" applyBorder="1" applyAlignment="1" applyProtection="1">
      <alignment horizontal="center"/>
      <protection locked="0"/>
    </xf>
    <xf numFmtId="0" fontId="7" fillId="2" borderId="7" xfId="0" applyFont="1" applyFill="1" applyBorder="1" applyAlignment="1" applyProtection="1">
      <alignment horizontal="center"/>
      <protection locked="0"/>
    </xf>
    <xf numFmtId="0" fontId="7" fillId="2" borderId="6"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4" fillId="2" borderId="5"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4" fillId="3" borderId="11" xfId="0" applyFont="1" applyFill="1" applyBorder="1" applyAlignment="1" applyProtection="1">
      <protection locked="0"/>
    </xf>
    <xf numFmtId="0" fontId="4" fillId="3" borderId="9" xfId="0" applyFont="1" applyFill="1" applyBorder="1" applyAlignment="1" applyProtection="1">
      <protection locked="0"/>
    </xf>
    <xf numFmtId="0" fontId="0" fillId="0" borderId="6" xfId="0" applyBorder="1" applyAlignment="1">
      <alignment horizontal="center"/>
    </xf>
    <xf numFmtId="0" fontId="0" fillId="0" borderId="7" xfId="0" applyBorder="1" applyAlignment="1">
      <alignment horizontal="center"/>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21" xfId="0" applyFont="1" applyBorder="1" applyAlignment="1" applyProtection="1">
      <alignment horizontal="center"/>
      <protection locked="0"/>
    </xf>
  </cellXfs>
  <cellStyles count="8">
    <cellStyle name="40% - Accent1" xfId="7" builtinId="31"/>
    <cellStyle name="Invoer" xfId="6" builtinId="20"/>
    <cellStyle name="Komma" xfId="1" builtinId="3"/>
    <cellStyle name="Kop 2" xfId="5" builtinId="17"/>
    <cellStyle name="Procent" xfId="2" builtinId="5"/>
    <cellStyle name="Standaard" xfId="0" builtinId="0"/>
    <cellStyle name="Titel" xfId="4" builtinId="15"/>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23FE-8926-45CD-9223-A83AD7257A64}">
  <dimension ref="A1:M102"/>
  <sheetViews>
    <sheetView tabSelected="1" workbookViewId="0">
      <selection activeCell="C18" sqref="C18"/>
    </sheetView>
  </sheetViews>
  <sheetFormatPr defaultColWidth="0" defaultRowHeight="15" zeroHeight="1" x14ac:dyDescent="0.25"/>
  <cols>
    <col min="1" max="2" width="2.5703125" style="4" customWidth="1"/>
    <col min="3" max="3" width="33" style="4" customWidth="1"/>
    <col min="4" max="4" width="25.28515625" style="4" customWidth="1"/>
    <col min="5" max="5" width="19.7109375" style="4" customWidth="1"/>
    <col min="6" max="6" width="27.28515625" style="4" customWidth="1"/>
    <col min="7" max="7" width="6.28515625" style="4" customWidth="1"/>
    <col min="8" max="8" width="18.140625" style="4" customWidth="1"/>
    <col min="9" max="9" width="2.5703125" style="4" customWidth="1"/>
    <col min="10" max="10" width="2.5703125" style="25" customWidth="1"/>
    <col min="11" max="13" width="0" style="25" hidden="1" customWidth="1"/>
    <col min="14" max="16384" width="9.140625" style="25" hidden="1"/>
  </cols>
  <sheetData>
    <row r="1" spans="2:9" s="4" customFormat="1" ht="11.25" customHeight="1" x14ac:dyDescent="0.25"/>
    <row r="2" spans="2:9" s="4" customFormat="1" x14ac:dyDescent="0.25">
      <c r="B2" s="5"/>
      <c r="C2" s="6"/>
      <c r="D2" s="6"/>
      <c r="E2" s="6"/>
      <c r="F2" s="6"/>
      <c r="G2" s="6"/>
      <c r="H2" s="6"/>
      <c r="I2" s="7"/>
    </row>
    <row r="3" spans="2:9" s="4" customFormat="1" ht="23.25" x14ac:dyDescent="0.35">
      <c r="B3" s="8"/>
      <c r="C3" s="227" t="s">
        <v>0</v>
      </c>
      <c r="D3" s="227"/>
      <c r="E3" s="227"/>
      <c r="F3" s="227"/>
      <c r="I3" s="9"/>
    </row>
    <row r="4" spans="2:9" s="4" customFormat="1" x14ac:dyDescent="0.25">
      <c r="B4" s="10"/>
      <c r="I4" s="9"/>
    </row>
    <row r="5" spans="2:9" s="4" customFormat="1" ht="18" thickBot="1" x14ac:dyDescent="0.35">
      <c r="B5" s="10"/>
      <c r="C5" s="11" t="s">
        <v>1</v>
      </c>
      <c r="I5" s="9"/>
    </row>
    <row r="6" spans="2:9" s="4" customFormat="1" ht="61.5" customHeight="1" thickBot="1" x14ac:dyDescent="0.3">
      <c r="B6" s="10"/>
      <c r="C6" s="228" t="s">
        <v>2</v>
      </c>
      <c r="D6" s="229"/>
      <c r="E6" s="229"/>
      <c r="F6" s="229"/>
      <c r="G6" s="229"/>
      <c r="H6" s="230"/>
      <c r="I6" s="12"/>
    </row>
    <row r="7" spans="2:9" s="4" customFormat="1" x14ac:dyDescent="0.25">
      <c r="B7" s="10"/>
      <c r="I7" s="9"/>
    </row>
    <row r="8" spans="2:9" s="4" customFormat="1" ht="18" thickBot="1" x14ac:dyDescent="0.35">
      <c r="B8" s="10"/>
      <c r="C8" s="11" t="s">
        <v>3</v>
      </c>
      <c r="I8" s="9"/>
    </row>
    <row r="9" spans="2:9" s="4" customFormat="1" ht="15" customHeight="1" x14ac:dyDescent="0.25">
      <c r="B9" s="10"/>
      <c r="C9" s="13" t="s">
        <v>4</v>
      </c>
      <c r="D9" s="231" t="s">
        <v>5</v>
      </c>
      <c r="E9" s="232"/>
      <c r="F9" s="232"/>
      <c r="G9" s="232"/>
      <c r="H9" s="233"/>
      <c r="I9" s="9"/>
    </row>
    <row r="10" spans="2:9" s="4" customFormat="1" ht="15" customHeight="1" x14ac:dyDescent="0.25">
      <c r="B10" s="10"/>
      <c r="C10" s="14" t="s">
        <v>6</v>
      </c>
      <c r="D10" s="234" t="s">
        <v>7</v>
      </c>
      <c r="E10" s="235"/>
      <c r="F10" s="235"/>
      <c r="G10" s="235"/>
      <c r="H10" s="236"/>
      <c r="I10" s="9"/>
    </row>
    <row r="11" spans="2:9" s="4" customFormat="1" ht="36" customHeight="1" x14ac:dyDescent="0.25">
      <c r="B11" s="10"/>
      <c r="C11" s="15" t="s">
        <v>8</v>
      </c>
      <c r="D11" s="234" t="s">
        <v>9</v>
      </c>
      <c r="E11" s="237"/>
      <c r="F11" s="237"/>
      <c r="G11" s="237"/>
      <c r="H11" s="238"/>
      <c r="I11" s="9"/>
    </row>
    <row r="12" spans="2:9" s="4" customFormat="1" ht="15" customHeight="1" x14ac:dyDescent="0.25">
      <c r="B12" s="10"/>
      <c r="C12" s="16" t="s">
        <v>10</v>
      </c>
      <c r="D12" s="234" t="s">
        <v>11</v>
      </c>
      <c r="E12" s="237"/>
      <c r="F12" s="237"/>
      <c r="G12" s="237"/>
      <c r="H12" s="238"/>
      <c r="I12" s="9"/>
    </row>
    <row r="13" spans="2:9" s="4" customFormat="1" ht="15" customHeight="1" x14ac:dyDescent="0.25">
      <c r="B13" s="10"/>
      <c r="C13" s="15" t="s">
        <v>12</v>
      </c>
      <c r="D13" s="234" t="s">
        <v>13</v>
      </c>
      <c r="E13" s="237"/>
      <c r="F13" s="237"/>
      <c r="G13" s="237"/>
      <c r="H13" s="238"/>
      <c r="I13" s="9"/>
    </row>
    <row r="14" spans="2:9" s="4" customFormat="1" ht="15" customHeight="1" thickBot="1" x14ac:dyDescent="0.3">
      <c r="B14" s="10"/>
      <c r="C14" s="17" t="s">
        <v>14</v>
      </c>
      <c r="D14" s="239" t="s">
        <v>15</v>
      </c>
      <c r="E14" s="240"/>
      <c r="F14" s="240"/>
      <c r="G14" s="240"/>
      <c r="H14" s="241"/>
      <c r="I14" s="9"/>
    </row>
    <row r="15" spans="2:9" s="4" customFormat="1" x14ac:dyDescent="0.25">
      <c r="B15" s="10"/>
      <c r="I15" s="9"/>
    </row>
    <row r="16" spans="2:9" s="4" customFormat="1" ht="18" thickBot="1" x14ac:dyDescent="0.35">
      <c r="B16" s="10"/>
      <c r="C16" s="11" t="s">
        <v>16</v>
      </c>
      <c r="F16" s="18"/>
      <c r="G16" s="19"/>
      <c r="H16" s="18"/>
      <c r="I16" s="9"/>
    </row>
    <row r="17" spans="2:9" s="4" customFormat="1" ht="54" customHeight="1" thickBot="1" x14ac:dyDescent="0.3">
      <c r="B17" s="10"/>
      <c r="C17" s="242" t="s">
        <v>142</v>
      </c>
      <c r="D17" s="243"/>
      <c r="E17" s="243"/>
      <c r="F17" s="243"/>
      <c r="G17" s="243"/>
      <c r="H17" s="244"/>
      <c r="I17" s="9"/>
    </row>
    <row r="18" spans="2:9" s="4" customFormat="1" ht="15.75" thickBot="1" x14ac:dyDescent="0.3">
      <c r="B18" s="10"/>
      <c r="I18" s="9"/>
    </row>
    <row r="19" spans="2:9" s="4" customFormat="1" x14ac:dyDescent="0.25">
      <c r="B19" s="10"/>
      <c r="C19" s="245" t="s">
        <v>17</v>
      </c>
      <c r="D19" s="246"/>
      <c r="E19" s="246"/>
      <c r="F19" s="246"/>
      <c r="G19" s="246"/>
      <c r="H19" s="247"/>
      <c r="I19" s="9"/>
    </row>
    <row r="20" spans="2:9" s="4" customFormat="1" x14ac:dyDescent="0.25">
      <c r="B20" s="10"/>
      <c r="C20" s="20" t="s">
        <v>18</v>
      </c>
      <c r="D20" s="214" t="s">
        <v>19</v>
      </c>
      <c r="E20" s="215"/>
      <c r="F20" s="215"/>
      <c r="G20" s="215"/>
      <c r="H20" s="216"/>
      <c r="I20" s="9"/>
    </row>
    <row r="21" spans="2:9" s="4" customFormat="1" x14ac:dyDescent="0.25">
      <c r="B21" s="10"/>
      <c r="C21" s="20" t="s">
        <v>20</v>
      </c>
      <c r="D21" s="214" t="s">
        <v>19</v>
      </c>
      <c r="E21" s="215"/>
      <c r="F21" s="215"/>
      <c r="G21" s="215"/>
      <c r="H21" s="216"/>
      <c r="I21" s="9"/>
    </row>
    <row r="22" spans="2:9" s="4" customFormat="1" x14ac:dyDescent="0.25">
      <c r="B22" s="10"/>
      <c r="C22" s="20" t="s">
        <v>21</v>
      </c>
      <c r="D22" s="214" t="s">
        <v>19</v>
      </c>
      <c r="E22" s="215"/>
      <c r="F22" s="215"/>
      <c r="G22" s="215"/>
      <c r="H22" s="216"/>
      <c r="I22" s="9"/>
    </row>
    <row r="23" spans="2:9" s="4" customFormat="1" x14ac:dyDescent="0.25">
      <c r="B23" s="10"/>
      <c r="C23" s="20" t="s">
        <v>22</v>
      </c>
      <c r="D23" s="214" t="s">
        <v>19</v>
      </c>
      <c r="E23" s="215"/>
      <c r="F23" s="215"/>
      <c r="G23" s="215"/>
      <c r="H23" s="216"/>
      <c r="I23" s="9"/>
    </row>
    <row r="24" spans="2:9" s="4" customFormat="1" ht="70.5" customHeight="1" thickBot="1" x14ac:dyDescent="0.3">
      <c r="B24" s="10"/>
      <c r="C24" s="21" t="s">
        <v>23</v>
      </c>
      <c r="D24" s="217" t="s">
        <v>19</v>
      </c>
      <c r="E24" s="218"/>
      <c r="F24" s="218"/>
      <c r="G24" s="218"/>
      <c r="H24" s="219"/>
      <c r="I24" s="9"/>
    </row>
    <row r="25" spans="2:9" s="4" customFormat="1" ht="15.75" thickBot="1" x14ac:dyDescent="0.3">
      <c r="B25" s="10"/>
      <c r="I25" s="9"/>
    </row>
    <row r="26" spans="2:9" s="4" customFormat="1" ht="15.75" thickBot="1" x14ac:dyDescent="0.3">
      <c r="B26" s="10"/>
      <c r="C26" s="220" t="s">
        <v>24</v>
      </c>
      <c r="D26" s="221"/>
      <c r="E26" s="221"/>
      <c r="F26" s="221"/>
      <c r="G26" s="221"/>
      <c r="H26" s="222"/>
      <c r="I26" s="9"/>
    </row>
    <row r="27" spans="2:9" s="4" customFormat="1" ht="15.75" thickBot="1" x14ac:dyDescent="0.3">
      <c r="B27" s="10"/>
      <c r="C27" s="223" t="s">
        <v>25</v>
      </c>
      <c r="D27" s="224"/>
      <c r="E27" s="224"/>
      <c r="F27" s="224"/>
      <c r="G27" s="225" t="s">
        <v>26</v>
      </c>
      <c r="H27" s="226"/>
      <c r="I27" s="9"/>
    </row>
    <row r="28" spans="2:9" s="4" customFormat="1" ht="16.5" thickBot="1" x14ac:dyDescent="0.3">
      <c r="B28" s="10"/>
      <c r="C28" s="205" t="s">
        <v>27</v>
      </c>
      <c r="D28" s="206"/>
      <c r="E28" s="206"/>
      <c r="F28" s="206"/>
      <c r="G28" s="207">
        <f>'Binnenlandse post'!B100</f>
        <v>0</v>
      </c>
      <c r="H28" s="208"/>
      <c r="I28" s="9"/>
    </row>
    <row r="29" spans="2:9" s="4" customFormat="1" ht="16.5" thickBot="1" x14ac:dyDescent="0.3">
      <c r="B29" s="10"/>
      <c r="C29" s="209" t="s">
        <v>28</v>
      </c>
      <c r="D29" s="210"/>
      <c r="E29" s="210"/>
      <c r="F29" s="211"/>
      <c r="G29" s="212">
        <f>'Buitenlandse post'!B90</f>
        <v>0</v>
      </c>
      <c r="H29" s="213"/>
      <c r="I29" s="9"/>
    </row>
    <row r="30" spans="2:9" s="4" customFormat="1" ht="16.5" thickBot="1" x14ac:dyDescent="0.3">
      <c r="B30" s="10"/>
      <c r="C30" s="209" t="s">
        <v>29</v>
      </c>
      <c r="D30" s="210"/>
      <c r="E30" s="210"/>
      <c r="F30" s="211"/>
      <c r="G30" s="212">
        <f>'Overige diensten'!B92</f>
        <v>0</v>
      </c>
      <c r="H30" s="213"/>
      <c r="I30" s="9"/>
    </row>
    <row r="31" spans="2:9" s="4" customFormat="1" ht="19.5" thickBot="1" x14ac:dyDescent="0.35">
      <c r="B31" s="10"/>
      <c r="C31" s="201" t="s">
        <v>30</v>
      </c>
      <c r="D31" s="202"/>
      <c r="E31" s="202"/>
      <c r="F31" s="202"/>
      <c r="G31" s="203">
        <f>SUM(G28:H30)</f>
        <v>0</v>
      </c>
      <c r="H31" s="204"/>
      <c r="I31" s="9"/>
    </row>
    <row r="32" spans="2:9" s="4" customFormat="1" ht="21.75" thickBot="1" x14ac:dyDescent="0.4">
      <c r="B32" s="10"/>
      <c r="C32" s="196" t="s">
        <v>31</v>
      </c>
      <c r="D32" s="197"/>
      <c r="E32" s="197"/>
      <c r="F32" s="198"/>
      <c r="G32" s="199">
        <f>G31*4</f>
        <v>0</v>
      </c>
      <c r="H32" s="200"/>
      <c r="I32" s="9"/>
    </row>
    <row r="33" spans="2:9" s="4" customFormat="1" x14ac:dyDescent="0.25">
      <c r="B33" s="22"/>
      <c r="C33" s="23"/>
      <c r="D33" s="23"/>
      <c r="E33" s="23"/>
      <c r="F33" s="23"/>
      <c r="G33" s="23"/>
      <c r="H33" s="23"/>
      <c r="I33" s="24"/>
    </row>
    <row r="34" spans="2:9" s="4" customFormat="1" x14ac:dyDescent="0.25"/>
    <row r="35" spans="2:9" s="4" customFormat="1" hidden="1" x14ac:dyDescent="0.25"/>
    <row r="36" spans="2:9" s="4" customFormat="1" hidden="1" x14ac:dyDescent="0.25"/>
    <row r="37" spans="2:9" s="4" customFormat="1" hidden="1" x14ac:dyDescent="0.25"/>
    <row r="38" spans="2:9" s="4" customFormat="1" hidden="1" x14ac:dyDescent="0.25"/>
    <row r="39" spans="2:9" s="4" customFormat="1" hidden="1" x14ac:dyDescent="0.25"/>
    <row r="40" spans="2:9" s="4" customFormat="1" hidden="1" x14ac:dyDescent="0.25"/>
    <row r="41" spans="2:9" s="4" customFormat="1" hidden="1" x14ac:dyDescent="0.25"/>
    <row r="42" spans="2:9" s="4" customFormat="1" hidden="1" x14ac:dyDescent="0.25"/>
    <row r="43" spans="2:9" s="4" customFormat="1" hidden="1" x14ac:dyDescent="0.25"/>
    <row r="44" spans="2:9" s="4" customFormat="1" hidden="1" x14ac:dyDescent="0.25"/>
    <row r="45" spans="2:9" s="4" customFormat="1" hidden="1" x14ac:dyDescent="0.25"/>
    <row r="46" spans="2:9" s="4" customFormat="1" hidden="1" x14ac:dyDescent="0.25"/>
    <row r="47" spans="2:9" s="4" customFormat="1" hidden="1" x14ac:dyDescent="0.25"/>
    <row r="48" spans="2:9" s="4" customFormat="1" hidden="1" x14ac:dyDescent="0.25"/>
    <row r="49" s="4" customFormat="1" hidden="1" x14ac:dyDescent="0.25"/>
    <row r="50" s="4" customFormat="1" hidden="1" x14ac:dyDescent="0.25"/>
    <row r="51" s="4" customFormat="1" ht="15" hidden="1" customHeight="1" x14ac:dyDescent="0.25"/>
    <row r="52" s="4" customFormat="1" ht="15" hidden="1" customHeight="1" x14ac:dyDescent="0.25"/>
    <row r="53" s="4" customFormat="1" ht="15" hidden="1" customHeight="1" x14ac:dyDescent="0.25"/>
    <row r="54" s="4" customFormat="1"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spans="10:10" ht="15" hidden="1" customHeight="1" x14ac:dyDescent="0.25"/>
    <row r="66" spans="10:10" ht="15" hidden="1" customHeight="1" x14ac:dyDescent="0.25"/>
    <row r="67" spans="10:10" ht="15" hidden="1" customHeight="1" x14ac:dyDescent="0.25"/>
    <row r="68" spans="10:10" ht="15" hidden="1" customHeight="1" x14ac:dyDescent="0.25"/>
    <row r="69" spans="10:10" ht="15" hidden="1" customHeight="1" x14ac:dyDescent="0.25"/>
    <row r="70" spans="10:10" ht="15" hidden="1" customHeight="1" x14ac:dyDescent="0.25"/>
    <row r="71" spans="10:10" ht="15" hidden="1" customHeight="1" x14ac:dyDescent="0.25"/>
    <row r="72" spans="10:10" ht="15" hidden="1" customHeight="1" x14ac:dyDescent="0.25"/>
    <row r="73" spans="10:10" ht="15" hidden="1" customHeight="1" x14ac:dyDescent="0.25"/>
    <row r="74" spans="10:10" x14ac:dyDescent="0.25"/>
    <row r="75" spans="10:10" x14ac:dyDescent="0.25">
      <c r="J75" s="4"/>
    </row>
    <row r="76" spans="10:10" x14ac:dyDescent="0.25">
      <c r="J76" s="4"/>
    </row>
    <row r="77" spans="10:10" x14ac:dyDescent="0.25">
      <c r="J77" s="4"/>
    </row>
    <row r="78" spans="10:10" x14ac:dyDescent="0.25">
      <c r="J78" s="4"/>
    </row>
    <row r="79" spans="10:10" x14ac:dyDescent="0.25">
      <c r="J79" s="4"/>
    </row>
    <row r="80" spans="10:10" x14ac:dyDescent="0.25">
      <c r="J80" s="4"/>
    </row>
    <row r="81" spans="10:10" x14ac:dyDescent="0.25">
      <c r="J81" s="4"/>
    </row>
    <row r="82" spans="10:10" x14ac:dyDescent="0.25">
      <c r="J82" s="4"/>
    </row>
    <row r="83" spans="10:10" x14ac:dyDescent="0.25">
      <c r="J83" s="4"/>
    </row>
    <row r="84" spans="10:10" x14ac:dyDescent="0.25">
      <c r="J84" s="4"/>
    </row>
    <row r="85" spans="10:10" x14ac:dyDescent="0.25">
      <c r="J85" s="4"/>
    </row>
    <row r="86" spans="10:10" x14ac:dyDescent="0.25">
      <c r="J86" s="4"/>
    </row>
    <row r="87" spans="10:10" x14ac:dyDescent="0.25">
      <c r="J87" s="4"/>
    </row>
    <row r="88" spans="10:10" x14ac:dyDescent="0.25">
      <c r="J88" s="4"/>
    </row>
    <row r="89" spans="10:10" x14ac:dyDescent="0.25">
      <c r="J89" s="4"/>
    </row>
    <row r="90" spans="10:10" x14ac:dyDescent="0.25">
      <c r="J90" s="4"/>
    </row>
    <row r="91" spans="10:10" x14ac:dyDescent="0.25">
      <c r="J91" s="4"/>
    </row>
    <row r="92" spans="10:10" x14ac:dyDescent="0.25">
      <c r="J92" s="4"/>
    </row>
    <row r="93" spans="10:10" x14ac:dyDescent="0.25">
      <c r="J93" s="4"/>
    </row>
    <row r="94" spans="10:10" x14ac:dyDescent="0.25">
      <c r="J94" s="4"/>
    </row>
    <row r="95" spans="10:10" x14ac:dyDescent="0.25">
      <c r="J95" s="4"/>
    </row>
    <row r="96" spans="10:10" x14ac:dyDescent="0.25">
      <c r="J96" s="4"/>
    </row>
    <row r="97" spans="10:10" x14ac:dyDescent="0.25">
      <c r="J97" s="4"/>
    </row>
    <row r="98" spans="10:10" x14ac:dyDescent="0.25">
      <c r="J98" s="4"/>
    </row>
    <row r="99" spans="10:10" x14ac:dyDescent="0.25">
      <c r="J99" s="4"/>
    </row>
    <row r="100" spans="10:10" x14ac:dyDescent="0.25">
      <c r="J100" s="4"/>
    </row>
    <row r="101" spans="10:10" x14ac:dyDescent="0.25">
      <c r="J101" s="4"/>
    </row>
    <row r="102" spans="10:10" x14ac:dyDescent="0.25"/>
  </sheetData>
  <sheetProtection algorithmName="SHA-512" hashValue="iY/XQfZ1ICjWUTx9BoVbKvolKhRX/rbPmV3e7Me51BD9RZVyNS5cgNCg12ziM16KvtwfjBDZG3W8oNh4y4Qm5g==" saltValue="pPeY4qU2QcOlBdHAJCZLUw==" spinCount="100000" sheet="1" formatCells="0" formatColumns="0" formatRows="0" insertColumns="0" insertRows="0" insertHyperlinks="0" deleteColumns="0" deleteRows="0" pivotTables="0"/>
  <mergeCells count="28">
    <mergeCell ref="D21:H21"/>
    <mergeCell ref="C3:F3"/>
    <mergeCell ref="C6:H6"/>
    <mergeCell ref="D9:H9"/>
    <mergeCell ref="D10:H10"/>
    <mergeCell ref="D11:H11"/>
    <mergeCell ref="D12:H12"/>
    <mergeCell ref="D13:H13"/>
    <mergeCell ref="D14:H14"/>
    <mergeCell ref="C17:H17"/>
    <mergeCell ref="C19:H19"/>
    <mergeCell ref="D20:H20"/>
    <mergeCell ref="D22:H22"/>
    <mergeCell ref="D23:H23"/>
    <mergeCell ref="D24:H24"/>
    <mergeCell ref="C26:H26"/>
    <mergeCell ref="C27:F27"/>
    <mergeCell ref="G27:H27"/>
    <mergeCell ref="C32:F32"/>
    <mergeCell ref="G32:H32"/>
    <mergeCell ref="C31:F31"/>
    <mergeCell ref="G31:H31"/>
    <mergeCell ref="C28:F28"/>
    <mergeCell ref="G28:H28"/>
    <mergeCell ref="C30:F30"/>
    <mergeCell ref="G30:H30"/>
    <mergeCell ref="C29:F29"/>
    <mergeCell ref="G29:H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F5B4-8B74-4EA6-860F-9C223C14A90D}">
  <dimension ref="A1:AC128"/>
  <sheetViews>
    <sheetView zoomScale="80" zoomScaleNormal="80" workbookViewId="0">
      <selection activeCell="A5" sqref="A5"/>
    </sheetView>
  </sheetViews>
  <sheetFormatPr defaultColWidth="61.28515625" defaultRowHeight="12.75" x14ac:dyDescent="0.2"/>
  <cols>
    <col min="1" max="1" width="107.140625" style="32" bestFit="1" customWidth="1"/>
    <col min="2" max="2" width="61.28515625" style="87"/>
    <col min="3" max="3" width="61.28515625" style="88"/>
    <col min="4" max="4" width="61.28515625" style="106"/>
    <col min="5" max="5" width="5.28515625" style="84" customWidth="1"/>
    <col min="6" max="6" width="61.28515625" style="87"/>
    <col min="7" max="7" width="61.28515625" style="88"/>
    <col min="8" max="8" width="61.28515625" style="32"/>
    <col min="9" max="9" width="4.140625" style="33" customWidth="1"/>
    <col min="10" max="12" width="61.28515625" style="32"/>
    <col min="13" max="13" width="7.85546875" style="33" customWidth="1"/>
    <col min="14" max="19" width="61.28515625" style="32"/>
    <col min="20" max="29" width="61.28515625" style="33"/>
    <col min="30" max="16384" width="61.28515625" style="32"/>
  </cols>
  <sheetData>
    <row r="1" spans="1:29" ht="15" x14ac:dyDescent="0.2">
      <c r="A1" s="26" t="s">
        <v>32</v>
      </c>
      <c r="B1" s="27"/>
      <c r="C1" s="28"/>
      <c r="D1" s="29"/>
      <c r="E1" s="27"/>
      <c r="F1" s="30"/>
      <c r="G1" s="31"/>
    </row>
    <row r="2" spans="1:29" ht="14.85" customHeight="1" x14ac:dyDescent="0.2">
      <c r="A2" s="26"/>
      <c r="B2" s="27"/>
      <c r="C2" s="28"/>
      <c r="D2" s="29"/>
      <c r="E2" s="27"/>
      <c r="F2" s="30"/>
      <c r="G2" s="31"/>
      <c r="N2" s="33"/>
      <c r="O2" s="33"/>
      <c r="P2" s="33"/>
      <c r="Q2" s="33"/>
      <c r="R2" s="33"/>
      <c r="S2" s="33"/>
    </row>
    <row r="3" spans="1:29" ht="14.85" customHeight="1" x14ac:dyDescent="0.2">
      <c r="A3" s="26" t="s">
        <v>33</v>
      </c>
      <c r="B3" s="27"/>
      <c r="C3" s="28"/>
      <c r="D3" s="29"/>
      <c r="E3" s="27"/>
      <c r="F3" s="34"/>
      <c r="G3" s="35"/>
      <c r="N3" s="33"/>
      <c r="O3" s="33"/>
      <c r="P3" s="33"/>
      <c r="Q3" s="33"/>
      <c r="R3" s="33"/>
      <c r="S3" s="33"/>
    </row>
    <row r="4" spans="1:29" ht="14.85" customHeight="1" x14ac:dyDescent="0.2">
      <c r="A4" s="36"/>
      <c r="B4" s="34"/>
      <c r="C4" s="35"/>
      <c r="D4" s="37"/>
      <c r="E4" s="34"/>
      <c r="F4" s="34"/>
      <c r="G4" s="35"/>
      <c r="N4" s="33"/>
      <c r="O4" s="33"/>
      <c r="P4" s="33"/>
      <c r="Q4" s="33"/>
      <c r="R4" s="33"/>
      <c r="S4" s="33"/>
    </row>
    <row r="5" spans="1:29" ht="14.85" customHeight="1" x14ac:dyDescent="0.2">
      <c r="A5" s="36"/>
      <c r="B5" s="34"/>
      <c r="C5" s="35"/>
      <c r="D5" s="37"/>
      <c r="E5" s="34"/>
      <c r="F5" s="34"/>
      <c r="G5" s="35"/>
      <c r="N5" s="33"/>
      <c r="O5" s="33"/>
      <c r="P5" s="33"/>
      <c r="Q5" s="33"/>
      <c r="R5" s="33"/>
      <c r="S5" s="33"/>
    </row>
    <row r="6" spans="1:29" ht="14.85" customHeight="1" x14ac:dyDescent="0.2">
      <c r="A6" s="38"/>
      <c r="B6" s="39"/>
      <c r="C6" s="40"/>
      <c r="D6" s="41"/>
      <c r="E6" s="42"/>
      <c r="F6" s="43"/>
      <c r="G6" s="44"/>
      <c r="N6" s="33"/>
      <c r="O6" s="33"/>
      <c r="P6" s="33"/>
      <c r="Q6" s="33"/>
      <c r="R6" s="33"/>
      <c r="S6" s="33"/>
    </row>
    <row r="7" spans="1:29" ht="18.600000000000001" customHeight="1" x14ac:dyDescent="0.2">
      <c r="A7" s="45" t="s">
        <v>34</v>
      </c>
      <c r="B7" s="248" t="s">
        <v>35</v>
      </c>
      <c r="C7" s="250"/>
      <c r="D7" s="250"/>
      <c r="E7" s="250"/>
      <c r="F7" s="249"/>
      <c r="G7" s="46"/>
      <c r="H7" s="54"/>
      <c r="N7" s="33"/>
      <c r="O7" s="33"/>
      <c r="P7" s="33"/>
      <c r="Q7" s="33"/>
      <c r="R7" s="33"/>
      <c r="S7" s="33"/>
    </row>
    <row r="8" spans="1:29" ht="26.85" customHeight="1" x14ac:dyDescent="0.2">
      <c r="A8" s="47"/>
      <c r="B8" s="75" t="s">
        <v>36</v>
      </c>
      <c r="C8" s="76"/>
      <c r="D8" s="77"/>
      <c r="E8" s="51"/>
      <c r="F8" s="78" t="s">
        <v>37</v>
      </c>
      <c r="G8" s="53"/>
      <c r="H8" s="54"/>
      <c r="J8" s="51"/>
      <c r="K8" s="51"/>
      <c r="L8" s="51"/>
      <c r="M8" s="51"/>
      <c r="N8" s="33"/>
      <c r="O8" s="33"/>
      <c r="P8" s="33"/>
      <c r="Q8" s="33"/>
      <c r="R8" s="33"/>
      <c r="S8" s="33"/>
    </row>
    <row r="9" spans="1:29" ht="30" customHeight="1" x14ac:dyDescent="0.2">
      <c r="A9" s="55" t="s">
        <v>38</v>
      </c>
      <c r="B9" s="56" t="s">
        <v>39</v>
      </c>
      <c r="C9" s="57" t="s">
        <v>10</v>
      </c>
      <c r="D9" s="58" t="s">
        <v>12</v>
      </c>
      <c r="E9" s="59"/>
      <c r="F9" s="56" t="s">
        <v>39</v>
      </c>
      <c r="G9" s="57" t="s">
        <v>10</v>
      </c>
      <c r="H9" s="56" t="s">
        <v>12</v>
      </c>
      <c r="I9" s="59"/>
      <c r="J9" s="59"/>
      <c r="K9" s="59"/>
      <c r="L9" s="59"/>
      <c r="M9" s="59"/>
      <c r="N9" s="33"/>
      <c r="O9" s="60"/>
      <c r="P9" s="60"/>
      <c r="Q9" s="33"/>
      <c r="R9" s="33"/>
      <c r="S9" s="33"/>
    </row>
    <row r="10" spans="1:29" x14ac:dyDescent="0.2">
      <c r="A10" s="61" t="s">
        <v>40</v>
      </c>
      <c r="B10" s="190"/>
      <c r="C10" s="154">
        <f>0.1*B14</f>
        <v>102970.20000000001</v>
      </c>
      <c r="D10" s="191">
        <f>B10*C10</f>
        <v>0</v>
      </c>
      <c r="E10" s="62"/>
      <c r="F10" s="190"/>
      <c r="G10" s="154">
        <f>0.1*F14</f>
        <v>64198.100000000006</v>
      </c>
      <c r="H10" s="191">
        <f>F10*G10</f>
        <v>0</v>
      </c>
      <c r="I10" s="62"/>
      <c r="J10" s="147"/>
      <c r="K10" s="159"/>
      <c r="L10" s="160"/>
      <c r="M10" s="62"/>
      <c r="N10" s="33"/>
      <c r="O10" s="3"/>
      <c r="P10" s="3"/>
      <c r="Q10" s="33"/>
      <c r="R10" s="33"/>
      <c r="S10" s="33"/>
    </row>
    <row r="11" spans="1:29" ht="14.85" customHeight="1" x14ac:dyDescent="0.25">
      <c r="A11" s="61" t="s">
        <v>6</v>
      </c>
      <c r="B11" s="190"/>
      <c r="C11" s="154">
        <f>0.4*B14</f>
        <v>411880.80000000005</v>
      </c>
      <c r="D11" s="191">
        <f>B11*C11</f>
        <v>0</v>
      </c>
      <c r="E11" s="62"/>
      <c r="F11" s="190"/>
      <c r="G11" s="154">
        <f>0.4*F14</f>
        <v>256792.40000000002</v>
      </c>
      <c r="H11" s="191">
        <f>F11*G11</f>
        <v>0</v>
      </c>
      <c r="I11" s="62"/>
      <c r="J11" s="147"/>
      <c r="K11" s="159"/>
      <c r="L11" s="160"/>
      <c r="M11" s="62"/>
      <c r="N11" s="63"/>
      <c r="O11" s="33"/>
      <c r="P11" s="33"/>
      <c r="Q11" s="33"/>
      <c r="R11" s="33"/>
      <c r="S11" s="33"/>
    </row>
    <row r="12" spans="1:29" ht="15" x14ac:dyDescent="0.25">
      <c r="A12" s="61" t="s">
        <v>41</v>
      </c>
      <c r="B12" s="190"/>
      <c r="C12" s="154">
        <f>0.4*B14</f>
        <v>411880.80000000005</v>
      </c>
      <c r="D12" s="191">
        <f>B12*C12</f>
        <v>0</v>
      </c>
      <c r="E12" s="62"/>
      <c r="F12" s="190"/>
      <c r="G12" s="154">
        <f>0.4*F14</f>
        <v>256792.40000000002</v>
      </c>
      <c r="H12" s="191">
        <f>F12*G12</f>
        <v>0</v>
      </c>
      <c r="I12" s="62"/>
      <c r="J12" s="147"/>
      <c r="K12" s="159"/>
      <c r="L12" s="160"/>
      <c r="M12" s="62"/>
      <c r="N12" s="63"/>
      <c r="O12" s="33"/>
      <c r="P12" s="33"/>
      <c r="Q12" s="33"/>
      <c r="R12" s="33"/>
      <c r="S12" s="33"/>
    </row>
    <row r="13" spans="1:29" ht="18" x14ac:dyDescent="0.25">
      <c r="A13" s="61" t="s">
        <v>42</v>
      </c>
      <c r="B13" s="190"/>
      <c r="C13" s="154">
        <f>0.1*B14</f>
        <v>102970.20000000001</v>
      </c>
      <c r="D13" s="191">
        <f>B13*C13</f>
        <v>0</v>
      </c>
      <c r="E13" s="62"/>
      <c r="F13" s="190"/>
      <c r="G13" s="154">
        <f>0.1*F14</f>
        <v>64198.100000000006</v>
      </c>
      <c r="H13" s="191">
        <f>F13*G13</f>
        <v>0</v>
      </c>
      <c r="I13" s="62"/>
      <c r="J13" s="147"/>
      <c r="K13" s="164"/>
      <c r="L13" s="160"/>
      <c r="M13" s="62"/>
      <c r="N13" s="63"/>
      <c r="O13" s="33"/>
      <c r="P13" s="33"/>
      <c r="Q13" s="33"/>
      <c r="R13" s="33"/>
      <c r="S13" s="33"/>
    </row>
    <row r="14" spans="1:29" s="69" customFormat="1" ht="14.85" customHeight="1" x14ac:dyDescent="0.25">
      <c r="A14" s="64" t="s">
        <v>43</v>
      </c>
      <c r="B14" s="153">
        <f>929702+100000</f>
        <v>1029702</v>
      </c>
      <c r="C14" s="65"/>
      <c r="D14" s="192">
        <f>SUM(D10:D13)</f>
        <v>0</v>
      </c>
      <c r="E14" s="66"/>
      <c r="F14" s="153">
        <f>541981+100000</f>
        <v>641981</v>
      </c>
      <c r="G14" s="65"/>
      <c r="H14" s="192">
        <f>SUM(H10:H13)</f>
        <v>0</v>
      </c>
      <c r="I14" s="66"/>
      <c r="J14" s="161"/>
      <c r="K14" s="66"/>
      <c r="L14" s="162"/>
      <c r="M14" s="66"/>
      <c r="N14" s="67"/>
      <c r="O14" s="68"/>
      <c r="P14" s="68"/>
      <c r="Q14" s="68"/>
      <c r="R14" s="68"/>
      <c r="S14" s="68"/>
      <c r="T14" s="68"/>
      <c r="U14" s="68"/>
      <c r="V14" s="68"/>
      <c r="W14" s="68"/>
      <c r="X14" s="68"/>
      <c r="Y14" s="68"/>
      <c r="Z14" s="68"/>
      <c r="AA14" s="68"/>
      <c r="AB14" s="68"/>
      <c r="AC14" s="68"/>
    </row>
    <row r="15" spans="1:29" ht="14.85" customHeight="1" x14ac:dyDescent="0.2">
      <c r="A15" s="70"/>
      <c r="B15" s="71"/>
      <c r="C15" s="66"/>
      <c r="D15" s="165"/>
      <c r="E15" s="71"/>
      <c r="F15" s="72"/>
      <c r="G15" s="66"/>
      <c r="H15" s="73"/>
      <c r="I15" s="71"/>
      <c r="J15" s="79"/>
      <c r="K15" s="71"/>
      <c r="L15" s="71"/>
      <c r="M15" s="71"/>
      <c r="N15" s="33"/>
      <c r="O15" s="33"/>
      <c r="P15" s="33"/>
      <c r="Q15" s="33"/>
      <c r="R15" s="33"/>
      <c r="S15" s="33"/>
    </row>
    <row r="16" spans="1:29" ht="14.85" customHeight="1" x14ac:dyDescent="0.2">
      <c r="A16" s="38"/>
      <c r="B16" s="39"/>
      <c r="C16" s="40"/>
      <c r="D16" s="166"/>
      <c r="E16" s="42"/>
      <c r="F16" s="43"/>
      <c r="G16" s="44"/>
      <c r="J16" s="33"/>
      <c r="K16" s="129"/>
      <c r="L16" s="33"/>
      <c r="N16" s="33"/>
      <c r="O16" s="33"/>
      <c r="P16" s="33"/>
      <c r="Q16" s="33"/>
      <c r="R16" s="33"/>
      <c r="S16" s="33"/>
    </row>
    <row r="17" spans="1:29" x14ac:dyDescent="0.2">
      <c r="A17" s="45" t="s">
        <v>44</v>
      </c>
      <c r="B17" s="248" t="s">
        <v>35</v>
      </c>
      <c r="C17" s="250"/>
      <c r="D17" s="250"/>
      <c r="E17" s="250"/>
      <c r="F17" s="249"/>
      <c r="G17" s="46"/>
      <c r="H17" s="54"/>
      <c r="J17" s="163"/>
      <c r="K17" s="124"/>
      <c r="L17" s="33"/>
      <c r="N17" s="33"/>
      <c r="O17" s="33"/>
      <c r="P17" s="33"/>
      <c r="Q17" s="33"/>
      <c r="R17" s="33"/>
      <c r="S17" s="33"/>
    </row>
    <row r="18" spans="1:29" x14ac:dyDescent="0.2">
      <c r="A18" s="74"/>
      <c r="B18" s="75" t="s">
        <v>36</v>
      </c>
      <c r="C18" s="76"/>
      <c r="D18" s="77"/>
      <c r="E18" s="51"/>
      <c r="F18" s="78" t="s">
        <v>37</v>
      </c>
      <c r="G18" s="53"/>
      <c r="H18" s="54"/>
      <c r="J18" s="51"/>
      <c r="K18" s="51"/>
      <c r="L18" s="33"/>
      <c r="N18" s="33"/>
      <c r="O18" s="60"/>
      <c r="P18" s="60"/>
      <c r="Q18" s="33"/>
      <c r="R18" s="33"/>
      <c r="S18" s="33"/>
    </row>
    <row r="19" spans="1:29" ht="30" customHeight="1" x14ac:dyDescent="0.2">
      <c r="A19" s="55" t="s">
        <v>38</v>
      </c>
      <c r="B19" s="56" t="s">
        <v>39</v>
      </c>
      <c r="C19" s="57" t="s">
        <v>10</v>
      </c>
      <c r="D19" s="58" t="s">
        <v>12</v>
      </c>
      <c r="E19" s="59"/>
      <c r="F19" s="56" t="s">
        <v>39</v>
      </c>
      <c r="G19" s="57" t="s">
        <v>10</v>
      </c>
      <c r="H19" s="56" t="s">
        <v>12</v>
      </c>
      <c r="I19" s="59"/>
      <c r="J19" s="59"/>
      <c r="K19" s="59"/>
      <c r="L19" s="59"/>
      <c r="M19" s="59"/>
      <c r="N19" s="33"/>
      <c r="O19" s="3"/>
      <c r="P19" s="3"/>
      <c r="Q19" s="33"/>
      <c r="R19" s="33"/>
      <c r="S19" s="33"/>
    </row>
    <row r="20" spans="1:29" x14ac:dyDescent="0.2">
      <c r="A20" s="61" t="s">
        <v>40</v>
      </c>
      <c r="B20" s="190"/>
      <c r="C20" s="154">
        <f>0.85*B22</f>
        <v>4786825.1499999994</v>
      </c>
      <c r="D20" s="191">
        <f>B20*C20</f>
        <v>0</v>
      </c>
      <c r="E20" s="62"/>
      <c r="F20" s="190"/>
      <c r="G20" s="154">
        <f>0.9*F22</f>
        <v>10540993.5</v>
      </c>
      <c r="H20" s="191">
        <f>F20*G20</f>
        <v>0</v>
      </c>
      <c r="I20" s="62"/>
      <c r="J20" s="147"/>
      <c r="K20" s="159"/>
      <c r="L20" s="160"/>
      <c r="M20" s="62"/>
      <c r="N20" s="33"/>
      <c r="O20" s="33"/>
      <c r="P20" s="33"/>
      <c r="Q20" s="33"/>
      <c r="R20" s="33"/>
      <c r="S20" s="33"/>
    </row>
    <row r="21" spans="1:29" x14ac:dyDescent="0.2">
      <c r="A21" s="61" t="s">
        <v>6</v>
      </c>
      <c r="B21" s="190"/>
      <c r="C21" s="154">
        <f>0.15*B22</f>
        <v>844733.85</v>
      </c>
      <c r="D21" s="191">
        <f>B21*C21</f>
        <v>0</v>
      </c>
      <c r="E21" s="62"/>
      <c r="F21" s="190"/>
      <c r="G21" s="154">
        <f>0.1*F22</f>
        <v>1171221.5</v>
      </c>
      <c r="H21" s="191">
        <f>F21*G21</f>
        <v>0</v>
      </c>
      <c r="I21" s="62"/>
      <c r="J21" s="147"/>
      <c r="K21" s="159"/>
      <c r="L21" s="160"/>
      <c r="M21" s="62"/>
      <c r="N21" s="33"/>
      <c r="O21" s="33"/>
      <c r="P21" s="33"/>
      <c r="Q21" s="33"/>
      <c r="R21" s="33"/>
      <c r="S21" s="33"/>
    </row>
    <row r="22" spans="1:29" s="69" customFormat="1" ht="14.85" customHeight="1" x14ac:dyDescent="0.2">
      <c r="A22" s="64" t="s">
        <v>43</v>
      </c>
      <c r="B22" s="153">
        <f>3631559+2000000</f>
        <v>5631559</v>
      </c>
      <c r="C22" s="65"/>
      <c r="D22" s="192">
        <f>SUM(D20:D21)</f>
        <v>0</v>
      </c>
      <c r="E22" s="66"/>
      <c r="F22" s="153">
        <f>9712215+2000000</f>
        <v>11712215</v>
      </c>
      <c r="G22" s="65"/>
      <c r="H22" s="192">
        <f>SUM(H20:H21)</f>
        <v>0</v>
      </c>
      <c r="I22" s="66"/>
      <c r="J22" s="161"/>
      <c r="K22" s="66"/>
      <c r="L22" s="162"/>
      <c r="M22" s="66"/>
      <c r="N22" s="68"/>
      <c r="O22" s="68"/>
      <c r="P22" s="68"/>
      <c r="Q22" s="68"/>
      <c r="R22" s="68"/>
      <c r="S22" s="68"/>
      <c r="T22" s="68"/>
      <c r="U22" s="68"/>
      <c r="V22" s="68"/>
      <c r="W22" s="68"/>
      <c r="X22" s="68"/>
      <c r="Y22" s="68"/>
      <c r="Z22" s="68"/>
      <c r="AA22" s="68"/>
      <c r="AB22" s="68"/>
      <c r="AC22" s="68"/>
    </row>
    <row r="23" spans="1:29" ht="14.85" customHeight="1" x14ac:dyDescent="0.2">
      <c r="A23" s="38"/>
      <c r="B23" s="71"/>
      <c r="C23" s="66"/>
      <c r="D23" s="165"/>
      <c r="E23" s="71"/>
      <c r="F23" s="72"/>
      <c r="G23" s="168"/>
      <c r="H23" s="73"/>
      <c r="I23" s="71"/>
      <c r="J23" s="79"/>
      <c r="K23" s="79"/>
      <c r="L23" s="71"/>
      <c r="M23" s="71"/>
      <c r="N23" s="33"/>
      <c r="O23" s="33"/>
      <c r="P23" s="33"/>
      <c r="Q23" s="33"/>
      <c r="R23" s="33"/>
      <c r="S23" s="33"/>
    </row>
    <row r="24" spans="1:29" x14ac:dyDescent="0.2">
      <c r="A24" s="38"/>
      <c r="B24" s="39"/>
      <c r="C24" s="40"/>
      <c r="D24" s="166"/>
      <c r="E24" s="42"/>
      <c r="F24" s="43"/>
      <c r="G24" s="44"/>
      <c r="J24" s="33"/>
      <c r="K24" s="129"/>
      <c r="L24" s="33"/>
      <c r="N24" s="33"/>
      <c r="O24" s="33"/>
      <c r="P24" s="33"/>
      <c r="Q24" s="33"/>
      <c r="R24" s="33"/>
      <c r="S24" s="33"/>
    </row>
    <row r="25" spans="1:29" x14ac:dyDescent="0.2">
      <c r="A25" s="45" t="s">
        <v>45</v>
      </c>
      <c r="B25" s="251" t="s">
        <v>46</v>
      </c>
      <c r="C25" s="251"/>
      <c r="D25" s="251"/>
      <c r="E25" s="251"/>
      <c r="F25" s="251"/>
      <c r="G25" s="46"/>
      <c r="H25" s="54"/>
      <c r="J25" s="33"/>
      <c r="K25" s="124"/>
      <c r="L25" s="33"/>
      <c r="N25" s="33"/>
      <c r="O25" s="33"/>
      <c r="P25" s="33"/>
      <c r="Q25" s="33"/>
      <c r="R25" s="33"/>
      <c r="S25" s="33"/>
    </row>
    <row r="26" spans="1:29" x14ac:dyDescent="0.2">
      <c r="A26" s="74"/>
      <c r="B26" s="75" t="s">
        <v>36</v>
      </c>
      <c r="C26" s="76"/>
      <c r="D26" s="77"/>
      <c r="E26" s="51"/>
      <c r="F26" s="78" t="s">
        <v>37</v>
      </c>
      <c r="G26" s="53"/>
      <c r="H26" s="54"/>
      <c r="J26" s="52" t="s">
        <v>47</v>
      </c>
      <c r="K26" s="78"/>
      <c r="L26" s="54"/>
      <c r="N26" s="33"/>
      <c r="O26" s="33"/>
      <c r="P26" s="33"/>
      <c r="Q26" s="33"/>
      <c r="R26" s="33"/>
      <c r="S26" s="33"/>
    </row>
    <row r="27" spans="1:29" ht="30" customHeight="1" x14ac:dyDescent="0.2">
      <c r="A27" s="55" t="s">
        <v>38</v>
      </c>
      <c r="B27" s="56" t="s">
        <v>39</v>
      </c>
      <c r="C27" s="57" t="s">
        <v>10</v>
      </c>
      <c r="D27" s="58" t="s">
        <v>12</v>
      </c>
      <c r="E27" s="59"/>
      <c r="F27" s="56" t="s">
        <v>39</v>
      </c>
      <c r="G27" s="57" t="s">
        <v>10</v>
      </c>
      <c r="H27" s="56" t="s">
        <v>12</v>
      </c>
      <c r="I27" s="59"/>
      <c r="J27" s="56" t="s">
        <v>39</v>
      </c>
      <c r="K27" s="56" t="s">
        <v>10</v>
      </c>
      <c r="L27" s="56" t="s">
        <v>12</v>
      </c>
      <c r="M27" s="59"/>
      <c r="N27" s="33"/>
      <c r="O27" s="60"/>
      <c r="P27" s="60"/>
      <c r="Q27" s="33"/>
      <c r="R27" s="33"/>
      <c r="S27" s="33"/>
    </row>
    <row r="28" spans="1:29" x14ac:dyDescent="0.2">
      <c r="A28" s="61" t="s">
        <v>48</v>
      </c>
      <c r="B28" s="190"/>
      <c r="C28" s="154">
        <f>0.1*B31</f>
        <v>11110.5</v>
      </c>
      <c r="D28" s="191">
        <f>B28*C28</f>
        <v>0</v>
      </c>
      <c r="E28" s="62"/>
      <c r="F28" s="190"/>
      <c r="G28" s="154">
        <f>0.1*F31</f>
        <v>10502.5</v>
      </c>
      <c r="H28" s="191">
        <f>F28*G28</f>
        <v>0</v>
      </c>
      <c r="I28" s="62"/>
      <c r="J28" s="190"/>
      <c r="K28" s="154">
        <f>0.1*J31</f>
        <v>2440</v>
      </c>
      <c r="L28" s="191">
        <f>J28*K28</f>
        <v>0</v>
      </c>
      <c r="M28" s="62"/>
      <c r="N28" s="33"/>
      <c r="O28" s="3"/>
      <c r="P28" s="3"/>
      <c r="Q28" s="33"/>
      <c r="R28" s="33"/>
      <c r="S28" s="33"/>
    </row>
    <row r="29" spans="1:29" x14ac:dyDescent="0.2">
      <c r="A29" s="61" t="s">
        <v>41</v>
      </c>
      <c r="B29" s="190"/>
      <c r="C29" s="154">
        <f>0.4*B31</f>
        <v>44442</v>
      </c>
      <c r="D29" s="191">
        <f>B29*C29</f>
        <v>0</v>
      </c>
      <c r="E29" s="62"/>
      <c r="F29" s="190"/>
      <c r="G29" s="154">
        <f>0.4*F31</f>
        <v>42010</v>
      </c>
      <c r="H29" s="191">
        <f>F29*G29</f>
        <v>0</v>
      </c>
      <c r="I29" s="62"/>
      <c r="J29" s="190"/>
      <c r="K29" s="154">
        <f>0.4*J31</f>
        <v>9760</v>
      </c>
      <c r="L29" s="191">
        <f>J29*K29</f>
        <v>0</v>
      </c>
      <c r="M29" s="62"/>
      <c r="N29" s="33"/>
      <c r="O29" s="33"/>
      <c r="P29" s="33"/>
      <c r="Q29" s="33"/>
      <c r="R29" s="33"/>
      <c r="S29" s="33"/>
    </row>
    <row r="30" spans="1:29" x14ac:dyDescent="0.2">
      <c r="A30" s="61" t="s">
        <v>42</v>
      </c>
      <c r="B30" s="190"/>
      <c r="C30" s="154">
        <f>0.5*B31</f>
        <v>55552.5</v>
      </c>
      <c r="D30" s="191">
        <f>B30*C30</f>
        <v>0</v>
      </c>
      <c r="E30" s="62"/>
      <c r="F30" s="190"/>
      <c r="G30" s="154">
        <f>0.5*F31</f>
        <v>52512.5</v>
      </c>
      <c r="H30" s="191">
        <f>F30*G30</f>
        <v>0</v>
      </c>
      <c r="I30" s="62"/>
      <c r="J30" s="190"/>
      <c r="K30" s="154">
        <f>0.5*J31</f>
        <v>12200</v>
      </c>
      <c r="L30" s="191">
        <f>J30*K30</f>
        <v>0</v>
      </c>
      <c r="M30" s="62"/>
      <c r="N30" s="33"/>
      <c r="O30" s="33"/>
      <c r="P30" s="33"/>
      <c r="Q30" s="33"/>
      <c r="R30" s="33"/>
      <c r="S30" s="33"/>
    </row>
    <row r="31" spans="1:29" s="69" customFormat="1" x14ac:dyDescent="0.2">
      <c r="A31" s="64" t="s">
        <v>43</v>
      </c>
      <c r="B31" s="153">
        <f>106105+5000</f>
        <v>111105</v>
      </c>
      <c r="C31" s="65"/>
      <c r="D31" s="192">
        <f>SUM(D28:D30)</f>
        <v>0</v>
      </c>
      <c r="E31" s="66"/>
      <c r="F31" s="153">
        <f>100025+5000</f>
        <v>105025</v>
      </c>
      <c r="G31" s="65"/>
      <c r="H31" s="192">
        <f>SUM(H28:H30)</f>
        <v>0</v>
      </c>
      <c r="I31" s="66"/>
      <c r="J31" s="156">
        <v>24400</v>
      </c>
      <c r="K31" s="65"/>
      <c r="L31" s="192">
        <f>SUM(L28:L30)</f>
        <v>0</v>
      </c>
      <c r="M31" s="66"/>
      <c r="N31" s="68"/>
      <c r="O31" s="68"/>
      <c r="P31" s="68"/>
      <c r="Q31" s="68"/>
      <c r="R31" s="68"/>
      <c r="S31" s="68"/>
      <c r="T31" s="68"/>
      <c r="U31" s="68"/>
      <c r="V31" s="68"/>
      <c r="W31" s="68"/>
      <c r="X31" s="68"/>
      <c r="Y31" s="68"/>
      <c r="Z31" s="68"/>
      <c r="AA31" s="68"/>
      <c r="AB31" s="68"/>
      <c r="AC31" s="68"/>
    </row>
    <row r="32" spans="1:29" x14ac:dyDescent="0.2">
      <c r="A32" s="70"/>
      <c r="B32" s="71"/>
      <c r="C32" s="66"/>
      <c r="D32" s="165"/>
      <c r="E32" s="71"/>
      <c r="F32" s="72"/>
      <c r="G32" s="168"/>
      <c r="H32" s="73"/>
      <c r="I32" s="71"/>
      <c r="J32" s="170"/>
      <c r="K32" s="171"/>
      <c r="L32" s="172"/>
      <c r="M32" s="71"/>
      <c r="N32" s="33"/>
      <c r="O32" s="33"/>
      <c r="P32" s="33"/>
      <c r="Q32" s="33"/>
      <c r="R32" s="33"/>
      <c r="S32" s="33"/>
    </row>
    <row r="33" spans="1:29" x14ac:dyDescent="0.2">
      <c r="A33" s="38"/>
      <c r="B33" s="39"/>
      <c r="C33" s="40"/>
      <c r="D33" s="166"/>
      <c r="E33" s="42"/>
      <c r="F33" s="43"/>
      <c r="G33" s="44"/>
      <c r="K33" s="43"/>
      <c r="N33" s="33"/>
      <c r="O33" s="33"/>
      <c r="P33" s="33"/>
      <c r="Q33" s="33"/>
      <c r="R33" s="33"/>
      <c r="S33" s="33"/>
    </row>
    <row r="34" spans="1:29" x14ac:dyDescent="0.2">
      <c r="A34" s="45" t="s">
        <v>49</v>
      </c>
      <c r="B34" s="251" t="s">
        <v>46</v>
      </c>
      <c r="C34" s="251"/>
      <c r="D34" s="251"/>
      <c r="E34" s="251"/>
      <c r="F34" s="251"/>
      <c r="G34" s="46"/>
      <c r="H34" s="54"/>
      <c r="J34" s="54"/>
      <c r="K34" s="176"/>
      <c r="L34" s="54"/>
      <c r="N34" s="33"/>
      <c r="O34" s="33"/>
      <c r="P34" s="33"/>
      <c r="Q34" s="33"/>
      <c r="R34" s="33"/>
      <c r="S34" s="33"/>
    </row>
    <row r="35" spans="1:29" ht="23.85" customHeight="1" x14ac:dyDescent="0.2">
      <c r="A35" s="74"/>
      <c r="B35" s="48" t="s">
        <v>36</v>
      </c>
      <c r="C35" s="49"/>
      <c r="D35" s="80"/>
      <c r="E35" s="81"/>
      <c r="F35" s="48" t="s">
        <v>37</v>
      </c>
      <c r="G35" s="49"/>
      <c r="H35" s="54"/>
      <c r="J35" s="52" t="s">
        <v>47</v>
      </c>
      <c r="K35" s="52"/>
      <c r="L35" s="54"/>
      <c r="N35" s="33"/>
      <c r="O35" s="33"/>
      <c r="P35" s="33"/>
      <c r="Q35" s="33"/>
      <c r="R35" s="33"/>
      <c r="S35" s="33"/>
    </row>
    <row r="36" spans="1:29" x14ac:dyDescent="0.2">
      <c r="A36" s="55" t="s">
        <v>38</v>
      </c>
      <c r="B36" s="56" t="s">
        <v>39</v>
      </c>
      <c r="C36" s="57" t="s">
        <v>10</v>
      </c>
      <c r="D36" s="82" t="s">
        <v>12</v>
      </c>
      <c r="E36" s="59"/>
      <c r="F36" s="83" t="s">
        <v>39</v>
      </c>
      <c r="G36" s="57" t="s">
        <v>10</v>
      </c>
      <c r="H36" s="83" t="s">
        <v>12</v>
      </c>
      <c r="I36" s="59"/>
      <c r="J36" s="56" t="s">
        <v>39</v>
      </c>
      <c r="K36" s="83" t="s">
        <v>10</v>
      </c>
      <c r="L36" s="83" t="s">
        <v>12</v>
      </c>
      <c r="M36" s="59"/>
      <c r="N36" s="33"/>
      <c r="O36" s="60"/>
      <c r="P36" s="60"/>
      <c r="Q36" s="33"/>
      <c r="R36" s="33"/>
      <c r="S36" s="33"/>
    </row>
    <row r="37" spans="1:29" x14ac:dyDescent="0.2">
      <c r="A37" s="61" t="s">
        <v>48</v>
      </c>
      <c r="B37" s="190"/>
      <c r="C37" s="154">
        <f>0.1*B42</f>
        <v>678.2</v>
      </c>
      <c r="D37" s="191">
        <f>B37*C37</f>
        <v>0</v>
      </c>
      <c r="E37" s="62"/>
      <c r="F37" s="190"/>
      <c r="G37" s="154">
        <f>0.1*F42</f>
        <v>23713.7</v>
      </c>
      <c r="H37" s="191">
        <f>F37*G37</f>
        <v>0</v>
      </c>
      <c r="I37" s="62"/>
      <c r="J37" s="190"/>
      <c r="K37" s="154">
        <f>0.1*J42</f>
        <v>100</v>
      </c>
      <c r="L37" s="191">
        <f>J37*K37</f>
        <v>0</v>
      </c>
      <c r="M37" s="62"/>
      <c r="N37" s="33"/>
      <c r="O37" s="3"/>
      <c r="P37" s="3"/>
      <c r="Q37" s="33"/>
      <c r="R37" s="33"/>
      <c r="S37" s="33"/>
    </row>
    <row r="38" spans="1:29" x14ac:dyDescent="0.2">
      <c r="A38" s="61" t="s">
        <v>41</v>
      </c>
      <c r="B38" s="190"/>
      <c r="C38" s="154">
        <f>0.2*B42</f>
        <v>1356.4</v>
      </c>
      <c r="D38" s="191">
        <f>B38*C38</f>
        <v>0</v>
      </c>
      <c r="E38" s="62"/>
      <c r="F38" s="190"/>
      <c r="G38" s="154">
        <f>0.2*F42</f>
        <v>47427.4</v>
      </c>
      <c r="H38" s="191">
        <f>F38*G38</f>
        <v>0</v>
      </c>
      <c r="I38" s="62"/>
      <c r="J38" s="190"/>
      <c r="K38" s="154">
        <f>0.2*J42</f>
        <v>200</v>
      </c>
      <c r="L38" s="191">
        <f>J38*K38</f>
        <v>0</v>
      </c>
      <c r="M38" s="62"/>
      <c r="N38" s="33"/>
      <c r="O38" s="33"/>
      <c r="P38" s="33"/>
      <c r="Q38" s="33"/>
      <c r="R38" s="33"/>
      <c r="S38" s="33"/>
    </row>
    <row r="39" spans="1:29" x14ac:dyDescent="0.2">
      <c r="A39" s="61" t="s">
        <v>42</v>
      </c>
      <c r="B39" s="190"/>
      <c r="C39" s="154">
        <f>0.3*B42</f>
        <v>2034.6</v>
      </c>
      <c r="D39" s="191">
        <f>B39*C39</f>
        <v>0</v>
      </c>
      <c r="E39" s="62"/>
      <c r="F39" s="190"/>
      <c r="G39" s="154">
        <f>0.3*F42</f>
        <v>71141.099999999991</v>
      </c>
      <c r="H39" s="191">
        <f>F39*G39</f>
        <v>0</v>
      </c>
      <c r="I39" s="62"/>
      <c r="J39" s="190"/>
      <c r="K39" s="154">
        <f>0.3*J42</f>
        <v>300</v>
      </c>
      <c r="L39" s="191">
        <f>J39*K39</f>
        <v>0</v>
      </c>
      <c r="M39" s="62"/>
      <c r="N39" s="33"/>
      <c r="O39" s="33"/>
      <c r="P39" s="33"/>
      <c r="Q39" s="33"/>
      <c r="R39" s="33"/>
      <c r="S39" s="33"/>
    </row>
    <row r="40" spans="1:29" x14ac:dyDescent="0.2">
      <c r="A40" s="61" t="s">
        <v>50</v>
      </c>
      <c r="B40" s="190"/>
      <c r="C40" s="154">
        <f>0.3*B42</f>
        <v>2034.6</v>
      </c>
      <c r="D40" s="191">
        <f>B40*C40</f>
        <v>0</v>
      </c>
      <c r="E40" s="62"/>
      <c r="F40" s="190"/>
      <c r="G40" s="154">
        <f>0.3*F42</f>
        <v>71141.099999999991</v>
      </c>
      <c r="H40" s="191">
        <f>F40*G40</f>
        <v>0</v>
      </c>
      <c r="I40" s="62"/>
      <c r="J40" s="190"/>
      <c r="K40" s="154">
        <f>0.3*J42</f>
        <v>300</v>
      </c>
      <c r="L40" s="191">
        <f>J40*K40</f>
        <v>0</v>
      </c>
      <c r="M40" s="62"/>
      <c r="N40" s="33"/>
      <c r="O40" s="33"/>
      <c r="P40" s="33"/>
      <c r="Q40" s="33"/>
      <c r="R40" s="33"/>
      <c r="S40" s="33"/>
    </row>
    <row r="41" spans="1:29" x14ac:dyDescent="0.2">
      <c r="A41" s="61" t="s">
        <v>51</v>
      </c>
      <c r="B41" s="190"/>
      <c r="C41" s="154">
        <f>0.1*B42</f>
        <v>678.2</v>
      </c>
      <c r="D41" s="191">
        <f>B41*C41</f>
        <v>0</v>
      </c>
      <c r="E41" s="62"/>
      <c r="F41" s="190"/>
      <c r="G41" s="154">
        <f>0.1*F42</f>
        <v>23713.7</v>
      </c>
      <c r="H41" s="191">
        <f>F41*G41</f>
        <v>0</v>
      </c>
      <c r="I41" s="62"/>
      <c r="J41" s="190"/>
      <c r="K41" s="154">
        <f>0.1*J42</f>
        <v>100</v>
      </c>
      <c r="L41" s="191">
        <f>J41*K41</f>
        <v>0</v>
      </c>
      <c r="M41" s="62"/>
      <c r="N41" s="33"/>
      <c r="O41" s="33"/>
      <c r="P41" s="33"/>
      <c r="Q41" s="33"/>
      <c r="R41" s="33"/>
      <c r="S41" s="33"/>
    </row>
    <row r="42" spans="1:29" s="69" customFormat="1" ht="14.85" customHeight="1" x14ac:dyDescent="0.2">
      <c r="A42" s="64" t="s">
        <v>43</v>
      </c>
      <c r="B42" s="153">
        <f>5782+1000</f>
        <v>6782</v>
      </c>
      <c r="C42" s="65"/>
      <c r="D42" s="192">
        <f>SUM(D37:D41)</f>
        <v>0</v>
      </c>
      <c r="E42" s="66"/>
      <c r="F42" s="153">
        <f>236137+1000</f>
        <v>237137</v>
      </c>
      <c r="G42" s="65"/>
      <c r="H42" s="192">
        <f>SUM(H37:H41)</f>
        <v>0</v>
      </c>
      <c r="I42" s="66"/>
      <c r="J42" s="156">
        <v>1000</v>
      </c>
      <c r="K42" s="65"/>
      <c r="L42" s="192">
        <f>SUM(L37:L41)</f>
        <v>0</v>
      </c>
      <c r="M42" s="66"/>
      <c r="N42" s="68"/>
      <c r="O42" s="68"/>
      <c r="P42" s="68"/>
      <c r="Q42" s="68"/>
      <c r="R42" s="68"/>
      <c r="S42" s="68"/>
      <c r="T42" s="68"/>
      <c r="U42" s="68"/>
      <c r="V42" s="68"/>
      <c r="W42" s="68"/>
      <c r="X42" s="68"/>
      <c r="Y42" s="68"/>
      <c r="Z42" s="68"/>
      <c r="AA42" s="68"/>
      <c r="AB42" s="68"/>
      <c r="AC42" s="68"/>
    </row>
    <row r="43" spans="1:29" x14ac:dyDescent="0.2">
      <c r="A43" s="33"/>
      <c r="B43" s="84"/>
      <c r="C43" s="85"/>
      <c r="D43" s="86"/>
      <c r="F43" s="84"/>
      <c r="G43" s="85"/>
      <c r="H43" s="33"/>
      <c r="J43" s="33"/>
      <c r="K43" s="33"/>
      <c r="L43" s="33"/>
      <c r="N43" s="33"/>
      <c r="O43" s="33"/>
      <c r="P43" s="33"/>
      <c r="Q43" s="33"/>
      <c r="R43" s="33"/>
      <c r="S43" s="33"/>
    </row>
    <row r="44" spans="1:29" x14ac:dyDescent="0.2">
      <c r="D44" s="86"/>
      <c r="G44" s="85"/>
      <c r="H44" s="33"/>
      <c r="J44" s="33"/>
      <c r="K44" s="33"/>
      <c r="L44" s="33"/>
      <c r="N44" s="33"/>
      <c r="O44" s="33"/>
      <c r="P44" s="33"/>
      <c r="Q44" s="33"/>
      <c r="R44" s="33"/>
      <c r="S44" s="33"/>
    </row>
    <row r="45" spans="1:29" x14ac:dyDescent="0.2">
      <c r="A45" s="248"/>
      <c r="B45" s="249"/>
      <c r="C45" s="89"/>
      <c r="D45" s="90"/>
      <c r="E45" s="91"/>
      <c r="G45" s="92"/>
      <c r="H45" s="33"/>
      <c r="J45" s="33"/>
      <c r="K45" s="33"/>
      <c r="L45" s="33"/>
      <c r="N45" s="33"/>
      <c r="O45" s="33"/>
      <c r="P45" s="33"/>
      <c r="Q45" s="33"/>
      <c r="R45" s="33"/>
      <c r="S45" s="33"/>
    </row>
    <row r="46" spans="1:29" x14ac:dyDescent="0.2">
      <c r="A46" s="93" t="s">
        <v>52</v>
      </c>
      <c r="B46" s="94" t="s">
        <v>36</v>
      </c>
      <c r="C46" s="95"/>
      <c r="D46" s="50"/>
      <c r="G46" s="85"/>
      <c r="H46" s="33"/>
      <c r="J46" s="33"/>
      <c r="K46" s="33"/>
      <c r="L46" s="33"/>
      <c r="N46" s="33"/>
      <c r="O46" s="33"/>
      <c r="P46" s="33"/>
      <c r="Q46" s="33"/>
      <c r="R46" s="33"/>
      <c r="S46" s="33"/>
    </row>
    <row r="47" spans="1:29" x14ac:dyDescent="0.2">
      <c r="A47" s="74"/>
      <c r="B47" s="83" t="s">
        <v>39</v>
      </c>
      <c r="C47" s="96" t="s">
        <v>10</v>
      </c>
      <c r="D47" s="58" t="s">
        <v>12</v>
      </c>
      <c r="E47" s="59"/>
      <c r="F47" s="84"/>
      <c r="G47" s="85"/>
      <c r="H47" s="33"/>
      <c r="J47" s="33"/>
      <c r="K47" s="33"/>
      <c r="L47" s="33"/>
      <c r="N47" s="33"/>
      <c r="O47" s="33"/>
      <c r="P47" s="33"/>
      <c r="Q47" s="33"/>
      <c r="R47" s="33"/>
      <c r="S47" s="33"/>
    </row>
    <row r="48" spans="1:29" x14ac:dyDescent="0.2">
      <c r="A48" s="55" t="s">
        <v>38</v>
      </c>
      <c r="B48" s="83"/>
      <c r="C48" s="97"/>
      <c r="D48" s="98"/>
      <c r="E48" s="59"/>
      <c r="F48" s="84"/>
      <c r="G48" s="85"/>
      <c r="H48" s="33"/>
      <c r="J48" s="33"/>
      <c r="K48" s="33"/>
      <c r="L48" s="33"/>
      <c r="N48" s="33"/>
      <c r="O48" s="33"/>
      <c r="P48" s="33"/>
      <c r="Q48" s="33"/>
      <c r="R48" s="33"/>
      <c r="S48" s="33"/>
    </row>
    <row r="49" spans="1:29" x14ac:dyDescent="0.2">
      <c r="A49" s="99" t="s">
        <v>53</v>
      </c>
      <c r="B49" s="190"/>
      <c r="C49" s="155">
        <f>0.3*B53</f>
        <v>751.8</v>
      </c>
      <c r="D49" s="191">
        <f>B49*C49</f>
        <v>0</v>
      </c>
      <c r="E49" s="100"/>
      <c r="F49" s="84"/>
      <c r="G49" s="85"/>
      <c r="H49" s="33"/>
      <c r="J49" s="33"/>
      <c r="K49" s="33"/>
      <c r="L49" s="33"/>
      <c r="N49" s="33"/>
      <c r="O49" s="33"/>
      <c r="P49" s="33"/>
      <c r="Q49" s="33"/>
      <c r="R49" s="33"/>
      <c r="S49" s="33"/>
    </row>
    <row r="50" spans="1:29" x14ac:dyDescent="0.2">
      <c r="A50" s="99" t="s">
        <v>54</v>
      </c>
      <c r="B50" s="190"/>
      <c r="C50" s="155">
        <f>0.3*B53</f>
        <v>751.8</v>
      </c>
      <c r="D50" s="191">
        <f>B50*C50</f>
        <v>0</v>
      </c>
      <c r="E50" s="100"/>
      <c r="F50" s="84"/>
      <c r="G50" s="85"/>
      <c r="H50" s="60"/>
      <c r="I50" s="60"/>
      <c r="J50" s="60"/>
      <c r="K50" s="60"/>
      <c r="L50" s="33"/>
      <c r="N50" s="33"/>
      <c r="O50" s="33"/>
      <c r="P50" s="33"/>
      <c r="Q50" s="33"/>
      <c r="R50" s="33"/>
      <c r="S50" s="33"/>
    </row>
    <row r="51" spans="1:29" x14ac:dyDescent="0.2">
      <c r="A51" s="99" t="s">
        <v>55</v>
      </c>
      <c r="B51" s="190"/>
      <c r="C51" s="155">
        <f>0.3*B53</f>
        <v>751.8</v>
      </c>
      <c r="D51" s="191">
        <f>B51*C51</f>
        <v>0</v>
      </c>
      <c r="E51" s="100"/>
      <c r="F51" s="84"/>
      <c r="G51" s="85"/>
      <c r="H51" s="3"/>
      <c r="I51" s="3"/>
      <c r="J51" s="3"/>
      <c r="K51" s="3"/>
      <c r="L51" s="33"/>
      <c r="N51" s="33"/>
      <c r="O51" s="33"/>
      <c r="P51" s="33"/>
      <c r="Q51" s="33"/>
      <c r="R51" s="33"/>
      <c r="S51" s="33"/>
    </row>
    <row r="52" spans="1:29" x14ac:dyDescent="0.2">
      <c r="A52" s="99" t="s">
        <v>51</v>
      </c>
      <c r="B52" s="190"/>
      <c r="C52" s="155">
        <f>0.1*B53</f>
        <v>250.60000000000002</v>
      </c>
      <c r="D52" s="191">
        <f>B52*C52</f>
        <v>0</v>
      </c>
      <c r="E52" s="100"/>
      <c r="F52" s="84"/>
      <c r="G52" s="85"/>
      <c r="H52" s="33"/>
      <c r="J52" s="33"/>
      <c r="K52" s="33"/>
      <c r="L52" s="33"/>
      <c r="N52" s="33"/>
      <c r="O52" s="33"/>
      <c r="P52" s="33"/>
      <c r="Q52" s="33"/>
      <c r="R52" s="33"/>
      <c r="S52" s="33"/>
    </row>
    <row r="53" spans="1:29" s="69" customFormat="1" x14ac:dyDescent="0.2">
      <c r="A53" s="64" t="s">
        <v>43</v>
      </c>
      <c r="B53" s="156">
        <v>2506</v>
      </c>
      <c r="C53" s="97"/>
      <c r="D53" s="192">
        <f>SUM(D49:D52)</f>
        <v>0</v>
      </c>
      <c r="E53" s="101"/>
      <c r="F53" s="85"/>
      <c r="G53" s="85"/>
      <c r="H53" s="68"/>
      <c r="I53" s="68"/>
      <c r="J53" s="68"/>
      <c r="K53" s="68"/>
      <c r="L53" s="68"/>
      <c r="M53" s="68"/>
      <c r="N53" s="68"/>
      <c r="O53" s="68"/>
      <c r="P53" s="68"/>
      <c r="Q53" s="68"/>
      <c r="R53" s="68"/>
      <c r="S53" s="68"/>
      <c r="T53" s="68"/>
      <c r="U53" s="68"/>
      <c r="V53" s="68"/>
      <c r="W53" s="68"/>
      <c r="X53" s="68"/>
      <c r="Y53" s="68"/>
      <c r="Z53" s="68"/>
      <c r="AA53" s="68"/>
      <c r="AB53" s="68"/>
      <c r="AC53" s="68"/>
    </row>
    <row r="54" spans="1:29" s="104" customFormat="1" x14ac:dyDescent="0.2">
      <c r="A54" s="102"/>
      <c r="B54" s="100"/>
      <c r="C54" s="101"/>
      <c r="D54" s="103"/>
      <c r="E54" s="100"/>
      <c r="F54" s="84"/>
      <c r="G54" s="85"/>
      <c r="H54" s="33"/>
      <c r="I54" s="33"/>
      <c r="J54" s="33"/>
      <c r="K54" s="33"/>
      <c r="L54" s="33"/>
      <c r="M54" s="33"/>
      <c r="N54" s="33"/>
      <c r="O54" s="33"/>
      <c r="P54" s="33"/>
      <c r="Q54" s="33"/>
      <c r="R54" s="33"/>
      <c r="S54" s="33"/>
      <c r="T54" s="33"/>
      <c r="U54" s="33"/>
      <c r="V54" s="33"/>
      <c r="W54" s="33"/>
      <c r="X54" s="33"/>
      <c r="Y54" s="33"/>
      <c r="Z54" s="33"/>
      <c r="AA54" s="33"/>
      <c r="AB54" s="33"/>
      <c r="AC54" s="33"/>
    </row>
    <row r="55" spans="1:29" x14ac:dyDescent="0.2">
      <c r="F55" s="84"/>
      <c r="G55" s="85"/>
      <c r="H55" s="33"/>
      <c r="J55" s="33"/>
      <c r="K55" s="33"/>
      <c r="L55" s="33"/>
      <c r="N55" s="33"/>
      <c r="O55" s="33"/>
      <c r="P55" s="33"/>
      <c r="Q55" s="33"/>
      <c r="R55" s="33"/>
      <c r="S55" s="33"/>
    </row>
    <row r="56" spans="1:29" x14ac:dyDescent="0.2">
      <c r="A56" s="248"/>
      <c r="B56" s="249"/>
      <c r="C56" s="107"/>
      <c r="D56" s="50"/>
      <c r="E56" s="33"/>
      <c r="F56" s="84"/>
      <c r="G56" s="85"/>
      <c r="H56" s="33"/>
      <c r="J56" s="33"/>
      <c r="K56" s="33"/>
      <c r="L56" s="33"/>
      <c r="N56" s="33"/>
      <c r="O56" s="33"/>
      <c r="P56" s="33"/>
      <c r="Q56" s="33"/>
      <c r="R56" s="33"/>
      <c r="S56" s="33"/>
    </row>
    <row r="57" spans="1:29" ht="14.1" customHeight="1" x14ac:dyDescent="0.2">
      <c r="A57" s="93" t="s">
        <v>56</v>
      </c>
      <c r="B57" s="94" t="s">
        <v>36</v>
      </c>
      <c r="C57" s="96" t="s">
        <v>10</v>
      </c>
      <c r="D57" s="58" t="s">
        <v>12</v>
      </c>
      <c r="E57" s="59"/>
      <c r="F57" s="84"/>
      <c r="G57" s="85"/>
      <c r="H57" s="60"/>
      <c r="I57" s="60"/>
      <c r="J57" s="60"/>
      <c r="K57" s="60"/>
      <c r="L57" s="33"/>
      <c r="N57" s="33"/>
      <c r="O57" s="33"/>
      <c r="P57" s="33"/>
      <c r="Q57" s="33"/>
      <c r="R57" s="33"/>
      <c r="S57" s="33"/>
    </row>
    <row r="58" spans="1:29" ht="14.1" customHeight="1" x14ac:dyDescent="0.2">
      <c r="A58" s="108"/>
      <c r="B58" s="56" t="s">
        <v>39</v>
      </c>
      <c r="C58" s="109"/>
      <c r="D58" s="98"/>
      <c r="E58" s="100"/>
      <c r="F58" s="84"/>
      <c r="G58" s="85"/>
      <c r="H58" s="3"/>
      <c r="I58" s="3"/>
      <c r="J58" s="3"/>
      <c r="K58" s="3"/>
      <c r="L58" s="33"/>
      <c r="N58" s="33"/>
      <c r="O58" s="33"/>
      <c r="P58" s="33"/>
      <c r="Q58" s="33"/>
      <c r="R58" s="33"/>
      <c r="S58" s="33"/>
    </row>
    <row r="59" spans="1:29" ht="14.1" customHeight="1" x14ac:dyDescent="0.2">
      <c r="A59" s="99" t="s">
        <v>57</v>
      </c>
      <c r="B59" s="190"/>
      <c r="C59" s="155">
        <f>B60</f>
        <v>100</v>
      </c>
      <c r="D59" s="191">
        <f>B59*C59</f>
        <v>0</v>
      </c>
      <c r="E59" s="100"/>
      <c r="F59" s="84"/>
      <c r="G59" s="85"/>
      <c r="H59" s="33"/>
      <c r="J59" s="33"/>
      <c r="K59" s="33"/>
      <c r="L59" s="33"/>
      <c r="N59" s="33"/>
      <c r="O59" s="33"/>
      <c r="P59" s="33"/>
      <c r="Q59" s="33"/>
      <c r="R59" s="33"/>
      <c r="S59" s="33"/>
    </row>
    <row r="60" spans="1:29" ht="14.1" customHeight="1" x14ac:dyDescent="0.2">
      <c r="A60" s="110" t="s">
        <v>43</v>
      </c>
      <c r="B60" s="156">
        <v>100</v>
      </c>
      <c r="C60" s="97"/>
      <c r="D60" s="192">
        <f>SUM(D59)</f>
        <v>0</v>
      </c>
      <c r="E60" s="62"/>
      <c r="F60" s="84"/>
      <c r="G60" s="85"/>
      <c r="H60" s="33"/>
      <c r="J60" s="33"/>
      <c r="K60" s="33"/>
      <c r="L60" s="33"/>
      <c r="N60" s="33"/>
      <c r="O60" s="33"/>
      <c r="P60" s="33"/>
      <c r="Q60" s="33"/>
      <c r="R60" s="33"/>
      <c r="S60" s="33"/>
    </row>
    <row r="61" spans="1:29" s="104" customFormat="1" ht="13.5" customHeight="1" x14ac:dyDescent="0.2">
      <c r="A61" s="70"/>
      <c r="B61" s="111"/>
      <c r="C61" s="105"/>
      <c r="D61" s="103"/>
      <c r="E61" s="62"/>
      <c r="F61" s="84"/>
      <c r="G61" s="85"/>
      <c r="H61" s="33"/>
      <c r="I61" s="33"/>
      <c r="J61" s="33"/>
      <c r="K61" s="33"/>
      <c r="L61" s="33"/>
      <c r="M61" s="33"/>
      <c r="N61" s="33"/>
      <c r="O61" s="33"/>
      <c r="P61" s="33"/>
      <c r="Q61" s="33"/>
      <c r="R61" s="33"/>
      <c r="S61" s="33"/>
      <c r="T61" s="33"/>
      <c r="U61" s="33"/>
      <c r="V61" s="33"/>
      <c r="W61" s="33"/>
      <c r="X61" s="33"/>
      <c r="Y61" s="33"/>
      <c r="Z61" s="33"/>
      <c r="AA61" s="33"/>
      <c r="AB61" s="33"/>
      <c r="AC61" s="33"/>
    </row>
    <row r="62" spans="1:29" s="104" customFormat="1" ht="13.5" customHeight="1" x14ac:dyDescent="0.2">
      <c r="A62" s="102"/>
      <c r="B62" s="62"/>
      <c r="C62" s="101"/>
      <c r="D62" s="103"/>
      <c r="E62" s="62"/>
      <c r="F62" s="84"/>
      <c r="G62" s="85"/>
      <c r="H62" s="33"/>
      <c r="I62" s="33"/>
      <c r="J62" s="33"/>
      <c r="K62" s="33"/>
      <c r="L62" s="33"/>
      <c r="M62" s="33"/>
      <c r="N62" s="33"/>
      <c r="O62" s="33"/>
      <c r="P62" s="33"/>
      <c r="Q62" s="33"/>
      <c r="R62" s="33"/>
      <c r="S62" s="33"/>
      <c r="T62" s="33"/>
      <c r="U62" s="33"/>
      <c r="V62" s="33"/>
      <c r="W62" s="33"/>
      <c r="X62" s="33"/>
      <c r="Y62" s="33"/>
      <c r="Z62" s="33"/>
      <c r="AA62" s="33"/>
      <c r="AB62" s="33"/>
      <c r="AC62" s="33"/>
    </row>
    <row r="63" spans="1:29" x14ac:dyDescent="0.2">
      <c r="A63" s="248"/>
      <c r="B63" s="249"/>
      <c r="C63" s="107"/>
      <c r="D63" s="50"/>
      <c r="E63" s="33"/>
      <c r="F63" s="84"/>
      <c r="G63" s="85"/>
      <c r="H63" s="33"/>
      <c r="J63" s="33"/>
      <c r="K63" s="33"/>
      <c r="L63" s="33"/>
      <c r="N63" s="33"/>
      <c r="O63" s="33"/>
      <c r="P63" s="33"/>
      <c r="Q63" s="33"/>
      <c r="R63" s="33"/>
      <c r="S63" s="33"/>
      <c r="T63" s="32"/>
      <c r="U63" s="32"/>
      <c r="V63" s="32"/>
      <c r="W63" s="32"/>
      <c r="X63" s="32"/>
      <c r="Y63" s="32"/>
      <c r="Z63" s="32"/>
      <c r="AA63" s="32"/>
      <c r="AB63" s="32"/>
      <c r="AC63" s="32"/>
    </row>
    <row r="64" spans="1:29" ht="20.25" customHeight="1" x14ac:dyDescent="0.2">
      <c r="A64" s="177" t="s">
        <v>58</v>
      </c>
      <c r="B64" s="94" t="s">
        <v>36</v>
      </c>
      <c r="C64" s="96" t="s">
        <v>10</v>
      </c>
      <c r="D64" s="58" t="s">
        <v>12</v>
      </c>
      <c r="E64" s="59"/>
      <c r="F64" s="84"/>
      <c r="G64" s="85"/>
      <c r="H64" s="60"/>
      <c r="I64" s="60"/>
      <c r="J64" s="60"/>
      <c r="K64" s="60"/>
      <c r="L64" s="33"/>
      <c r="N64" s="33"/>
      <c r="O64" s="33"/>
      <c r="P64" s="33"/>
      <c r="Q64" s="33"/>
      <c r="R64" s="33"/>
      <c r="S64" s="33"/>
      <c r="T64" s="32"/>
      <c r="U64" s="32"/>
      <c r="V64" s="32"/>
      <c r="W64" s="32"/>
      <c r="X64" s="32"/>
      <c r="Y64" s="32"/>
      <c r="Z64" s="32"/>
      <c r="AA64" s="32"/>
      <c r="AB64" s="32"/>
      <c r="AC64" s="32"/>
    </row>
    <row r="65" spans="1:29" ht="14.1" customHeight="1" x14ac:dyDescent="0.2">
      <c r="A65" s="108"/>
      <c r="B65" s="56" t="s">
        <v>39</v>
      </c>
      <c r="C65" s="109"/>
      <c r="D65" s="98"/>
      <c r="E65" s="100"/>
      <c r="F65" s="84"/>
      <c r="G65" s="85"/>
      <c r="H65" s="3"/>
      <c r="I65" s="3"/>
      <c r="J65" s="3"/>
      <c r="K65" s="3"/>
      <c r="L65" s="33"/>
      <c r="N65" s="33"/>
      <c r="O65" s="33"/>
      <c r="P65" s="33"/>
      <c r="Q65" s="33"/>
      <c r="R65" s="33"/>
      <c r="S65" s="33"/>
      <c r="T65" s="32"/>
      <c r="U65" s="32"/>
      <c r="V65" s="32"/>
      <c r="W65" s="32"/>
      <c r="X65" s="32"/>
      <c r="Y65" s="32"/>
      <c r="Z65" s="32"/>
      <c r="AA65" s="32"/>
      <c r="AB65" s="32"/>
      <c r="AC65" s="32"/>
    </row>
    <row r="66" spans="1:29" ht="14.1" customHeight="1" x14ac:dyDescent="0.2">
      <c r="A66" s="178" t="s">
        <v>57</v>
      </c>
      <c r="B66" s="190"/>
      <c r="C66" s="155">
        <f>B67</f>
        <v>190000</v>
      </c>
      <c r="D66" s="191">
        <f>B66*C66</f>
        <v>0</v>
      </c>
      <c r="E66" s="100"/>
      <c r="F66" s="84"/>
      <c r="G66" s="85"/>
      <c r="H66" s="33"/>
      <c r="J66" s="33"/>
      <c r="K66" s="33"/>
      <c r="L66" s="33"/>
      <c r="N66" s="33"/>
      <c r="O66" s="33"/>
      <c r="P66" s="33"/>
      <c r="Q66" s="33"/>
      <c r="R66" s="33"/>
      <c r="S66" s="33"/>
      <c r="T66" s="32"/>
      <c r="U66" s="32"/>
      <c r="V66" s="32"/>
      <c r="W66" s="32"/>
      <c r="X66" s="32"/>
      <c r="Y66" s="32"/>
      <c r="Z66" s="32"/>
      <c r="AA66" s="32"/>
      <c r="AB66" s="32"/>
      <c r="AC66" s="32"/>
    </row>
    <row r="67" spans="1:29" ht="14.1" customHeight="1" x14ac:dyDescent="0.2">
      <c r="A67" s="110" t="s">
        <v>43</v>
      </c>
      <c r="B67" s="156">
        <v>190000</v>
      </c>
      <c r="C67" s="97"/>
      <c r="D67" s="192">
        <f>SUM(D66)</f>
        <v>0</v>
      </c>
      <c r="E67" s="62"/>
      <c r="F67" s="84"/>
      <c r="G67" s="85"/>
      <c r="H67" s="33"/>
      <c r="J67" s="33"/>
      <c r="K67" s="33"/>
      <c r="L67" s="33"/>
      <c r="N67" s="33"/>
      <c r="O67" s="33"/>
      <c r="P67" s="33"/>
      <c r="Q67" s="33"/>
      <c r="R67" s="33"/>
      <c r="S67" s="33"/>
      <c r="T67" s="32"/>
      <c r="U67" s="32"/>
      <c r="V67" s="32"/>
      <c r="W67" s="32"/>
      <c r="X67" s="32"/>
      <c r="Y67" s="32"/>
      <c r="Z67" s="32"/>
      <c r="AA67" s="32"/>
      <c r="AB67" s="32"/>
      <c r="AC67" s="32"/>
    </row>
    <row r="68" spans="1:29" s="104" customFormat="1" x14ac:dyDescent="0.2">
      <c r="A68" s="70"/>
      <c r="B68" s="62"/>
      <c r="C68" s="105"/>
      <c r="D68" s="103"/>
      <c r="E68" s="62"/>
      <c r="F68" s="84"/>
      <c r="G68" s="85"/>
      <c r="H68" s="33"/>
      <c r="I68" s="33"/>
      <c r="J68" s="33"/>
      <c r="K68" s="33"/>
      <c r="L68" s="33"/>
      <c r="M68" s="33"/>
      <c r="N68" s="33"/>
      <c r="O68" s="33"/>
      <c r="P68" s="33"/>
      <c r="Q68" s="33"/>
      <c r="R68" s="33"/>
      <c r="S68" s="33"/>
    </row>
    <row r="69" spans="1:29" s="104" customFormat="1" x14ac:dyDescent="0.2">
      <c r="A69" s="102"/>
      <c r="B69" s="62"/>
      <c r="C69" s="101"/>
      <c r="D69" s="103"/>
      <c r="E69" s="62"/>
      <c r="F69" s="84"/>
      <c r="G69" s="85"/>
      <c r="H69" s="33"/>
      <c r="I69" s="33"/>
      <c r="J69" s="33"/>
      <c r="K69" s="33"/>
      <c r="L69" s="33"/>
      <c r="M69" s="33"/>
      <c r="N69" s="33"/>
      <c r="O69" s="33"/>
      <c r="P69" s="33"/>
      <c r="Q69" s="33"/>
      <c r="R69" s="33"/>
      <c r="S69" s="33"/>
    </row>
    <row r="70" spans="1:29" x14ac:dyDescent="0.2">
      <c r="A70" s="248"/>
      <c r="B70" s="249"/>
      <c r="C70" s="107"/>
      <c r="D70" s="50"/>
      <c r="E70" s="33"/>
      <c r="F70" s="84"/>
      <c r="G70" s="85"/>
      <c r="H70" s="33"/>
      <c r="J70" s="33"/>
      <c r="K70" s="33"/>
      <c r="L70" s="33"/>
      <c r="N70" s="33"/>
      <c r="O70" s="33"/>
      <c r="P70" s="33"/>
      <c r="Q70" s="33"/>
      <c r="R70" s="33"/>
      <c r="S70" s="33"/>
      <c r="T70" s="32"/>
      <c r="U70" s="32"/>
      <c r="V70" s="32"/>
      <c r="W70" s="32"/>
      <c r="X70" s="32"/>
      <c r="Y70" s="32"/>
      <c r="Z70" s="32"/>
      <c r="AA70" s="32"/>
      <c r="AB70" s="32"/>
      <c r="AC70" s="32"/>
    </row>
    <row r="71" spans="1:29" ht="23.25" customHeight="1" x14ac:dyDescent="0.2">
      <c r="A71" s="177" t="s">
        <v>59</v>
      </c>
      <c r="B71" s="94" t="s">
        <v>36</v>
      </c>
      <c r="C71" s="96" t="s">
        <v>10</v>
      </c>
      <c r="D71" s="58" t="s">
        <v>12</v>
      </c>
      <c r="E71" s="59"/>
      <c r="F71" s="84"/>
      <c r="G71" s="85"/>
      <c r="H71" s="60"/>
      <c r="I71" s="60"/>
      <c r="J71" s="60"/>
      <c r="K71" s="60"/>
      <c r="L71" s="33"/>
      <c r="N71" s="33"/>
      <c r="O71" s="33"/>
      <c r="P71" s="33"/>
      <c r="Q71" s="33"/>
      <c r="R71" s="33"/>
      <c r="S71" s="33"/>
      <c r="T71" s="32"/>
      <c r="U71" s="32"/>
      <c r="V71" s="32"/>
      <c r="W71" s="32"/>
      <c r="X71" s="32"/>
      <c r="Y71" s="32"/>
      <c r="Z71" s="32"/>
      <c r="AA71" s="32"/>
      <c r="AB71" s="32"/>
      <c r="AC71" s="32"/>
    </row>
    <row r="72" spans="1:29" ht="14.1" customHeight="1" x14ac:dyDescent="0.2">
      <c r="A72" s="108"/>
      <c r="B72" s="56" t="s">
        <v>39</v>
      </c>
      <c r="C72" s="109"/>
      <c r="D72" s="98"/>
      <c r="E72" s="100"/>
      <c r="F72" s="84"/>
      <c r="G72" s="85"/>
      <c r="H72" s="3"/>
      <c r="I72" s="3"/>
      <c r="J72" s="3"/>
      <c r="K72" s="3"/>
      <c r="L72" s="33"/>
      <c r="N72" s="33"/>
      <c r="O72" s="33"/>
      <c r="P72" s="33"/>
      <c r="Q72" s="33"/>
      <c r="R72" s="33"/>
      <c r="S72" s="33"/>
      <c r="T72" s="32"/>
      <c r="U72" s="32"/>
      <c r="V72" s="32"/>
      <c r="W72" s="32"/>
      <c r="X72" s="32"/>
      <c r="Y72" s="32"/>
      <c r="Z72" s="32"/>
      <c r="AA72" s="32"/>
      <c r="AB72" s="32"/>
      <c r="AC72" s="32"/>
    </row>
    <row r="73" spans="1:29" ht="14.1" customHeight="1" x14ac:dyDescent="0.2">
      <c r="A73" s="178" t="s">
        <v>57</v>
      </c>
      <c r="B73" s="190"/>
      <c r="C73" s="155">
        <f>B74</f>
        <v>10000</v>
      </c>
      <c r="D73" s="191">
        <f>B73*C73</f>
        <v>0</v>
      </c>
      <c r="E73" s="100"/>
      <c r="F73" s="84"/>
      <c r="G73" s="85"/>
      <c r="H73" s="33"/>
      <c r="J73" s="33"/>
      <c r="K73" s="33"/>
      <c r="L73" s="33"/>
      <c r="N73" s="33"/>
      <c r="O73" s="33"/>
      <c r="P73" s="33"/>
      <c r="Q73" s="33"/>
      <c r="R73" s="33"/>
      <c r="S73" s="33"/>
      <c r="T73" s="32"/>
      <c r="U73" s="32"/>
      <c r="V73" s="32"/>
      <c r="W73" s="32"/>
      <c r="X73" s="32"/>
      <c r="Y73" s="32"/>
      <c r="Z73" s="32"/>
      <c r="AA73" s="32"/>
      <c r="AB73" s="32"/>
      <c r="AC73" s="32"/>
    </row>
    <row r="74" spans="1:29" ht="14.1" customHeight="1" x14ac:dyDescent="0.2">
      <c r="A74" s="110" t="s">
        <v>43</v>
      </c>
      <c r="B74" s="156">
        <v>10000</v>
      </c>
      <c r="C74" s="97"/>
      <c r="D74" s="192">
        <f>SUM(D73)</f>
        <v>0</v>
      </c>
      <c r="E74" s="62"/>
      <c r="F74" s="84"/>
      <c r="G74" s="85"/>
      <c r="H74" s="33"/>
      <c r="J74" s="33"/>
      <c r="K74" s="33"/>
      <c r="L74" s="33"/>
      <c r="N74" s="33"/>
      <c r="O74" s="33"/>
      <c r="P74" s="33"/>
      <c r="Q74" s="33"/>
      <c r="R74" s="33"/>
      <c r="S74" s="33"/>
      <c r="T74" s="32"/>
      <c r="U74" s="32"/>
      <c r="V74" s="32"/>
      <c r="W74" s="32"/>
      <c r="X74" s="32"/>
      <c r="Y74" s="32"/>
      <c r="Z74" s="32"/>
      <c r="AA74" s="32"/>
      <c r="AB74" s="32"/>
      <c r="AC74" s="32"/>
    </row>
    <row r="75" spans="1:29" s="104" customFormat="1" ht="13.5" customHeight="1" x14ac:dyDescent="0.2">
      <c r="A75" s="70"/>
      <c r="B75" s="62"/>
      <c r="C75" s="105"/>
      <c r="D75" s="103"/>
      <c r="E75" s="62"/>
      <c r="F75" s="84"/>
      <c r="G75" s="85"/>
      <c r="H75" s="33"/>
      <c r="I75" s="33"/>
      <c r="J75" s="33"/>
      <c r="K75" s="33"/>
      <c r="L75" s="33"/>
      <c r="M75" s="33"/>
      <c r="N75" s="33"/>
      <c r="O75" s="33"/>
      <c r="P75" s="33"/>
      <c r="Q75" s="33"/>
      <c r="R75" s="33"/>
      <c r="S75" s="33"/>
      <c r="T75" s="33"/>
      <c r="U75" s="33"/>
      <c r="V75" s="33"/>
      <c r="W75" s="33"/>
      <c r="X75" s="33"/>
      <c r="Y75" s="33"/>
      <c r="Z75" s="33"/>
      <c r="AA75" s="33"/>
      <c r="AB75" s="33"/>
      <c r="AC75" s="33"/>
    </row>
    <row r="76" spans="1:29" ht="13.5" thickBot="1" x14ac:dyDescent="0.25">
      <c r="D76" s="86"/>
    </row>
    <row r="77" spans="1:29" s="117" customFormat="1" ht="22.5" x14ac:dyDescent="0.3">
      <c r="A77" s="182" t="s">
        <v>60</v>
      </c>
      <c r="B77" s="112"/>
      <c r="C77" s="113"/>
      <c r="D77" s="114"/>
      <c r="E77" s="115"/>
      <c r="F77" s="116"/>
      <c r="G77" s="113"/>
      <c r="I77" s="118"/>
      <c r="M77" s="118"/>
      <c r="T77" s="118"/>
      <c r="U77" s="118"/>
      <c r="V77" s="118"/>
      <c r="W77" s="118"/>
      <c r="X77" s="118"/>
      <c r="Y77" s="118"/>
      <c r="Z77" s="118"/>
      <c r="AA77" s="118"/>
      <c r="AB77" s="118"/>
      <c r="AC77" s="118"/>
    </row>
    <row r="78" spans="1:29" s="117" customFormat="1" ht="18" x14ac:dyDescent="0.25">
      <c r="A78" s="183" t="s">
        <v>61</v>
      </c>
      <c r="B78" s="187">
        <f>D14</f>
        <v>0</v>
      </c>
      <c r="C78" s="113"/>
      <c r="D78" s="114"/>
      <c r="E78" s="115"/>
      <c r="F78" s="116"/>
      <c r="G78" s="113"/>
      <c r="I78" s="118"/>
      <c r="M78" s="118"/>
      <c r="T78" s="118"/>
      <c r="U78" s="118"/>
      <c r="V78" s="118"/>
      <c r="W78" s="118"/>
      <c r="X78" s="118"/>
      <c r="Y78" s="118"/>
      <c r="Z78" s="118"/>
      <c r="AA78" s="118"/>
      <c r="AB78" s="118"/>
      <c r="AC78" s="118"/>
    </row>
    <row r="79" spans="1:29" s="117" customFormat="1" ht="18" x14ac:dyDescent="0.25">
      <c r="A79" s="183" t="s">
        <v>62</v>
      </c>
      <c r="B79" s="187">
        <f>H14</f>
        <v>0</v>
      </c>
      <c r="C79" s="113"/>
      <c r="D79" s="114"/>
      <c r="E79" s="115"/>
      <c r="F79" s="116"/>
      <c r="G79" s="113"/>
      <c r="I79" s="118"/>
      <c r="M79" s="118"/>
      <c r="T79" s="118"/>
      <c r="U79" s="118"/>
      <c r="V79" s="118"/>
      <c r="W79" s="118"/>
      <c r="X79" s="118"/>
      <c r="Y79" s="118"/>
      <c r="Z79" s="118"/>
      <c r="AA79" s="118"/>
      <c r="AB79" s="118"/>
      <c r="AC79" s="118"/>
    </row>
    <row r="80" spans="1:29" s="117" customFormat="1" ht="18" x14ac:dyDescent="0.25">
      <c r="A80" s="184"/>
      <c r="B80" s="188"/>
      <c r="C80" s="113"/>
      <c r="D80" s="114"/>
      <c r="E80" s="115"/>
      <c r="F80" s="116"/>
      <c r="G80" s="113"/>
      <c r="I80" s="118"/>
      <c r="M80" s="118"/>
      <c r="T80" s="118"/>
      <c r="U80" s="118"/>
      <c r="V80" s="118"/>
      <c r="W80" s="118"/>
      <c r="X80" s="118"/>
      <c r="Y80" s="118"/>
      <c r="Z80" s="118"/>
      <c r="AA80" s="118"/>
      <c r="AB80" s="118"/>
      <c r="AC80" s="118"/>
    </row>
    <row r="81" spans="1:29" s="117" customFormat="1" ht="18" x14ac:dyDescent="0.25">
      <c r="A81" s="183" t="s">
        <v>63</v>
      </c>
      <c r="B81" s="187">
        <f>D22</f>
        <v>0</v>
      </c>
      <c r="C81" s="113"/>
      <c r="D81" s="114"/>
      <c r="E81" s="115"/>
      <c r="F81" s="116"/>
      <c r="G81" s="113"/>
      <c r="I81" s="118"/>
      <c r="M81" s="118"/>
      <c r="T81" s="118"/>
      <c r="U81" s="118"/>
      <c r="V81" s="118"/>
      <c r="W81" s="118"/>
      <c r="X81" s="118"/>
      <c r="Y81" s="118"/>
      <c r="Z81" s="118"/>
      <c r="AA81" s="118"/>
      <c r="AB81" s="118"/>
      <c r="AC81" s="118"/>
    </row>
    <row r="82" spans="1:29" s="117" customFormat="1" ht="18" x14ac:dyDescent="0.25">
      <c r="A82" s="183" t="s">
        <v>64</v>
      </c>
      <c r="B82" s="187">
        <f>H22</f>
        <v>0</v>
      </c>
      <c r="C82" s="113"/>
      <c r="D82" s="114"/>
      <c r="E82" s="115"/>
      <c r="F82" s="116"/>
      <c r="G82" s="113"/>
      <c r="I82" s="118"/>
      <c r="M82" s="118"/>
      <c r="T82" s="118"/>
      <c r="U82" s="118"/>
      <c r="V82" s="118"/>
      <c r="W82" s="118"/>
      <c r="X82" s="118"/>
      <c r="Y82" s="118"/>
      <c r="Z82" s="118"/>
      <c r="AA82" s="118"/>
      <c r="AB82" s="118"/>
      <c r="AC82" s="118"/>
    </row>
    <row r="83" spans="1:29" s="117" customFormat="1" ht="18" x14ac:dyDescent="0.25">
      <c r="A83" s="184"/>
      <c r="B83" s="188"/>
      <c r="C83" s="113"/>
      <c r="D83" s="114"/>
      <c r="E83" s="115"/>
      <c r="F83" s="116"/>
      <c r="G83" s="113"/>
      <c r="I83" s="118"/>
      <c r="M83" s="118"/>
      <c r="T83" s="118"/>
      <c r="U83" s="118"/>
      <c r="V83" s="118"/>
      <c r="W83" s="118"/>
      <c r="X83" s="118"/>
      <c r="Y83" s="118"/>
      <c r="Z83" s="118"/>
      <c r="AA83" s="118"/>
      <c r="AB83" s="118"/>
      <c r="AC83" s="118"/>
    </row>
    <row r="84" spans="1:29" s="117" customFormat="1" ht="18" x14ac:dyDescent="0.25">
      <c r="A84" s="183" t="s">
        <v>65</v>
      </c>
      <c r="B84" s="187">
        <f>D31</f>
        <v>0</v>
      </c>
      <c r="C84" s="113"/>
      <c r="D84" s="114"/>
      <c r="E84" s="115"/>
      <c r="F84" s="116"/>
      <c r="G84" s="113"/>
      <c r="I84" s="118"/>
      <c r="M84" s="118"/>
      <c r="T84" s="118"/>
      <c r="U84" s="118"/>
      <c r="V84" s="118"/>
      <c r="W84" s="118"/>
      <c r="X84" s="118"/>
      <c r="Y84" s="118"/>
      <c r="Z84" s="118"/>
      <c r="AA84" s="118"/>
      <c r="AB84" s="118"/>
      <c r="AC84" s="118"/>
    </row>
    <row r="85" spans="1:29" s="117" customFormat="1" ht="18" x14ac:dyDescent="0.25">
      <c r="A85" s="183" t="s">
        <v>66</v>
      </c>
      <c r="B85" s="187">
        <f>H31</f>
        <v>0</v>
      </c>
      <c r="C85" s="113"/>
      <c r="D85" s="114"/>
      <c r="E85" s="115"/>
      <c r="F85" s="116"/>
      <c r="G85" s="113"/>
      <c r="I85" s="118"/>
      <c r="M85" s="118"/>
      <c r="T85" s="118"/>
      <c r="U85" s="118"/>
      <c r="V85" s="118"/>
      <c r="W85" s="118"/>
      <c r="X85" s="118"/>
      <c r="Y85" s="118"/>
      <c r="Z85" s="118"/>
      <c r="AA85" s="118"/>
      <c r="AB85" s="118"/>
      <c r="AC85" s="118"/>
    </row>
    <row r="86" spans="1:29" s="117" customFormat="1" ht="18" x14ac:dyDescent="0.25">
      <c r="A86" s="183" t="s">
        <v>67</v>
      </c>
      <c r="B86" s="187">
        <f>L31</f>
        <v>0</v>
      </c>
      <c r="C86" s="113"/>
      <c r="D86" s="114"/>
      <c r="E86" s="115"/>
      <c r="F86" s="116"/>
      <c r="G86" s="113"/>
      <c r="I86" s="118"/>
      <c r="M86" s="118"/>
      <c r="T86" s="118"/>
      <c r="U86" s="118"/>
      <c r="V86" s="118"/>
      <c r="W86" s="118"/>
      <c r="X86" s="118"/>
      <c r="Y86" s="118"/>
      <c r="Z86" s="118"/>
      <c r="AA86" s="118"/>
      <c r="AB86" s="118"/>
      <c r="AC86" s="118"/>
    </row>
    <row r="87" spans="1:29" s="117" customFormat="1" ht="18" x14ac:dyDescent="0.25">
      <c r="A87" s="184"/>
      <c r="B87" s="188"/>
      <c r="C87" s="113"/>
      <c r="D87" s="114"/>
      <c r="E87" s="115"/>
      <c r="F87" s="116"/>
      <c r="G87" s="113"/>
      <c r="I87" s="118"/>
      <c r="M87" s="118"/>
      <c r="T87" s="118"/>
      <c r="U87" s="118"/>
      <c r="V87" s="118"/>
      <c r="W87" s="118"/>
      <c r="X87" s="118"/>
      <c r="Y87" s="118"/>
      <c r="Z87" s="118"/>
      <c r="AA87" s="118"/>
      <c r="AB87" s="118"/>
      <c r="AC87" s="118"/>
    </row>
    <row r="88" spans="1:29" s="117" customFormat="1" ht="18" x14ac:dyDescent="0.25">
      <c r="A88" s="183" t="s">
        <v>68</v>
      </c>
      <c r="B88" s="187">
        <f>D42</f>
        <v>0</v>
      </c>
      <c r="C88" s="113"/>
      <c r="D88" s="114"/>
      <c r="E88" s="115"/>
      <c r="F88" s="116"/>
      <c r="G88" s="113"/>
      <c r="I88" s="118"/>
      <c r="M88" s="118"/>
      <c r="T88" s="118"/>
      <c r="U88" s="118"/>
      <c r="V88" s="118"/>
      <c r="W88" s="118"/>
      <c r="X88" s="118"/>
      <c r="Y88" s="118"/>
      <c r="Z88" s="118"/>
      <c r="AA88" s="118"/>
      <c r="AB88" s="118"/>
      <c r="AC88" s="118"/>
    </row>
    <row r="89" spans="1:29" s="117" customFormat="1" ht="18" x14ac:dyDescent="0.25">
      <c r="A89" s="183" t="s">
        <v>69</v>
      </c>
      <c r="B89" s="187">
        <f>H42</f>
        <v>0</v>
      </c>
      <c r="C89" s="113"/>
      <c r="D89" s="114"/>
      <c r="E89" s="115"/>
      <c r="F89" s="116"/>
      <c r="G89" s="113"/>
      <c r="I89" s="118"/>
      <c r="M89" s="118"/>
      <c r="T89" s="118"/>
      <c r="U89" s="118"/>
      <c r="V89" s="118"/>
      <c r="W89" s="118"/>
      <c r="X89" s="118"/>
      <c r="Y89" s="118"/>
      <c r="Z89" s="118"/>
      <c r="AA89" s="118"/>
      <c r="AB89" s="118"/>
      <c r="AC89" s="118"/>
    </row>
    <row r="90" spans="1:29" s="117" customFormat="1" ht="18" x14ac:dyDescent="0.25">
      <c r="A90" s="183" t="s">
        <v>70</v>
      </c>
      <c r="B90" s="187">
        <f>L42</f>
        <v>0</v>
      </c>
      <c r="C90" s="113"/>
      <c r="D90" s="114"/>
      <c r="E90" s="115"/>
      <c r="F90" s="116"/>
      <c r="G90" s="113"/>
      <c r="I90" s="118"/>
      <c r="M90" s="118"/>
      <c r="T90" s="118"/>
      <c r="U90" s="118"/>
      <c r="V90" s="118"/>
      <c r="W90" s="118"/>
      <c r="X90" s="118"/>
      <c r="Y90" s="118"/>
      <c r="Z90" s="118"/>
      <c r="AA90" s="118"/>
      <c r="AB90" s="118"/>
      <c r="AC90" s="118"/>
    </row>
    <row r="91" spans="1:29" s="117" customFormat="1" ht="18" x14ac:dyDescent="0.25">
      <c r="A91" s="184"/>
      <c r="B91" s="188"/>
      <c r="C91" s="113"/>
      <c r="D91" s="114"/>
      <c r="E91" s="115"/>
      <c r="F91" s="116"/>
      <c r="G91" s="113"/>
      <c r="I91" s="118"/>
      <c r="M91" s="118"/>
      <c r="T91" s="118"/>
      <c r="U91" s="118"/>
      <c r="V91" s="118"/>
      <c r="W91" s="118"/>
      <c r="X91" s="118"/>
      <c r="Y91" s="118"/>
      <c r="Z91" s="118"/>
      <c r="AA91" s="118"/>
      <c r="AB91" s="118"/>
      <c r="AC91" s="118"/>
    </row>
    <row r="92" spans="1:29" s="117" customFormat="1" ht="18" x14ac:dyDescent="0.25">
      <c r="A92" s="183" t="str">
        <f>A46</f>
        <v>Brievenbuspakjes met track &amp; trace</v>
      </c>
      <c r="B92" s="187">
        <f>D53</f>
        <v>0</v>
      </c>
      <c r="C92" s="113"/>
      <c r="D92" s="114"/>
      <c r="E92" s="115"/>
      <c r="F92" s="116"/>
      <c r="G92" s="113"/>
      <c r="I92" s="118"/>
      <c r="M92" s="118"/>
      <c r="T92" s="118"/>
      <c r="U92" s="118"/>
      <c r="V92" s="118"/>
      <c r="W92" s="118"/>
      <c r="X92" s="118"/>
      <c r="Y92" s="118"/>
      <c r="Z92" s="118"/>
      <c r="AA92" s="118"/>
      <c r="AB92" s="118"/>
      <c r="AC92" s="118"/>
    </row>
    <row r="93" spans="1:29" s="117" customFormat="1" ht="18" x14ac:dyDescent="0.25">
      <c r="A93" s="184"/>
      <c r="B93" s="188"/>
      <c r="C93" s="113"/>
      <c r="D93" s="114"/>
      <c r="E93" s="115"/>
      <c r="F93" s="116"/>
      <c r="G93" s="113"/>
      <c r="I93" s="118"/>
      <c r="M93" s="118"/>
      <c r="T93" s="118"/>
      <c r="U93" s="118"/>
      <c r="V93" s="118"/>
      <c r="W93" s="118"/>
      <c r="X93" s="118"/>
      <c r="Y93" s="118"/>
      <c r="Z93" s="118"/>
      <c r="AA93" s="118"/>
      <c r="AB93" s="118"/>
      <c r="AC93" s="118"/>
    </row>
    <row r="94" spans="1:29" s="117" customFormat="1" ht="18" x14ac:dyDescent="0.25">
      <c r="A94" s="183" t="str">
        <f>A57</f>
        <v>Brief met track &amp; trace</v>
      </c>
      <c r="B94" s="187">
        <f>D60</f>
        <v>0</v>
      </c>
      <c r="C94" s="113"/>
      <c r="D94" s="114"/>
      <c r="E94" s="115"/>
      <c r="F94" s="116"/>
      <c r="G94" s="113"/>
      <c r="I94" s="118"/>
      <c r="M94" s="118"/>
      <c r="T94" s="118"/>
      <c r="U94" s="118"/>
      <c r="V94" s="118"/>
      <c r="W94" s="118"/>
      <c r="X94" s="118"/>
      <c r="Y94" s="118"/>
      <c r="Z94" s="118"/>
      <c r="AA94" s="118"/>
      <c r="AB94" s="118"/>
      <c r="AC94" s="118"/>
    </row>
    <row r="95" spans="1:29" s="117" customFormat="1" ht="18" x14ac:dyDescent="0.25">
      <c r="A95" s="184"/>
      <c r="B95" s="188"/>
      <c r="C95" s="113"/>
      <c r="D95" s="114"/>
      <c r="E95" s="115"/>
      <c r="F95" s="116"/>
      <c r="G95" s="113"/>
      <c r="I95" s="118"/>
      <c r="M95" s="118"/>
      <c r="T95" s="118"/>
      <c r="U95" s="118"/>
      <c r="V95" s="118"/>
      <c r="W95" s="118"/>
      <c r="X95" s="118"/>
      <c r="Y95" s="118"/>
      <c r="Z95" s="118"/>
      <c r="AA95" s="118"/>
      <c r="AB95" s="118"/>
      <c r="AC95" s="118"/>
    </row>
    <row r="96" spans="1:29" s="117" customFormat="1" ht="18" x14ac:dyDescent="0.25">
      <c r="A96" s="183" t="s">
        <v>58</v>
      </c>
      <c r="B96" s="187">
        <f>D67</f>
        <v>0</v>
      </c>
      <c r="C96" s="113"/>
      <c r="D96" s="114"/>
      <c r="E96" s="115"/>
      <c r="F96" s="116"/>
      <c r="G96" s="113"/>
      <c r="I96" s="118"/>
      <c r="M96" s="118"/>
      <c r="T96" s="118"/>
      <c r="U96" s="118"/>
      <c r="V96" s="118"/>
      <c r="W96" s="118"/>
      <c r="X96" s="118"/>
      <c r="Y96" s="118"/>
      <c r="Z96" s="118"/>
      <c r="AA96" s="118"/>
      <c r="AB96" s="118"/>
      <c r="AC96" s="118"/>
    </row>
    <row r="97" spans="1:29" s="117" customFormat="1" ht="18" x14ac:dyDescent="0.25">
      <c r="A97" s="184"/>
      <c r="B97" s="188"/>
      <c r="C97" s="113"/>
      <c r="D97" s="114"/>
      <c r="E97" s="115"/>
      <c r="F97" s="116"/>
      <c r="G97" s="113"/>
      <c r="I97" s="118"/>
      <c r="M97" s="118"/>
      <c r="T97" s="118"/>
      <c r="U97" s="118"/>
      <c r="V97" s="118"/>
      <c r="W97" s="118"/>
      <c r="X97" s="118"/>
      <c r="Y97" s="118"/>
      <c r="Z97" s="118"/>
      <c r="AA97" s="118"/>
      <c r="AB97" s="118"/>
      <c r="AC97" s="118"/>
    </row>
    <row r="98" spans="1:29" s="117" customFormat="1" ht="18" x14ac:dyDescent="0.25">
      <c r="A98" s="183" t="s">
        <v>59</v>
      </c>
      <c r="B98" s="187">
        <f>D74</f>
        <v>0</v>
      </c>
      <c r="C98" s="113"/>
      <c r="D98" s="114"/>
      <c r="E98" s="115"/>
      <c r="F98" s="116"/>
      <c r="G98" s="113"/>
      <c r="I98" s="118"/>
      <c r="M98" s="118"/>
      <c r="T98" s="118"/>
      <c r="U98" s="118"/>
      <c r="V98" s="118"/>
      <c r="W98" s="118"/>
      <c r="X98" s="118"/>
      <c r="Y98" s="118"/>
      <c r="Z98" s="118"/>
      <c r="AA98" s="118"/>
      <c r="AB98" s="118"/>
      <c r="AC98" s="118"/>
    </row>
    <row r="99" spans="1:29" s="117" customFormat="1" ht="18" x14ac:dyDescent="0.25">
      <c r="A99" s="184"/>
      <c r="B99" s="188"/>
      <c r="C99" s="113"/>
      <c r="D99" s="114"/>
      <c r="E99" s="115"/>
      <c r="F99" s="116"/>
      <c r="G99" s="113"/>
      <c r="I99" s="118"/>
      <c r="M99" s="118"/>
      <c r="T99" s="118"/>
      <c r="U99" s="118"/>
      <c r="V99" s="118"/>
      <c r="W99" s="118"/>
      <c r="X99" s="118"/>
      <c r="Y99" s="118"/>
      <c r="Z99" s="118"/>
      <c r="AA99" s="118"/>
      <c r="AB99" s="118"/>
      <c r="AC99" s="118"/>
    </row>
    <row r="100" spans="1:29" s="117" customFormat="1" ht="18" x14ac:dyDescent="0.25">
      <c r="A100" s="185" t="s">
        <v>33</v>
      </c>
      <c r="B100" s="189">
        <f>SUM(B78:B99)</f>
        <v>0</v>
      </c>
      <c r="C100" s="113"/>
      <c r="D100" s="114"/>
      <c r="E100" s="115"/>
      <c r="F100" s="116"/>
      <c r="G100" s="113"/>
      <c r="I100" s="118"/>
      <c r="M100" s="118"/>
      <c r="T100" s="118"/>
      <c r="U100" s="118"/>
      <c r="V100" s="118"/>
      <c r="W100" s="118"/>
      <c r="X100" s="118"/>
      <c r="Y100" s="118"/>
      <c r="Z100" s="118"/>
      <c r="AA100" s="118"/>
      <c r="AB100" s="118"/>
      <c r="AC100" s="118"/>
    </row>
    <row r="101" spans="1:29" s="117" customFormat="1" ht="18" x14ac:dyDescent="0.25">
      <c r="A101" s="119"/>
      <c r="B101" s="120"/>
      <c r="C101" s="113"/>
      <c r="D101" s="114"/>
      <c r="E101" s="115"/>
      <c r="F101" s="116"/>
      <c r="G101" s="113"/>
      <c r="I101" s="118"/>
      <c r="M101" s="118"/>
      <c r="T101" s="118"/>
      <c r="U101" s="118"/>
      <c r="V101" s="118"/>
      <c r="W101" s="118"/>
      <c r="X101" s="118"/>
      <c r="Y101" s="118"/>
      <c r="Z101" s="118"/>
      <c r="AA101" s="118"/>
      <c r="AB101" s="118"/>
      <c r="AC101" s="118"/>
    </row>
    <row r="102" spans="1:29" s="117" customFormat="1" ht="18.75" thickBot="1" x14ac:dyDescent="0.3">
      <c r="A102" s="121"/>
      <c r="B102" s="122"/>
      <c r="C102" s="113"/>
      <c r="D102" s="114"/>
      <c r="E102" s="115"/>
      <c r="F102" s="116"/>
      <c r="G102" s="113"/>
      <c r="I102" s="118"/>
      <c r="M102" s="118"/>
      <c r="T102" s="118"/>
      <c r="U102" s="118"/>
      <c r="V102" s="118"/>
      <c r="W102" s="118"/>
      <c r="X102" s="118"/>
      <c r="Y102" s="118"/>
      <c r="Z102" s="118"/>
      <c r="AA102" s="118"/>
      <c r="AB102" s="118"/>
      <c r="AC102" s="118"/>
    </row>
    <row r="103" spans="1:29" s="117" customFormat="1" ht="18" x14ac:dyDescent="0.25">
      <c r="B103" s="116"/>
      <c r="C103" s="113"/>
      <c r="D103" s="114"/>
      <c r="E103" s="115"/>
      <c r="F103" s="116"/>
      <c r="G103" s="113"/>
      <c r="I103" s="118"/>
      <c r="M103" s="118"/>
      <c r="T103" s="118"/>
      <c r="U103" s="118"/>
      <c r="V103" s="118"/>
      <c r="W103" s="118"/>
      <c r="X103" s="118"/>
      <c r="Y103" s="118"/>
      <c r="Z103" s="118"/>
      <c r="AA103" s="118"/>
      <c r="AB103" s="118"/>
      <c r="AC103" s="118"/>
    </row>
    <row r="104" spans="1:29" x14ac:dyDescent="0.2">
      <c r="D104" s="86"/>
    </row>
    <row r="105" spans="1:29" x14ac:dyDescent="0.2">
      <c r="D105" s="86"/>
    </row>
    <row r="106" spans="1:29" x14ac:dyDescent="0.2">
      <c r="D106" s="86"/>
    </row>
    <row r="107" spans="1:29" x14ac:dyDescent="0.2">
      <c r="D107" s="86"/>
    </row>
    <row r="108" spans="1:29" x14ac:dyDescent="0.2">
      <c r="D108" s="86"/>
    </row>
    <row r="109" spans="1:29" x14ac:dyDescent="0.2">
      <c r="D109" s="86"/>
    </row>
    <row r="110" spans="1:29" x14ac:dyDescent="0.2">
      <c r="D110" s="86"/>
    </row>
    <row r="111" spans="1:29" x14ac:dyDescent="0.2">
      <c r="D111" s="86"/>
    </row>
    <row r="112" spans="1:29" x14ac:dyDescent="0.2">
      <c r="D112" s="86"/>
    </row>
    <row r="113" spans="4:4" x14ac:dyDescent="0.2">
      <c r="D113" s="86"/>
    </row>
    <row r="114" spans="4:4" x14ac:dyDescent="0.2">
      <c r="D114" s="86"/>
    </row>
    <row r="115" spans="4:4" x14ac:dyDescent="0.2">
      <c r="D115" s="86"/>
    </row>
    <row r="116" spans="4:4" x14ac:dyDescent="0.2">
      <c r="D116" s="86"/>
    </row>
    <row r="117" spans="4:4" x14ac:dyDescent="0.2">
      <c r="D117" s="86"/>
    </row>
    <row r="118" spans="4:4" x14ac:dyDescent="0.2">
      <c r="D118" s="86"/>
    </row>
    <row r="119" spans="4:4" x14ac:dyDescent="0.2">
      <c r="D119" s="86"/>
    </row>
    <row r="120" spans="4:4" x14ac:dyDescent="0.2">
      <c r="D120" s="86"/>
    </row>
    <row r="121" spans="4:4" x14ac:dyDescent="0.2">
      <c r="D121" s="86"/>
    </row>
    <row r="122" spans="4:4" x14ac:dyDescent="0.2">
      <c r="D122" s="86"/>
    </row>
    <row r="123" spans="4:4" x14ac:dyDescent="0.2">
      <c r="D123" s="86"/>
    </row>
    <row r="124" spans="4:4" x14ac:dyDescent="0.2">
      <c r="D124" s="86"/>
    </row>
    <row r="125" spans="4:4" x14ac:dyDescent="0.2">
      <c r="D125" s="86"/>
    </row>
    <row r="126" spans="4:4" x14ac:dyDescent="0.2">
      <c r="D126" s="86"/>
    </row>
    <row r="127" spans="4:4" x14ac:dyDescent="0.2">
      <c r="D127" s="86"/>
    </row>
    <row r="128" spans="4:4" x14ac:dyDescent="0.2">
      <c r="D128" s="86"/>
    </row>
  </sheetData>
  <sheetProtection algorithmName="SHA-512" hashValue="u6KawUrJ3/WdtsC7mVEJCnd8lMqIU7M0INKSje1nCBvoyDEe6E6Fn7TM7ncUDkrkhChPNS77XjGz4/ByUurWAQ==" saltValue="teJTwwvcAbLRuyqGtDPz3w==" spinCount="100000" sheet="1" formatCells="0" formatColumns="0" formatRows="0" insertColumns="0" insertRows="0" insertHyperlinks="0" deleteColumns="0" deleteRows="0" pivotTables="0"/>
  <mergeCells count="8">
    <mergeCell ref="A63:B63"/>
    <mergeCell ref="A70:B70"/>
    <mergeCell ref="A56:B56"/>
    <mergeCell ref="A45:B45"/>
    <mergeCell ref="B7:F7"/>
    <mergeCell ref="B17:F17"/>
    <mergeCell ref="B34:F34"/>
    <mergeCell ref="B25:F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F92AC-25EC-4EE5-83AF-74DB04A2C2E2}">
  <dimension ref="A1:S118"/>
  <sheetViews>
    <sheetView zoomScale="80" zoomScaleNormal="80" workbookViewId="0">
      <selection activeCell="B81" sqref="B81"/>
    </sheetView>
  </sheetViews>
  <sheetFormatPr defaultColWidth="61.28515625" defaultRowHeight="12.75" x14ac:dyDescent="0.2"/>
  <cols>
    <col min="1" max="1" width="94.140625" style="32" bestFit="1" customWidth="1"/>
    <col min="2" max="2" width="61.28515625" style="87"/>
    <col min="3" max="3" width="61.28515625" style="88"/>
    <col min="4" max="4" width="61.28515625" style="106"/>
    <col min="5" max="5" width="5.28515625" style="84" customWidth="1"/>
    <col min="6" max="6" width="61.28515625" style="87"/>
    <col min="7" max="7" width="61.28515625" style="88"/>
    <col min="8" max="8" width="61.28515625" style="32"/>
    <col min="9" max="9" width="4.85546875" style="33" customWidth="1"/>
    <col min="10" max="12" width="61.28515625" style="32"/>
    <col min="13" max="13" width="7.85546875" style="33" customWidth="1"/>
    <col min="14" max="16384" width="61.28515625" style="32"/>
  </cols>
  <sheetData>
    <row r="1" spans="1:19" ht="15" x14ac:dyDescent="0.2">
      <c r="A1" s="26" t="s">
        <v>71</v>
      </c>
      <c r="B1" s="27"/>
      <c r="C1" s="28"/>
      <c r="D1" s="29"/>
      <c r="E1" s="27"/>
      <c r="F1" s="30"/>
      <c r="G1" s="31"/>
    </row>
    <row r="2" spans="1:19" ht="14.85" customHeight="1" x14ac:dyDescent="0.2">
      <c r="A2" s="26"/>
      <c r="B2" s="27"/>
      <c r="C2" s="28"/>
      <c r="D2" s="29"/>
      <c r="E2" s="27"/>
      <c r="F2" s="30"/>
      <c r="G2" s="31"/>
      <c r="N2" s="33"/>
      <c r="O2" s="33"/>
      <c r="P2" s="33"/>
      <c r="Q2" s="33"/>
      <c r="R2" s="33"/>
      <c r="S2" s="33"/>
    </row>
    <row r="3" spans="1:19" ht="14.85" customHeight="1" x14ac:dyDescent="0.2">
      <c r="A3" s="26" t="s">
        <v>72</v>
      </c>
      <c r="B3" s="27"/>
      <c r="C3" s="28"/>
      <c r="D3" s="29"/>
      <c r="E3" s="27"/>
      <c r="F3" s="34"/>
      <c r="G3" s="35"/>
      <c r="N3" s="33"/>
      <c r="O3" s="33"/>
      <c r="P3" s="33"/>
      <c r="Q3" s="33"/>
      <c r="R3" s="33"/>
      <c r="S3" s="33"/>
    </row>
    <row r="4" spans="1:19" ht="14.85" customHeight="1" x14ac:dyDescent="0.2">
      <c r="A4" s="36"/>
      <c r="B4" s="34"/>
      <c r="C4" s="35"/>
      <c r="D4" s="37"/>
      <c r="E4" s="34"/>
      <c r="F4" s="34"/>
      <c r="G4" s="35"/>
      <c r="N4" s="33"/>
      <c r="O4" s="33"/>
      <c r="P4" s="33"/>
      <c r="Q4" s="33"/>
      <c r="R4" s="33"/>
      <c r="S4" s="33"/>
    </row>
    <row r="5" spans="1:19" ht="14.85" customHeight="1" x14ac:dyDescent="0.2">
      <c r="A5" s="36"/>
      <c r="B5" s="34"/>
      <c r="C5" s="35"/>
      <c r="D5" s="37"/>
      <c r="E5" s="34"/>
      <c r="F5" s="34"/>
      <c r="G5" s="35"/>
      <c r="N5" s="33"/>
      <c r="O5" s="33"/>
      <c r="P5" s="33"/>
      <c r="Q5" s="33"/>
      <c r="R5" s="33"/>
      <c r="S5" s="33"/>
    </row>
    <row r="6" spans="1:19" ht="14.85" customHeight="1" x14ac:dyDescent="0.2">
      <c r="A6" s="36"/>
      <c r="B6" s="34"/>
      <c r="C6" s="35"/>
      <c r="D6" s="37"/>
      <c r="E6" s="34"/>
      <c r="F6" s="34"/>
      <c r="G6" s="35"/>
      <c r="N6" s="33"/>
      <c r="O6" s="33"/>
      <c r="P6" s="33"/>
      <c r="Q6" s="33"/>
      <c r="R6" s="33"/>
      <c r="S6" s="33"/>
    </row>
    <row r="7" spans="1:19" x14ac:dyDescent="0.2">
      <c r="A7" s="248"/>
      <c r="B7" s="249"/>
      <c r="C7" s="89"/>
      <c r="D7" s="90"/>
      <c r="E7" s="91"/>
      <c r="G7" s="92"/>
      <c r="H7" s="33"/>
      <c r="J7" s="33"/>
      <c r="K7" s="33"/>
      <c r="L7" s="33"/>
      <c r="N7" s="33"/>
      <c r="O7" s="33"/>
      <c r="P7" s="33"/>
      <c r="Q7" s="33"/>
      <c r="R7" s="33"/>
      <c r="S7" s="33"/>
    </row>
    <row r="8" spans="1:19" x14ac:dyDescent="0.2">
      <c r="A8" s="123" t="s">
        <v>34</v>
      </c>
      <c r="B8" s="125" t="s">
        <v>73</v>
      </c>
      <c r="C8" s="95"/>
      <c r="D8" s="50"/>
      <c r="G8" s="85"/>
      <c r="H8" s="33"/>
      <c r="J8" s="33"/>
      <c r="K8" s="33"/>
      <c r="L8" s="33"/>
      <c r="N8" s="33"/>
      <c r="O8" s="33"/>
      <c r="P8" s="33"/>
      <c r="Q8" s="33"/>
      <c r="R8" s="33"/>
      <c r="S8" s="33"/>
    </row>
    <row r="9" spans="1:19" x14ac:dyDescent="0.2">
      <c r="A9" s="74"/>
      <c r="B9" s="83" t="s">
        <v>39</v>
      </c>
      <c r="C9" s="96" t="s">
        <v>10</v>
      </c>
      <c r="D9" s="58" t="s">
        <v>12</v>
      </c>
      <c r="E9" s="59"/>
      <c r="F9" s="84"/>
      <c r="G9" s="85"/>
      <c r="H9" s="33"/>
      <c r="J9" s="33"/>
      <c r="K9" s="33"/>
      <c r="L9" s="33"/>
      <c r="N9" s="33"/>
      <c r="O9" s="33"/>
      <c r="P9" s="33"/>
      <c r="Q9" s="33"/>
      <c r="R9" s="33"/>
      <c r="S9" s="33"/>
    </row>
    <row r="10" spans="1:19" x14ac:dyDescent="0.2">
      <c r="A10" s="55" t="s">
        <v>38</v>
      </c>
      <c r="B10" s="83"/>
      <c r="C10" s="97"/>
      <c r="D10" s="98"/>
      <c r="E10" s="59"/>
      <c r="F10" s="84"/>
      <c r="G10" s="85"/>
      <c r="H10" s="33"/>
      <c r="J10" s="33"/>
      <c r="K10" s="33"/>
      <c r="L10" s="33"/>
      <c r="N10" s="33"/>
      <c r="O10" s="33"/>
      <c r="P10" s="33"/>
      <c r="Q10" s="33"/>
      <c r="R10" s="33"/>
      <c r="S10" s="33"/>
    </row>
    <row r="11" spans="1:19" x14ac:dyDescent="0.2">
      <c r="A11" s="61" t="s">
        <v>40</v>
      </c>
      <c r="B11" s="190"/>
      <c r="C11" s="155">
        <v>9670.9</v>
      </c>
      <c r="D11" s="191">
        <f>B11*C11</f>
        <v>0</v>
      </c>
      <c r="E11" s="100"/>
      <c r="F11" s="84"/>
      <c r="G11" s="85"/>
      <c r="H11" s="33"/>
      <c r="J11" s="33"/>
      <c r="K11" s="33"/>
      <c r="L11" s="33"/>
      <c r="N11" s="33"/>
      <c r="O11" s="33"/>
      <c r="P11" s="33"/>
      <c r="Q11" s="33"/>
      <c r="R11" s="33"/>
      <c r="S11" s="33"/>
    </row>
    <row r="12" spans="1:19" x14ac:dyDescent="0.2">
      <c r="A12" s="61" t="s">
        <v>74</v>
      </c>
      <c r="B12" s="190"/>
      <c r="C12" s="155">
        <v>14506.35</v>
      </c>
      <c r="D12" s="191">
        <f t="shared" ref="D12:D17" si="0">B12*C12</f>
        <v>0</v>
      </c>
      <c r="E12" s="100"/>
      <c r="F12" s="84"/>
      <c r="G12" s="85"/>
      <c r="H12" s="33"/>
      <c r="J12" s="33"/>
      <c r="K12" s="33"/>
      <c r="L12" s="33"/>
      <c r="N12" s="33"/>
      <c r="O12" s="33"/>
      <c r="P12" s="33"/>
      <c r="Q12" s="33"/>
      <c r="R12" s="33"/>
      <c r="S12" s="33"/>
    </row>
    <row r="13" spans="1:19" x14ac:dyDescent="0.2">
      <c r="A13" s="61" t="s">
        <v>75</v>
      </c>
      <c r="B13" s="190"/>
      <c r="C13" s="155">
        <v>14506.35</v>
      </c>
      <c r="D13" s="191">
        <f t="shared" si="0"/>
        <v>0</v>
      </c>
      <c r="E13" s="100"/>
      <c r="F13" s="84"/>
      <c r="G13" s="85"/>
      <c r="H13" s="33"/>
      <c r="J13" s="33"/>
      <c r="K13" s="33"/>
      <c r="L13" s="33"/>
      <c r="N13" s="33"/>
      <c r="O13" s="33"/>
      <c r="P13" s="33"/>
      <c r="Q13" s="33"/>
      <c r="R13" s="33"/>
      <c r="S13" s="33"/>
    </row>
    <row r="14" spans="1:19" x14ac:dyDescent="0.2">
      <c r="A14" s="61" t="s">
        <v>76</v>
      </c>
      <c r="B14" s="190"/>
      <c r="C14" s="155">
        <v>14506.35</v>
      </c>
      <c r="D14" s="191">
        <f t="shared" si="0"/>
        <v>0</v>
      </c>
      <c r="E14" s="100"/>
      <c r="F14" s="84"/>
      <c r="G14" s="85"/>
      <c r="H14" s="33"/>
      <c r="J14" s="33"/>
      <c r="K14" s="33"/>
      <c r="L14" s="33"/>
      <c r="N14" s="33"/>
      <c r="O14" s="33"/>
      <c r="P14" s="33"/>
      <c r="Q14" s="33"/>
      <c r="R14" s="33"/>
      <c r="S14" s="33"/>
    </row>
    <row r="15" spans="1:19" x14ac:dyDescent="0.2">
      <c r="A15" s="61" t="s">
        <v>41</v>
      </c>
      <c r="B15" s="190"/>
      <c r="C15" s="155">
        <v>14506.35</v>
      </c>
      <c r="D15" s="191">
        <f t="shared" si="0"/>
        <v>0</v>
      </c>
      <c r="E15" s="100"/>
      <c r="F15" s="84"/>
      <c r="G15" s="85"/>
      <c r="H15" s="33"/>
      <c r="J15" s="33"/>
      <c r="K15" s="33"/>
      <c r="L15" s="33"/>
      <c r="N15" s="33"/>
      <c r="O15" s="33"/>
      <c r="P15" s="33"/>
      <c r="Q15" s="33"/>
      <c r="R15" s="33"/>
      <c r="S15" s="33"/>
    </row>
    <row r="16" spans="1:19" x14ac:dyDescent="0.2">
      <c r="A16" s="61" t="s">
        <v>77</v>
      </c>
      <c r="B16" s="190"/>
      <c r="C16" s="155">
        <v>9670.9</v>
      </c>
      <c r="D16" s="191">
        <f t="shared" si="0"/>
        <v>0</v>
      </c>
      <c r="E16" s="100"/>
      <c r="F16" s="84"/>
      <c r="G16" s="85"/>
      <c r="H16" s="33"/>
      <c r="J16" s="33"/>
      <c r="K16" s="33"/>
      <c r="L16" s="33"/>
      <c r="N16" s="33"/>
      <c r="O16" s="33"/>
      <c r="P16" s="33"/>
      <c r="Q16" s="33"/>
      <c r="R16" s="33"/>
      <c r="S16" s="33"/>
    </row>
    <row r="17" spans="1:19" x14ac:dyDescent="0.2">
      <c r="A17" s="61" t="s">
        <v>78</v>
      </c>
      <c r="B17" s="190"/>
      <c r="C17" s="155">
        <v>4835.45</v>
      </c>
      <c r="D17" s="191">
        <f t="shared" si="0"/>
        <v>0</v>
      </c>
      <c r="E17" s="100"/>
      <c r="F17" s="84"/>
      <c r="G17" s="85"/>
      <c r="H17" s="33"/>
      <c r="J17" s="33"/>
      <c r="K17" s="33"/>
      <c r="L17" s="33"/>
      <c r="N17" s="33"/>
      <c r="O17" s="33"/>
      <c r="P17" s="33"/>
      <c r="Q17" s="33"/>
      <c r="R17" s="33"/>
      <c r="S17" s="33"/>
    </row>
    <row r="18" spans="1:19" x14ac:dyDescent="0.2">
      <c r="A18" s="61" t="s">
        <v>79</v>
      </c>
      <c r="B18" s="190"/>
      <c r="C18" s="155">
        <v>4835.45</v>
      </c>
      <c r="D18" s="191">
        <f>B18*C18</f>
        <v>0</v>
      </c>
      <c r="E18" s="100"/>
      <c r="F18" s="84"/>
      <c r="G18" s="85"/>
      <c r="H18" s="60"/>
      <c r="I18" s="60"/>
      <c r="J18" s="60"/>
      <c r="K18" s="60"/>
      <c r="L18" s="33"/>
      <c r="N18" s="33"/>
      <c r="O18" s="33"/>
      <c r="P18" s="33"/>
      <c r="Q18" s="33"/>
      <c r="R18" s="33"/>
      <c r="S18" s="33"/>
    </row>
    <row r="19" spans="1:19" x14ac:dyDescent="0.2">
      <c r="A19" s="61" t="s">
        <v>80</v>
      </c>
      <c r="B19" s="190"/>
      <c r="C19" s="155">
        <v>4835.45</v>
      </c>
      <c r="D19" s="191">
        <f>B19*C19</f>
        <v>0</v>
      </c>
      <c r="E19" s="100"/>
      <c r="F19" s="84"/>
      <c r="G19" s="85"/>
      <c r="H19" s="3"/>
      <c r="I19" s="3"/>
      <c r="J19" s="3"/>
      <c r="K19" s="3"/>
      <c r="L19" s="33"/>
      <c r="N19" s="33"/>
      <c r="O19" s="33"/>
      <c r="P19" s="33"/>
      <c r="Q19" s="33"/>
      <c r="R19" s="33"/>
      <c r="S19" s="33"/>
    </row>
    <row r="20" spans="1:19" x14ac:dyDescent="0.2">
      <c r="A20" s="61" t="s">
        <v>51</v>
      </c>
      <c r="B20" s="190"/>
      <c r="C20" s="155">
        <v>4835.45</v>
      </c>
      <c r="D20" s="191">
        <f>B20*C20</f>
        <v>0</v>
      </c>
      <c r="E20" s="100"/>
      <c r="F20" s="84"/>
      <c r="G20" s="85"/>
      <c r="H20" s="33"/>
      <c r="J20" s="33"/>
      <c r="K20" s="33"/>
      <c r="L20" s="33"/>
      <c r="N20" s="33"/>
      <c r="O20" s="33"/>
      <c r="P20" s="33"/>
      <c r="Q20" s="33"/>
      <c r="R20" s="33"/>
      <c r="S20" s="33"/>
    </row>
    <row r="21" spans="1:19" s="69" customFormat="1" x14ac:dyDescent="0.2">
      <c r="A21" s="64" t="s">
        <v>43</v>
      </c>
      <c r="B21" s="156">
        <v>96709</v>
      </c>
      <c r="C21" s="97"/>
      <c r="D21" s="192">
        <f>SUM(D11:D20)</f>
        <v>0</v>
      </c>
      <c r="E21" s="101"/>
      <c r="F21" s="85"/>
      <c r="G21" s="85"/>
      <c r="H21" s="68"/>
      <c r="I21" s="68"/>
      <c r="J21" s="68"/>
      <c r="K21" s="68"/>
      <c r="L21" s="68"/>
      <c r="M21" s="68"/>
      <c r="N21" s="68"/>
      <c r="O21" s="68"/>
      <c r="P21" s="68"/>
      <c r="Q21" s="68"/>
      <c r="R21" s="68"/>
      <c r="S21" s="68"/>
    </row>
    <row r="22" spans="1:19" ht="14.85" customHeight="1" x14ac:dyDescent="0.2">
      <c r="A22" s="36"/>
      <c r="B22" s="34"/>
      <c r="C22" s="35"/>
      <c r="D22" s="37"/>
      <c r="E22" s="34"/>
      <c r="F22" s="34"/>
      <c r="G22" s="35"/>
      <c r="N22" s="33"/>
      <c r="O22" s="33"/>
      <c r="P22" s="33"/>
      <c r="Q22" s="33"/>
      <c r="R22" s="33"/>
      <c r="S22" s="33"/>
    </row>
    <row r="23" spans="1:19" ht="14.85" customHeight="1" x14ac:dyDescent="0.2">
      <c r="A23" s="38"/>
      <c r="B23" s="39"/>
      <c r="C23" s="40"/>
      <c r="D23" s="41"/>
      <c r="E23" s="42"/>
      <c r="F23" s="43"/>
      <c r="G23" s="44"/>
      <c r="N23" s="33"/>
      <c r="O23" s="33"/>
      <c r="P23" s="33"/>
      <c r="Q23" s="33"/>
      <c r="R23" s="33"/>
      <c r="S23" s="33"/>
    </row>
    <row r="24" spans="1:19" ht="18.600000000000001" customHeight="1" x14ac:dyDescent="0.2">
      <c r="A24" s="123" t="s">
        <v>44</v>
      </c>
      <c r="B24" s="248" t="s">
        <v>35</v>
      </c>
      <c r="C24" s="250"/>
      <c r="D24" s="250"/>
      <c r="E24" s="250"/>
      <c r="F24" s="249"/>
      <c r="G24" s="46"/>
      <c r="N24" s="33"/>
      <c r="O24" s="33"/>
      <c r="P24" s="33"/>
      <c r="Q24" s="33"/>
      <c r="R24" s="33"/>
      <c r="S24" s="33"/>
    </row>
    <row r="25" spans="1:19" ht="26.85" customHeight="1" x14ac:dyDescent="0.2">
      <c r="A25" s="74"/>
      <c r="B25" s="126" t="s">
        <v>81</v>
      </c>
      <c r="C25" s="76"/>
      <c r="D25" s="77"/>
      <c r="E25" s="51"/>
      <c r="F25" s="126" t="s">
        <v>82</v>
      </c>
      <c r="G25" s="53"/>
      <c r="H25" s="54"/>
      <c r="J25" s="51"/>
      <c r="K25" s="51"/>
      <c r="L25" s="51"/>
      <c r="M25" s="51"/>
      <c r="N25" s="33"/>
      <c r="O25" s="33"/>
      <c r="P25" s="33"/>
      <c r="Q25" s="33"/>
      <c r="R25" s="33"/>
      <c r="S25" s="33"/>
    </row>
    <row r="26" spans="1:19" ht="30" customHeight="1" x14ac:dyDescent="0.2">
      <c r="A26" s="55" t="s">
        <v>38</v>
      </c>
      <c r="B26" s="56" t="s">
        <v>39</v>
      </c>
      <c r="C26" s="57" t="s">
        <v>10</v>
      </c>
      <c r="D26" s="58" t="s">
        <v>12</v>
      </c>
      <c r="E26" s="59"/>
      <c r="F26" s="56" t="s">
        <v>39</v>
      </c>
      <c r="G26" s="57" t="s">
        <v>10</v>
      </c>
      <c r="H26" s="56" t="s">
        <v>12</v>
      </c>
      <c r="I26" s="59"/>
      <c r="J26" s="59"/>
      <c r="K26" s="59"/>
      <c r="L26" s="59"/>
      <c r="M26" s="59"/>
      <c r="N26" s="33"/>
      <c r="O26" s="60"/>
      <c r="P26" s="60"/>
      <c r="Q26" s="33"/>
      <c r="R26" s="33"/>
      <c r="S26" s="33"/>
    </row>
    <row r="27" spans="1:19" x14ac:dyDescent="0.2">
      <c r="A27" s="61" t="s">
        <v>40</v>
      </c>
      <c r="B27" s="190"/>
      <c r="C27" s="154">
        <v>97925.099999999991</v>
      </c>
      <c r="D27" s="191">
        <f>B27*C27</f>
        <v>0</v>
      </c>
      <c r="E27" s="62"/>
      <c r="F27" s="190"/>
      <c r="G27" s="154">
        <v>56000</v>
      </c>
      <c r="H27" s="191">
        <f>F27*G27</f>
        <v>0</v>
      </c>
      <c r="I27" s="62"/>
      <c r="J27" s="147"/>
      <c r="K27" s="159"/>
      <c r="L27" s="160"/>
      <c r="M27" s="62"/>
      <c r="N27" s="33"/>
      <c r="O27" s="3"/>
      <c r="P27" s="3"/>
      <c r="Q27" s="33"/>
      <c r="R27" s="33"/>
      <c r="S27" s="33"/>
    </row>
    <row r="28" spans="1:19" ht="14.85" customHeight="1" x14ac:dyDescent="0.25">
      <c r="A28" s="61" t="s">
        <v>74</v>
      </c>
      <c r="B28" s="190"/>
      <c r="C28" s="154">
        <v>27978.600000000002</v>
      </c>
      <c r="D28" s="191">
        <f>B28*C28</f>
        <v>0</v>
      </c>
      <c r="E28" s="62"/>
      <c r="F28" s="190"/>
      <c r="G28" s="154">
        <v>16000</v>
      </c>
      <c r="H28" s="191">
        <f>F28*G28</f>
        <v>0</v>
      </c>
      <c r="I28" s="62"/>
      <c r="J28" s="147"/>
      <c r="K28" s="159"/>
      <c r="L28" s="160"/>
      <c r="M28" s="62"/>
      <c r="N28" s="63"/>
      <c r="O28" s="33"/>
      <c r="P28" s="33"/>
      <c r="Q28" s="33"/>
      <c r="R28" s="33"/>
      <c r="S28" s="33"/>
    </row>
    <row r="29" spans="1:19" ht="15" x14ac:dyDescent="0.25">
      <c r="A29" s="61" t="s">
        <v>75</v>
      </c>
      <c r="B29" s="190"/>
      <c r="C29" s="154">
        <v>6994.6500000000005</v>
      </c>
      <c r="D29" s="191">
        <f>B29*C29</f>
        <v>0</v>
      </c>
      <c r="E29" s="62"/>
      <c r="F29" s="190"/>
      <c r="G29" s="154">
        <v>4000</v>
      </c>
      <c r="H29" s="191">
        <f>F29*G29</f>
        <v>0</v>
      </c>
      <c r="I29" s="62"/>
      <c r="J29" s="147"/>
      <c r="K29" s="159"/>
      <c r="L29" s="160"/>
      <c r="M29" s="62"/>
      <c r="N29" s="63"/>
      <c r="O29" s="33"/>
      <c r="P29" s="33"/>
      <c r="Q29" s="33"/>
      <c r="R29" s="33"/>
      <c r="S29" s="33"/>
    </row>
    <row r="30" spans="1:19" ht="18" x14ac:dyDescent="0.25">
      <c r="A30" s="61" t="s">
        <v>76</v>
      </c>
      <c r="B30" s="190"/>
      <c r="C30" s="154">
        <v>6994.6500000000005</v>
      </c>
      <c r="D30" s="191">
        <f>B30*C30</f>
        <v>0</v>
      </c>
      <c r="E30" s="62"/>
      <c r="F30" s="190"/>
      <c r="G30" s="154">
        <v>4000</v>
      </c>
      <c r="H30" s="191">
        <f>F30*G30</f>
        <v>0</v>
      </c>
      <c r="I30" s="62"/>
      <c r="J30" s="147"/>
      <c r="K30" s="164"/>
      <c r="L30" s="160"/>
      <c r="M30" s="62"/>
      <c r="N30" s="63"/>
      <c r="O30" s="33"/>
      <c r="P30" s="33"/>
      <c r="Q30" s="33"/>
      <c r="R30" s="33"/>
      <c r="S30" s="33"/>
    </row>
    <row r="31" spans="1:19" s="69" customFormat="1" ht="14.85" customHeight="1" x14ac:dyDescent="0.25">
      <c r="A31" s="64" t="s">
        <v>43</v>
      </c>
      <c r="B31" s="153">
        <v>139893</v>
      </c>
      <c r="C31" s="65"/>
      <c r="D31" s="192">
        <f>SUM(D27:D30)</f>
        <v>0</v>
      </c>
      <c r="E31" s="66"/>
      <c r="F31" s="153">
        <v>80000</v>
      </c>
      <c r="G31" s="65"/>
      <c r="H31" s="192">
        <f>SUM(H27:H30)</f>
        <v>0</v>
      </c>
      <c r="I31" s="66"/>
      <c r="J31" s="161"/>
      <c r="K31" s="66"/>
      <c r="L31" s="162"/>
      <c r="M31" s="66"/>
      <c r="N31" s="67"/>
      <c r="O31" s="68"/>
      <c r="P31" s="68"/>
      <c r="Q31" s="68"/>
      <c r="R31" s="68"/>
      <c r="S31" s="68"/>
    </row>
    <row r="32" spans="1:19" ht="14.85" customHeight="1" x14ac:dyDescent="0.2">
      <c r="A32" s="70"/>
      <c r="B32" s="71"/>
      <c r="C32" s="66"/>
      <c r="D32" s="165"/>
      <c r="E32" s="71"/>
      <c r="F32" s="72"/>
      <c r="G32" s="66"/>
      <c r="H32" s="73"/>
      <c r="I32" s="71"/>
      <c r="J32" s="79"/>
      <c r="K32" s="71"/>
      <c r="L32" s="71"/>
      <c r="M32" s="71"/>
      <c r="N32" s="33"/>
      <c r="O32" s="33"/>
      <c r="P32" s="33"/>
      <c r="Q32" s="33"/>
      <c r="R32" s="33"/>
      <c r="S32" s="33"/>
    </row>
    <row r="33" spans="1:19" ht="14.85" customHeight="1" x14ac:dyDescent="0.2">
      <c r="A33" s="38"/>
      <c r="B33" s="39"/>
      <c r="C33" s="40"/>
      <c r="D33" s="166"/>
      <c r="E33" s="42"/>
      <c r="F33" s="43"/>
      <c r="G33" s="44"/>
      <c r="J33" s="33"/>
      <c r="K33" s="129"/>
      <c r="L33" s="33"/>
      <c r="N33" s="33"/>
      <c r="O33" s="33"/>
      <c r="P33" s="33"/>
      <c r="Q33" s="33"/>
      <c r="R33" s="33"/>
      <c r="S33" s="33"/>
    </row>
    <row r="34" spans="1:19" x14ac:dyDescent="0.2">
      <c r="A34" s="123" t="s">
        <v>83</v>
      </c>
      <c r="B34" s="248" t="s">
        <v>35</v>
      </c>
      <c r="C34" s="250"/>
      <c r="D34" s="250"/>
      <c r="E34" s="250"/>
      <c r="F34" s="249"/>
      <c r="G34" s="46"/>
      <c r="H34" s="167"/>
      <c r="J34" s="163"/>
      <c r="K34" s="124"/>
      <c r="L34" s="33"/>
      <c r="N34" s="33"/>
      <c r="O34" s="33"/>
      <c r="P34" s="33"/>
      <c r="Q34" s="33"/>
      <c r="R34" s="33"/>
      <c r="S34" s="33"/>
    </row>
    <row r="35" spans="1:19" x14ac:dyDescent="0.2">
      <c r="A35" s="74"/>
      <c r="B35" s="126" t="s">
        <v>81</v>
      </c>
      <c r="C35" s="76"/>
      <c r="D35" s="77"/>
      <c r="E35" s="51"/>
      <c r="F35" s="126" t="s">
        <v>82</v>
      </c>
      <c r="G35" s="53"/>
      <c r="H35" s="54"/>
      <c r="J35" s="51"/>
      <c r="K35" s="51"/>
      <c r="L35" s="33"/>
      <c r="N35" s="33"/>
      <c r="O35" s="60"/>
      <c r="P35" s="60"/>
      <c r="Q35" s="33"/>
      <c r="R35" s="33"/>
      <c r="S35" s="33"/>
    </row>
    <row r="36" spans="1:19" ht="30" customHeight="1" x14ac:dyDescent="0.2">
      <c r="A36" s="55" t="s">
        <v>38</v>
      </c>
      <c r="B36" s="56" t="s">
        <v>39</v>
      </c>
      <c r="C36" s="57" t="s">
        <v>10</v>
      </c>
      <c r="D36" s="58" t="s">
        <v>12</v>
      </c>
      <c r="E36" s="59"/>
      <c r="F36" s="56" t="s">
        <v>39</v>
      </c>
      <c r="G36" s="57" t="s">
        <v>10</v>
      </c>
      <c r="H36" s="56" t="s">
        <v>12</v>
      </c>
      <c r="I36" s="59"/>
      <c r="J36" s="59"/>
      <c r="K36" s="59"/>
      <c r="L36" s="59"/>
      <c r="M36" s="59"/>
      <c r="N36" s="33"/>
      <c r="O36" s="3"/>
      <c r="P36" s="3"/>
      <c r="Q36" s="33"/>
      <c r="R36" s="33"/>
      <c r="S36" s="33"/>
    </row>
    <row r="37" spans="1:19" x14ac:dyDescent="0.2">
      <c r="A37" s="61" t="s">
        <v>40</v>
      </c>
      <c r="B37" s="190"/>
      <c r="C37" s="154">
        <v>300</v>
      </c>
      <c r="D37" s="191">
        <f t="shared" ref="D37:D43" si="1">B37*C37</f>
        <v>0</v>
      </c>
      <c r="E37" s="62"/>
      <c r="F37" s="190"/>
      <c r="G37" s="154">
        <v>200</v>
      </c>
      <c r="H37" s="191">
        <f t="shared" ref="H37:H43" si="2">F37*G37</f>
        <v>0</v>
      </c>
      <c r="I37" s="62"/>
      <c r="J37" s="147"/>
      <c r="K37" s="159"/>
      <c r="L37" s="160"/>
      <c r="M37" s="62"/>
      <c r="N37" s="33"/>
      <c r="O37" s="33"/>
      <c r="P37" s="33"/>
      <c r="Q37" s="33"/>
      <c r="R37" s="33"/>
      <c r="S37" s="33"/>
    </row>
    <row r="38" spans="1:19" x14ac:dyDescent="0.2">
      <c r="A38" s="61" t="s">
        <v>74</v>
      </c>
      <c r="B38" s="190"/>
      <c r="C38" s="154">
        <v>300</v>
      </c>
      <c r="D38" s="191">
        <f t="shared" si="1"/>
        <v>0</v>
      </c>
      <c r="E38" s="62"/>
      <c r="F38" s="190"/>
      <c r="G38" s="154">
        <v>200</v>
      </c>
      <c r="H38" s="191">
        <f t="shared" si="2"/>
        <v>0</v>
      </c>
      <c r="I38" s="62"/>
      <c r="J38" s="147"/>
      <c r="K38" s="159"/>
      <c r="L38" s="160"/>
      <c r="M38" s="62"/>
      <c r="N38" s="33"/>
      <c r="O38" s="33"/>
      <c r="P38" s="33"/>
      <c r="Q38" s="33"/>
      <c r="R38" s="33"/>
      <c r="S38" s="33"/>
    </row>
    <row r="39" spans="1:19" x14ac:dyDescent="0.2">
      <c r="A39" s="61" t="s">
        <v>75</v>
      </c>
      <c r="B39" s="190"/>
      <c r="C39" s="154">
        <v>300</v>
      </c>
      <c r="D39" s="191">
        <f t="shared" si="1"/>
        <v>0</v>
      </c>
      <c r="E39" s="62"/>
      <c r="F39" s="190"/>
      <c r="G39" s="154">
        <v>200</v>
      </c>
      <c r="H39" s="191">
        <f t="shared" si="2"/>
        <v>0</v>
      </c>
      <c r="I39" s="62"/>
      <c r="J39" s="147"/>
      <c r="K39" s="159"/>
      <c r="L39" s="160"/>
      <c r="M39" s="62"/>
      <c r="N39" s="33"/>
      <c r="O39" s="33"/>
      <c r="P39" s="33"/>
      <c r="Q39" s="33"/>
      <c r="R39" s="33"/>
      <c r="S39" s="33"/>
    </row>
    <row r="40" spans="1:19" x14ac:dyDescent="0.2">
      <c r="A40" s="61" t="s">
        <v>76</v>
      </c>
      <c r="B40" s="190"/>
      <c r="C40" s="154">
        <v>300</v>
      </c>
      <c r="D40" s="191">
        <f t="shared" si="1"/>
        <v>0</v>
      </c>
      <c r="E40" s="62"/>
      <c r="F40" s="190"/>
      <c r="G40" s="154">
        <v>200</v>
      </c>
      <c r="H40" s="191">
        <f t="shared" si="2"/>
        <v>0</v>
      </c>
      <c r="I40" s="62"/>
      <c r="J40" s="147"/>
      <c r="K40" s="159"/>
      <c r="L40" s="160"/>
      <c r="M40" s="62"/>
      <c r="N40" s="33"/>
      <c r="O40" s="33"/>
      <c r="P40" s="33"/>
      <c r="Q40" s="33"/>
      <c r="R40" s="33"/>
      <c r="S40" s="33"/>
    </row>
    <row r="41" spans="1:19" x14ac:dyDescent="0.2">
      <c r="A41" s="61" t="s">
        <v>41</v>
      </c>
      <c r="B41" s="190"/>
      <c r="C41" s="154">
        <v>1200</v>
      </c>
      <c r="D41" s="191">
        <f t="shared" si="1"/>
        <v>0</v>
      </c>
      <c r="E41" s="62"/>
      <c r="F41" s="190"/>
      <c r="G41" s="154">
        <v>800</v>
      </c>
      <c r="H41" s="191">
        <f t="shared" si="2"/>
        <v>0</v>
      </c>
      <c r="I41" s="62"/>
      <c r="J41" s="147"/>
      <c r="K41" s="159"/>
      <c r="L41" s="160"/>
      <c r="M41" s="62"/>
      <c r="N41" s="33"/>
      <c r="O41" s="33"/>
      <c r="P41" s="33"/>
      <c r="Q41" s="33"/>
      <c r="R41" s="33"/>
      <c r="S41" s="33"/>
    </row>
    <row r="42" spans="1:19" x14ac:dyDescent="0.2">
      <c r="A42" s="61" t="s">
        <v>77</v>
      </c>
      <c r="B42" s="190"/>
      <c r="C42" s="154">
        <v>2400</v>
      </c>
      <c r="D42" s="191">
        <f t="shared" si="1"/>
        <v>0</v>
      </c>
      <c r="E42" s="62"/>
      <c r="F42" s="190"/>
      <c r="G42" s="154">
        <v>1600</v>
      </c>
      <c r="H42" s="191">
        <f t="shared" si="2"/>
        <v>0</v>
      </c>
      <c r="I42" s="62"/>
      <c r="J42" s="147"/>
      <c r="K42" s="159"/>
      <c r="L42" s="160"/>
      <c r="M42" s="62"/>
      <c r="N42" s="33"/>
      <c r="O42" s="33"/>
      <c r="P42" s="33"/>
      <c r="Q42" s="33"/>
      <c r="R42" s="33"/>
      <c r="S42" s="33"/>
    </row>
    <row r="43" spans="1:19" x14ac:dyDescent="0.2">
      <c r="A43" s="61" t="s">
        <v>78</v>
      </c>
      <c r="B43" s="190"/>
      <c r="C43" s="154">
        <v>1200</v>
      </c>
      <c r="D43" s="191">
        <f t="shared" si="1"/>
        <v>0</v>
      </c>
      <c r="E43" s="62"/>
      <c r="F43" s="190"/>
      <c r="G43" s="154">
        <v>800</v>
      </c>
      <c r="H43" s="191">
        <f t="shared" si="2"/>
        <v>0</v>
      </c>
      <c r="I43" s="62"/>
      <c r="J43" s="147"/>
      <c r="K43" s="159"/>
      <c r="L43" s="160"/>
      <c r="M43" s="62"/>
      <c r="N43" s="33"/>
      <c r="O43" s="33"/>
      <c r="P43" s="33"/>
      <c r="Q43" s="33"/>
      <c r="R43" s="33"/>
      <c r="S43" s="33"/>
    </row>
    <row r="44" spans="1:19" s="69" customFormat="1" ht="14.85" customHeight="1" x14ac:dyDescent="0.2">
      <c r="A44" s="64" t="s">
        <v>43</v>
      </c>
      <c r="B44" s="153">
        <v>6000</v>
      </c>
      <c r="C44" s="65"/>
      <c r="D44" s="192">
        <f>SUM(D37:D43)</f>
        <v>0</v>
      </c>
      <c r="E44" s="66"/>
      <c r="F44" s="153">
        <v>4000</v>
      </c>
      <c r="G44" s="65"/>
      <c r="H44" s="192">
        <f>SUM(H37:H43)</f>
        <v>0</v>
      </c>
      <c r="I44" s="66"/>
      <c r="J44" s="161"/>
      <c r="K44" s="66"/>
      <c r="L44" s="162"/>
      <c r="M44" s="66"/>
      <c r="N44" s="68"/>
      <c r="O44" s="68"/>
      <c r="P44" s="68"/>
      <c r="Q44" s="68"/>
      <c r="R44" s="68"/>
      <c r="S44" s="68"/>
    </row>
    <row r="45" spans="1:19" ht="14.85" customHeight="1" x14ac:dyDescent="0.2">
      <c r="A45" s="38"/>
      <c r="B45" s="71"/>
      <c r="C45" s="66"/>
      <c r="D45" s="165"/>
      <c r="E45" s="71"/>
      <c r="F45" s="72"/>
      <c r="G45" s="168"/>
      <c r="H45" s="73"/>
      <c r="I45" s="71"/>
      <c r="J45" s="72"/>
      <c r="K45" s="79"/>
      <c r="L45" s="73"/>
      <c r="M45" s="71"/>
      <c r="N45" s="33"/>
      <c r="O45" s="33"/>
      <c r="P45" s="33"/>
      <c r="Q45" s="33"/>
      <c r="R45" s="33"/>
      <c r="S45" s="33"/>
    </row>
    <row r="46" spans="1:19" x14ac:dyDescent="0.2">
      <c r="A46" s="38"/>
      <c r="B46" s="39"/>
      <c r="C46" s="40"/>
      <c r="D46" s="166"/>
      <c r="E46" s="42"/>
      <c r="F46" s="43"/>
      <c r="G46" s="44"/>
      <c r="K46" s="43"/>
      <c r="N46" s="33"/>
      <c r="O46" s="33"/>
      <c r="P46" s="33"/>
      <c r="Q46" s="33"/>
      <c r="R46" s="33"/>
      <c r="S46" s="33"/>
    </row>
    <row r="47" spans="1:19" x14ac:dyDescent="0.2">
      <c r="A47" s="131" t="s">
        <v>52</v>
      </c>
      <c r="B47" s="251" t="s">
        <v>46</v>
      </c>
      <c r="C47" s="251"/>
      <c r="D47" s="251"/>
      <c r="E47" s="251"/>
      <c r="F47" s="251"/>
      <c r="G47" s="46"/>
      <c r="H47" s="167"/>
      <c r="J47" s="167"/>
      <c r="K47" s="173"/>
      <c r="L47" s="167"/>
      <c r="N47" s="33"/>
      <c r="O47" s="33"/>
      <c r="P47" s="33"/>
      <c r="Q47" s="33"/>
      <c r="R47" s="33"/>
      <c r="S47" s="33"/>
    </row>
    <row r="48" spans="1:19" ht="23.85" customHeight="1" x14ac:dyDescent="0.2">
      <c r="A48" s="133"/>
      <c r="B48" s="181" t="s">
        <v>84</v>
      </c>
      <c r="C48" s="76"/>
      <c r="D48" s="77"/>
      <c r="E48" s="51"/>
      <c r="F48" s="169" t="s">
        <v>85</v>
      </c>
      <c r="G48" s="53"/>
      <c r="H48" s="54"/>
      <c r="J48" s="126" t="s">
        <v>82</v>
      </c>
      <c r="K48" s="52"/>
      <c r="L48" s="54"/>
      <c r="N48" s="33"/>
      <c r="O48" s="33"/>
      <c r="P48" s="33"/>
      <c r="Q48" s="33"/>
      <c r="R48" s="33"/>
      <c r="S48" s="33"/>
    </row>
    <row r="49" spans="1:19" x14ac:dyDescent="0.2">
      <c r="A49" s="55" t="s">
        <v>38</v>
      </c>
      <c r="B49" s="56" t="s">
        <v>39</v>
      </c>
      <c r="C49" s="57" t="s">
        <v>10</v>
      </c>
      <c r="D49" s="82" t="s">
        <v>12</v>
      </c>
      <c r="E49" s="59"/>
      <c r="F49" s="83" t="s">
        <v>39</v>
      </c>
      <c r="G49" s="57" t="s">
        <v>10</v>
      </c>
      <c r="H49" s="83" t="s">
        <v>12</v>
      </c>
      <c r="I49" s="59"/>
      <c r="J49" s="56" t="s">
        <v>39</v>
      </c>
      <c r="K49" s="56" t="s">
        <v>10</v>
      </c>
      <c r="L49" s="83" t="s">
        <v>12</v>
      </c>
      <c r="M49" s="59"/>
      <c r="N49" s="33"/>
      <c r="O49" s="60"/>
      <c r="P49" s="60"/>
      <c r="Q49" s="33"/>
      <c r="R49" s="33"/>
      <c r="S49" s="33"/>
    </row>
    <row r="50" spans="1:19" x14ac:dyDescent="0.2">
      <c r="A50" s="61" t="s">
        <v>143</v>
      </c>
      <c r="B50" s="190"/>
      <c r="C50" s="154">
        <v>630</v>
      </c>
      <c r="D50" s="191">
        <f t="shared" ref="D50:D51" si="3">B50*C50</f>
        <v>0</v>
      </c>
      <c r="E50" s="62"/>
      <c r="F50" s="190"/>
      <c r="G50" s="154">
        <v>630</v>
      </c>
      <c r="H50" s="191">
        <f t="shared" ref="H50:H51" si="4">F50*G50</f>
        <v>0</v>
      </c>
      <c r="I50" s="62"/>
      <c r="J50" s="190"/>
      <c r="K50" s="154">
        <v>630</v>
      </c>
      <c r="L50" s="191">
        <f t="shared" ref="L50:L51" si="5">J50*K50</f>
        <v>0</v>
      </c>
      <c r="M50" s="62"/>
      <c r="N50" s="33"/>
      <c r="O50" s="3"/>
      <c r="P50" s="3"/>
      <c r="Q50" s="33"/>
      <c r="R50" s="33"/>
      <c r="S50" s="33"/>
    </row>
    <row r="51" spans="1:19" x14ac:dyDescent="0.2">
      <c r="A51" s="61" t="s">
        <v>55</v>
      </c>
      <c r="B51" s="190"/>
      <c r="C51" s="154">
        <v>315</v>
      </c>
      <c r="D51" s="191">
        <f t="shared" si="3"/>
        <v>0</v>
      </c>
      <c r="E51" s="62"/>
      <c r="F51" s="190"/>
      <c r="G51" s="154">
        <v>315</v>
      </c>
      <c r="H51" s="191">
        <f t="shared" si="4"/>
        <v>0</v>
      </c>
      <c r="I51" s="62"/>
      <c r="J51" s="190"/>
      <c r="K51" s="154">
        <v>315</v>
      </c>
      <c r="L51" s="191">
        <f t="shared" si="5"/>
        <v>0</v>
      </c>
      <c r="M51" s="62"/>
      <c r="N51" s="33"/>
      <c r="O51" s="33"/>
      <c r="P51" s="33"/>
      <c r="Q51" s="33"/>
      <c r="R51" s="33"/>
      <c r="S51" s="33"/>
    </row>
    <row r="52" spans="1:19" s="69" customFormat="1" ht="14.85" customHeight="1" x14ac:dyDescent="0.2">
      <c r="A52" s="64" t="s">
        <v>43</v>
      </c>
      <c r="B52" s="153">
        <v>945</v>
      </c>
      <c r="C52" s="65"/>
      <c r="D52" s="192">
        <f>SUM(D50:D51)</f>
        <v>0</v>
      </c>
      <c r="E52" s="66"/>
      <c r="F52" s="153">
        <v>945</v>
      </c>
      <c r="G52" s="65"/>
      <c r="H52" s="192">
        <f>SUM(H50:H51)</f>
        <v>0</v>
      </c>
      <c r="I52" s="66"/>
      <c r="J52" s="156">
        <v>945</v>
      </c>
      <c r="K52" s="65"/>
      <c r="L52" s="192">
        <f>SUM(L50:L51)</f>
        <v>0</v>
      </c>
      <c r="M52" s="66"/>
      <c r="N52" s="68"/>
      <c r="O52" s="68"/>
      <c r="P52" s="68"/>
      <c r="Q52" s="68"/>
      <c r="R52" s="68"/>
      <c r="S52" s="68"/>
    </row>
    <row r="53" spans="1:19" x14ac:dyDescent="0.2">
      <c r="A53" s="33"/>
      <c r="B53" s="84"/>
      <c r="C53" s="85"/>
      <c r="D53" s="86"/>
      <c r="F53" s="84"/>
      <c r="G53" s="85"/>
      <c r="H53" s="33"/>
      <c r="J53" s="33"/>
      <c r="K53" s="33"/>
      <c r="L53" s="33"/>
      <c r="N53" s="33"/>
      <c r="O53" s="33"/>
      <c r="P53" s="33"/>
      <c r="Q53" s="33"/>
      <c r="R53" s="33"/>
      <c r="S53" s="33"/>
    </row>
    <row r="54" spans="1:19" x14ac:dyDescent="0.2">
      <c r="A54" s="33"/>
      <c r="B54" s="84"/>
      <c r="C54" s="85"/>
      <c r="D54" s="86"/>
      <c r="F54" s="84"/>
      <c r="G54" s="85"/>
      <c r="H54" s="33"/>
      <c r="J54" s="33"/>
      <c r="K54" s="33"/>
      <c r="L54" s="33"/>
      <c r="N54" s="33"/>
      <c r="O54" s="33"/>
      <c r="P54" s="33"/>
      <c r="Q54" s="33"/>
      <c r="R54" s="33"/>
      <c r="S54" s="33"/>
    </row>
    <row r="55" spans="1:19" x14ac:dyDescent="0.2">
      <c r="A55" s="179" t="s">
        <v>86</v>
      </c>
      <c r="B55" s="251" t="s">
        <v>46</v>
      </c>
      <c r="C55" s="251"/>
      <c r="D55" s="251"/>
      <c r="E55" s="251"/>
      <c r="F55" s="251"/>
      <c r="G55" s="46"/>
      <c r="H55" s="167"/>
      <c r="J55" s="167"/>
      <c r="K55" s="173"/>
      <c r="L55" s="167"/>
      <c r="N55" s="33"/>
      <c r="O55" s="33"/>
      <c r="P55" s="33"/>
      <c r="Q55" s="33"/>
      <c r="R55" s="33"/>
      <c r="S55" s="33"/>
    </row>
    <row r="56" spans="1:19" ht="23.85" customHeight="1" x14ac:dyDescent="0.2">
      <c r="A56" s="74"/>
      <c r="B56" s="181" t="s">
        <v>84</v>
      </c>
      <c r="C56" s="76"/>
      <c r="D56" s="77"/>
      <c r="E56" s="51"/>
      <c r="F56" s="169" t="s">
        <v>85</v>
      </c>
      <c r="G56" s="53"/>
      <c r="H56" s="54"/>
      <c r="J56" s="126" t="s">
        <v>82</v>
      </c>
      <c r="K56" s="52"/>
      <c r="L56" s="54"/>
      <c r="N56" s="33"/>
      <c r="O56" s="33"/>
      <c r="P56" s="33"/>
      <c r="Q56" s="33"/>
      <c r="R56" s="33"/>
      <c r="S56" s="33"/>
    </row>
    <row r="57" spans="1:19" x14ac:dyDescent="0.2">
      <c r="A57" s="55" t="s">
        <v>38</v>
      </c>
      <c r="B57" s="56" t="s">
        <v>39</v>
      </c>
      <c r="C57" s="57" t="s">
        <v>10</v>
      </c>
      <c r="D57" s="82" t="s">
        <v>12</v>
      </c>
      <c r="E57" s="59"/>
      <c r="F57" s="83" t="s">
        <v>39</v>
      </c>
      <c r="G57" s="57" t="s">
        <v>10</v>
      </c>
      <c r="H57" s="83" t="s">
        <v>12</v>
      </c>
      <c r="I57" s="59"/>
      <c r="J57" s="56" t="s">
        <v>39</v>
      </c>
      <c r="K57" s="56" t="s">
        <v>10</v>
      </c>
      <c r="L57" s="83" t="s">
        <v>12</v>
      </c>
      <c r="M57" s="59"/>
      <c r="N57" s="33"/>
      <c r="O57" s="60"/>
      <c r="P57" s="60"/>
      <c r="Q57" s="33"/>
      <c r="R57" s="33"/>
      <c r="S57" s="33"/>
    </row>
    <row r="58" spans="1:19" x14ac:dyDescent="0.2">
      <c r="A58" s="180" t="s">
        <v>57</v>
      </c>
      <c r="B58" s="190"/>
      <c r="C58" s="154">
        <v>1200</v>
      </c>
      <c r="D58" s="191">
        <f>B58*C58</f>
        <v>0</v>
      </c>
      <c r="E58" s="62"/>
      <c r="F58" s="190"/>
      <c r="G58" s="154">
        <v>400</v>
      </c>
      <c r="H58" s="191">
        <f>F58*G58</f>
        <v>0</v>
      </c>
      <c r="I58" s="62"/>
      <c r="J58" s="190"/>
      <c r="K58" s="154">
        <v>400</v>
      </c>
      <c r="L58" s="191">
        <f>J58*K58</f>
        <v>0</v>
      </c>
      <c r="M58" s="62"/>
      <c r="N58" s="33"/>
      <c r="O58" s="3"/>
      <c r="P58" s="3"/>
      <c r="Q58" s="33"/>
      <c r="R58" s="33"/>
      <c r="S58" s="33"/>
    </row>
    <row r="59" spans="1:19" s="69" customFormat="1" ht="14.85" customHeight="1" x14ac:dyDescent="0.2">
      <c r="A59" s="64" t="s">
        <v>43</v>
      </c>
      <c r="B59" s="153">
        <v>1200</v>
      </c>
      <c r="C59" s="65"/>
      <c r="D59" s="192">
        <f>SUM(D58:D58)</f>
        <v>0</v>
      </c>
      <c r="E59" s="66"/>
      <c r="F59" s="153">
        <v>400</v>
      </c>
      <c r="G59" s="65"/>
      <c r="H59" s="192">
        <f>SUM(H58:H58)</f>
        <v>0</v>
      </c>
      <c r="I59" s="66"/>
      <c r="J59" s="156">
        <v>400</v>
      </c>
      <c r="K59" s="65"/>
      <c r="L59" s="192">
        <f>SUM(L58:L58)</f>
        <v>0</v>
      </c>
      <c r="M59" s="66"/>
      <c r="N59" s="68"/>
      <c r="O59" s="68"/>
      <c r="P59" s="68"/>
      <c r="Q59" s="68"/>
      <c r="R59" s="68"/>
      <c r="S59" s="68"/>
    </row>
    <row r="60" spans="1:19" x14ac:dyDescent="0.2">
      <c r="A60" s="33"/>
      <c r="B60" s="84"/>
      <c r="C60" s="85"/>
      <c r="D60" s="86"/>
      <c r="F60" s="84"/>
      <c r="G60" s="85"/>
      <c r="H60" s="33"/>
      <c r="J60" s="33"/>
      <c r="K60" s="33"/>
      <c r="L60" s="33"/>
      <c r="N60" s="33"/>
      <c r="O60" s="33"/>
      <c r="P60" s="33"/>
      <c r="Q60" s="33"/>
      <c r="R60" s="33"/>
      <c r="S60" s="33"/>
    </row>
    <row r="61" spans="1:19" x14ac:dyDescent="0.2">
      <c r="B61" s="84"/>
      <c r="C61" s="85"/>
      <c r="D61" s="86"/>
      <c r="F61" s="84"/>
      <c r="G61" s="85"/>
      <c r="H61" s="33"/>
      <c r="J61" s="33"/>
      <c r="K61" s="33"/>
      <c r="L61" s="33"/>
      <c r="N61" s="33"/>
      <c r="O61" s="33"/>
      <c r="P61" s="33"/>
      <c r="Q61" s="33"/>
      <c r="R61" s="33"/>
      <c r="S61" s="33"/>
    </row>
    <row r="62" spans="1:19" x14ac:dyDescent="0.2">
      <c r="A62" s="179" t="s">
        <v>87</v>
      </c>
      <c r="B62" s="251" t="s">
        <v>46</v>
      </c>
      <c r="C62" s="251"/>
      <c r="D62" s="251"/>
      <c r="E62" s="251"/>
      <c r="F62" s="251"/>
      <c r="G62" s="46"/>
      <c r="H62" s="167"/>
      <c r="J62" s="167"/>
      <c r="K62" s="173"/>
      <c r="L62" s="167"/>
      <c r="N62" s="33"/>
      <c r="O62" s="33"/>
      <c r="P62" s="33"/>
      <c r="Q62" s="33"/>
      <c r="R62" s="33"/>
      <c r="S62" s="33"/>
    </row>
    <row r="63" spans="1:19" ht="23.85" customHeight="1" x14ac:dyDescent="0.2">
      <c r="A63" s="74"/>
      <c r="B63" s="181" t="s">
        <v>84</v>
      </c>
      <c r="C63" s="76"/>
      <c r="D63" s="77"/>
      <c r="E63" s="51"/>
      <c r="F63" s="169" t="s">
        <v>85</v>
      </c>
      <c r="G63" s="53"/>
      <c r="H63" s="54"/>
      <c r="J63" s="126" t="s">
        <v>82</v>
      </c>
      <c r="K63" s="52"/>
      <c r="L63" s="54"/>
      <c r="N63" s="33"/>
      <c r="O63" s="33"/>
      <c r="P63" s="33"/>
      <c r="Q63" s="33"/>
      <c r="R63" s="33"/>
      <c r="S63" s="33"/>
    </row>
    <row r="64" spans="1:19" x14ac:dyDescent="0.2">
      <c r="A64" s="55" t="s">
        <v>38</v>
      </c>
      <c r="B64" s="56" t="s">
        <v>39</v>
      </c>
      <c r="C64" s="57" t="s">
        <v>10</v>
      </c>
      <c r="D64" s="82" t="s">
        <v>12</v>
      </c>
      <c r="E64" s="59"/>
      <c r="F64" s="83" t="s">
        <v>39</v>
      </c>
      <c r="G64" s="57" t="s">
        <v>10</v>
      </c>
      <c r="H64" s="83" t="s">
        <v>12</v>
      </c>
      <c r="I64" s="59"/>
      <c r="J64" s="56" t="s">
        <v>39</v>
      </c>
      <c r="K64" s="56" t="s">
        <v>10</v>
      </c>
      <c r="L64" s="83" t="s">
        <v>12</v>
      </c>
      <c r="M64" s="59"/>
      <c r="N64" s="33"/>
      <c r="O64" s="60"/>
      <c r="P64" s="60"/>
      <c r="Q64" s="33"/>
      <c r="R64" s="33"/>
      <c r="S64" s="33"/>
    </row>
    <row r="65" spans="1:19" x14ac:dyDescent="0.2">
      <c r="A65" s="180" t="s">
        <v>57</v>
      </c>
      <c r="B65" s="190"/>
      <c r="C65" s="154">
        <v>700</v>
      </c>
      <c r="D65" s="191">
        <f>B65*C65</f>
        <v>0</v>
      </c>
      <c r="E65" s="62"/>
      <c r="F65" s="190"/>
      <c r="G65" s="154">
        <v>200</v>
      </c>
      <c r="H65" s="191">
        <f>F65*G65</f>
        <v>0</v>
      </c>
      <c r="I65" s="62"/>
      <c r="J65" s="190"/>
      <c r="K65" s="154">
        <v>100</v>
      </c>
      <c r="L65" s="191">
        <f>J65*K65</f>
        <v>0</v>
      </c>
      <c r="M65" s="62"/>
      <c r="N65" s="33"/>
      <c r="O65" s="3"/>
      <c r="P65" s="3"/>
      <c r="Q65" s="33"/>
      <c r="R65" s="33"/>
      <c r="S65" s="33"/>
    </row>
    <row r="66" spans="1:19" s="69" customFormat="1" ht="14.85" customHeight="1" x14ac:dyDescent="0.2">
      <c r="A66" s="64" t="s">
        <v>43</v>
      </c>
      <c r="B66" s="153">
        <v>700</v>
      </c>
      <c r="C66" s="65"/>
      <c r="D66" s="192">
        <f>SUM(D65:D65)</f>
        <v>0</v>
      </c>
      <c r="E66" s="66"/>
      <c r="F66" s="153">
        <v>200</v>
      </c>
      <c r="G66" s="65"/>
      <c r="H66" s="192">
        <f>SUM(H65:H65)</f>
        <v>0</v>
      </c>
      <c r="I66" s="66"/>
      <c r="J66" s="156">
        <v>100</v>
      </c>
      <c r="K66" s="65"/>
      <c r="L66" s="192">
        <f>SUM(L65:L65)</f>
        <v>0</v>
      </c>
      <c r="M66" s="66"/>
      <c r="N66" s="68"/>
      <c r="O66" s="68"/>
      <c r="P66" s="68"/>
      <c r="Q66" s="68"/>
      <c r="R66" s="68"/>
      <c r="S66" s="68"/>
    </row>
    <row r="67" spans="1:19" x14ac:dyDescent="0.2">
      <c r="A67" s="33"/>
      <c r="B67" s="84"/>
      <c r="C67" s="85"/>
      <c r="D67" s="86"/>
      <c r="F67" s="84"/>
      <c r="G67" s="85"/>
      <c r="H67" s="33"/>
      <c r="J67" s="33"/>
      <c r="K67" s="33"/>
      <c r="L67" s="33"/>
      <c r="N67" s="33"/>
      <c r="O67" s="33"/>
      <c r="P67" s="33"/>
      <c r="Q67" s="33"/>
      <c r="R67" s="33"/>
      <c r="S67" s="33"/>
    </row>
    <row r="68" spans="1:19" ht="13.5" thickBot="1" x14ac:dyDescent="0.25">
      <c r="D68" s="86"/>
    </row>
    <row r="69" spans="1:19" s="117" customFormat="1" ht="22.5" x14ac:dyDescent="0.3">
      <c r="A69" s="182" t="s">
        <v>88</v>
      </c>
      <c r="B69" s="112"/>
      <c r="C69" s="113"/>
      <c r="D69" s="114"/>
      <c r="E69" s="115"/>
      <c r="F69" s="116"/>
      <c r="G69" s="113"/>
      <c r="I69" s="118"/>
      <c r="M69" s="118"/>
    </row>
    <row r="70" spans="1:19" s="117" customFormat="1" ht="18" x14ac:dyDescent="0.25">
      <c r="A70" s="183" t="s">
        <v>34</v>
      </c>
      <c r="B70" s="187">
        <f>D21</f>
        <v>0</v>
      </c>
      <c r="C70" s="113"/>
      <c r="D70" s="114"/>
      <c r="E70" s="115"/>
      <c r="F70" s="116"/>
      <c r="G70" s="113"/>
      <c r="I70" s="118"/>
      <c r="M70" s="118"/>
    </row>
    <row r="71" spans="1:19" s="117" customFormat="1" ht="18" x14ac:dyDescent="0.25">
      <c r="A71" s="184"/>
      <c r="B71" s="188"/>
      <c r="C71" s="113"/>
      <c r="D71" s="114"/>
      <c r="E71" s="115"/>
      <c r="F71" s="116"/>
      <c r="G71" s="113"/>
      <c r="I71" s="118"/>
      <c r="M71" s="118"/>
    </row>
    <row r="72" spans="1:19" s="117" customFormat="1" ht="18" x14ac:dyDescent="0.25">
      <c r="A72" s="183" t="s">
        <v>89</v>
      </c>
      <c r="B72" s="187">
        <f>D31</f>
        <v>0</v>
      </c>
      <c r="C72" s="113"/>
      <c r="D72" s="114"/>
      <c r="E72" s="115"/>
      <c r="F72" s="116"/>
      <c r="G72" s="113"/>
      <c r="I72" s="118"/>
      <c r="M72" s="118"/>
    </row>
    <row r="73" spans="1:19" s="117" customFormat="1" ht="18" x14ac:dyDescent="0.25">
      <c r="A73" s="183" t="s">
        <v>90</v>
      </c>
      <c r="B73" s="187">
        <f>H31</f>
        <v>0</v>
      </c>
      <c r="C73" s="113"/>
      <c r="D73" s="114"/>
      <c r="E73" s="115"/>
      <c r="F73" s="116"/>
      <c r="G73" s="113"/>
      <c r="I73" s="118"/>
      <c r="M73" s="118"/>
    </row>
    <row r="74" spans="1:19" s="117" customFormat="1" ht="18" x14ac:dyDescent="0.25">
      <c r="A74" s="184"/>
      <c r="B74" s="188"/>
      <c r="C74" s="113"/>
      <c r="D74" s="114"/>
      <c r="E74" s="115"/>
      <c r="F74" s="116"/>
      <c r="G74" s="113"/>
      <c r="I74" s="118"/>
      <c r="M74" s="118"/>
    </row>
    <row r="75" spans="1:19" s="117" customFormat="1" ht="18" x14ac:dyDescent="0.25">
      <c r="A75" s="183" t="s">
        <v>91</v>
      </c>
      <c r="B75" s="187">
        <f>D44</f>
        <v>0</v>
      </c>
      <c r="C75" s="113"/>
      <c r="D75" s="114"/>
      <c r="E75" s="115"/>
      <c r="F75" s="116"/>
      <c r="G75" s="113"/>
      <c r="I75" s="118"/>
      <c r="M75" s="118"/>
    </row>
    <row r="76" spans="1:19" s="117" customFormat="1" ht="18" x14ac:dyDescent="0.25">
      <c r="A76" s="183" t="s">
        <v>92</v>
      </c>
      <c r="B76" s="187">
        <f>H44</f>
        <v>0</v>
      </c>
      <c r="C76" s="113"/>
      <c r="D76" s="114"/>
      <c r="E76" s="115"/>
      <c r="F76" s="116"/>
      <c r="G76" s="113"/>
      <c r="I76" s="118"/>
      <c r="M76" s="118"/>
    </row>
    <row r="77" spans="1:19" s="117" customFormat="1" ht="18" x14ac:dyDescent="0.25">
      <c r="A77" s="184"/>
      <c r="B77" s="188"/>
      <c r="C77" s="113"/>
      <c r="D77" s="114"/>
      <c r="E77" s="115"/>
      <c r="F77" s="116"/>
      <c r="G77" s="113"/>
      <c r="I77" s="118"/>
      <c r="M77" s="118"/>
    </row>
    <row r="78" spans="1:19" s="117" customFormat="1" ht="18" x14ac:dyDescent="0.25">
      <c r="A78" s="183" t="s">
        <v>93</v>
      </c>
      <c r="B78" s="187">
        <f>D52</f>
        <v>0</v>
      </c>
      <c r="C78" s="113"/>
      <c r="D78" s="114"/>
      <c r="E78" s="115"/>
      <c r="F78" s="116"/>
      <c r="G78" s="113"/>
      <c r="I78" s="118"/>
      <c r="M78" s="118"/>
    </row>
    <row r="79" spans="1:19" s="117" customFormat="1" ht="18" x14ac:dyDescent="0.25">
      <c r="A79" s="183" t="s">
        <v>94</v>
      </c>
      <c r="B79" s="187">
        <f>H52</f>
        <v>0</v>
      </c>
      <c r="C79" s="113"/>
      <c r="D79" s="114"/>
      <c r="E79" s="115"/>
      <c r="F79" s="116"/>
      <c r="G79" s="113"/>
      <c r="I79" s="118"/>
      <c r="M79" s="118"/>
    </row>
    <row r="80" spans="1:19" s="117" customFormat="1" ht="18" x14ac:dyDescent="0.25">
      <c r="A80" s="183" t="s">
        <v>95</v>
      </c>
      <c r="B80" s="187">
        <f>L52</f>
        <v>0</v>
      </c>
      <c r="C80" s="113"/>
      <c r="D80" s="114"/>
      <c r="E80" s="115"/>
      <c r="F80" s="116"/>
      <c r="G80" s="113"/>
      <c r="I80" s="118"/>
      <c r="M80" s="118"/>
    </row>
    <row r="81" spans="1:13" s="117" customFormat="1" ht="18" x14ac:dyDescent="0.25">
      <c r="A81" s="184"/>
      <c r="B81" s="188"/>
      <c r="C81" s="113"/>
      <c r="D81" s="114"/>
      <c r="E81" s="115"/>
      <c r="F81" s="116"/>
      <c r="G81" s="113"/>
      <c r="I81" s="118"/>
      <c r="M81" s="118"/>
    </row>
    <row r="82" spans="1:13" s="117" customFormat="1" ht="18" x14ac:dyDescent="0.25">
      <c r="A82" s="183" t="s">
        <v>96</v>
      </c>
      <c r="B82" s="187">
        <f>D59</f>
        <v>0</v>
      </c>
      <c r="C82" s="113"/>
      <c r="D82" s="114"/>
      <c r="E82" s="115"/>
      <c r="F82" s="116"/>
      <c r="G82" s="113"/>
      <c r="I82" s="118"/>
      <c r="M82" s="118"/>
    </row>
    <row r="83" spans="1:13" s="117" customFormat="1" ht="18" x14ac:dyDescent="0.25">
      <c r="A83" s="183" t="s">
        <v>97</v>
      </c>
      <c r="B83" s="187">
        <f>H59</f>
        <v>0</v>
      </c>
      <c r="C83" s="113"/>
      <c r="D83" s="114"/>
      <c r="E83" s="115"/>
      <c r="F83" s="116"/>
      <c r="G83" s="113"/>
      <c r="I83" s="118"/>
      <c r="M83" s="118"/>
    </row>
    <row r="84" spans="1:13" s="117" customFormat="1" ht="18" x14ac:dyDescent="0.25">
      <c r="A84" s="183" t="s">
        <v>98</v>
      </c>
      <c r="B84" s="187">
        <f>L59</f>
        <v>0</v>
      </c>
      <c r="C84" s="113"/>
      <c r="D84" s="114"/>
      <c r="E84" s="115"/>
      <c r="F84" s="116"/>
      <c r="G84" s="113"/>
      <c r="I84" s="118"/>
      <c r="M84" s="118"/>
    </row>
    <row r="85" spans="1:13" s="117" customFormat="1" ht="18" x14ac:dyDescent="0.25">
      <c r="A85" s="184"/>
      <c r="B85" s="188"/>
      <c r="C85" s="113"/>
      <c r="D85" s="114"/>
      <c r="E85" s="115"/>
      <c r="F85" s="116"/>
      <c r="G85" s="113"/>
      <c r="I85" s="118"/>
      <c r="M85" s="118"/>
    </row>
    <row r="86" spans="1:13" s="117" customFormat="1" ht="18" x14ac:dyDescent="0.25">
      <c r="A86" s="183" t="s">
        <v>99</v>
      </c>
      <c r="B86" s="187">
        <f>D66</f>
        <v>0</v>
      </c>
      <c r="C86" s="113"/>
      <c r="D86" s="114"/>
      <c r="E86" s="115"/>
      <c r="F86" s="116"/>
      <c r="G86" s="113"/>
      <c r="I86" s="118"/>
      <c r="M86" s="118"/>
    </row>
    <row r="87" spans="1:13" s="117" customFormat="1" ht="18" x14ac:dyDescent="0.25">
      <c r="A87" s="183" t="s">
        <v>100</v>
      </c>
      <c r="B87" s="187">
        <f>H66</f>
        <v>0</v>
      </c>
      <c r="C87" s="113"/>
      <c r="D87" s="114"/>
      <c r="E87" s="115"/>
      <c r="F87" s="116"/>
      <c r="G87" s="113"/>
      <c r="I87" s="118"/>
      <c r="M87" s="118"/>
    </row>
    <row r="88" spans="1:13" s="117" customFormat="1" ht="18" x14ac:dyDescent="0.25">
      <c r="A88" s="183" t="s">
        <v>101</v>
      </c>
      <c r="B88" s="187">
        <f>L66</f>
        <v>0</v>
      </c>
      <c r="C88" s="113"/>
      <c r="D88" s="114"/>
      <c r="E88" s="115"/>
      <c r="F88" s="116"/>
      <c r="G88" s="113"/>
      <c r="I88" s="118"/>
      <c r="M88" s="118"/>
    </row>
    <row r="89" spans="1:13" s="117" customFormat="1" ht="18" x14ac:dyDescent="0.25">
      <c r="A89" s="184"/>
      <c r="B89" s="188"/>
      <c r="C89" s="113"/>
      <c r="D89" s="114"/>
      <c r="E89" s="115"/>
      <c r="F89" s="116"/>
      <c r="G89" s="113"/>
      <c r="I89" s="118"/>
      <c r="M89" s="118"/>
    </row>
    <row r="90" spans="1:13" s="117" customFormat="1" ht="18" x14ac:dyDescent="0.25">
      <c r="A90" s="185" t="s">
        <v>72</v>
      </c>
      <c r="B90" s="189">
        <f>SUM(B70:B88)</f>
        <v>0</v>
      </c>
      <c r="C90" s="113"/>
      <c r="D90" s="114"/>
      <c r="E90" s="115"/>
      <c r="F90" s="116"/>
      <c r="G90" s="113"/>
      <c r="I90" s="118"/>
      <c r="M90" s="118"/>
    </row>
    <row r="91" spans="1:13" s="117" customFormat="1" ht="18" x14ac:dyDescent="0.25">
      <c r="A91" s="119"/>
      <c r="B91" s="120"/>
      <c r="C91" s="113"/>
      <c r="D91" s="114"/>
      <c r="E91" s="115"/>
      <c r="F91" s="116"/>
      <c r="G91" s="113"/>
      <c r="I91" s="118"/>
      <c r="M91" s="118"/>
    </row>
    <row r="92" spans="1:13" s="117" customFormat="1" ht="18.75" thickBot="1" x14ac:dyDescent="0.3">
      <c r="A92" s="121"/>
      <c r="B92" s="122"/>
      <c r="C92" s="113"/>
      <c r="D92" s="114"/>
      <c r="E92" s="115"/>
      <c r="F92" s="116"/>
      <c r="G92" s="113"/>
      <c r="I92" s="118"/>
      <c r="M92" s="118"/>
    </row>
    <row r="93" spans="1:13" s="117" customFormat="1" ht="18" x14ac:dyDescent="0.25">
      <c r="B93" s="116"/>
      <c r="C93" s="113"/>
      <c r="D93" s="114"/>
      <c r="E93" s="115"/>
      <c r="F93" s="116"/>
      <c r="G93" s="113"/>
      <c r="I93" s="118"/>
      <c r="M93" s="118"/>
    </row>
    <row r="94" spans="1:13" x14ac:dyDescent="0.2">
      <c r="D94" s="86"/>
    </row>
    <row r="95" spans="1:13" x14ac:dyDescent="0.2">
      <c r="D95" s="86"/>
    </row>
    <row r="96" spans="1:13" x14ac:dyDescent="0.2">
      <c r="D96" s="86"/>
    </row>
    <row r="97" spans="1:19" x14ac:dyDescent="0.2">
      <c r="D97" s="86"/>
    </row>
    <row r="98" spans="1:19" x14ac:dyDescent="0.2">
      <c r="D98" s="86"/>
    </row>
    <row r="99" spans="1:19" x14ac:dyDescent="0.2">
      <c r="D99" s="86"/>
    </row>
    <row r="100" spans="1:19" x14ac:dyDescent="0.2">
      <c r="D100" s="86"/>
    </row>
    <row r="101" spans="1:19" x14ac:dyDescent="0.2">
      <c r="D101" s="86"/>
    </row>
    <row r="102" spans="1:19" x14ac:dyDescent="0.2">
      <c r="D102" s="86"/>
    </row>
    <row r="103" spans="1:19" x14ac:dyDescent="0.2">
      <c r="D103" s="86"/>
    </row>
    <row r="104" spans="1:19" x14ac:dyDescent="0.2">
      <c r="D104" s="86"/>
    </row>
    <row r="105" spans="1:19" s="84" customFormat="1" x14ac:dyDescent="0.2">
      <c r="A105" s="32"/>
      <c r="B105" s="87"/>
      <c r="C105" s="88"/>
      <c r="D105" s="86"/>
      <c r="F105" s="87"/>
      <c r="G105" s="88"/>
      <c r="H105" s="32"/>
      <c r="I105" s="33"/>
      <c r="J105" s="32"/>
      <c r="K105" s="32"/>
      <c r="L105" s="32"/>
      <c r="M105" s="33"/>
      <c r="N105" s="32"/>
      <c r="O105" s="32"/>
      <c r="P105" s="32"/>
      <c r="Q105" s="32"/>
      <c r="R105" s="32"/>
      <c r="S105" s="32"/>
    </row>
    <row r="106" spans="1:19" s="84" customFormat="1" x14ac:dyDescent="0.2">
      <c r="A106" s="32"/>
      <c r="B106" s="87"/>
      <c r="C106" s="88"/>
      <c r="D106" s="86"/>
      <c r="F106" s="87"/>
      <c r="G106" s="88"/>
      <c r="H106" s="32"/>
      <c r="I106" s="33"/>
      <c r="J106" s="32"/>
      <c r="K106" s="32"/>
      <c r="L106" s="32"/>
      <c r="M106" s="33"/>
      <c r="N106" s="32"/>
      <c r="O106" s="32"/>
      <c r="P106" s="32"/>
      <c r="Q106" s="32"/>
      <c r="R106" s="32"/>
      <c r="S106" s="32"/>
    </row>
    <row r="107" spans="1:19" s="84" customFormat="1" x14ac:dyDescent="0.2">
      <c r="A107" s="32"/>
      <c r="B107" s="87"/>
      <c r="C107" s="88"/>
      <c r="D107" s="86"/>
      <c r="F107" s="87"/>
      <c r="G107" s="88"/>
      <c r="H107" s="32"/>
      <c r="I107" s="33"/>
      <c r="J107" s="32"/>
      <c r="K107" s="32"/>
      <c r="L107" s="32"/>
      <c r="M107" s="33"/>
      <c r="N107" s="32"/>
      <c r="O107" s="32"/>
      <c r="P107" s="32"/>
      <c r="Q107" s="32"/>
      <c r="R107" s="32"/>
      <c r="S107" s="32"/>
    </row>
    <row r="108" spans="1:19" s="84" customFormat="1" x14ac:dyDescent="0.2">
      <c r="A108" s="32"/>
      <c r="B108" s="87"/>
      <c r="C108" s="88"/>
      <c r="D108" s="86"/>
      <c r="F108" s="87"/>
      <c r="G108" s="88"/>
      <c r="H108" s="32"/>
      <c r="I108" s="33"/>
      <c r="J108" s="32"/>
      <c r="K108" s="32"/>
      <c r="L108" s="32"/>
      <c r="M108" s="33"/>
      <c r="N108" s="32"/>
      <c r="O108" s="32"/>
      <c r="P108" s="32"/>
      <c r="Q108" s="32"/>
      <c r="R108" s="32"/>
      <c r="S108" s="32"/>
    </row>
    <row r="109" spans="1:19" s="84" customFormat="1" x14ac:dyDescent="0.2">
      <c r="A109" s="32"/>
      <c r="B109" s="87"/>
      <c r="C109" s="88"/>
      <c r="D109" s="86"/>
      <c r="F109" s="87"/>
      <c r="G109" s="88"/>
      <c r="H109" s="32"/>
      <c r="I109" s="33"/>
      <c r="J109" s="32"/>
      <c r="K109" s="32"/>
      <c r="L109" s="32"/>
      <c r="M109" s="33"/>
      <c r="N109" s="32"/>
      <c r="O109" s="32"/>
      <c r="P109" s="32"/>
      <c r="Q109" s="32"/>
      <c r="R109" s="32"/>
      <c r="S109" s="32"/>
    </row>
    <row r="110" spans="1:19" s="84" customFormat="1" x14ac:dyDescent="0.2">
      <c r="A110" s="32"/>
      <c r="B110" s="87"/>
      <c r="C110" s="88"/>
      <c r="D110" s="86"/>
      <c r="F110" s="87"/>
      <c r="G110" s="88"/>
      <c r="H110" s="32"/>
      <c r="I110" s="33"/>
      <c r="J110" s="32"/>
      <c r="K110" s="32"/>
      <c r="L110" s="32"/>
      <c r="M110" s="33"/>
      <c r="N110" s="32"/>
      <c r="O110" s="32"/>
      <c r="P110" s="32"/>
      <c r="Q110" s="32"/>
      <c r="R110" s="32"/>
      <c r="S110" s="32"/>
    </row>
    <row r="111" spans="1:19" s="84" customFormat="1" x14ac:dyDescent="0.2">
      <c r="A111" s="32"/>
      <c r="B111" s="87"/>
      <c r="C111" s="88"/>
      <c r="D111" s="86"/>
      <c r="F111" s="87"/>
      <c r="G111" s="88"/>
      <c r="H111" s="32"/>
      <c r="I111" s="33"/>
      <c r="J111" s="32"/>
      <c r="K111" s="32"/>
      <c r="L111" s="32"/>
      <c r="M111" s="33"/>
      <c r="N111" s="32"/>
      <c r="O111" s="32"/>
      <c r="P111" s="32"/>
      <c r="Q111" s="32"/>
      <c r="R111" s="32"/>
      <c r="S111" s="32"/>
    </row>
    <row r="112" spans="1:19" s="84" customFormat="1" x14ac:dyDescent="0.2">
      <c r="A112" s="32"/>
      <c r="B112" s="87"/>
      <c r="C112" s="88"/>
      <c r="D112" s="86"/>
      <c r="F112" s="87"/>
      <c r="G112" s="88"/>
      <c r="H112" s="32"/>
      <c r="I112" s="33"/>
      <c r="J112" s="32"/>
      <c r="K112" s="32"/>
      <c r="L112" s="32"/>
      <c r="M112" s="33"/>
      <c r="N112" s="32"/>
      <c r="O112" s="32"/>
      <c r="P112" s="32"/>
      <c r="Q112" s="32"/>
      <c r="R112" s="32"/>
      <c r="S112" s="32"/>
    </row>
    <row r="113" spans="1:19" s="84" customFormat="1" x14ac:dyDescent="0.2">
      <c r="A113" s="32"/>
      <c r="B113" s="87"/>
      <c r="C113" s="88"/>
      <c r="D113" s="86"/>
      <c r="F113" s="87"/>
      <c r="G113" s="88"/>
      <c r="H113" s="32"/>
      <c r="I113" s="33"/>
      <c r="J113" s="32"/>
      <c r="K113" s="32"/>
      <c r="L113" s="32"/>
      <c r="M113" s="33"/>
      <c r="N113" s="32"/>
      <c r="O113" s="32"/>
      <c r="P113" s="32"/>
      <c r="Q113" s="32"/>
      <c r="R113" s="32"/>
      <c r="S113" s="32"/>
    </row>
    <row r="114" spans="1:19" s="84" customFormat="1" x14ac:dyDescent="0.2">
      <c r="A114" s="32"/>
      <c r="B114" s="87"/>
      <c r="C114" s="88"/>
      <c r="D114" s="86"/>
      <c r="F114" s="87"/>
      <c r="G114" s="88"/>
      <c r="H114" s="32"/>
      <c r="I114" s="33"/>
      <c r="J114" s="32"/>
      <c r="K114" s="32"/>
      <c r="L114" s="32"/>
      <c r="M114" s="33"/>
      <c r="N114" s="32"/>
      <c r="O114" s="32"/>
      <c r="P114" s="32"/>
      <c r="Q114" s="32"/>
      <c r="R114" s="32"/>
      <c r="S114" s="32"/>
    </row>
    <row r="115" spans="1:19" s="84" customFormat="1" x14ac:dyDescent="0.2">
      <c r="A115" s="32"/>
      <c r="B115" s="87"/>
      <c r="C115" s="88"/>
      <c r="D115" s="86"/>
      <c r="F115" s="87"/>
      <c r="G115" s="88"/>
      <c r="H115" s="32"/>
      <c r="I115" s="33"/>
      <c r="J115" s="32"/>
      <c r="K115" s="32"/>
      <c r="L115" s="32"/>
      <c r="M115" s="33"/>
      <c r="N115" s="32"/>
      <c r="O115" s="32"/>
      <c r="P115" s="32"/>
      <c r="Q115" s="32"/>
      <c r="R115" s="32"/>
      <c r="S115" s="32"/>
    </row>
    <row r="116" spans="1:19" s="84" customFormat="1" x14ac:dyDescent="0.2">
      <c r="A116" s="32"/>
      <c r="B116" s="87"/>
      <c r="C116" s="88"/>
      <c r="D116" s="86"/>
      <c r="F116" s="87"/>
      <c r="G116" s="88"/>
      <c r="H116" s="32"/>
      <c r="I116" s="33"/>
      <c r="J116" s="32"/>
      <c r="K116" s="32"/>
      <c r="L116" s="32"/>
      <c r="M116" s="33"/>
      <c r="N116" s="32"/>
      <c r="O116" s="32"/>
      <c r="P116" s="32"/>
      <c r="Q116" s="32"/>
      <c r="R116" s="32"/>
      <c r="S116" s="32"/>
    </row>
    <row r="117" spans="1:19" s="84" customFormat="1" x14ac:dyDescent="0.2">
      <c r="A117" s="32"/>
      <c r="B117" s="87"/>
      <c r="C117" s="88"/>
      <c r="D117" s="86"/>
      <c r="F117" s="87"/>
      <c r="G117" s="88"/>
      <c r="H117" s="32"/>
      <c r="I117" s="33"/>
      <c r="J117" s="32"/>
      <c r="K117" s="32"/>
      <c r="L117" s="32"/>
      <c r="M117" s="33"/>
      <c r="N117" s="32"/>
      <c r="O117" s="32"/>
      <c r="P117" s="32"/>
      <c r="Q117" s="32"/>
      <c r="R117" s="32"/>
      <c r="S117" s="32"/>
    </row>
    <row r="118" spans="1:19" s="84" customFormat="1" x14ac:dyDescent="0.2">
      <c r="A118" s="32"/>
      <c r="B118" s="87"/>
      <c r="C118" s="88"/>
      <c r="D118" s="86"/>
      <c r="F118" s="87"/>
      <c r="G118" s="88"/>
      <c r="H118" s="32"/>
      <c r="I118" s="33"/>
      <c r="J118" s="32"/>
      <c r="K118" s="32"/>
      <c r="L118" s="32"/>
      <c r="M118" s="33"/>
      <c r="N118" s="32"/>
      <c r="O118" s="32"/>
      <c r="P118" s="32"/>
      <c r="Q118" s="32"/>
      <c r="R118" s="32"/>
      <c r="S118" s="32"/>
    </row>
  </sheetData>
  <sheetProtection algorithmName="SHA-512" hashValue="lqaNTQc/zTbnTyfAy+b8Xe/mJ3PNVJEGOVNpkZgkkB2HMaAJ+bFjBY80Syk+gx3MyF9JJREKLq/CKPf3t6KDsw==" saltValue="8q+c7JCYsDtEnEoq74/URA==" spinCount="100000" sheet="1" formatCells="0" formatColumns="0" formatRows="0" insertColumns="0" insertRows="0" insertHyperlinks="0" deleteColumns="0" deleteRows="0" pivotTables="0"/>
  <mergeCells count="6">
    <mergeCell ref="B62:F62"/>
    <mergeCell ref="A7:B7"/>
    <mergeCell ref="B24:F24"/>
    <mergeCell ref="B34:F34"/>
    <mergeCell ref="B47:F47"/>
    <mergeCell ref="B55:F5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1F34-249E-4ECD-B241-755E271F6D29}">
  <dimension ref="A1:BO463"/>
  <sheetViews>
    <sheetView zoomScale="80" zoomScaleNormal="80" workbookViewId="0">
      <selection activeCell="A4" sqref="A4"/>
    </sheetView>
  </sheetViews>
  <sheetFormatPr defaultColWidth="9.28515625" defaultRowHeight="12.75" x14ac:dyDescent="0.2"/>
  <cols>
    <col min="1" max="1" width="65.85546875" style="104" customWidth="1"/>
    <col min="2" max="3" width="31.5703125" style="104" bestFit="1" customWidth="1"/>
    <col min="4" max="4" width="31.5703125" style="104" customWidth="1"/>
    <col min="5" max="5" width="2.5703125" style="33" customWidth="1"/>
    <col min="6" max="6" width="20.28515625" style="104" customWidth="1"/>
    <col min="7" max="7" width="47.7109375" style="104" bestFit="1" customWidth="1"/>
    <col min="8" max="8" width="47.7109375" style="104" customWidth="1"/>
    <col min="9" max="9" width="2.140625" style="33" customWidth="1"/>
    <col min="10" max="10" width="22" style="104" bestFit="1" customWidth="1"/>
    <col min="11" max="11" width="31.5703125" style="104" bestFit="1" customWidth="1"/>
    <col min="12" max="12" width="31.5703125" style="104" customWidth="1"/>
    <col min="13" max="13" width="3.42578125" style="33" customWidth="1"/>
    <col min="14" max="15" width="31.5703125" style="104" bestFit="1" customWidth="1"/>
    <col min="16" max="16" width="31.5703125" style="104" customWidth="1"/>
    <col min="17" max="17" width="4.7109375" style="33" customWidth="1"/>
    <col min="18" max="18" width="44.85546875" style="104" bestFit="1" customWidth="1"/>
    <col min="19" max="19" width="31.5703125" style="104" bestFit="1" customWidth="1"/>
    <col min="20" max="20" width="31.5703125" style="104" customWidth="1"/>
    <col min="21" max="21" width="21.7109375" style="104" bestFit="1" customWidth="1"/>
    <col min="22" max="31" width="9.28515625" style="104"/>
    <col min="32" max="66" width="9.28515625" style="33"/>
    <col min="67" max="16384" width="9.28515625" style="104"/>
  </cols>
  <sheetData>
    <row r="1" spans="1:67" ht="14.25" x14ac:dyDescent="0.2">
      <c r="A1" s="134" t="s">
        <v>102</v>
      </c>
      <c r="B1" s="27"/>
      <c r="C1" s="27"/>
      <c r="D1" s="27"/>
      <c r="E1" s="27"/>
      <c r="F1" s="30"/>
      <c r="G1" s="27"/>
      <c r="H1" s="27"/>
      <c r="I1" s="27"/>
      <c r="J1" s="33"/>
      <c r="K1" s="33"/>
      <c r="L1" s="33"/>
      <c r="N1" s="33"/>
      <c r="O1" s="33"/>
      <c r="P1" s="33"/>
      <c r="R1" s="33"/>
      <c r="S1" s="33"/>
      <c r="T1" s="33"/>
      <c r="U1" s="33"/>
      <c r="V1" s="33"/>
      <c r="W1" s="33"/>
      <c r="X1" s="33"/>
      <c r="Y1" s="33"/>
      <c r="Z1" s="33"/>
      <c r="AA1" s="33"/>
      <c r="AB1" s="33"/>
      <c r="AC1" s="33"/>
      <c r="AD1" s="33"/>
      <c r="AE1" s="33"/>
    </row>
    <row r="2" spans="1:67" x14ac:dyDescent="0.2">
      <c r="A2" s="36"/>
      <c r="B2" s="27"/>
      <c r="C2" s="27"/>
      <c r="D2" s="27"/>
      <c r="E2" s="27"/>
      <c r="F2" s="30"/>
      <c r="G2" s="27"/>
      <c r="H2" s="27"/>
      <c r="I2" s="27"/>
      <c r="J2" s="33"/>
      <c r="K2" s="33"/>
      <c r="L2" s="33"/>
      <c r="N2" s="33"/>
      <c r="O2" s="33"/>
      <c r="P2" s="33"/>
      <c r="R2" s="33"/>
      <c r="S2" s="33"/>
      <c r="T2" s="33"/>
      <c r="U2" s="33"/>
      <c r="V2" s="33"/>
      <c r="W2" s="33"/>
      <c r="X2" s="33"/>
      <c r="Y2" s="33"/>
      <c r="Z2" s="33"/>
      <c r="AA2" s="33"/>
      <c r="AB2" s="33"/>
      <c r="AC2" s="33"/>
      <c r="AD2" s="33"/>
      <c r="AE2" s="33"/>
    </row>
    <row r="3" spans="1:67" x14ac:dyDescent="0.2">
      <c r="A3" s="36" t="s">
        <v>103</v>
      </c>
      <c r="B3" s="27"/>
      <c r="C3" s="27"/>
      <c r="D3" s="27"/>
      <c r="E3" s="27"/>
      <c r="F3" s="27"/>
      <c r="G3" s="34"/>
      <c r="H3" s="34"/>
      <c r="I3" s="34"/>
      <c r="J3" s="33"/>
      <c r="K3" s="33"/>
      <c r="L3" s="33"/>
      <c r="N3" s="33"/>
      <c r="O3" s="33"/>
      <c r="P3" s="33"/>
      <c r="R3" s="33"/>
      <c r="S3" s="33"/>
      <c r="T3" s="33"/>
      <c r="U3" s="33"/>
      <c r="V3" s="33"/>
      <c r="W3" s="33"/>
      <c r="X3" s="33"/>
      <c r="Y3" s="33"/>
      <c r="Z3" s="33"/>
      <c r="AA3" s="33"/>
      <c r="AB3" s="33"/>
      <c r="AC3" s="33"/>
      <c r="AD3" s="33"/>
      <c r="AE3" s="33"/>
    </row>
    <row r="4" spans="1:67" x14ac:dyDescent="0.2">
      <c r="A4" s="36"/>
      <c r="B4" s="27"/>
      <c r="C4" s="27"/>
      <c r="D4" s="27"/>
      <c r="E4" s="27"/>
      <c r="F4" s="27"/>
      <c r="G4" s="34"/>
      <c r="H4" s="34"/>
      <c r="I4" s="34"/>
      <c r="J4" s="33"/>
      <c r="K4" s="33"/>
      <c r="L4" s="33"/>
      <c r="N4" s="33"/>
      <c r="O4" s="33"/>
      <c r="P4" s="33"/>
      <c r="R4" s="33"/>
      <c r="S4" s="33"/>
      <c r="T4" s="33"/>
      <c r="U4" s="33"/>
      <c r="V4" s="33"/>
      <c r="W4" s="33"/>
      <c r="X4" s="33"/>
      <c r="Y4" s="33"/>
      <c r="Z4" s="33"/>
      <c r="AA4" s="33"/>
      <c r="AB4" s="33"/>
      <c r="AC4" s="33"/>
      <c r="AD4" s="33"/>
      <c r="AE4" s="33"/>
    </row>
    <row r="5" spans="1:67" x14ac:dyDescent="0.2">
      <c r="A5" s="138"/>
      <c r="B5" s="86"/>
      <c r="C5" s="86"/>
      <c r="D5" s="86"/>
      <c r="E5" s="86"/>
      <c r="F5" s="139"/>
      <c r="G5" s="139"/>
      <c r="H5" s="139"/>
      <c r="I5" s="139"/>
      <c r="J5" s="137"/>
      <c r="K5" s="137"/>
      <c r="L5" s="137"/>
      <c r="M5" s="137"/>
      <c r="N5" s="33"/>
      <c r="O5" s="33"/>
      <c r="P5" s="33"/>
      <c r="R5" s="33"/>
      <c r="S5" s="33"/>
      <c r="T5" s="33"/>
      <c r="U5" s="33"/>
      <c r="V5" s="33"/>
      <c r="W5" s="33"/>
      <c r="X5" s="33"/>
      <c r="Y5" s="33"/>
      <c r="Z5" s="33"/>
      <c r="AA5" s="33"/>
      <c r="AB5" s="33"/>
      <c r="AC5" s="33"/>
      <c r="AD5" s="33"/>
      <c r="AE5" s="33"/>
    </row>
    <row r="6" spans="1:67" x14ac:dyDescent="0.2">
      <c r="A6" s="248"/>
      <c r="B6" s="249"/>
      <c r="C6" s="107"/>
      <c r="D6" s="50"/>
      <c r="E6" s="86"/>
      <c r="F6" s="139"/>
      <c r="G6" s="139"/>
      <c r="H6" s="139"/>
      <c r="I6" s="139"/>
      <c r="J6" s="137"/>
      <c r="K6" s="137"/>
      <c r="L6" s="137"/>
      <c r="M6" s="137"/>
      <c r="N6" s="33"/>
      <c r="O6" s="33"/>
      <c r="P6" s="33"/>
      <c r="R6" s="33"/>
      <c r="S6" s="33"/>
      <c r="T6" s="33"/>
      <c r="U6" s="33"/>
      <c r="V6" s="33"/>
      <c r="W6" s="33"/>
      <c r="X6" s="33"/>
      <c r="Y6" s="33"/>
      <c r="Z6" s="33"/>
      <c r="AA6" s="33"/>
      <c r="AB6" s="33"/>
      <c r="AC6" s="33"/>
      <c r="AD6" s="33"/>
      <c r="AE6" s="33"/>
    </row>
    <row r="7" spans="1:67" x14ac:dyDescent="0.2">
      <c r="A7" s="93" t="s">
        <v>104</v>
      </c>
      <c r="B7" s="94" t="s">
        <v>105</v>
      </c>
      <c r="C7" s="96" t="s">
        <v>10</v>
      </c>
      <c r="D7" s="58" t="s">
        <v>12</v>
      </c>
      <c r="E7" s="86"/>
      <c r="F7" s="139"/>
      <c r="G7" s="139"/>
      <c r="H7" s="139"/>
      <c r="I7" s="139"/>
      <c r="J7" s="137"/>
      <c r="K7" s="137"/>
      <c r="L7" s="137"/>
      <c r="M7" s="137"/>
      <c r="N7" s="33"/>
      <c r="O7" s="33"/>
      <c r="P7" s="33"/>
      <c r="R7" s="33"/>
      <c r="S7" s="33"/>
      <c r="T7" s="33"/>
      <c r="U7" s="33"/>
      <c r="V7" s="33"/>
      <c r="W7" s="33"/>
      <c r="X7" s="33"/>
      <c r="Y7" s="33"/>
      <c r="Z7" s="33"/>
      <c r="AA7" s="33"/>
      <c r="AB7" s="33"/>
      <c r="AC7" s="33"/>
      <c r="AD7" s="33"/>
      <c r="AE7" s="33"/>
    </row>
    <row r="8" spans="1:67" x14ac:dyDescent="0.2">
      <c r="A8" s="108"/>
      <c r="B8" s="56" t="s">
        <v>39</v>
      </c>
      <c r="C8" s="109"/>
      <c r="D8" s="98"/>
      <c r="E8" s="86"/>
      <c r="F8" s="139"/>
      <c r="G8" s="139"/>
      <c r="H8" s="139"/>
      <c r="I8" s="139"/>
      <c r="J8" s="137"/>
      <c r="K8" s="137"/>
      <c r="L8" s="137"/>
      <c r="M8" s="137"/>
      <c r="N8" s="33"/>
      <c r="O8" s="33"/>
      <c r="P8" s="33"/>
      <c r="R8" s="33"/>
      <c r="S8" s="33"/>
      <c r="T8" s="33"/>
      <c r="U8" s="33"/>
      <c r="V8" s="33"/>
      <c r="W8" s="33"/>
      <c r="X8" s="33"/>
      <c r="Y8" s="33"/>
      <c r="Z8" s="33"/>
      <c r="AA8" s="33"/>
      <c r="AB8" s="33"/>
      <c r="AC8" s="33"/>
      <c r="AD8" s="33"/>
      <c r="AE8" s="33"/>
    </row>
    <row r="9" spans="1:67" x14ac:dyDescent="0.2">
      <c r="A9" s="99" t="s">
        <v>57</v>
      </c>
      <c r="B9" s="190"/>
      <c r="C9" s="155">
        <f>B10</f>
        <v>10000</v>
      </c>
      <c r="D9" s="191">
        <f>B9*C9</f>
        <v>0</v>
      </c>
      <c r="E9" s="86"/>
      <c r="F9" s="139"/>
      <c r="G9" s="139"/>
      <c r="H9" s="139"/>
      <c r="I9" s="139"/>
      <c r="J9" s="137"/>
      <c r="K9" s="137"/>
      <c r="L9" s="137"/>
      <c r="M9" s="137"/>
      <c r="N9" s="33"/>
      <c r="O9" s="33"/>
      <c r="P9" s="33"/>
      <c r="R9" s="33"/>
      <c r="S9" s="33"/>
      <c r="T9" s="33"/>
      <c r="U9" s="33"/>
      <c r="V9" s="33"/>
      <c r="W9" s="33"/>
      <c r="X9" s="33"/>
      <c r="Y9" s="33"/>
      <c r="Z9" s="33"/>
      <c r="AA9" s="33"/>
      <c r="AB9" s="33"/>
      <c r="AC9" s="33"/>
      <c r="AD9" s="33"/>
      <c r="AE9" s="33"/>
    </row>
    <row r="10" spans="1:67" x14ac:dyDescent="0.2">
      <c r="A10" s="64" t="s">
        <v>43</v>
      </c>
      <c r="B10" s="156">
        <v>10000</v>
      </c>
      <c r="C10" s="97"/>
      <c r="D10" s="192">
        <f>SUM(D9)</f>
        <v>0</v>
      </c>
      <c r="E10" s="86"/>
      <c r="F10" s="139"/>
      <c r="G10" s="139"/>
      <c r="H10" s="139"/>
      <c r="I10" s="139"/>
      <c r="J10" s="137"/>
      <c r="K10" s="137"/>
      <c r="L10" s="137"/>
      <c r="M10" s="137"/>
      <c r="N10" s="33"/>
      <c r="O10" s="33"/>
      <c r="P10" s="33"/>
      <c r="R10" s="33"/>
      <c r="S10" s="33"/>
      <c r="T10" s="33"/>
      <c r="U10" s="33"/>
      <c r="V10" s="33"/>
      <c r="W10" s="33"/>
      <c r="X10" s="33"/>
      <c r="Y10" s="33"/>
      <c r="Z10" s="33"/>
      <c r="AA10" s="33"/>
      <c r="AB10" s="33"/>
      <c r="AC10" s="33"/>
      <c r="AD10" s="33"/>
      <c r="AE10" s="33"/>
    </row>
    <row r="11" spans="1:67" s="140" customFormat="1" x14ac:dyDescent="0.2">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row>
    <row r="12" spans="1:67" s="140" customFormat="1" x14ac:dyDescent="0.2">
      <c r="A12" s="138"/>
      <c r="B12" s="138"/>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row>
    <row r="13" spans="1:67" s="140" customFormat="1" x14ac:dyDescent="0.2">
      <c r="A13" s="259"/>
      <c r="B13" s="260"/>
      <c r="C13" s="261"/>
      <c r="D13" s="141"/>
      <c r="E13" s="141"/>
      <c r="F13" s="142"/>
      <c r="G13" s="142"/>
      <c r="H13" s="142"/>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row>
    <row r="14" spans="1:67" s="140" customFormat="1" x14ac:dyDescent="0.2">
      <c r="A14" s="1" t="s">
        <v>106</v>
      </c>
      <c r="B14" s="262"/>
      <c r="C14" s="263"/>
      <c r="D14" s="142"/>
      <c r="E14" s="142"/>
      <c r="F14" s="33"/>
      <c r="G14" s="33"/>
      <c r="H14" s="33"/>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row>
    <row r="15" spans="1:67" s="140" customFormat="1" ht="15" x14ac:dyDescent="0.25">
      <c r="A15" s="255"/>
      <c r="B15" s="252"/>
      <c r="C15" s="257"/>
      <c r="D15" s="257"/>
      <c r="E15" s="257"/>
      <c r="F15" s="257"/>
      <c r="G15" s="257"/>
      <c r="H15" s="25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row>
    <row r="16" spans="1:67" s="140" customFormat="1" x14ac:dyDescent="0.2">
      <c r="A16" s="256"/>
      <c r="B16" s="174" t="s">
        <v>105</v>
      </c>
      <c r="C16" s="143"/>
      <c r="D16" s="143"/>
      <c r="E16" s="144"/>
      <c r="F16" s="174" t="s">
        <v>107</v>
      </c>
      <c r="G16" s="143"/>
      <c r="H16" s="143"/>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row>
    <row r="17" spans="1:67" s="140" customFormat="1" x14ac:dyDescent="0.2">
      <c r="A17" s="175" t="s">
        <v>108</v>
      </c>
      <c r="B17" s="127" t="s">
        <v>39</v>
      </c>
      <c r="C17" s="128" t="s">
        <v>10</v>
      </c>
      <c r="D17" s="83" t="s">
        <v>12</v>
      </c>
      <c r="E17" s="59"/>
      <c r="F17" s="127" t="s">
        <v>39</v>
      </c>
      <c r="G17" s="128" t="s">
        <v>10</v>
      </c>
      <c r="H17" s="83" t="s">
        <v>12</v>
      </c>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row>
    <row r="18" spans="1:67" s="140" customFormat="1" x14ac:dyDescent="0.2">
      <c r="A18" s="2" t="s">
        <v>109</v>
      </c>
      <c r="B18" s="193"/>
      <c r="C18" s="154"/>
      <c r="D18" s="191">
        <f>B18*C18</f>
        <v>0</v>
      </c>
      <c r="E18" s="147"/>
      <c r="F18" s="193"/>
      <c r="G18" s="154"/>
      <c r="H18" s="191">
        <f>F18*G18</f>
        <v>0</v>
      </c>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row>
    <row r="19" spans="1:67" s="140" customFormat="1" x14ac:dyDescent="0.2">
      <c r="A19" s="2" t="s">
        <v>110</v>
      </c>
      <c r="B19" s="193"/>
      <c r="C19" s="154"/>
      <c r="D19" s="191">
        <f t="shared" ref="D19:D20" si="0">B19*C19</f>
        <v>0</v>
      </c>
      <c r="E19" s="147"/>
      <c r="F19" s="193"/>
      <c r="G19" s="154"/>
      <c r="H19" s="191">
        <f t="shared" ref="H19:H20" si="1">F19*G19</f>
        <v>0</v>
      </c>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row>
    <row r="20" spans="1:67" s="140" customFormat="1" x14ac:dyDescent="0.2">
      <c r="A20" s="2" t="s">
        <v>111</v>
      </c>
      <c r="B20" s="193"/>
      <c r="C20" s="154"/>
      <c r="D20" s="191">
        <f t="shared" si="0"/>
        <v>0</v>
      </c>
      <c r="E20" s="147"/>
      <c r="F20" s="193"/>
      <c r="G20" s="154"/>
      <c r="H20" s="191">
        <f t="shared" si="1"/>
        <v>0</v>
      </c>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row>
    <row r="21" spans="1:67" s="140" customFormat="1" x14ac:dyDescent="0.2">
      <c r="A21" s="64" t="s">
        <v>43</v>
      </c>
      <c r="B21" s="156"/>
      <c r="C21" s="130"/>
      <c r="D21" s="194">
        <f>SUM(D18:D20)</f>
        <v>0</v>
      </c>
      <c r="E21" s="149"/>
      <c r="F21" s="156"/>
      <c r="G21" s="130"/>
      <c r="H21" s="194">
        <f>SUM(H18:H20)</f>
        <v>0</v>
      </c>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c r="BM21" s="138"/>
      <c r="BN21" s="138"/>
      <c r="BO21" s="138"/>
    </row>
    <row r="22" spans="1:67" s="140" customFormat="1" x14ac:dyDescent="0.2">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row>
    <row r="23" spans="1:67" s="140" customFormat="1" x14ac:dyDescent="0.2">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c r="BM23" s="138"/>
      <c r="BN23" s="138"/>
    </row>
    <row r="24" spans="1:67" s="140" customFormat="1" x14ac:dyDescent="0.2">
      <c r="A24" s="138"/>
      <c r="B24" s="138"/>
      <c r="D24" s="138"/>
      <c r="E24" s="138"/>
      <c r="F24" s="138"/>
      <c r="G24" s="138"/>
      <c r="H24" s="138"/>
      <c r="I24" s="138"/>
      <c r="J24" s="138"/>
      <c r="K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row>
    <row r="25" spans="1:67" x14ac:dyDescent="0.2">
      <c r="A25" s="259"/>
      <c r="B25" s="260"/>
      <c r="C25" s="261"/>
      <c r="D25" s="141"/>
      <c r="E25" s="141"/>
      <c r="F25" s="142"/>
      <c r="G25" s="142"/>
      <c r="H25" s="142"/>
      <c r="I25" s="142"/>
      <c r="J25" s="142"/>
      <c r="K25" s="142"/>
      <c r="L25" s="142"/>
      <c r="M25" s="142"/>
      <c r="N25" s="142"/>
      <c r="O25" s="142"/>
      <c r="P25" s="142"/>
      <c r="Q25" s="142"/>
      <c r="R25" s="33"/>
      <c r="S25" s="33"/>
      <c r="T25" s="33"/>
      <c r="U25" s="33"/>
      <c r="V25" s="33"/>
      <c r="W25" s="33"/>
      <c r="X25" s="33"/>
      <c r="Y25" s="33"/>
      <c r="Z25" s="33"/>
      <c r="AA25" s="33"/>
      <c r="AB25" s="33"/>
      <c r="AC25" s="33"/>
      <c r="AD25" s="33"/>
      <c r="AE25" s="33"/>
    </row>
    <row r="26" spans="1:67" x14ac:dyDescent="0.2">
      <c r="A26" s="135" t="s">
        <v>112</v>
      </c>
      <c r="B26" s="262" t="s">
        <v>105</v>
      </c>
      <c r="C26" s="263"/>
      <c r="D26" s="142"/>
      <c r="E26" s="142"/>
      <c r="F26" s="33"/>
      <c r="G26" s="33"/>
      <c r="H26" s="33"/>
      <c r="I26" s="142"/>
      <c r="J26" s="142"/>
      <c r="N26" s="33"/>
      <c r="O26" s="33"/>
      <c r="P26" s="33"/>
      <c r="R26" s="33"/>
      <c r="S26" s="33"/>
      <c r="T26" s="33"/>
      <c r="U26" s="33"/>
      <c r="V26" s="33"/>
      <c r="W26" s="33"/>
      <c r="X26" s="33"/>
      <c r="Y26" s="33"/>
      <c r="Z26" s="33"/>
      <c r="AA26" s="33"/>
      <c r="AB26" s="33"/>
      <c r="AC26" s="33"/>
      <c r="AD26" s="33"/>
      <c r="AE26" s="33"/>
    </row>
    <row r="27" spans="1:67" ht="15" x14ac:dyDescent="0.25">
      <c r="A27" s="255"/>
      <c r="B27" s="252" t="s">
        <v>113</v>
      </c>
      <c r="C27" s="257"/>
      <c r="D27" s="257"/>
      <c r="E27" s="257"/>
      <c r="F27" s="257"/>
      <c r="G27" s="257"/>
      <c r="H27" s="157"/>
      <c r="I27" s="142"/>
      <c r="J27" s="252" t="s">
        <v>114</v>
      </c>
      <c r="K27" s="253"/>
      <c r="L27" s="253"/>
      <c r="M27" s="253"/>
      <c r="N27" s="253"/>
      <c r="O27" s="253"/>
      <c r="P27" s="254"/>
      <c r="R27" s="33"/>
      <c r="S27" s="33"/>
      <c r="T27" s="33"/>
      <c r="U27" s="33"/>
      <c r="V27" s="33"/>
      <c r="W27" s="33"/>
      <c r="X27" s="33"/>
      <c r="Y27" s="33"/>
      <c r="Z27" s="33"/>
      <c r="AA27" s="33"/>
      <c r="AB27" s="33"/>
      <c r="AC27" s="33"/>
      <c r="AD27" s="33"/>
      <c r="AE27" s="33"/>
      <c r="BK27" s="104"/>
      <c r="BL27" s="104"/>
      <c r="BM27" s="104"/>
      <c r="BN27" s="104"/>
    </row>
    <row r="28" spans="1:67" x14ac:dyDescent="0.2">
      <c r="A28" s="256"/>
      <c r="B28" s="143" t="s">
        <v>115</v>
      </c>
      <c r="C28" s="143"/>
      <c r="D28" s="143"/>
      <c r="E28" s="144"/>
      <c r="F28" s="143" t="s">
        <v>116</v>
      </c>
      <c r="G28" s="143"/>
      <c r="H28" s="143"/>
      <c r="I28" s="142"/>
      <c r="J28" s="143" t="s">
        <v>115</v>
      </c>
      <c r="K28" s="143"/>
      <c r="L28" s="143"/>
      <c r="M28" s="144"/>
      <c r="N28" s="143" t="s">
        <v>116</v>
      </c>
      <c r="O28" s="143"/>
      <c r="P28" s="143"/>
      <c r="Q28" s="60"/>
      <c r="R28" s="33"/>
      <c r="S28" s="33"/>
      <c r="T28" s="33"/>
      <c r="U28" s="33"/>
      <c r="V28" s="33"/>
      <c r="W28" s="33"/>
      <c r="X28" s="33"/>
      <c r="Y28" s="33"/>
      <c r="Z28" s="33"/>
      <c r="AA28" s="33"/>
      <c r="AB28" s="33"/>
      <c r="AC28" s="33"/>
      <c r="AD28" s="33"/>
      <c r="AE28" s="33"/>
      <c r="BK28" s="104"/>
      <c r="BL28" s="104"/>
      <c r="BM28" s="104"/>
      <c r="BN28" s="104"/>
    </row>
    <row r="29" spans="1:67" x14ac:dyDescent="0.2">
      <c r="A29" s="145" t="s">
        <v>117</v>
      </c>
      <c r="B29" s="127" t="s">
        <v>39</v>
      </c>
      <c r="C29" s="128" t="s">
        <v>10</v>
      </c>
      <c r="D29" s="83" t="s">
        <v>12</v>
      </c>
      <c r="E29" s="59"/>
      <c r="F29" s="127" t="s">
        <v>39</v>
      </c>
      <c r="G29" s="128" t="s">
        <v>10</v>
      </c>
      <c r="H29" s="83" t="s">
        <v>12</v>
      </c>
      <c r="I29" s="59"/>
      <c r="J29" s="127" t="s">
        <v>39</v>
      </c>
      <c r="K29" s="128" t="s">
        <v>10</v>
      </c>
      <c r="L29" s="83" t="s">
        <v>12</v>
      </c>
      <c r="M29" s="59"/>
      <c r="N29" s="127" t="s">
        <v>39</v>
      </c>
      <c r="O29" s="128" t="s">
        <v>10</v>
      </c>
      <c r="P29" s="83" t="s">
        <v>12</v>
      </c>
      <c r="Q29" s="3"/>
      <c r="R29" s="33"/>
      <c r="S29" s="33"/>
      <c r="T29" s="33"/>
      <c r="U29" s="33"/>
      <c r="V29" s="33"/>
      <c r="W29" s="33"/>
      <c r="X29" s="33"/>
      <c r="Y29" s="33"/>
      <c r="Z29" s="33"/>
      <c r="AA29" s="33"/>
      <c r="AB29" s="33"/>
      <c r="AC29" s="33"/>
      <c r="AD29" s="33"/>
      <c r="AE29" s="33"/>
      <c r="BK29" s="104"/>
      <c r="BL29" s="104"/>
      <c r="BM29" s="104"/>
      <c r="BN29" s="104"/>
    </row>
    <row r="30" spans="1:67" x14ac:dyDescent="0.2">
      <c r="A30" s="146" t="s">
        <v>118</v>
      </c>
      <c r="B30" s="193"/>
      <c r="C30" s="154">
        <f>0.2*B34</f>
        <v>7000</v>
      </c>
      <c r="D30" s="191">
        <f>B30*C30</f>
        <v>0</v>
      </c>
      <c r="E30" s="147"/>
      <c r="F30" s="193"/>
      <c r="G30" s="154">
        <f>0.2*F34</f>
        <v>3400</v>
      </c>
      <c r="H30" s="191">
        <f>F30*G30</f>
        <v>0</v>
      </c>
      <c r="I30" s="147"/>
      <c r="J30" s="193"/>
      <c r="K30" s="154">
        <f>0.2*J34</f>
        <v>600</v>
      </c>
      <c r="L30" s="191">
        <f>J30*K30</f>
        <v>0</v>
      </c>
      <c r="M30" s="147"/>
      <c r="N30" s="193"/>
      <c r="O30" s="154">
        <f>0.2*N34</f>
        <v>200</v>
      </c>
      <c r="P30" s="191">
        <f>N30*O30</f>
        <v>0</v>
      </c>
      <c r="R30" s="33"/>
      <c r="S30" s="33"/>
      <c r="T30" s="33"/>
      <c r="U30" s="33"/>
      <c r="V30" s="33"/>
      <c r="W30" s="33"/>
      <c r="X30" s="33"/>
      <c r="Y30" s="33"/>
      <c r="Z30" s="33"/>
      <c r="AA30" s="33"/>
      <c r="AB30" s="33"/>
      <c r="AC30" s="33"/>
      <c r="AD30" s="33"/>
      <c r="AE30" s="33"/>
      <c r="BK30" s="104"/>
      <c r="BL30" s="104"/>
      <c r="BM30" s="104"/>
      <c r="BN30" s="104"/>
    </row>
    <row r="31" spans="1:67" x14ac:dyDescent="0.2">
      <c r="A31" s="146" t="s">
        <v>119</v>
      </c>
      <c r="B31" s="193"/>
      <c r="C31" s="154">
        <f>0.2*B34</f>
        <v>7000</v>
      </c>
      <c r="D31" s="191">
        <f t="shared" ref="D31:D33" si="2">B31*C31</f>
        <v>0</v>
      </c>
      <c r="E31" s="147"/>
      <c r="F31" s="193"/>
      <c r="G31" s="154">
        <f>0.2*F34</f>
        <v>3400</v>
      </c>
      <c r="H31" s="191">
        <f t="shared" ref="H31:H33" si="3">F31*G31</f>
        <v>0</v>
      </c>
      <c r="I31" s="147"/>
      <c r="J31" s="193"/>
      <c r="K31" s="154">
        <f>0.2*J34</f>
        <v>600</v>
      </c>
      <c r="L31" s="191">
        <f t="shared" ref="L31:L33" si="4">J31*K31</f>
        <v>0</v>
      </c>
      <c r="M31" s="147"/>
      <c r="N31" s="193"/>
      <c r="O31" s="154">
        <f>0.2*N34</f>
        <v>200</v>
      </c>
      <c r="P31" s="191">
        <f t="shared" ref="P31:P33" si="5">N31*O31</f>
        <v>0</v>
      </c>
      <c r="R31" s="33"/>
      <c r="S31" s="33"/>
      <c r="T31" s="33"/>
      <c r="U31" s="33"/>
      <c r="V31" s="33"/>
      <c r="W31" s="33"/>
      <c r="X31" s="33"/>
      <c r="Y31" s="33"/>
      <c r="Z31" s="33"/>
      <c r="AA31" s="33"/>
      <c r="AB31" s="33"/>
      <c r="AC31" s="33"/>
      <c r="AD31" s="33"/>
      <c r="AE31" s="33"/>
      <c r="BK31" s="104"/>
      <c r="BL31" s="104"/>
      <c r="BM31" s="104"/>
      <c r="BN31" s="104"/>
    </row>
    <row r="32" spans="1:67" x14ac:dyDescent="0.2">
      <c r="A32" s="146" t="s">
        <v>120</v>
      </c>
      <c r="B32" s="193"/>
      <c r="C32" s="154">
        <f>0.3*B34</f>
        <v>10500</v>
      </c>
      <c r="D32" s="191">
        <f t="shared" si="2"/>
        <v>0</v>
      </c>
      <c r="E32" s="147"/>
      <c r="F32" s="193"/>
      <c r="G32" s="154">
        <f>0.3*F34</f>
        <v>5100</v>
      </c>
      <c r="H32" s="191">
        <f t="shared" si="3"/>
        <v>0</v>
      </c>
      <c r="I32" s="147"/>
      <c r="J32" s="193"/>
      <c r="K32" s="154">
        <f>0.3*J34</f>
        <v>900</v>
      </c>
      <c r="L32" s="191">
        <f t="shared" si="4"/>
        <v>0</v>
      </c>
      <c r="M32" s="147"/>
      <c r="N32" s="193"/>
      <c r="O32" s="154">
        <f>0.3*N34</f>
        <v>300</v>
      </c>
      <c r="P32" s="191">
        <f t="shared" si="5"/>
        <v>0</v>
      </c>
      <c r="R32" s="33"/>
      <c r="S32" s="33"/>
      <c r="T32" s="33"/>
      <c r="U32" s="33"/>
      <c r="V32" s="33"/>
      <c r="W32" s="33"/>
      <c r="X32" s="33"/>
      <c r="Y32" s="33"/>
      <c r="Z32" s="33"/>
      <c r="AA32" s="33"/>
      <c r="AB32" s="33"/>
      <c r="AC32" s="33"/>
      <c r="AD32" s="33"/>
      <c r="AE32" s="33"/>
      <c r="BK32" s="104"/>
      <c r="BL32" s="104"/>
      <c r="BM32" s="104"/>
      <c r="BN32" s="104"/>
    </row>
    <row r="33" spans="1:66" x14ac:dyDescent="0.2">
      <c r="A33" s="146" t="s">
        <v>121</v>
      </c>
      <c r="B33" s="193"/>
      <c r="C33" s="154">
        <f>0.3*B34</f>
        <v>10500</v>
      </c>
      <c r="D33" s="191">
        <f t="shared" si="2"/>
        <v>0</v>
      </c>
      <c r="E33" s="147"/>
      <c r="F33" s="193"/>
      <c r="G33" s="154">
        <f>0.3*F34</f>
        <v>5100</v>
      </c>
      <c r="H33" s="191">
        <f t="shared" si="3"/>
        <v>0</v>
      </c>
      <c r="I33" s="147"/>
      <c r="J33" s="193"/>
      <c r="K33" s="154">
        <f>0.3*J34</f>
        <v>900</v>
      </c>
      <c r="L33" s="191">
        <f t="shared" si="4"/>
        <v>0</v>
      </c>
      <c r="M33" s="147"/>
      <c r="N33" s="193"/>
      <c r="O33" s="154">
        <f>0.3*N34</f>
        <v>300</v>
      </c>
      <c r="P33" s="191">
        <f t="shared" si="5"/>
        <v>0</v>
      </c>
      <c r="R33" s="33"/>
      <c r="S33" s="33"/>
      <c r="T33" s="33"/>
      <c r="U33" s="33"/>
      <c r="V33" s="33"/>
      <c r="W33" s="33"/>
      <c r="X33" s="33"/>
      <c r="Y33" s="33"/>
      <c r="Z33" s="33"/>
      <c r="AA33" s="33"/>
      <c r="AB33" s="33"/>
      <c r="AC33" s="33"/>
      <c r="AD33" s="33"/>
      <c r="AE33" s="33"/>
      <c r="BK33" s="104"/>
      <c r="BL33" s="104"/>
      <c r="BM33" s="104"/>
      <c r="BN33" s="104"/>
    </row>
    <row r="34" spans="1:66" x14ac:dyDescent="0.2">
      <c r="A34" s="148" t="s">
        <v>122</v>
      </c>
      <c r="B34" s="156">
        <v>35000</v>
      </c>
      <c r="C34" s="130"/>
      <c r="D34" s="194">
        <f>SUM(D30:D33)</f>
        <v>0</v>
      </c>
      <c r="E34" s="149"/>
      <c r="F34" s="156">
        <v>17000</v>
      </c>
      <c r="G34" s="130"/>
      <c r="H34" s="194">
        <f>SUM(H30:H33)</f>
        <v>0</v>
      </c>
      <c r="I34" s="149"/>
      <c r="J34" s="156">
        <v>3000</v>
      </c>
      <c r="K34" s="130"/>
      <c r="L34" s="194">
        <f>SUM(L30:L33)</f>
        <v>0</v>
      </c>
      <c r="M34" s="149"/>
      <c r="N34" s="156">
        <v>1000</v>
      </c>
      <c r="O34" s="130"/>
      <c r="P34" s="194">
        <f>SUM(P30:P33)</f>
        <v>0</v>
      </c>
      <c r="R34" s="33"/>
      <c r="S34" s="33"/>
      <c r="T34" s="33"/>
      <c r="U34" s="33"/>
      <c r="V34" s="33"/>
      <c r="W34" s="33"/>
      <c r="X34" s="33"/>
      <c r="Y34" s="33"/>
      <c r="Z34" s="33"/>
      <c r="AA34" s="33"/>
      <c r="AB34" s="33"/>
      <c r="AC34" s="33"/>
      <c r="AD34" s="33"/>
      <c r="AE34" s="33"/>
      <c r="BK34" s="104"/>
      <c r="BL34" s="104"/>
      <c r="BM34" s="104"/>
      <c r="BN34" s="104"/>
    </row>
    <row r="35" spans="1:66" x14ac:dyDescent="0.2">
      <c r="G35" s="33"/>
      <c r="J35" s="33"/>
      <c r="K35" s="33"/>
      <c r="L35" s="33"/>
      <c r="N35" s="33"/>
      <c r="O35" s="150"/>
      <c r="P35" s="33"/>
      <c r="R35" s="33"/>
      <c r="S35" s="33"/>
      <c r="T35" s="33"/>
      <c r="U35" s="33"/>
      <c r="V35" s="33"/>
      <c r="W35" s="33"/>
      <c r="X35" s="33"/>
      <c r="Y35" s="33"/>
      <c r="Z35" s="33"/>
      <c r="AA35" s="33"/>
      <c r="AB35" s="33"/>
      <c r="AC35" s="33"/>
      <c r="AD35" s="33"/>
      <c r="AE35" s="33"/>
      <c r="BL35" s="104"/>
      <c r="BM35" s="104"/>
      <c r="BN35" s="104"/>
    </row>
    <row r="36" spans="1:66" x14ac:dyDescent="0.2">
      <c r="A36" s="259"/>
      <c r="B36" s="260"/>
      <c r="C36" s="261"/>
      <c r="D36" s="141"/>
      <c r="E36" s="141"/>
      <c r="F36" s="150"/>
      <c r="G36" s="150"/>
      <c r="H36" s="150"/>
      <c r="I36" s="142"/>
      <c r="J36" s="33"/>
      <c r="K36" s="138"/>
      <c r="L36" s="138"/>
      <c r="M36" s="142"/>
      <c r="N36" s="33"/>
      <c r="O36" s="150"/>
      <c r="P36" s="33"/>
      <c r="R36" s="33"/>
      <c r="S36" s="33"/>
      <c r="T36" s="33"/>
      <c r="U36" s="33"/>
      <c r="V36" s="33"/>
      <c r="W36" s="33"/>
      <c r="X36" s="33"/>
      <c r="Y36" s="33"/>
      <c r="Z36" s="33"/>
      <c r="AA36" s="33"/>
      <c r="AB36" s="33"/>
      <c r="AC36" s="33"/>
      <c r="AD36" s="33"/>
      <c r="AE36" s="33"/>
    </row>
    <row r="37" spans="1:66" x14ac:dyDescent="0.2">
      <c r="A37" s="135" t="s">
        <v>112</v>
      </c>
      <c r="B37" s="262" t="s">
        <v>105</v>
      </c>
      <c r="C37" s="263"/>
      <c r="D37" s="158"/>
      <c r="E37" s="142"/>
      <c r="F37" s="33"/>
      <c r="G37" s="33"/>
      <c r="H37" s="33"/>
      <c r="J37" s="138"/>
      <c r="K37" s="138"/>
      <c r="L37" s="138"/>
      <c r="N37" s="33"/>
      <c r="O37" s="33"/>
      <c r="P37" s="33"/>
      <c r="R37" s="33"/>
      <c r="S37" s="33"/>
      <c r="T37" s="33"/>
      <c r="U37" s="33"/>
      <c r="V37" s="33"/>
      <c r="W37" s="33"/>
      <c r="X37" s="33"/>
      <c r="Y37" s="33"/>
      <c r="Z37" s="33"/>
      <c r="AA37" s="33"/>
      <c r="AB37" s="33"/>
      <c r="AC37" s="33"/>
      <c r="AD37" s="33"/>
      <c r="AE37" s="33"/>
    </row>
    <row r="38" spans="1:66" ht="15" x14ac:dyDescent="0.25">
      <c r="A38" s="255"/>
      <c r="B38" s="252" t="s">
        <v>113</v>
      </c>
      <c r="C38" s="257"/>
      <c r="D38" s="257"/>
      <c r="E38" s="257"/>
      <c r="F38" s="257"/>
      <c r="G38" s="257"/>
      <c r="H38" s="258"/>
      <c r="J38" s="252" t="s">
        <v>114</v>
      </c>
      <c r="K38" s="253"/>
      <c r="L38" s="253"/>
      <c r="M38" s="253"/>
      <c r="N38" s="253"/>
      <c r="O38" s="253"/>
      <c r="P38" s="254"/>
      <c r="R38" s="33"/>
      <c r="S38" s="33"/>
      <c r="T38" s="33"/>
      <c r="U38" s="33"/>
      <c r="V38" s="33"/>
      <c r="W38" s="33"/>
      <c r="X38" s="33"/>
      <c r="Y38" s="33"/>
      <c r="Z38" s="33"/>
      <c r="AA38" s="33"/>
      <c r="AB38" s="33"/>
      <c r="AC38" s="33"/>
      <c r="AD38" s="33"/>
      <c r="AE38" s="33"/>
      <c r="BK38" s="104"/>
      <c r="BL38" s="104"/>
      <c r="BM38" s="104"/>
      <c r="BN38" s="104"/>
    </row>
    <row r="39" spans="1:66" x14ac:dyDescent="0.2">
      <c r="A39" s="256"/>
      <c r="B39" s="143" t="s">
        <v>115</v>
      </c>
      <c r="C39" s="143"/>
      <c r="D39" s="143"/>
      <c r="E39" s="144"/>
      <c r="F39" s="143" t="s">
        <v>116</v>
      </c>
      <c r="G39" s="143"/>
      <c r="H39" s="143"/>
      <c r="I39" s="144"/>
      <c r="J39" s="143" t="s">
        <v>115</v>
      </c>
      <c r="K39" s="143"/>
      <c r="L39" s="143"/>
      <c r="M39" s="144"/>
      <c r="N39" s="143" t="s">
        <v>116</v>
      </c>
      <c r="O39" s="143"/>
      <c r="P39" s="143"/>
      <c r="Q39" s="60"/>
      <c r="R39" s="33"/>
      <c r="S39" s="33"/>
      <c r="T39" s="33"/>
      <c r="U39" s="33"/>
      <c r="V39" s="33"/>
      <c r="W39" s="33"/>
      <c r="X39" s="33"/>
      <c r="Y39" s="33"/>
      <c r="Z39" s="33"/>
      <c r="AA39" s="33"/>
      <c r="AB39" s="33"/>
      <c r="AC39" s="33"/>
      <c r="AD39" s="33"/>
      <c r="AE39" s="33"/>
      <c r="BK39" s="104"/>
      <c r="BL39" s="104"/>
      <c r="BM39" s="104"/>
      <c r="BN39" s="104"/>
    </row>
    <row r="40" spans="1:66" x14ac:dyDescent="0.2">
      <c r="A40" s="145" t="s">
        <v>123</v>
      </c>
      <c r="B40" s="127" t="s">
        <v>39</v>
      </c>
      <c r="C40" s="128" t="s">
        <v>10</v>
      </c>
      <c r="D40" s="83" t="s">
        <v>12</v>
      </c>
      <c r="E40" s="59"/>
      <c r="F40" s="127" t="s">
        <v>39</v>
      </c>
      <c r="G40" s="128" t="s">
        <v>10</v>
      </c>
      <c r="H40" s="83" t="s">
        <v>12</v>
      </c>
      <c r="I40" s="59"/>
      <c r="J40" s="127" t="s">
        <v>39</v>
      </c>
      <c r="K40" s="128" t="s">
        <v>10</v>
      </c>
      <c r="L40" s="83" t="s">
        <v>12</v>
      </c>
      <c r="M40" s="59"/>
      <c r="N40" s="127" t="s">
        <v>39</v>
      </c>
      <c r="O40" s="128" t="s">
        <v>10</v>
      </c>
      <c r="P40" s="83" t="s">
        <v>12</v>
      </c>
      <c r="Q40" s="3"/>
      <c r="R40" s="33"/>
      <c r="S40" s="33"/>
      <c r="T40" s="33"/>
      <c r="U40" s="33"/>
      <c r="V40" s="33"/>
      <c r="W40" s="33"/>
      <c r="X40" s="33"/>
      <c r="Y40" s="33"/>
      <c r="Z40" s="33"/>
      <c r="AA40" s="33"/>
      <c r="AB40" s="33"/>
      <c r="AC40" s="33"/>
      <c r="AD40" s="33"/>
      <c r="AE40" s="33"/>
      <c r="BK40" s="104"/>
      <c r="BL40" s="104"/>
      <c r="BM40" s="104"/>
      <c r="BN40" s="104"/>
    </row>
    <row r="41" spans="1:66" x14ac:dyDescent="0.2">
      <c r="A41" s="146" t="s">
        <v>118</v>
      </c>
      <c r="B41" s="193"/>
      <c r="C41" s="154">
        <f>0.2*B45</f>
        <v>3000</v>
      </c>
      <c r="D41" s="191">
        <f>B41*C41</f>
        <v>0</v>
      </c>
      <c r="E41" s="147"/>
      <c r="F41" s="193"/>
      <c r="G41" s="154">
        <f>0.2*F45</f>
        <v>800</v>
      </c>
      <c r="H41" s="191">
        <f>F41*G41</f>
        <v>0</v>
      </c>
      <c r="I41" s="147"/>
      <c r="J41" s="193"/>
      <c r="K41" s="154">
        <f>0.2*J45</f>
        <v>160</v>
      </c>
      <c r="L41" s="191">
        <f>J41*K41</f>
        <v>0</v>
      </c>
      <c r="M41" s="147"/>
      <c r="N41" s="193"/>
      <c r="O41" s="154">
        <f>0.2*N45</f>
        <v>20</v>
      </c>
      <c r="P41" s="191">
        <f>N41*O41</f>
        <v>0</v>
      </c>
      <c r="R41" s="33"/>
      <c r="S41" s="33"/>
      <c r="T41" s="33"/>
      <c r="U41" s="33"/>
      <c r="V41" s="33"/>
      <c r="W41" s="33"/>
      <c r="X41" s="33"/>
      <c r="Y41" s="33"/>
      <c r="Z41" s="33"/>
      <c r="AA41" s="33"/>
      <c r="AB41" s="33"/>
      <c r="AC41" s="33"/>
      <c r="AD41" s="33"/>
      <c r="AE41" s="33"/>
      <c r="BK41" s="104"/>
      <c r="BL41" s="104"/>
      <c r="BM41" s="104"/>
      <c r="BN41" s="104"/>
    </row>
    <row r="42" spans="1:66" x14ac:dyDescent="0.2">
      <c r="A42" s="146" t="s">
        <v>119</v>
      </c>
      <c r="B42" s="193"/>
      <c r="C42" s="154">
        <f>0.2*B45</f>
        <v>3000</v>
      </c>
      <c r="D42" s="191">
        <f t="shared" ref="D42:D44" si="6">B42*C42</f>
        <v>0</v>
      </c>
      <c r="E42" s="147"/>
      <c r="F42" s="193"/>
      <c r="G42" s="154">
        <f>0.2*F45</f>
        <v>800</v>
      </c>
      <c r="H42" s="191">
        <f t="shared" ref="H42:H44" si="7">F42*G42</f>
        <v>0</v>
      </c>
      <c r="I42" s="147"/>
      <c r="J42" s="193"/>
      <c r="K42" s="154">
        <f>0.2*J45</f>
        <v>160</v>
      </c>
      <c r="L42" s="191">
        <f t="shared" ref="L42:L44" si="8">J42*K42</f>
        <v>0</v>
      </c>
      <c r="M42" s="147"/>
      <c r="N42" s="193"/>
      <c r="O42" s="154">
        <f>0.2*N45</f>
        <v>20</v>
      </c>
      <c r="P42" s="191">
        <f t="shared" ref="P42:P44" si="9">N42*O42</f>
        <v>0</v>
      </c>
      <c r="R42" s="33"/>
      <c r="S42" s="33"/>
      <c r="T42" s="33"/>
      <c r="U42" s="33"/>
      <c r="V42" s="33"/>
      <c r="W42" s="33"/>
      <c r="X42" s="33"/>
      <c r="Y42" s="33"/>
      <c r="Z42" s="33"/>
      <c r="AA42" s="33"/>
      <c r="AB42" s="33"/>
      <c r="AC42" s="33"/>
      <c r="AD42" s="33"/>
      <c r="AE42" s="33"/>
      <c r="BK42" s="104"/>
      <c r="BL42" s="104"/>
      <c r="BM42" s="104"/>
      <c r="BN42" s="104"/>
    </row>
    <row r="43" spans="1:66" x14ac:dyDescent="0.2">
      <c r="A43" s="146" t="s">
        <v>120</v>
      </c>
      <c r="B43" s="193"/>
      <c r="C43" s="154">
        <f>0.2*B45</f>
        <v>3000</v>
      </c>
      <c r="D43" s="191">
        <f t="shared" si="6"/>
        <v>0</v>
      </c>
      <c r="E43" s="147"/>
      <c r="F43" s="193"/>
      <c r="G43" s="154">
        <f>0.2*F45</f>
        <v>800</v>
      </c>
      <c r="H43" s="191">
        <f t="shared" si="7"/>
        <v>0</v>
      </c>
      <c r="I43" s="147"/>
      <c r="J43" s="193"/>
      <c r="K43" s="154">
        <f>0.2*J45</f>
        <v>160</v>
      </c>
      <c r="L43" s="191">
        <f t="shared" si="8"/>
        <v>0</v>
      </c>
      <c r="M43" s="147"/>
      <c r="N43" s="193"/>
      <c r="O43" s="154">
        <f>0.2*N45</f>
        <v>20</v>
      </c>
      <c r="P43" s="191">
        <f t="shared" si="9"/>
        <v>0</v>
      </c>
      <c r="R43" s="33"/>
      <c r="S43" s="33"/>
      <c r="T43" s="33"/>
      <c r="U43" s="33"/>
      <c r="V43" s="33"/>
      <c r="W43" s="33"/>
      <c r="X43" s="33"/>
      <c r="Y43" s="33"/>
      <c r="Z43" s="33"/>
      <c r="AA43" s="33"/>
      <c r="AB43" s="33"/>
      <c r="AC43" s="33"/>
      <c r="AD43" s="33"/>
      <c r="AE43" s="33"/>
      <c r="BK43" s="104"/>
      <c r="BL43" s="104"/>
      <c r="BM43" s="104"/>
      <c r="BN43" s="104"/>
    </row>
    <row r="44" spans="1:66" x14ac:dyDescent="0.2">
      <c r="A44" s="146" t="s">
        <v>121</v>
      </c>
      <c r="B44" s="193"/>
      <c r="C44" s="154">
        <f>0.4*B45</f>
        <v>6000</v>
      </c>
      <c r="D44" s="191">
        <f t="shared" si="6"/>
        <v>0</v>
      </c>
      <c r="E44" s="147"/>
      <c r="F44" s="193"/>
      <c r="G44" s="154">
        <f>0.4*F45</f>
        <v>1600</v>
      </c>
      <c r="H44" s="191">
        <f t="shared" si="7"/>
        <v>0</v>
      </c>
      <c r="I44" s="147"/>
      <c r="J44" s="193"/>
      <c r="K44" s="154">
        <f>0.4*J45</f>
        <v>320</v>
      </c>
      <c r="L44" s="191">
        <f t="shared" si="8"/>
        <v>0</v>
      </c>
      <c r="M44" s="147"/>
      <c r="N44" s="193"/>
      <c r="O44" s="154">
        <f>0.4*N45</f>
        <v>40</v>
      </c>
      <c r="P44" s="191">
        <f t="shared" si="9"/>
        <v>0</v>
      </c>
      <c r="R44" s="33"/>
      <c r="S44" s="33"/>
      <c r="T44" s="33"/>
      <c r="U44" s="33"/>
      <c r="V44" s="33"/>
      <c r="W44" s="33"/>
      <c r="X44" s="33"/>
      <c r="Y44" s="33"/>
      <c r="Z44" s="33"/>
      <c r="AA44" s="33"/>
      <c r="AB44" s="33"/>
      <c r="AC44" s="33"/>
      <c r="AD44" s="33"/>
      <c r="AE44" s="33"/>
      <c r="BK44" s="104"/>
      <c r="BL44" s="104"/>
      <c r="BM44" s="104"/>
      <c r="BN44" s="104"/>
    </row>
    <row r="45" spans="1:66" x14ac:dyDescent="0.2">
      <c r="A45" s="148" t="s">
        <v>122</v>
      </c>
      <c r="B45" s="156">
        <v>15000</v>
      </c>
      <c r="C45" s="130"/>
      <c r="D45" s="194">
        <f>SUM(D41:D44)</f>
        <v>0</v>
      </c>
      <c r="E45" s="149"/>
      <c r="F45" s="156">
        <v>4000</v>
      </c>
      <c r="G45" s="130"/>
      <c r="H45" s="194">
        <f>SUM(H41:H44)</f>
        <v>0</v>
      </c>
      <c r="I45" s="149"/>
      <c r="J45" s="156">
        <v>800</v>
      </c>
      <c r="K45" s="130"/>
      <c r="L45" s="194">
        <f>SUM(L41:L44)</f>
        <v>0</v>
      </c>
      <c r="M45" s="149"/>
      <c r="N45" s="156">
        <v>100</v>
      </c>
      <c r="O45" s="130"/>
      <c r="P45" s="194">
        <f>SUM(P41:P44)</f>
        <v>0</v>
      </c>
      <c r="R45" s="33"/>
      <c r="S45" s="33"/>
      <c r="T45" s="33"/>
      <c r="U45" s="33"/>
      <c r="V45" s="33"/>
      <c r="W45" s="33"/>
      <c r="X45" s="33"/>
      <c r="Y45" s="33"/>
      <c r="Z45" s="33"/>
      <c r="AA45" s="33"/>
      <c r="AB45" s="33"/>
      <c r="AC45" s="33"/>
      <c r="AD45" s="33"/>
      <c r="AE45" s="33"/>
      <c r="BK45" s="104"/>
      <c r="BL45" s="104"/>
      <c r="BM45" s="104"/>
      <c r="BN45" s="104"/>
    </row>
    <row r="46" spans="1:66" x14ac:dyDescent="0.2">
      <c r="A46" s="33"/>
      <c r="B46" s="33"/>
      <c r="C46" s="33"/>
      <c r="D46" s="142"/>
      <c r="E46" s="142"/>
      <c r="F46" s="142"/>
      <c r="G46" s="33"/>
      <c r="H46" s="33"/>
      <c r="J46" s="33"/>
      <c r="K46" s="33"/>
      <c r="L46" s="33"/>
      <c r="N46" s="33"/>
      <c r="O46" s="33"/>
      <c r="P46" s="33"/>
      <c r="R46" s="33"/>
      <c r="S46" s="33"/>
      <c r="T46" s="33"/>
      <c r="U46" s="33"/>
      <c r="V46" s="33"/>
      <c r="W46" s="33"/>
      <c r="X46" s="33"/>
      <c r="Y46" s="33"/>
      <c r="Z46" s="33"/>
      <c r="AA46" s="33"/>
      <c r="AB46" s="33"/>
      <c r="AC46" s="33"/>
      <c r="AD46" s="33"/>
      <c r="AE46" s="33"/>
    </row>
    <row r="47" spans="1:66" x14ac:dyDescent="0.2">
      <c r="A47" s="33"/>
      <c r="B47" s="33"/>
      <c r="C47" s="33"/>
      <c r="D47" s="142"/>
      <c r="E47" s="142"/>
      <c r="F47" s="142"/>
      <c r="G47" s="33"/>
      <c r="H47" s="33"/>
      <c r="J47" s="33"/>
      <c r="K47" s="33"/>
      <c r="L47" s="33"/>
      <c r="N47" s="33"/>
      <c r="O47" s="33"/>
      <c r="P47" s="33"/>
      <c r="R47" s="33"/>
      <c r="S47" s="33"/>
      <c r="T47" s="33"/>
      <c r="U47" s="33"/>
      <c r="V47" s="33"/>
      <c r="W47" s="33"/>
      <c r="X47" s="33"/>
      <c r="Y47" s="33"/>
      <c r="Z47" s="33"/>
      <c r="AA47" s="33"/>
      <c r="AB47" s="33"/>
      <c r="AC47" s="33"/>
      <c r="AD47" s="33"/>
      <c r="AE47" s="33"/>
    </row>
    <row r="48" spans="1:66" x14ac:dyDescent="0.2">
      <c r="A48" s="259"/>
      <c r="B48" s="260"/>
      <c r="C48" s="261"/>
      <c r="D48" s="142"/>
      <c r="E48" s="142"/>
      <c r="F48" s="142"/>
      <c r="G48" s="142"/>
      <c r="H48" s="33"/>
      <c r="J48" s="33"/>
      <c r="K48" s="142"/>
      <c r="L48" s="33"/>
      <c r="N48" s="33"/>
      <c r="O48" s="142"/>
      <c r="P48" s="33"/>
      <c r="R48" s="33"/>
      <c r="S48" s="33"/>
      <c r="T48" s="33"/>
      <c r="U48" s="33"/>
      <c r="V48" s="33"/>
      <c r="W48" s="33"/>
      <c r="X48" s="33"/>
      <c r="Y48" s="33"/>
      <c r="Z48" s="33"/>
      <c r="AA48" s="33"/>
      <c r="AB48" s="33"/>
      <c r="AC48" s="33"/>
      <c r="AD48" s="33"/>
      <c r="AE48" s="33"/>
    </row>
    <row r="49" spans="1:66" x14ac:dyDescent="0.2">
      <c r="A49" s="135" t="s">
        <v>112</v>
      </c>
      <c r="B49" s="262" t="s">
        <v>105</v>
      </c>
      <c r="C49" s="263"/>
      <c r="D49" s="142"/>
      <c r="E49" s="142"/>
      <c r="F49" s="142"/>
      <c r="G49" s="33"/>
      <c r="H49" s="33"/>
      <c r="J49" s="33"/>
      <c r="K49" s="33"/>
      <c r="L49" s="33"/>
      <c r="N49" s="33"/>
      <c r="O49" s="33"/>
      <c r="P49" s="33"/>
      <c r="R49" s="33"/>
      <c r="S49" s="33"/>
      <c r="T49" s="33"/>
      <c r="U49" s="33"/>
      <c r="V49" s="33"/>
      <c r="W49" s="33"/>
      <c r="X49" s="33"/>
      <c r="Y49" s="33"/>
      <c r="Z49" s="33"/>
      <c r="AA49" s="33"/>
      <c r="AB49" s="33"/>
      <c r="AC49" s="33"/>
      <c r="AD49" s="33"/>
      <c r="AE49" s="33"/>
    </row>
    <row r="50" spans="1:66" ht="15" x14ac:dyDescent="0.25">
      <c r="A50" s="255"/>
      <c r="B50" s="252" t="s">
        <v>113</v>
      </c>
      <c r="C50" s="257"/>
      <c r="D50" s="257"/>
      <c r="E50" s="257"/>
      <c r="F50" s="257"/>
      <c r="G50" s="257"/>
      <c r="H50" s="258"/>
      <c r="I50" s="132"/>
      <c r="J50" s="252" t="s">
        <v>114</v>
      </c>
      <c r="K50" s="253"/>
      <c r="L50" s="253"/>
      <c r="M50" s="253"/>
      <c r="N50" s="253"/>
      <c r="O50" s="253"/>
      <c r="P50" s="254"/>
      <c r="R50" s="33"/>
      <c r="S50" s="33"/>
      <c r="T50" s="33"/>
      <c r="U50" s="33"/>
      <c r="V50" s="33"/>
      <c r="W50" s="33"/>
      <c r="X50" s="33"/>
      <c r="Y50" s="33"/>
      <c r="Z50" s="33"/>
      <c r="AA50" s="33"/>
      <c r="AB50" s="33"/>
      <c r="AC50" s="33"/>
      <c r="AD50" s="33"/>
      <c r="AE50" s="33"/>
      <c r="BK50" s="104"/>
      <c r="BL50" s="104"/>
      <c r="BM50" s="104"/>
      <c r="BN50" s="104"/>
    </row>
    <row r="51" spans="1:66" x14ac:dyDescent="0.2">
      <c r="A51" s="256"/>
      <c r="B51" s="143" t="s">
        <v>115</v>
      </c>
      <c r="C51" s="143"/>
      <c r="D51" s="143"/>
      <c r="E51" s="144"/>
      <c r="F51" s="143" t="s">
        <v>116</v>
      </c>
      <c r="G51" s="143"/>
      <c r="H51" s="143"/>
      <c r="I51" s="144"/>
      <c r="J51" s="143" t="s">
        <v>115</v>
      </c>
      <c r="K51" s="143"/>
      <c r="L51" s="143"/>
      <c r="M51" s="144"/>
      <c r="N51" s="143" t="s">
        <v>116</v>
      </c>
      <c r="O51" s="143"/>
      <c r="P51" s="143"/>
      <c r="Q51" s="60"/>
      <c r="R51" s="33"/>
      <c r="S51" s="33"/>
      <c r="T51" s="33"/>
      <c r="U51" s="33"/>
      <c r="V51" s="33"/>
      <c r="W51" s="33"/>
      <c r="X51" s="33"/>
      <c r="Y51" s="33"/>
      <c r="Z51" s="33"/>
      <c r="AA51" s="33"/>
      <c r="AB51" s="33"/>
      <c r="AC51" s="33"/>
      <c r="AD51" s="33"/>
      <c r="AE51" s="33"/>
      <c r="BK51" s="104"/>
      <c r="BL51" s="104"/>
      <c r="BM51" s="104"/>
      <c r="BN51" s="104"/>
    </row>
    <row r="52" spans="1:66" x14ac:dyDescent="0.2">
      <c r="A52" s="145" t="s">
        <v>124</v>
      </c>
      <c r="B52" s="127" t="s">
        <v>39</v>
      </c>
      <c r="C52" s="128" t="s">
        <v>10</v>
      </c>
      <c r="D52" s="83" t="s">
        <v>12</v>
      </c>
      <c r="E52" s="136"/>
      <c r="F52" s="127" t="s">
        <v>39</v>
      </c>
      <c r="G52" s="128" t="s">
        <v>10</v>
      </c>
      <c r="H52" s="83" t="s">
        <v>12</v>
      </c>
      <c r="I52" s="136"/>
      <c r="J52" s="127" t="s">
        <v>39</v>
      </c>
      <c r="K52" s="128" t="s">
        <v>10</v>
      </c>
      <c r="L52" s="83" t="s">
        <v>12</v>
      </c>
      <c r="M52" s="59"/>
      <c r="N52" s="127" t="s">
        <v>39</v>
      </c>
      <c r="O52" s="128" t="s">
        <v>10</v>
      </c>
      <c r="P52" s="83" t="s">
        <v>12</v>
      </c>
      <c r="Q52" s="3"/>
      <c r="R52" s="33"/>
      <c r="S52" s="33"/>
      <c r="T52" s="33"/>
      <c r="U52" s="33"/>
      <c r="V52" s="33"/>
      <c r="W52" s="33"/>
      <c r="X52" s="33"/>
      <c r="Y52" s="33"/>
      <c r="Z52" s="33"/>
      <c r="AA52" s="33"/>
      <c r="AB52" s="33"/>
      <c r="AC52" s="33"/>
      <c r="AD52" s="33"/>
      <c r="AE52" s="33"/>
      <c r="BK52" s="104"/>
      <c r="BL52" s="104"/>
      <c r="BM52" s="104"/>
      <c r="BN52" s="104"/>
    </row>
    <row r="53" spans="1:66" x14ac:dyDescent="0.2">
      <c r="A53" s="146" t="s">
        <v>118</v>
      </c>
      <c r="B53" s="193"/>
      <c r="C53" s="154">
        <f>0.2*B57</f>
        <v>3000</v>
      </c>
      <c r="D53" s="191">
        <f>B53*C53</f>
        <v>0</v>
      </c>
      <c r="E53" s="132"/>
      <c r="F53" s="193"/>
      <c r="G53" s="154">
        <f>0.5*F57</f>
        <v>2000</v>
      </c>
      <c r="H53" s="191">
        <f>F53*G53</f>
        <v>0</v>
      </c>
      <c r="I53" s="132"/>
      <c r="J53" s="193"/>
      <c r="K53" s="154">
        <f>0.5*J57</f>
        <v>400</v>
      </c>
      <c r="L53" s="191">
        <f>J53*K53</f>
        <v>0</v>
      </c>
      <c r="M53" s="147"/>
      <c r="N53" s="193"/>
      <c r="O53" s="154">
        <f>0.5*N57</f>
        <v>50</v>
      </c>
      <c r="P53" s="191">
        <f>N53*O53</f>
        <v>0</v>
      </c>
      <c r="R53" s="33"/>
      <c r="S53" s="33"/>
      <c r="T53" s="33"/>
      <c r="U53" s="33"/>
      <c r="V53" s="33"/>
      <c r="W53" s="33"/>
      <c r="X53" s="33"/>
      <c r="Y53" s="33"/>
      <c r="Z53" s="33"/>
      <c r="AA53" s="33"/>
      <c r="AB53" s="33"/>
      <c r="AC53" s="33"/>
      <c r="AD53" s="33"/>
      <c r="AE53" s="33"/>
      <c r="BK53" s="104"/>
      <c r="BL53" s="104"/>
      <c r="BM53" s="104"/>
      <c r="BN53" s="104"/>
    </row>
    <row r="54" spans="1:66" x14ac:dyDescent="0.2">
      <c r="A54" s="146" t="s">
        <v>119</v>
      </c>
      <c r="B54" s="193"/>
      <c r="C54" s="154">
        <f>0.2*B57</f>
        <v>3000</v>
      </c>
      <c r="D54" s="191">
        <f t="shared" ref="D54:D55" si="10">B54*C54</f>
        <v>0</v>
      </c>
      <c r="E54" s="132"/>
      <c r="F54" s="193"/>
      <c r="G54" s="154">
        <f>0.3*F57</f>
        <v>1200</v>
      </c>
      <c r="H54" s="191">
        <f t="shared" ref="H54:H56" si="11">F54*G54</f>
        <v>0</v>
      </c>
      <c r="I54" s="132"/>
      <c r="J54" s="193"/>
      <c r="K54" s="154">
        <f>0.3*J57</f>
        <v>240</v>
      </c>
      <c r="L54" s="191">
        <f t="shared" ref="L54:L56" si="12">J54*K54</f>
        <v>0</v>
      </c>
      <c r="M54" s="147"/>
      <c r="N54" s="193"/>
      <c r="O54" s="154">
        <f>0.3*N57</f>
        <v>30</v>
      </c>
      <c r="P54" s="191">
        <f t="shared" ref="P54:P56" si="13">N54*O54</f>
        <v>0</v>
      </c>
      <c r="R54" s="33"/>
      <c r="S54" s="33"/>
      <c r="T54" s="33"/>
      <c r="U54" s="33"/>
      <c r="V54" s="33"/>
      <c r="W54" s="33"/>
      <c r="X54" s="33"/>
      <c r="Y54" s="33"/>
      <c r="Z54" s="33"/>
      <c r="AA54" s="33"/>
      <c r="AB54" s="33"/>
      <c r="AC54" s="33"/>
      <c r="AD54" s="33"/>
      <c r="AE54" s="33"/>
      <c r="BK54" s="104"/>
      <c r="BL54" s="104"/>
      <c r="BM54" s="104"/>
      <c r="BN54" s="104"/>
    </row>
    <row r="55" spans="1:66" x14ac:dyDescent="0.2">
      <c r="A55" s="146" t="s">
        <v>120</v>
      </c>
      <c r="B55" s="193"/>
      <c r="C55" s="154">
        <f>0.2*B57</f>
        <v>3000</v>
      </c>
      <c r="D55" s="191">
        <f t="shared" si="10"/>
        <v>0</v>
      </c>
      <c r="E55" s="132"/>
      <c r="F55" s="193"/>
      <c r="G55" s="154">
        <f>0.1*F57</f>
        <v>400</v>
      </c>
      <c r="H55" s="191">
        <f t="shared" si="11"/>
        <v>0</v>
      </c>
      <c r="I55" s="132"/>
      <c r="J55" s="193"/>
      <c r="K55" s="154">
        <f>0.1*J57</f>
        <v>80</v>
      </c>
      <c r="L55" s="191">
        <f t="shared" si="12"/>
        <v>0</v>
      </c>
      <c r="M55" s="147"/>
      <c r="N55" s="193"/>
      <c r="O55" s="154">
        <f>0.1*N57</f>
        <v>10</v>
      </c>
      <c r="P55" s="191">
        <f t="shared" si="13"/>
        <v>0</v>
      </c>
      <c r="R55" s="33"/>
      <c r="S55" s="33"/>
      <c r="T55" s="33"/>
      <c r="U55" s="33"/>
      <c r="V55" s="33"/>
      <c r="W55" s="33"/>
      <c r="X55" s="33"/>
      <c r="Y55" s="33"/>
      <c r="Z55" s="33"/>
      <c r="AA55" s="33"/>
      <c r="AB55" s="33"/>
      <c r="AC55" s="33"/>
      <c r="AD55" s="33"/>
      <c r="AE55" s="33"/>
      <c r="BK55" s="104"/>
      <c r="BL55" s="104"/>
      <c r="BM55" s="104"/>
      <c r="BN55" s="104"/>
    </row>
    <row r="56" spans="1:66" x14ac:dyDescent="0.2">
      <c r="A56" s="146" t="s">
        <v>121</v>
      </c>
      <c r="B56" s="193"/>
      <c r="C56" s="154">
        <f>0.4*B57</f>
        <v>6000</v>
      </c>
      <c r="D56" s="191">
        <f>B56*C56</f>
        <v>0</v>
      </c>
      <c r="E56" s="132"/>
      <c r="F56" s="193"/>
      <c r="G56" s="154">
        <f>0.1*F57</f>
        <v>400</v>
      </c>
      <c r="H56" s="191">
        <f t="shared" si="11"/>
        <v>0</v>
      </c>
      <c r="I56" s="132"/>
      <c r="J56" s="193"/>
      <c r="K56" s="154">
        <f>0.1*J57</f>
        <v>80</v>
      </c>
      <c r="L56" s="191">
        <f t="shared" si="12"/>
        <v>0</v>
      </c>
      <c r="M56" s="147"/>
      <c r="N56" s="193"/>
      <c r="O56" s="154">
        <f>0.1*N57</f>
        <v>10</v>
      </c>
      <c r="P56" s="191">
        <f t="shared" si="13"/>
        <v>0</v>
      </c>
      <c r="R56" s="33"/>
      <c r="S56" s="33"/>
      <c r="T56" s="33"/>
      <c r="U56" s="33"/>
      <c r="V56" s="33"/>
      <c r="W56" s="33"/>
      <c r="X56" s="33"/>
      <c r="Y56" s="33"/>
      <c r="Z56" s="33"/>
      <c r="AA56" s="33"/>
      <c r="AB56" s="33"/>
      <c r="AC56" s="33"/>
      <c r="AD56" s="33"/>
      <c r="AE56" s="33"/>
      <c r="BK56" s="104"/>
      <c r="BL56" s="104"/>
      <c r="BM56" s="104"/>
      <c r="BN56" s="104"/>
    </row>
    <row r="57" spans="1:66" x14ac:dyDescent="0.2">
      <c r="A57" s="148" t="s">
        <v>122</v>
      </c>
      <c r="B57" s="156">
        <v>15000</v>
      </c>
      <c r="C57" s="130"/>
      <c r="D57" s="194">
        <f>SUM(D53:D56)</f>
        <v>0</v>
      </c>
      <c r="E57" s="86"/>
      <c r="F57" s="156">
        <v>4000</v>
      </c>
      <c r="G57" s="130"/>
      <c r="H57" s="194">
        <f>SUM(H53:H56)</f>
        <v>0</v>
      </c>
      <c r="I57" s="86"/>
      <c r="J57" s="156">
        <v>800</v>
      </c>
      <c r="K57" s="130"/>
      <c r="L57" s="194">
        <f>SUM(L53:L56)</f>
        <v>0</v>
      </c>
      <c r="M57" s="149"/>
      <c r="N57" s="156">
        <v>100</v>
      </c>
      <c r="O57" s="130"/>
      <c r="P57" s="194">
        <f>SUM(P53:P56)</f>
        <v>0</v>
      </c>
      <c r="R57" s="33"/>
      <c r="S57" s="33"/>
      <c r="T57" s="33"/>
      <c r="U57" s="33"/>
      <c r="V57" s="33"/>
      <c r="W57" s="33"/>
      <c r="X57" s="33"/>
      <c r="Y57" s="33"/>
      <c r="Z57" s="33"/>
      <c r="AA57" s="33"/>
      <c r="AB57" s="33"/>
      <c r="AC57" s="33"/>
      <c r="AD57" s="33"/>
      <c r="AE57" s="33"/>
      <c r="BK57" s="104"/>
      <c r="BL57" s="104"/>
      <c r="BM57" s="104"/>
      <c r="BN57" s="104"/>
    </row>
    <row r="58" spans="1:66" x14ac:dyDescent="0.2">
      <c r="A58" s="151"/>
      <c r="B58" s="86"/>
      <c r="C58" s="86"/>
      <c r="D58" s="86"/>
      <c r="E58" s="86"/>
      <c r="F58" s="86"/>
      <c r="G58" s="86"/>
      <c r="H58" s="86"/>
      <c r="I58" s="86"/>
      <c r="J58" s="86"/>
      <c r="K58" s="86"/>
      <c r="L58" s="86"/>
      <c r="M58" s="86"/>
      <c r="N58" s="86"/>
      <c r="O58" s="86"/>
      <c r="P58" s="86"/>
      <c r="Q58" s="86"/>
      <c r="R58" s="86"/>
      <c r="S58" s="86"/>
      <c r="T58" s="86"/>
      <c r="U58" s="33"/>
      <c r="V58" s="33"/>
      <c r="W58" s="33"/>
      <c r="X58" s="33"/>
      <c r="Y58" s="33"/>
      <c r="Z58" s="33"/>
      <c r="AA58" s="33"/>
      <c r="AB58" s="33"/>
      <c r="AC58" s="33"/>
      <c r="AD58" s="33"/>
      <c r="AE58" s="33"/>
    </row>
    <row r="59" spans="1:66" x14ac:dyDescent="0.2">
      <c r="A59" s="33" t="s">
        <v>125</v>
      </c>
      <c r="B59" s="33"/>
      <c r="C59" s="33"/>
      <c r="D59" s="33"/>
      <c r="F59" s="33"/>
      <c r="G59" s="33"/>
      <c r="H59" s="33"/>
      <c r="J59" s="33"/>
      <c r="K59" s="33"/>
      <c r="L59" s="33"/>
      <c r="N59" s="33"/>
      <c r="O59" s="33"/>
      <c r="P59" s="33"/>
      <c r="R59" s="33"/>
      <c r="S59" s="33"/>
      <c r="T59" s="33"/>
      <c r="U59" s="33"/>
      <c r="V59" s="33"/>
      <c r="W59" s="33"/>
      <c r="X59" s="33"/>
      <c r="Y59" s="33"/>
      <c r="Z59" s="33"/>
      <c r="AA59" s="33"/>
      <c r="AB59" s="33"/>
      <c r="AC59" s="33"/>
      <c r="AD59" s="33"/>
      <c r="AE59" s="33"/>
    </row>
    <row r="60" spans="1:66" x14ac:dyDescent="0.2">
      <c r="A60" s="152" t="s">
        <v>126</v>
      </c>
      <c r="B60" s="33"/>
      <c r="C60" s="33"/>
      <c r="D60" s="33"/>
      <c r="F60" s="33"/>
      <c r="G60" s="33"/>
      <c r="H60" s="33"/>
      <c r="J60" s="33"/>
      <c r="K60" s="33"/>
      <c r="L60" s="33"/>
      <c r="N60" s="33"/>
      <c r="O60" s="33"/>
      <c r="P60" s="33"/>
      <c r="R60" s="33"/>
      <c r="S60" s="33"/>
      <c r="T60" s="33"/>
      <c r="U60" s="33"/>
      <c r="V60" s="33"/>
      <c r="W60" s="33"/>
      <c r="X60" s="33"/>
      <c r="Y60" s="33"/>
      <c r="Z60" s="33"/>
      <c r="AA60" s="33"/>
      <c r="AB60" s="33"/>
      <c r="AC60" s="33"/>
      <c r="AD60" s="33"/>
      <c r="AE60" s="33"/>
    </row>
    <row r="61" spans="1:66" x14ac:dyDescent="0.2">
      <c r="A61" s="33" t="s">
        <v>127</v>
      </c>
      <c r="B61" s="33"/>
      <c r="C61" s="33"/>
      <c r="D61" s="33"/>
      <c r="F61" s="33"/>
      <c r="G61" s="33"/>
      <c r="H61" s="33"/>
      <c r="J61" s="33"/>
      <c r="K61" s="33"/>
      <c r="L61" s="33"/>
      <c r="N61" s="33"/>
      <c r="O61" s="33"/>
      <c r="P61" s="33"/>
      <c r="R61" s="33"/>
      <c r="S61" s="33"/>
      <c r="T61" s="33"/>
      <c r="U61" s="33"/>
      <c r="V61" s="33"/>
      <c r="W61" s="33"/>
      <c r="X61" s="33"/>
      <c r="Y61" s="33"/>
      <c r="Z61" s="33"/>
      <c r="AA61" s="33"/>
      <c r="AB61" s="33"/>
      <c r="AC61" s="33"/>
      <c r="AD61" s="33"/>
      <c r="AE61" s="33"/>
    </row>
    <row r="62" spans="1:66" x14ac:dyDescent="0.2">
      <c r="A62" s="33"/>
      <c r="B62" s="33"/>
      <c r="C62" s="33"/>
      <c r="D62" s="33"/>
      <c r="F62" s="33"/>
      <c r="G62" s="33"/>
      <c r="H62" s="33"/>
      <c r="J62" s="33"/>
      <c r="K62" s="33"/>
      <c r="L62" s="33"/>
      <c r="N62" s="33"/>
      <c r="O62" s="33"/>
      <c r="P62" s="33"/>
      <c r="R62" s="33"/>
      <c r="S62" s="33"/>
      <c r="T62" s="33"/>
      <c r="U62" s="33"/>
      <c r="V62" s="33"/>
      <c r="W62" s="33"/>
      <c r="X62" s="33"/>
      <c r="Y62" s="33"/>
      <c r="Z62" s="33"/>
      <c r="AA62" s="33"/>
      <c r="AB62" s="33"/>
      <c r="AC62" s="33"/>
      <c r="AD62" s="33"/>
      <c r="AE62" s="33"/>
    </row>
    <row r="63" spans="1:66" ht="13.5" thickBot="1" x14ac:dyDescent="0.25">
      <c r="A63" s="33"/>
      <c r="B63" s="33"/>
      <c r="C63" s="33"/>
      <c r="D63" s="33"/>
      <c r="F63" s="33"/>
      <c r="G63" s="33"/>
      <c r="H63" s="33"/>
      <c r="J63" s="33"/>
      <c r="K63" s="33"/>
      <c r="L63" s="33"/>
      <c r="N63" s="33"/>
      <c r="O63" s="33"/>
      <c r="P63" s="33"/>
      <c r="R63" s="33"/>
      <c r="S63" s="33"/>
      <c r="T63" s="33"/>
      <c r="U63" s="33"/>
      <c r="V63" s="33"/>
      <c r="W63" s="33"/>
      <c r="X63" s="33"/>
      <c r="Y63" s="33"/>
      <c r="Z63" s="33"/>
      <c r="AA63" s="33"/>
      <c r="AB63" s="33"/>
      <c r="AC63" s="33"/>
      <c r="AD63" s="33"/>
      <c r="AE63" s="33"/>
    </row>
    <row r="64" spans="1:66" ht="22.5" x14ac:dyDescent="0.3">
      <c r="A64" s="182" t="s">
        <v>128</v>
      </c>
      <c r="B64" s="112"/>
      <c r="C64" s="33"/>
      <c r="D64" s="33"/>
      <c r="F64" s="33"/>
      <c r="G64" s="33"/>
      <c r="H64" s="33"/>
      <c r="J64" s="33"/>
      <c r="K64" s="33"/>
      <c r="L64" s="33"/>
      <c r="N64" s="33"/>
      <c r="O64" s="33"/>
      <c r="P64" s="33"/>
      <c r="R64" s="33"/>
      <c r="S64" s="33"/>
      <c r="T64" s="33"/>
      <c r="U64" s="33"/>
      <c r="V64" s="33"/>
      <c r="W64" s="33"/>
      <c r="X64" s="33"/>
      <c r="Y64" s="33"/>
      <c r="Z64" s="33"/>
      <c r="AA64" s="33"/>
      <c r="AB64" s="33"/>
      <c r="AC64" s="33"/>
      <c r="AD64" s="33"/>
      <c r="AE64" s="33"/>
    </row>
    <row r="65" spans="1:2" s="33" customFormat="1" ht="18" x14ac:dyDescent="0.25">
      <c r="A65" s="183" t="s">
        <v>104</v>
      </c>
      <c r="B65" s="187">
        <f>D10</f>
        <v>0</v>
      </c>
    </row>
    <row r="66" spans="1:2" s="33" customFormat="1" ht="18" x14ac:dyDescent="0.25">
      <c r="A66" s="186"/>
      <c r="B66" s="195"/>
    </row>
    <row r="67" spans="1:2" s="33" customFormat="1" ht="18" x14ac:dyDescent="0.25">
      <c r="A67" s="183" t="s">
        <v>129</v>
      </c>
      <c r="B67" s="187">
        <f>D21</f>
        <v>0</v>
      </c>
    </row>
    <row r="68" spans="1:2" s="33" customFormat="1" ht="18" x14ac:dyDescent="0.25">
      <c r="A68" s="183" t="s">
        <v>130</v>
      </c>
      <c r="B68" s="187">
        <f>H21</f>
        <v>0</v>
      </c>
    </row>
    <row r="69" spans="1:2" s="33" customFormat="1" ht="18" x14ac:dyDescent="0.25">
      <c r="A69" s="186"/>
      <c r="B69" s="195"/>
    </row>
    <row r="70" spans="1:2" s="33" customFormat="1" ht="18" x14ac:dyDescent="0.25">
      <c r="A70" s="183" t="s">
        <v>131</v>
      </c>
      <c r="B70" s="195"/>
    </row>
    <row r="71" spans="1:2" s="33" customFormat="1" ht="18" x14ac:dyDescent="0.25">
      <c r="A71" s="183" t="s">
        <v>132</v>
      </c>
      <c r="B71" s="195"/>
    </row>
    <row r="72" spans="1:2" s="33" customFormat="1" ht="18" x14ac:dyDescent="0.25">
      <c r="A72" s="183" t="s">
        <v>133</v>
      </c>
      <c r="B72" s="187">
        <f>D34</f>
        <v>0</v>
      </c>
    </row>
    <row r="73" spans="1:2" s="33" customFormat="1" ht="18" x14ac:dyDescent="0.25">
      <c r="A73" s="183" t="s">
        <v>134</v>
      </c>
      <c r="B73" s="187">
        <f>H34</f>
        <v>0</v>
      </c>
    </row>
    <row r="74" spans="1:2" s="33" customFormat="1" ht="18" x14ac:dyDescent="0.25">
      <c r="A74" s="183" t="s">
        <v>135</v>
      </c>
      <c r="B74" s="195"/>
    </row>
    <row r="75" spans="1:2" s="33" customFormat="1" ht="18" x14ac:dyDescent="0.25">
      <c r="A75" s="183" t="s">
        <v>133</v>
      </c>
      <c r="B75" s="187">
        <f>L34</f>
        <v>0</v>
      </c>
    </row>
    <row r="76" spans="1:2" s="33" customFormat="1" ht="18" x14ac:dyDescent="0.25">
      <c r="A76" s="183" t="s">
        <v>134</v>
      </c>
      <c r="B76" s="187">
        <f>P34</f>
        <v>0</v>
      </c>
    </row>
    <row r="77" spans="1:2" s="33" customFormat="1" ht="18" x14ac:dyDescent="0.25">
      <c r="A77" s="183" t="s">
        <v>136</v>
      </c>
      <c r="B77" s="195"/>
    </row>
    <row r="78" spans="1:2" s="33" customFormat="1" ht="18" x14ac:dyDescent="0.25">
      <c r="A78" s="183" t="s">
        <v>132</v>
      </c>
      <c r="B78" s="195"/>
    </row>
    <row r="79" spans="1:2" s="33" customFormat="1" ht="18" x14ac:dyDescent="0.25">
      <c r="A79" s="183" t="s">
        <v>137</v>
      </c>
      <c r="B79" s="187">
        <f>D45</f>
        <v>0</v>
      </c>
    </row>
    <row r="80" spans="1:2" s="33" customFormat="1" ht="18" x14ac:dyDescent="0.25">
      <c r="A80" s="183" t="s">
        <v>138</v>
      </c>
      <c r="B80" s="187">
        <f>H45</f>
        <v>0</v>
      </c>
    </row>
    <row r="81" spans="1:2" s="33" customFormat="1" ht="18" x14ac:dyDescent="0.25">
      <c r="A81" s="183" t="s">
        <v>135</v>
      </c>
      <c r="B81" s="195"/>
    </row>
    <row r="82" spans="1:2" s="33" customFormat="1" ht="18" x14ac:dyDescent="0.25">
      <c r="A82" s="183" t="s">
        <v>137</v>
      </c>
      <c r="B82" s="187">
        <f>L45</f>
        <v>0</v>
      </c>
    </row>
    <row r="83" spans="1:2" s="33" customFormat="1" ht="18" x14ac:dyDescent="0.25">
      <c r="A83" s="183" t="s">
        <v>138</v>
      </c>
      <c r="B83" s="187">
        <f>P45</f>
        <v>0</v>
      </c>
    </row>
    <row r="84" spans="1:2" s="33" customFormat="1" ht="18" x14ac:dyDescent="0.25">
      <c r="A84" s="183" t="s">
        <v>139</v>
      </c>
      <c r="B84" s="195"/>
    </row>
    <row r="85" spans="1:2" s="33" customFormat="1" ht="18" x14ac:dyDescent="0.25">
      <c r="A85" s="183" t="s">
        <v>132</v>
      </c>
      <c r="B85" s="195"/>
    </row>
    <row r="86" spans="1:2" s="33" customFormat="1" ht="18" x14ac:dyDescent="0.25">
      <c r="A86" s="183" t="s">
        <v>140</v>
      </c>
      <c r="B86" s="187">
        <f>D57</f>
        <v>0</v>
      </c>
    </row>
    <row r="87" spans="1:2" s="33" customFormat="1" ht="18" x14ac:dyDescent="0.25">
      <c r="A87" s="183" t="s">
        <v>141</v>
      </c>
      <c r="B87" s="187">
        <f>H57</f>
        <v>0</v>
      </c>
    </row>
    <row r="88" spans="1:2" s="33" customFormat="1" ht="18" x14ac:dyDescent="0.25">
      <c r="A88" s="183" t="s">
        <v>135</v>
      </c>
      <c r="B88" s="195"/>
    </row>
    <row r="89" spans="1:2" s="33" customFormat="1" ht="18" x14ac:dyDescent="0.25">
      <c r="A89" s="183" t="s">
        <v>140</v>
      </c>
      <c r="B89" s="187">
        <f>L57</f>
        <v>0</v>
      </c>
    </row>
    <row r="90" spans="1:2" s="33" customFormat="1" ht="18" x14ac:dyDescent="0.25">
      <c r="A90" s="183" t="s">
        <v>141</v>
      </c>
      <c r="B90" s="187">
        <f>P57</f>
        <v>0</v>
      </c>
    </row>
    <row r="91" spans="1:2" s="33" customFormat="1" ht="18" x14ac:dyDescent="0.25">
      <c r="A91" s="184"/>
      <c r="B91" s="188"/>
    </row>
    <row r="92" spans="1:2" s="33" customFormat="1" ht="18" x14ac:dyDescent="0.25">
      <c r="A92" s="185" t="s">
        <v>103</v>
      </c>
      <c r="B92" s="189">
        <f>SUM(B65:B90)</f>
        <v>0</v>
      </c>
    </row>
    <row r="93" spans="1:2" s="33" customFormat="1" ht="18" x14ac:dyDescent="0.25">
      <c r="A93" s="119"/>
      <c r="B93" s="120"/>
    </row>
    <row r="94" spans="1:2" s="33" customFormat="1" ht="18.75" thickBot="1" x14ac:dyDescent="0.3">
      <c r="A94" s="121"/>
      <c r="B94" s="122"/>
    </row>
    <row r="95" spans="1:2" s="33" customFormat="1" x14ac:dyDescent="0.2"/>
    <row r="96" spans="1:2" s="33" customFormat="1" x14ac:dyDescent="0.2"/>
    <row r="97" s="33" customFormat="1" x14ac:dyDescent="0.2"/>
    <row r="98" s="33" customFormat="1" x14ac:dyDescent="0.2"/>
    <row r="99" s="33" customFormat="1" x14ac:dyDescent="0.2"/>
    <row r="100" s="33" customFormat="1" x14ac:dyDescent="0.2"/>
    <row r="101" s="33" customFormat="1" x14ac:dyDescent="0.2"/>
    <row r="102" s="33" customFormat="1" x14ac:dyDescent="0.2"/>
    <row r="103" s="33" customFormat="1" x14ac:dyDescent="0.2"/>
    <row r="104" s="33" customFormat="1" x14ac:dyDescent="0.2"/>
    <row r="105" s="33" customFormat="1" x14ac:dyDescent="0.2"/>
    <row r="106" s="33" customFormat="1" x14ac:dyDescent="0.2"/>
    <row r="107" s="33" customFormat="1" x14ac:dyDescent="0.2"/>
    <row r="108" s="33" customFormat="1" x14ac:dyDescent="0.2"/>
    <row r="109" s="33" customFormat="1" x14ac:dyDescent="0.2"/>
    <row r="110" s="33" customFormat="1" x14ac:dyDescent="0.2"/>
    <row r="111" s="33" customFormat="1" x14ac:dyDescent="0.2"/>
    <row r="112" s="33" customFormat="1" x14ac:dyDescent="0.2"/>
    <row r="113" s="33" customFormat="1" x14ac:dyDescent="0.2"/>
    <row r="114" s="33" customFormat="1" x14ac:dyDescent="0.2"/>
    <row r="115" s="33" customFormat="1" x14ac:dyDescent="0.2"/>
    <row r="116" s="33" customFormat="1" x14ac:dyDescent="0.2"/>
    <row r="117" s="33" customFormat="1" x14ac:dyDescent="0.2"/>
    <row r="118" s="33" customFormat="1" x14ac:dyDescent="0.2"/>
    <row r="119" s="33" customFormat="1" x14ac:dyDescent="0.2"/>
    <row r="120" s="33" customFormat="1" x14ac:dyDescent="0.2"/>
    <row r="121" s="33" customFormat="1" x14ac:dyDescent="0.2"/>
    <row r="122" s="33" customFormat="1" x14ac:dyDescent="0.2"/>
    <row r="123" s="33" customFormat="1" x14ac:dyDescent="0.2"/>
    <row r="124" s="33" customFormat="1" x14ac:dyDescent="0.2"/>
    <row r="125" s="33" customFormat="1" x14ac:dyDescent="0.2"/>
    <row r="126" s="33" customFormat="1" x14ac:dyDescent="0.2"/>
    <row r="127" s="33" customFormat="1" x14ac:dyDescent="0.2"/>
    <row r="128" s="33" customFormat="1" x14ac:dyDescent="0.2"/>
    <row r="129" s="33" customFormat="1" x14ac:dyDescent="0.2"/>
    <row r="130" s="33" customFormat="1" x14ac:dyDescent="0.2"/>
    <row r="131" s="33" customFormat="1" x14ac:dyDescent="0.2"/>
    <row r="132" s="33" customFormat="1" x14ac:dyDescent="0.2"/>
    <row r="133" s="33" customFormat="1" x14ac:dyDescent="0.2"/>
    <row r="134" s="33" customFormat="1" x14ac:dyDescent="0.2"/>
    <row r="135" s="33" customFormat="1" x14ac:dyDescent="0.2"/>
    <row r="136" s="33" customFormat="1" x14ac:dyDescent="0.2"/>
    <row r="137" s="33" customFormat="1" x14ac:dyDescent="0.2"/>
    <row r="138" s="33" customFormat="1" x14ac:dyDescent="0.2"/>
    <row r="139" s="33" customFormat="1" x14ac:dyDescent="0.2"/>
    <row r="140" s="33" customFormat="1" x14ac:dyDescent="0.2"/>
    <row r="141" s="33" customFormat="1" x14ac:dyDescent="0.2"/>
    <row r="142" s="33" customFormat="1" x14ac:dyDescent="0.2"/>
    <row r="143" s="33" customFormat="1" x14ac:dyDescent="0.2"/>
    <row r="144" s="33" customFormat="1" x14ac:dyDescent="0.2"/>
    <row r="145" s="33" customFormat="1" x14ac:dyDescent="0.2"/>
    <row r="146" s="33" customFormat="1" x14ac:dyDescent="0.2"/>
    <row r="147" s="33" customFormat="1" x14ac:dyDescent="0.2"/>
    <row r="148" s="33" customFormat="1" x14ac:dyDescent="0.2"/>
    <row r="149" s="33" customFormat="1" x14ac:dyDescent="0.2"/>
    <row r="150" s="33" customFormat="1" x14ac:dyDescent="0.2"/>
    <row r="151" s="33" customFormat="1" x14ac:dyDescent="0.2"/>
    <row r="152" s="33" customFormat="1" x14ac:dyDescent="0.2"/>
    <row r="153" s="33" customFormat="1" x14ac:dyDescent="0.2"/>
    <row r="154" s="33" customFormat="1" x14ac:dyDescent="0.2"/>
    <row r="155" s="33" customFormat="1" x14ac:dyDescent="0.2"/>
    <row r="156" s="33" customFormat="1" x14ac:dyDescent="0.2"/>
    <row r="157" s="33" customFormat="1" x14ac:dyDescent="0.2"/>
    <row r="158" s="33" customFormat="1" x14ac:dyDescent="0.2"/>
    <row r="159" s="33" customFormat="1" x14ac:dyDescent="0.2"/>
    <row r="160" s="33" customFormat="1" x14ac:dyDescent="0.2"/>
    <row r="161" s="33" customFormat="1" x14ac:dyDescent="0.2"/>
    <row r="162" s="33" customFormat="1" x14ac:dyDescent="0.2"/>
    <row r="163" s="33" customFormat="1" x14ac:dyDescent="0.2"/>
    <row r="164" s="33" customFormat="1" x14ac:dyDescent="0.2"/>
    <row r="165" s="33" customFormat="1" x14ac:dyDescent="0.2"/>
    <row r="166" s="33" customFormat="1" x14ac:dyDescent="0.2"/>
    <row r="167" s="33" customFormat="1" x14ac:dyDescent="0.2"/>
    <row r="168" s="33" customFormat="1" x14ac:dyDescent="0.2"/>
    <row r="169" s="33" customFormat="1" x14ac:dyDescent="0.2"/>
    <row r="170" s="33" customFormat="1" x14ac:dyDescent="0.2"/>
    <row r="171" s="33" customFormat="1" x14ac:dyDescent="0.2"/>
    <row r="172" s="33" customFormat="1" x14ac:dyDescent="0.2"/>
    <row r="173" s="33" customFormat="1" x14ac:dyDescent="0.2"/>
    <row r="174" s="33" customFormat="1" x14ac:dyDescent="0.2"/>
    <row r="175" s="33" customFormat="1" x14ac:dyDescent="0.2"/>
    <row r="176" s="33" customFormat="1" x14ac:dyDescent="0.2"/>
    <row r="177" s="33" customFormat="1" x14ac:dyDescent="0.2"/>
    <row r="178" s="33" customFormat="1" x14ac:dyDescent="0.2"/>
    <row r="179" s="33" customFormat="1" x14ac:dyDescent="0.2"/>
    <row r="180" s="33" customFormat="1" x14ac:dyDescent="0.2"/>
    <row r="181" s="33" customFormat="1" x14ac:dyDescent="0.2"/>
    <row r="182" s="33" customFormat="1" x14ac:dyDescent="0.2"/>
    <row r="183" s="33" customFormat="1" x14ac:dyDescent="0.2"/>
    <row r="184" s="33" customFormat="1" x14ac:dyDescent="0.2"/>
    <row r="185" s="33" customFormat="1" x14ac:dyDescent="0.2"/>
    <row r="186" s="33" customFormat="1" x14ac:dyDescent="0.2"/>
    <row r="187" s="33" customFormat="1" x14ac:dyDescent="0.2"/>
    <row r="188" s="33" customFormat="1" x14ac:dyDescent="0.2"/>
    <row r="189" s="33" customFormat="1" x14ac:dyDescent="0.2"/>
    <row r="190" s="33" customFormat="1" x14ac:dyDescent="0.2"/>
    <row r="191" s="33" customFormat="1" x14ac:dyDescent="0.2"/>
    <row r="192" s="33" customFormat="1" x14ac:dyDescent="0.2"/>
    <row r="193" s="33" customFormat="1" x14ac:dyDescent="0.2"/>
    <row r="194" s="33" customFormat="1" x14ac:dyDescent="0.2"/>
    <row r="195" s="33" customFormat="1" x14ac:dyDescent="0.2"/>
    <row r="196" s="33" customFormat="1" x14ac:dyDescent="0.2"/>
    <row r="197" s="33" customFormat="1" x14ac:dyDescent="0.2"/>
    <row r="198" s="33" customFormat="1" x14ac:dyDescent="0.2"/>
    <row r="199" s="33" customFormat="1" x14ac:dyDescent="0.2"/>
    <row r="200" s="33" customFormat="1" x14ac:dyDescent="0.2"/>
    <row r="201" s="33" customFormat="1" x14ac:dyDescent="0.2"/>
    <row r="202" s="33" customFormat="1" x14ac:dyDescent="0.2"/>
    <row r="203" s="33" customFormat="1" x14ac:dyDescent="0.2"/>
    <row r="204" s="33" customFormat="1" x14ac:dyDescent="0.2"/>
    <row r="205" s="33" customFormat="1" x14ac:dyDescent="0.2"/>
    <row r="206" s="33" customFormat="1" x14ac:dyDescent="0.2"/>
    <row r="207" s="33" customFormat="1" x14ac:dyDescent="0.2"/>
    <row r="208" s="33" customFormat="1" x14ac:dyDescent="0.2"/>
    <row r="209" s="33" customFormat="1" x14ac:dyDescent="0.2"/>
    <row r="210" s="33" customFormat="1" x14ac:dyDescent="0.2"/>
    <row r="211" s="33" customFormat="1" x14ac:dyDescent="0.2"/>
    <row r="212" s="33" customFormat="1" x14ac:dyDescent="0.2"/>
    <row r="213" s="33" customFormat="1" x14ac:dyDescent="0.2"/>
    <row r="214" s="33" customFormat="1" x14ac:dyDescent="0.2"/>
    <row r="215" s="33" customFormat="1" x14ac:dyDescent="0.2"/>
    <row r="216" s="33" customFormat="1" x14ac:dyDescent="0.2"/>
    <row r="217" s="33" customFormat="1" x14ac:dyDescent="0.2"/>
    <row r="218" s="33" customFormat="1" x14ac:dyDescent="0.2"/>
    <row r="219" s="33" customFormat="1" x14ac:dyDescent="0.2"/>
    <row r="220" s="33" customFormat="1" x14ac:dyDescent="0.2"/>
    <row r="221" s="33" customFormat="1" x14ac:dyDescent="0.2"/>
    <row r="222" s="33" customFormat="1" x14ac:dyDescent="0.2"/>
    <row r="223" s="33" customFormat="1" x14ac:dyDescent="0.2"/>
    <row r="224" s="33" customFormat="1" x14ac:dyDescent="0.2"/>
    <row r="225" s="33" customFormat="1" x14ac:dyDescent="0.2"/>
    <row r="226" s="33" customFormat="1" x14ac:dyDescent="0.2"/>
    <row r="227" s="33" customFormat="1" x14ac:dyDescent="0.2"/>
    <row r="228" s="33" customFormat="1" x14ac:dyDescent="0.2"/>
    <row r="229" s="33" customFormat="1" x14ac:dyDescent="0.2"/>
    <row r="230" s="33" customFormat="1" x14ac:dyDescent="0.2"/>
    <row r="231" s="33" customFormat="1" x14ac:dyDescent="0.2"/>
    <row r="232" s="33" customFormat="1" x14ac:dyDescent="0.2"/>
    <row r="233" s="33" customFormat="1" x14ac:dyDescent="0.2"/>
    <row r="234" s="33" customFormat="1" x14ac:dyDescent="0.2"/>
    <row r="235" s="33" customFormat="1" x14ac:dyDescent="0.2"/>
    <row r="236" s="33" customFormat="1" x14ac:dyDescent="0.2"/>
    <row r="237" s="33" customFormat="1" x14ac:dyDescent="0.2"/>
    <row r="238" s="33" customFormat="1" x14ac:dyDescent="0.2"/>
    <row r="239" s="33" customFormat="1" x14ac:dyDescent="0.2"/>
    <row r="240" s="33" customFormat="1" x14ac:dyDescent="0.2"/>
    <row r="241" s="33" customFormat="1" x14ac:dyDescent="0.2"/>
    <row r="242" s="33" customFormat="1" x14ac:dyDescent="0.2"/>
    <row r="243" s="33" customFormat="1" x14ac:dyDescent="0.2"/>
    <row r="244" s="33" customFormat="1" x14ac:dyDescent="0.2"/>
    <row r="245" s="33" customFormat="1" x14ac:dyDescent="0.2"/>
    <row r="246" s="33" customFormat="1" x14ac:dyDescent="0.2"/>
    <row r="247" s="33" customFormat="1" x14ac:dyDescent="0.2"/>
    <row r="248" s="33" customFormat="1" x14ac:dyDescent="0.2"/>
    <row r="249" s="33" customFormat="1" x14ac:dyDescent="0.2"/>
    <row r="250" s="33" customFormat="1" x14ac:dyDescent="0.2"/>
    <row r="251" s="33" customFormat="1" x14ac:dyDescent="0.2"/>
    <row r="252" s="33" customFormat="1" x14ac:dyDescent="0.2"/>
    <row r="253" s="33" customFormat="1" x14ac:dyDescent="0.2"/>
    <row r="254" s="33" customFormat="1" x14ac:dyDescent="0.2"/>
    <row r="255" s="33" customFormat="1" x14ac:dyDescent="0.2"/>
    <row r="256" s="33" customFormat="1" x14ac:dyDescent="0.2"/>
    <row r="257" s="33" customFormat="1" x14ac:dyDescent="0.2"/>
    <row r="258" s="33" customFormat="1" x14ac:dyDescent="0.2"/>
    <row r="259" s="33" customFormat="1" x14ac:dyDescent="0.2"/>
    <row r="260" s="33" customFormat="1" x14ac:dyDescent="0.2"/>
    <row r="261" s="33" customFormat="1" x14ac:dyDescent="0.2"/>
    <row r="262" s="33" customFormat="1" x14ac:dyDescent="0.2"/>
    <row r="263" s="33" customFormat="1" x14ac:dyDescent="0.2"/>
    <row r="264" s="33" customFormat="1" x14ac:dyDescent="0.2"/>
    <row r="265" s="33" customFormat="1" x14ac:dyDescent="0.2"/>
    <row r="266" s="33" customFormat="1" x14ac:dyDescent="0.2"/>
    <row r="267" s="33" customFormat="1" x14ac:dyDescent="0.2"/>
    <row r="268" s="33" customFormat="1" x14ac:dyDescent="0.2"/>
    <row r="269" s="33" customFormat="1" x14ac:dyDescent="0.2"/>
    <row r="270" s="33" customFormat="1" x14ac:dyDescent="0.2"/>
    <row r="271" s="33" customFormat="1" x14ac:dyDescent="0.2"/>
    <row r="272" s="33" customFormat="1" x14ac:dyDescent="0.2"/>
    <row r="273" s="33" customFormat="1" x14ac:dyDescent="0.2"/>
    <row r="274" s="33" customFormat="1" x14ac:dyDescent="0.2"/>
    <row r="275" s="33" customFormat="1" x14ac:dyDescent="0.2"/>
    <row r="276" s="33" customFormat="1" x14ac:dyDescent="0.2"/>
    <row r="277" s="33" customFormat="1" x14ac:dyDescent="0.2"/>
    <row r="278" s="33" customFormat="1" x14ac:dyDescent="0.2"/>
    <row r="279" s="33" customFormat="1" x14ac:dyDescent="0.2"/>
    <row r="280" s="33" customFormat="1" x14ac:dyDescent="0.2"/>
    <row r="281" s="33" customFormat="1" x14ac:dyDescent="0.2"/>
    <row r="282" s="33" customFormat="1" x14ac:dyDescent="0.2"/>
    <row r="283" s="33" customFormat="1" x14ac:dyDescent="0.2"/>
    <row r="284" s="33" customFormat="1" x14ac:dyDescent="0.2"/>
    <row r="285" s="33" customFormat="1" x14ac:dyDescent="0.2"/>
    <row r="286" s="33" customFormat="1" x14ac:dyDescent="0.2"/>
    <row r="287" s="33" customFormat="1" x14ac:dyDescent="0.2"/>
    <row r="288" s="33" customFormat="1" x14ac:dyDescent="0.2"/>
    <row r="289" s="33" customFormat="1" x14ac:dyDescent="0.2"/>
    <row r="290" s="33" customFormat="1" x14ac:dyDescent="0.2"/>
    <row r="291" s="33" customFormat="1" x14ac:dyDescent="0.2"/>
    <row r="292" s="33" customFormat="1" x14ac:dyDescent="0.2"/>
    <row r="293" s="33" customFormat="1" x14ac:dyDescent="0.2"/>
    <row r="294" s="33" customFormat="1" x14ac:dyDescent="0.2"/>
    <row r="295" s="33" customFormat="1" x14ac:dyDescent="0.2"/>
    <row r="296" s="33" customFormat="1" x14ac:dyDescent="0.2"/>
    <row r="297" s="33" customFormat="1" x14ac:dyDescent="0.2"/>
    <row r="298" s="33" customFormat="1" x14ac:dyDescent="0.2"/>
    <row r="299" s="33" customFormat="1" x14ac:dyDescent="0.2"/>
    <row r="300" s="33" customFormat="1" x14ac:dyDescent="0.2"/>
    <row r="301" s="33" customFormat="1" x14ac:dyDescent="0.2"/>
    <row r="302" s="33" customFormat="1" x14ac:dyDescent="0.2"/>
    <row r="303" s="33" customFormat="1" x14ac:dyDescent="0.2"/>
    <row r="304" s="33" customFormat="1" x14ac:dyDescent="0.2"/>
    <row r="305" s="33" customFormat="1" x14ac:dyDescent="0.2"/>
    <row r="306" s="33" customFormat="1" x14ac:dyDescent="0.2"/>
    <row r="307" s="33" customFormat="1" x14ac:dyDescent="0.2"/>
    <row r="308" s="33" customFormat="1" x14ac:dyDescent="0.2"/>
    <row r="309" s="33" customFormat="1" x14ac:dyDescent="0.2"/>
    <row r="310" s="33" customFormat="1" x14ac:dyDescent="0.2"/>
    <row r="311" s="33" customFormat="1" x14ac:dyDescent="0.2"/>
    <row r="312" s="33" customFormat="1" x14ac:dyDescent="0.2"/>
    <row r="313" s="33" customFormat="1" x14ac:dyDescent="0.2"/>
    <row r="314" s="33" customFormat="1" x14ac:dyDescent="0.2"/>
    <row r="315" s="33" customFormat="1" x14ac:dyDescent="0.2"/>
    <row r="316" s="33" customFormat="1" x14ac:dyDescent="0.2"/>
    <row r="317" s="33" customFormat="1" x14ac:dyDescent="0.2"/>
    <row r="318" s="33" customFormat="1" x14ac:dyDescent="0.2"/>
    <row r="319" s="33" customFormat="1" x14ac:dyDescent="0.2"/>
    <row r="320" s="33" customFormat="1" x14ac:dyDescent="0.2"/>
    <row r="321" s="33" customFormat="1" x14ac:dyDescent="0.2"/>
    <row r="322" s="33" customFormat="1" x14ac:dyDescent="0.2"/>
    <row r="323" s="33" customFormat="1" x14ac:dyDescent="0.2"/>
    <row r="324" s="33" customFormat="1" x14ac:dyDescent="0.2"/>
    <row r="325" s="33" customFormat="1" x14ac:dyDescent="0.2"/>
    <row r="326" s="33" customFormat="1" x14ac:dyDescent="0.2"/>
    <row r="327" s="33" customFormat="1" x14ac:dyDescent="0.2"/>
    <row r="328" s="33" customFormat="1" x14ac:dyDescent="0.2"/>
    <row r="329" s="33" customFormat="1" x14ac:dyDescent="0.2"/>
    <row r="330" s="33" customFormat="1" x14ac:dyDescent="0.2"/>
    <row r="331" s="33" customFormat="1" x14ac:dyDescent="0.2"/>
    <row r="332" s="33" customFormat="1" x14ac:dyDescent="0.2"/>
    <row r="333" s="33" customFormat="1" x14ac:dyDescent="0.2"/>
    <row r="334" s="33" customFormat="1" x14ac:dyDescent="0.2"/>
    <row r="335" s="33" customFormat="1" x14ac:dyDescent="0.2"/>
    <row r="336" s="33" customFormat="1" x14ac:dyDescent="0.2"/>
    <row r="337" s="33" customFormat="1" x14ac:dyDescent="0.2"/>
    <row r="338" s="33" customFormat="1" x14ac:dyDescent="0.2"/>
    <row r="339" s="33" customFormat="1" x14ac:dyDescent="0.2"/>
    <row r="340" s="33" customFormat="1" x14ac:dyDescent="0.2"/>
    <row r="341" s="33" customFormat="1" x14ac:dyDescent="0.2"/>
    <row r="342" s="33" customFormat="1" x14ac:dyDescent="0.2"/>
    <row r="343" s="33" customFormat="1" x14ac:dyDescent="0.2"/>
    <row r="344" s="33" customFormat="1" x14ac:dyDescent="0.2"/>
    <row r="345" s="33" customFormat="1" x14ac:dyDescent="0.2"/>
    <row r="346" s="33" customFormat="1" x14ac:dyDescent="0.2"/>
    <row r="347" s="33" customFormat="1" x14ac:dyDescent="0.2"/>
    <row r="348" s="33" customFormat="1" x14ac:dyDescent="0.2"/>
    <row r="349" s="33" customFormat="1" x14ac:dyDescent="0.2"/>
    <row r="350" s="33" customFormat="1" x14ac:dyDescent="0.2"/>
    <row r="351" s="33" customFormat="1" x14ac:dyDescent="0.2"/>
    <row r="352" s="33" customFormat="1" x14ac:dyDescent="0.2"/>
    <row r="353" s="33" customFormat="1" x14ac:dyDescent="0.2"/>
    <row r="354" s="33" customFormat="1" x14ac:dyDescent="0.2"/>
    <row r="355" s="33" customFormat="1" x14ac:dyDescent="0.2"/>
    <row r="356" s="33" customFormat="1" x14ac:dyDescent="0.2"/>
    <row r="357" s="33" customFormat="1" x14ac:dyDescent="0.2"/>
    <row r="358" s="33" customFormat="1" x14ac:dyDescent="0.2"/>
    <row r="359" s="33" customFormat="1" x14ac:dyDescent="0.2"/>
    <row r="360" s="33" customFormat="1" x14ac:dyDescent="0.2"/>
    <row r="361" s="33" customFormat="1" x14ac:dyDescent="0.2"/>
    <row r="362" s="33" customFormat="1" x14ac:dyDescent="0.2"/>
    <row r="363" s="33" customFormat="1" x14ac:dyDescent="0.2"/>
    <row r="364" s="33" customFormat="1" x14ac:dyDescent="0.2"/>
    <row r="365" s="33" customFormat="1" x14ac:dyDescent="0.2"/>
    <row r="366" s="33" customFormat="1" x14ac:dyDescent="0.2"/>
    <row r="367" s="33" customFormat="1" x14ac:dyDescent="0.2"/>
    <row r="368" s="33" customFormat="1" x14ac:dyDescent="0.2"/>
    <row r="369" s="33" customFormat="1" x14ac:dyDescent="0.2"/>
    <row r="370" s="33" customFormat="1" x14ac:dyDescent="0.2"/>
    <row r="371" s="33" customFormat="1" x14ac:dyDescent="0.2"/>
    <row r="372" s="33" customFormat="1" x14ac:dyDescent="0.2"/>
    <row r="373" s="33" customFormat="1" x14ac:dyDescent="0.2"/>
    <row r="374" s="33" customFormat="1" x14ac:dyDescent="0.2"/>
    <row r="375" s="33" customFormat="1" x14ac:dyDescent="0.2"/>
    <row r="376" s="33" customFormat="1" x14ac:dyDescent="0.2"/>
    <row r="377" s="33" customFormat="1" x14ac:dyDescent="0.2"/>
    <row r="378" s="33" customFormat="1" x14ac:dyDescent="0.2"/>
    <row r="379" s="33" customFormat="1" x14ac:dyDescent="0.2"/>
    <row r="380" s="33" customFormat="1" x14ac:dyDescent="0.2"/>
    <row r="381" s="33" customFormat="1" x14ac:dyDescent="0.2"/>
    <row r="382" s="33" customFormat="1" x14ac:dyDescent="0.2"/>
    <row r="383" s="33" customFormat="1" x14ac:dyDescent="0.2"/>
    <row r="384" s="33" customFormat="1" x14ac:dyDescent="0.2"/>
    <row r="385" s="33" customFormat="1" x14ac:dyDescent="0.2"/>
    <row r="386" s="33" customFormat="1" x14ac:dyDescent="0.2"/>
    <row r="387" s="33" customFormat="1" x14ac:dyDescent="0.2"/>
    <row r="388" s="33" customFormat="1" x14ac:dyDescent="0.2"/>
    <row r="389" s="33" customFormat="1" x14ac:dyDescent="0.2"/>
    <row r="390" s="33" customFormat="1" x14ac:dyDescent="0.2"/>
    <row r="391" s="33" customFormat="1" x14ac:dyDescent="0.2"/>
    <row r="392" s="33" customFormat="1" x14ac:dyDescent="0.2"/>
    <row r="393" s="33" customFormat="1" x14ac:dyDescent="0.2"/>
    <row r="394" s="33" customFormat="1" x14ac:dyDescent="0.2"/>
    <row r="395" s="33" customFormat="1" x14ac:dyDescent="0.2"/>
    <row r="396" s="33" customFormat="1" x14ac:dyDescent="0.2"/>
    <row r="397" s="33" customFormat="1" x14ac:dyDescent="0.2"/>
    <row r="398" s="33" customFormat="1" x14ac:dyDescent="0.2"/>
    <row r="399" s="33" customFormat="1" x14ac:dyDescent="0.2"/>
    <row r="400" s="33" customFormat="1" x14ac:dyDescent="0.2"/>
    <row r="401" s="33" customFormat="1" x14ac:dyDescent="0.2"/>
    <row r="402" s="33" customFormat="1" x14ac:dyDescent="0.2"/>
    <row r="403" s="33" customFormat="1" x14ac:dyDescent="0.2"/>
    <row r="404" s="33" customFormat="1" x14ac:dyDescent="0.2"/>
    <row r="405" s="33" customFormat="1" x14ac:dyDescent="0.2"/>
    <row r="406" s="33" customFormat="1" x14ac:dyDescent="0.2"/>
    <row r="407" s="33" customFormat="1" x14ac:dyDescent="0.2"/>
    <row r="408" s="33" customFormat="1" x14ac:dyDescent="0.2"/>
    <row r="409" s="33" customFormat="1" x14ac:dyDescent="0.2"/>
    <row r="410" s="33" customFormat="1" x14ac:dyDescent="0.2"/>
    <row r="411" s="33" customFormat="1" x14ac:dyDescent="0.2"/>
    <row r="412" s="33" customFormat="1" x14ac:dyDescent="0.2"/>
    <row r="413" s="33" customFormat="1" x14ac:dyDescent="0.2"/>
    <row r="414" s="33" customFormat="1" x14ac:dyDescent="0.2"/>
    <row r="415" s="33" customFormat="1" x14ac:dyDescent="0.2"/>
    <row r="416" s="33" customFormat="1" x14ac:dyDescent="0.2"/>
    <row r="417" s="33" customFormat="1" x14ac:dyDescent="0.2"/>
    <row r="418" s="33" customFormat="1" x14ac:dyDescent="0.2"/>
    <row r="419" s="33" customFormat="1" x14ac:dyDescent="0.2"/>
    <row r="420" s="33" customFormat="1" x14ac:dyDescent="0.2"/>
    <row r="421" s="33" customFormat="1" x14ac:dyDescent="0.2"/>
    <row r="422" s="33" customFormat="1" x14ac:dyDescent="0.2"/>
    <row r="423" s="33" customFormat="1" x14ac:dyDescent="0.2"/>
    <row r="424" s="33" customFormat="1" x14ac:dyDescent="0.2"/>
    <row r="425" s="33" customFormat="1" x14ac:dyDescent="0.2"/>
    <row r="426" s="33" customFormat="1" x14ac:dyDescent="0.2"/>
    <row r="427" s="33" customFormat="1" x14ac:dyDescent="0.2"/>
    <row r="428" s="33" customFormat="1" x14ac:dyDescent="0.2"/>
    <row r="429" s="33" customFormat="1" x14ac:dyDescent="0.2"/>
    <row r="430" s="33" customFormat="1" x14ac:dyDescent="0.2"/>
    <row r="431" s="33" customFormat="1" x14ac:dyDescent="0.2"/>
    <row r="432" s="33" customFormat="1" x14ac:dyDescent="0.2"/>
    <row r="433" s="33" customFormat="1" x14ac:dyDescent="0.2"/>
    <row r="434" s="33" customFormat="1" x14ac:dyDescent="0.2"/>
    <row r="435" s="33" customFormat="1" x14ac:dyDescent="0.2"/>
    <row r="436" s="33" customFormat="1" x14ac:dyDescent="0.2"/>
    <row r="437" s="33" customFormat="1" x14ac:dyDescent="0.2"/>
    <row r="438" s="33" customFormat="1" x14ac:dyDescent="0.2"/>
    <row r="439" s="33" customFormat="1" x14ac:dyDescent="0.2"/>
    <row r="440" s="33" customFormat="1" x14ac:dyDescent="0.2"/>
    <row r="441" s="33" customFormat="1" x14ac:dyDescent="0.2"/>
    <row r="442" s="33" customFormat="1" x14ac:dyDescent="0.2"/>
    <row r="443" s="33" customFormat="1" x14ac:dyDescent="0.2"/>
    <row r="444" s="33" customFormat="1" x14ac:dyDescent="0.2"/>
    <row r="445" s="33" customFormat="1" x14ac:dyDescent="0.2"/>
    <row r="446" s="33" customFormat="1" x14ac:dyDescent="0.2"/>
    <row r="447" s="33" customFormat="1" x14ac:dyDescent="0.2"/>
    <row r="448" s="33" customFormat="1" x14ac:dyDescent="0.2"/>
    <row r="449" s="33" customFormat="1" x14ac:dyDescent="0.2"/>
    <row r="450" s="33" customFormat="1" x14ac:dyDescent="0.2"/>
    <row r="451" s="33" customFormat="1" x14ac:dyDescent="0.2"/>
    <row r="452" s="33" customFormat="1" x14ac:dyDescent="0.2"/>
    <row r="453" s="33" customFormat="1" x14ac:dyDescent="0.2"/>
    <row r="454" s="33" customFormat="1" x14ac:dyDescent="0.2"/>
    <row r="455" s="33" customFormat="1" x14ac:dyDescent="0.2"/>
    <row r="456" s="33" customFormat="1" x14ac:dyDescent="0.2"/>
    <row r="457" s="33" customFormat="1" x14ac:dyDescent="0.2"/>
    <row r="458" s="33" customFormat="1" x14ac:dyDescent="0.2"/>
    <row r="459" s="33" customFormat="1" x14ac:dyDescent="0.2"/>
    <row r="460" s="33" customFormat="1" x14ac:dyDescent="0.2"/>
    <row r="461" s="33" customFormat="1" x14ac:dyDescent="0.2"/>
    <row r="462" s="33" customFormat="1" x14ac:dyDescent="0.2"/>
    <row r="463" s="33" customFormat="1" x14ac:dyDescent="0.2"/>
  </sheetData>
  <sheetProtection algorithmName="SHA-512" hashValue="6fPf6sWh8d5R3vqhtNdrjsG9MUCtRdm+ZPf9ujxr2rfbqzL49lHSBC17GexDKKY0u/HTpgRu0HWWoD3jO2V/TA==" saltValue="DunUEANJKOCT1k40iM5QKw==" spinCount="100000" sheet="1" formatCells="0" formatColumns="0" formatRows="0" insertColumns="0" insertRows="0" insertHyperlinks="0" deleteColumns="0" deleteRows="0" pivotTables="0"/>
  <mergeCells count="20">
    <mergeCell ref="A6:B6"/>
    <mergeCell ref="A38:A39"/>
    <mergeCell ref="A27:A28"/>
    <mergeCell ref="A25:C25"/>
    <mergeCell ref="B49:C49"/>
    <mergeCell ref="B27:G27"/>
    <mergeCell ref="B38:H38"/>
    <mergeCell ref="B26:C26"/>
    <mergeCell ref="A48:C48"/>
    <mergeCell ref="A36:C36"/>
    <mergeCell ref="B37:C37"/>
    <mergeCell ref="A13:C13"/>
    <mergeCell ref="B14:C14"/>
    <mergeCell ref="A15:A16"/>
    <mergeCell ref="B15:H15"/>
    <mergeCell ref="J27:P27"/>
    <mergeCell ref="J38:P38"/>
    <mergeCell ref="J50:P50"/>
    <mergeCell ref="A50:A51"/>
    <mergeCell ref="B50:H50"/>
  </mergeCells>
  <dataValidations count="1">
    <dataValidation type="decimal" allowBlank="1" error="Het ingevulde tarief voldoet niet aan de gestelde eisen" prompt="Het ingevulde tarief is maximaal € 0,90" sqref="N53:N56 B30:B33 B41:B44 B53:B56 F30:F33 F41:F44 F53:F56 N41:N44 J30:J33 J41:J44 J53:J56 N30:N33 F18:F20 B18:B20" xr:uid="{31A13041-D0FE-4FED-9366-75340A7D74C5}">
      <formula1>0</formula1>
      <formula2>0.9</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E5664DE2879B4B91E221A7CD4934B0" ma:contentTypeVersion="0" ma:contentTypeDescription="Een nieuw document maken." ma:contentTypeScope="" ma:versionID="e19119adbcfaded0f53b44b1cc554abe">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A6BC76-99AD-4F8F-B272-CCE64BEFD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1C7D62F-2739-40FE-B15C-E132E9B89B6B}">
  <ds:schemaRefs>
    <ds:schemaRef ds:uri="http://schemas.microsoft.com/sharepoint/v3/contenttype/forms"/>
  </ds:schemaRefs>
</ds:datastoreItem>
</file>

<file path=customXml/itemProps3.xml><?xml version="1.0" encoding="utf-8"?>
<ds:datastoreItem xmlns:ds="http://schemas.openxmlformats.org/officeDocument/2006/customXml" ds:itemID="{81653E09-489A-4D1D-BF27-89CE6A21A7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Binnenlandse post</vt:lpstr>
      <vt:lpstr>Buitenlandse post</vt:lpstr>
      <vt:lpstr>Overige 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Morrin, SC (Siobhán) (BEDR/CDI/CO/LOG)</dc:creator>
  <cp:keywords/>
  <dc:description/>
  <cp:lastModifiedBy>Sander S.P. Lapré</cp:lastModifiedBy>
  <cp:revision/>
  <dcterms:created xsi:type="dcterms:W3CDTF">2024-10-30T17:49:48Z</dcterms:created>
  <dcterms:modified xsi:type="dcterms:W3CDTF">2025-10-10T12:13:02Z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0x010100BDE5664DE2879B4B91E221A7CD4934B0</vt:lpwstr>
  </property>
  <property fmtid="{D5CDD505-2E9C-101B-9397-08002B2CF9AE}" pid="3" name="MSIP_Label_f49fb572-9444-4a8e-b5f2-9973e0788262_Enabled">
    <vt:lpwstr>true</vt:lpwstr>
  </property>
  <property fmtid="{D5CDD505-2E9C-101B-9397-08002B2CF9AE}" pid="4" name="MSIP_Label_f49fb572-9444-4a8e-b5f2-9973e0788262_SetDate">
    <vt:lpwstr>2025-01-14T08:31:07Z</vt:lpwstr>
  </property>
  <property fmtid="{D5CDD505-2E9C-101B-9397-08002B2CF9AE}" pid="5" name="MSIP_Label_f49fb572-9444-4a8e-b5f2-9973e0788262_Method">
    <vt:lpwstr>Privileged</vt:lpwstr>
  </property>
  <property fmtid="{D5CDD505-2E9C-101B-9397-08002B2CF9AE}" pid="6" name="MSIP_Label_f49fb572-9444-4a8e-b5f2-9973e0788262_Name">
    <vt:lpwstr>FIN-BEDR-Dep. V.</vt:lpwstr>
  </property>
  <property fmtid="{D5CDD505-2E9C-101B-9397-08002B2CF9AE}" pid="7" name="MSIP_Label_f49fb572-9444-4a8e-b5f2-9973e0788262_SiteId">
    <vt:lpwstr>84712536-f524-40a0-913b-5d25ba502732</vt:lpwstr>
  </property>
  <property fmtid="{D5CDD505-2E9C-101B-9397-08002B2CF9AE}" pid="8" name="MSIP_Label_f49fb572-9444-4a8e-b5f2-9973e0788262_ActionId">
    <vt:lpwstr>bd4417be-606f-4020-ad37-582b67f7f49a</vt:lpwstr>
  </property>
  <property fmtid="{D5CDD505-2E9C-101B-9397-08002B2CF9AE}" pid="9" name="MSIP_Label_f49fb572-9444-4a8e-b5f2-9973e0788262_ContentBits">
    <vt:lpwstr>0</vt:lpwstr>
  </property>
</Properties>
</file>