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koop\Projecten\03. GWW\Groenonderhoud OLT I230900011\02 Specificatie\01 Aanvraag\03 Verzonden\"/>
    </mc:Choice>
  </mc:AlternateContent>
  <xr:revisionPtr revIDLastSave="0" documentId="13_ncr:1_{0DA3F2B5-99E8-41AA-B769-C4C9D993D16E}" xr6:coauthVersionLast="47" xr6:coauthVersionMax="47" xr10:uidLastSave="{00000000-0000-0000-0000-000000000000}"/>
  <bookViews>
    <workbookView xWindow="-103" yWindow="-103" windowWidth="16663" windowHeight="8743" xr2:uid="{8E0AF420-ED7D-40E7-B4C5-492B3D9A3495}"/>
  </bookViews>
  <sheets>
    <sheet name="GOW__-DM-CO2-__meerjarig (%)" sheetId="1" r:id="rId1"/>
  </sheets>
  <definedNames>
    <definedName name="_Hlk184303481" localSheetId="0">'GOW__-DM-CO2-__meerjarig (%)'!$K$105</definedName>
    <definedName name="_Hlk68165436" localSheetId="0">'GOW__-DM-CO2-__meerjarig (%)'!$K$99</definedName>
    <definedName name="_Toc200530495" localSheetId="0">'GOW__-DM-CO2-__meerjarig (%)'!$K$87</definedName>
    <definedName name="_Toc211946377" localSheetId="0">'GOW__-DM-CO2-__meerjarig (%)'!$K$86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K80" i="1"/>
  <c r="C78" i="1"/>
  <c r="B76" i="1"/>
  <c r="N68" i="1"/>
  <c r="H68" i="1"/>
  <c r="B66" i="1"/>
  <c r="O65" i="1"/>
  <c r="M65" i="1"/>
  <c r="A65" i="1"/>
  <c r="O64" i="1"/>
  <c r="M64" i="1"/>
  <c r="A64" i="1"/>
  <c r="O63" i="1"/>
  <c r="M63" i="1"/>
  <c r="A63" i="1"/>
  <c r="O62" i="1"/>
  <c r="M62" i="1"/>
  <c r="A62" i="1"/>
  <c r="O61" i="1"/>
  <c r="M61" i="1"/>
  <c r="A61" i="1"/>
  <c r="O60" i="1"/>
  <c r="M60" i="1"/>
  <c r="A60" i="1"/>
  <c r="O59" i="1"/>
  <c r="M59" i="1"/>
  <c r="A59" i="1"/>
  <c r="O58" i="1"/>
  <c r="M58" i="1"/>
  <c r="A58" i="1"/>
  <c r="O57" i="1"/>
  <c r="M57" i="1"/>
  <c r="A57" i="1"/>
  <c r="O56" i="1"/>
  <c r="M56" i="1"/>
  <c r="A56" i="1"/>
  <c r="K55" i="1"/>
  <c r="I55" i="1"/>
  <c r="G55" i="1"/>
  <c r="E55" i="1"/>
  <c r="C55" i="1"/>
  <c r="M54" i="1"/>
  <c r="K54" i="1"/>
  <c r="I54" i="1"/>
  <c r="G54" i="1"/>
  <c r="E54" i="1"/>
  <c r="C54" i="1"/>
  <c r="B53" i="1"/>
  <c r="A52" i="1"/>
  <c r="B50" i="1"/>
  <c r="N50" i="1" s="1"/>
  <c r="O49" i="1"/>
  <c r="M49" i="1"/>
  <c r="F49" i="1"/>
  <c r="A49" i="1"/>
  <c r="O48" i="1"/>
  <c r="M48" i="1"/>
  <c r="L48" i="1"/>
  <c r="D48" i="1"/>
  <c r="A48" i="1"/>
  <c r="O47" i="1"/>
  <c r="M47" i="1"/>
  <c r="J47" i="1"/>
  <c r="A47" i="1"/>
  <c r="O46" i="1"/>
  <c r="M46" i="1"/>
  <c r="H46" i="1"/>
  <c r="A46" i="1"/>
  <c r="O45" i="1"/>
  <c r="M45" i="1"/>
  <c r="F45" i="1"/>
  <c r="A45" i="1"/>
  <c r="O44" i="1"/>
  <c r="M44" i="1"/>
  <c r="L44" i="1"/>
  <c r="D44" i="1"/>
  <c r="A44" i="1"/>
  <c r="O43" i="1"/>
  <c r="M43" i="1"/>
  <c r="J43" i="1"/>
  <c r="A43" i="1"/>
  <c r="O42" i="1"/>
  <c r="M42" i="1"/>
  <c r="H42" i="1"/>
  <c r="A42" i="1"/>
  <c r="O41" i="1"/>
  <c r="M41" i="1"/>
  <c r="F41" i="1"/>
  <c r="A41" i="1"/>
  <c r="O40" i="1"/>
  <c r="M40" i="1"/>
  <c r="L40" i="1"/>
  <c r="D40" i="1"/>
  <c r="A40" i="1"/>
  <c r="K39" i="1"/>
  <c r="I39" i="1"/>
  <c r="G39" i="1"/>
  <c r="E39" i="1"/>
  <c r="C39" i="1"/>
  <c r="M38" i="1"/>
  <c r="K38" i="1"/>
  <c r="I38" i="1"/>
  <c r="G38" i="1"/>
  <c r="E38" i="1"/>
  <c r="C38" i="1"/>
  <c r="B37" i="1"/>
  <c r="L49" i="1" s="1"/>
  <c r="A36" i="1"/>
  <c r="B34" i="1"/>
  <c r="N34" i="1" s="1"/>
  <c r="O33" i="1"/>
  <c r="M33" i="1"/>
  <c r="A33" i="1"/>
  <c r="O32" i="1"/>
  <c r="M32" i="1"/>
  <c r="A32" i="1"/>
  <c r="O31" i="1"/>
  <c r="M31" i="1"/>
  <c r="A31" i="1"/>
  <c r="O30" i="1"/>
  <c r="M30" i="1"/>
  <c r="A30" i="1"/>
  <c r="O29" i="1"/>
  <c r="M29" i="1"/>
  <c r="A29" i="1"/>
  <c r="O28" i="1"/>
  <c r="M28" i="1"/>
  <c r="A28" i="1"/>
  <c r="O27" i="1"/>
  <c r="M27" i="1"/>
  <c r="A27" i="1"/>
  <c r="O26" i="1"/>
  <c r="M26" i="1"/>
  <c r="H26" i="1"/>
  <c r="A26" i="1"/>
  <c r="O25" i="1"/>
  <c r="M25" i="1"/>
  <c r="F25" i="1"/>
  <c r="A25" i="1"/>
  <c r="O24" i="1"/>
  <c r="M24" i="1"/>
  <c r="L24" i="1"/>
  <c r="D24" i="1"/>
  <c r="A24" i="1"/>
  <c r="K23" i="1"/>
  <c r="I23" i="1"/>
  <c r="G23" i="1"/>
  <c r="E23" i="1"/>
  <c r="C23" i="1"/>
  <c r="M22" i="1"/>
  <c r="K22" i="1"/>
  <c r="I22" i="1"/>
  <c r="G22" i="1"/>
  <c r="E22" i="1"/>
  <c r="C22" i="1"/>
  <c r="B21" i="1"/>
  <c r="H33" i="1" s="1"/>
  <c r="A20" i="1"/>
  <c r="F18" i="1"/>
  <c r="B18" i="1"/>
  <c r="O17" i="1"/>
  <c r="M17" i="1"/>
  <c r="H17" i="1"/>
  <c r="O16" i="1"/>
  <c r="M16" i="1"/>
  <c r="D16" i="1"/>
  <c r="O15" i="1"/>
  <c r="M15" i="1"/>
  <c r="O14" i="1"/>
  <c r="M14" i="1"/>
  <c r="L14" i="1"/>
  <c r="O13" i="1"/>
  <c r="M13" i="1"/>
  <c r="H13" i="1"/>
  <c r="O12" i="1"/>
  <c r="M12" i="1"/>
  <c r="D12" i="1"/>
  <c r="O11" i="1"/>
  <c r="M11" i="1"/>
  <c r="O10" i="1"/>
  <c r="M10" i="1"/>
  <c r="L10" i="1"/>
  <c r="O9" i="1"/>
  <c r="M9" i="1"/>
  <c r="H9" i="1"/>
  <c r="O8" i="1"/>
  <c r="M8" i="1"/>
  <c r="D8" i="1"/>
  <c r="B5" i="1"/>
  <c r="J17" i="1" s="1"/>
  <c r="A4" i="1"/>
  <c r="F50" i="1" l="1"/>
  <c r="O50" i="1"/>
  <c r="O18" i="1"/>
  <c r="H24" i="1"/>
  <c r="J25" i="1"/>
  <c r="D26" i="1"/>
  <c r="L26" i="1"/>
  <c r="H27" i="1"/>
  <c r="F28" i="1"/>
  <c r="H29" i="1"/>
  <c r="F30" i="1"/>
  <c r="H31" i="1"/>
  <c r="F32" i="1"/>
  <c r="H40" i="1"/>
  <c r="J41" i="1"/>
  <c r="D42" i="1"/>
  <c r="L42" i="1"/>
  <c r="F43" i="1"/>
  <c r="H44" i="1"/>
  <c r="J45" i="1"/>
  <c r="D46" i="1"/>
  <c r="L46" i="1"/>
  <c r="F47" i="1"/>
  <c r="H48" i="1"/>
  <c r="J49" i="1"/>
  <c r="L8" i="1"/>
  <c r="D10" i="1"/>
  <c r="H11" i="1"/>
  <c r="L12" i="1"/>
  <c r="D14" i="1"/>
  <c r="H15" i="1"/>
  <c r="L16" i="1"/>
  <c r="H8" i="1"/>
  <c r="D9" i="1"/>
  <c r="L9" i="1"/>
  <c r="H10" i="1"/>
  <c r="D11" i="1"/>
  <c r="L11" i="1"/>
  <c r="H12" i="1"/>
  <c r="D13" i="1"/>
  <c r="L13" i="1"/>
  <c r="H14" i="1"/>
  <c r="D15" i="1"/>
  <c r="L15" i="1"/>
  <c r="H16" i="1"/>
  <c r="D17" i="1"/>
  <c r="L17" i="1"/>
  <c r="N18" i="1"/>
  <c r="J65" i="1"/>
  <c r="F65" i="1"/>
  <c r="L64" i="1"/>
  <c r="H64" i="1"/>
  <c r="D64" i="1"/>
  <c r="J63" i="1"/>
  <c r="F63" i="1"/>
  <c r="L62" i="1"/>
  <c r="H62" i="1"/>
  <c r="D62" i="1"/>
  <c r="J61" i="1"/>
  <c r="F61" i="1"/>
  <c r="L60" i="1"/>
  <c r="H60" i="1"/>
  <c r="D60" i="1"/>
  <c r="J59" i="1"/>
  <c r="F59" i="1"/>
  <c r="L58" i="1"/>
  <c r="H58" i="1"/>
  <c r="D58" i="1"/>
  <c r="J57" i="1"/>
  <c r="F57" i="1"/>
  <c r="L56" i="1"/>
  <c r="H56" i="1"/>
  <c r="D56" i="1"/>
  <c r="J56" i="1"/>
  <c r="N56" i="1"/>
  <c r="D57" i="1"/>
  <c r="L57" i="1"/>
  <c r="J58" i="1"/>
  <c r="N58" i="1"/>
  <c r="D59" i="1"/>
  <c r="L59" i="1"/>
  <c r="J60" i="1"/>
  <c r="N60" i="1"/>
  <c r="D61" i="1"/>
  <c r="L61" i="1"/>
  <c r="J62" i="1"/>
  <c r="N62" i="1"/>
  <c r="D63" i="1"/>
  <c r="L63" i="1"/>
  <c r="J64" i="1"/>
  <c r="N64" i="1"/>
  <c r="D65" i="1"/>
  <c r="L65" i="1"/>
  <c r="O66" i="1"/>
  <c r="F66" i="1"/>
  <c r="F8" i="1"/>
  <c r="J8" i="1"/>
  <c r="N8" i="1" s="1"/>
  <c r="F9" i="1"/>
  <c r="J9" i="1"/>
  <c r="F10" i="1"/>
  <c r="J10" i="1"/>
  <c r="F11" i="1"/>
  <c r="J11" i="1"/>
  <c r="N11" i="1" s="1"/>
  <c r="F12" i="1"/>
  <c r="J12" i="1"/>
  <c r="N12" i="1" s="1"/>
  <c r="F13" i="1"/>
  <c r="J13" i="1"/>
  <c r="F14" i="1"/>
  <c r="J14" i="1"/>
  <c r="F15" i="1"/>
  <c r="J15" i="1"/>
  <c r="F16" i="1"/>
  <c r="J16" i="1"/>
  <c r="N16" i="1" s="1"/>
  <c r="F17" i="1"/>
  <c r="J33" i="1"/>
  <c r="F33" i="1"/>
  <c r="L32" i="1"/>
  <c r="H32" i="1"/>
  <c r="D32" i="1"/>
  <c r="J31" i="1"/>
  <c r="F31" i="1"/>
  <c r="L30" i="1"/>
  <c r="H30" i="1"/>
  <c r="D30" i="1"/>
  <c r="J29" i="1"/>
  <c r="F29" i="1"/>
  <c r="L28" i="1"/>
  <c r="H28" i="1"/>
  <c r="D28" i="1"/>
  <c r="J27" i="1"/>
  <c r="F27" i="1"/>
  <c r="F24" i="1"/>
  <c r="J24" i="1"/>
  <c r="D25" i="1"/>
  <c r="H25" i="1"/>
  <c r="N25" i="1" s="1"/>
  <c r="L25" i="1"/>
  <c r="F26" i="1"/>
  <c r="N26" i="1" s="1"/>
  <c r="J26" i="1"/>
  <c r="D27" i="1"/>
  <c r="N27" i="1" s="1"/>
  <c r="L27" i="1"/>
  <c r="J28" i="1"/>
  <c r="D29" i="1"/>
  <c r="L29" i="1"/>
  <c r="J30" i="1"/>
  <c r="D31" i="1"/>
  <c r="N31" i="1" s="1"/>
  <c r="L31" i="1"/>
  <c r="J32" i="1"/>
  <c r="D33" i="1"/>
  <c r="L33" i="1"/>
  <c r="O34" i="1"/>
  <c r="F34" i="1"/>
  <c r="F56" i="1"/>
  <c r="H57" i="1"/>
  <c r="F58" i="1"/>
  <c r="H59" i="1"/>
  <c r="F60" i="1"/>
  <c r="H61" i="1"/>
  <c r="F62" i="1"/>
  <c r="H63" i="1"/>
  <c r="F64" i="1"/>
  <c r="H65" i="1"/>
  <c r="N66" i="1"/>
  <c r="F40" i="1"/>
  <c r="N40" i="1" s="1"/>
  <c r="J40" i="1"/>
  <c r="D41" i="1"/>
  <c r="H41" i="1"/>
  <c r="L41" i="1"/>
  <c r="F42" i="1"/>
  <c r="J42" i="1"/>
  <c r="N42" i="1" s="1"/>
  <c r="D43" i="1"/>
  <c r="H43" i="1"/>
  <c r="L43" i="1"/>
  <c r="F44" i="1"/>
  <c r="N44" i="1" s="1"/>
  <c r="J44" i="1"/>
  <c r="D45" i="1"/>
  <c r="H45" i="1"/>
  <c r="L45" i="1"/>
  <c r="F46" i="1"/>
  <c r="J46" i="1"/>
  <c r="D47" i="1"/>
  <c r="H47" i="1"/>
  <c r="L47" i="1"/>
  <c r="F48" i="1"/>
  <c r="N48" i="1" s="1"/>
  <c r="J48" i="1"/>
  <c r="D49" i="1"/>
  <c r="N49" i="1" s="1"/>
  <c r="H49" i="1"/>
  <c r="N17" i="1" l="1"/>
  <c r="N28" i="1"/>
  <c r="N30" i="1"/>
  <c r="N32" i="1"/>
  <c r="N33" i="1"/>
  <c r="N29" i="1"/>
  <c r="N24" i="1"/>
  <c r="N45" i="1"/>
  <c r="N41" i="1"/>
  <c r="N47" i="1"/>
  <c r="N46" i="1"/>
  <c r="N43" i="1"/>
  <c r="N14" i="1"/>
  <c r="N13" i="1"/>
  <c r="N10" i="1"/>
  <c r="N9" i="1"/>
  <c r="N15" i="1"/>
  <c r="N65" i="1"/>
  <c r="N63" i="1"/>
  <c r="N61" i="1"/>
  <c r="N59" i="1"/>
  <c r="N57" i="1"/>
</calcChain>
</file>

<file path=xl/sharedStrings.xml><?xml version="1.0" encoding="utf-8"?>
<sst xmlns="http://schemas.openxmlformats.org/spreadsheetml/2006/main" count="91" uniqueCount="55">
  <si>
    <t>Maak keuze</t>
  </si>
  <si>
    <t>'Inzet duurzaam materieel'</t>
  </si>
  <si>
    <t>Maximale fictieve korting:</t>
  </si>
  <si>
    <t>Soorten brandstof/aandrijving + weging in % en fictieve korting</t>
  </si>
  <si>
    <t>1e contractjaar</t>
  </si>
  <si>
    <t>Weging in %</t>
  </si>
  <si>
    <t>Electrisch / H2</t>
  </si>
  <si>
    <t>Fictieve korting</t>
  </si>
  <si>
    <t>(Plug in) Hybride* met benzine</t>
  </si>
  <si>
    <t>HVO100  / Bio-CNG</t>
  </si>
  <si>
    <t>&gt;30HVO&lt;100 / BTL</t>
  </si>
  <si>
    <t>Conventio-neel / overig</t>
  </si>
  <si>
    <t>Totaal
duurzaam-
heidsper-
centage</t>
  </si>
  <si>
    <t>Totaal fictieve korting</t>
  </si>
  <si>
    <t>Machine 8</t>
  </si>
  <si>
    <t>Machine 9</t>
  </si>
  <si>
    <t>Machine 10</t>
  </si>
  <si>
    <t>TOTAAL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</si>
  <si>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</si>
  <si>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</si>
  <si>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</si>
  <si>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</si>
  <si>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</si>
  <si>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</si>
  <si>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De fictieve korting voor de CO2 prestatieladder wordt als volgt bepaald:</t>
  </si>
  <si>
    <t>Niveau</t>
  </si>
  <si>
    <t>Percentage van de aanneemsom</t>
  </si>
  <si>
    <t>Fictieve korting
'CO2-prestatieladder'</t>
  </si>
  <si>
    <t>Niveau inschrijver op inschrijvingsdatum</t>
  </si>
  <si>
    <t>Evaluatieprijs</t>
  </si>
  <si>
    <t>Geen certificaat</t>
  </si>
  <si>
    <t>Getekend voor akkoord:</t>
  </si>
  <si>
    <t>Naam inschrijver</t>
  </si>
  <si>
    <t>Naam tekenbevoegde</t>
  </si>
  <si>
    <t>Handtekening</t>
  </si>
  <si>
    <t>Datum</t>
  </si>
  <si>
    <t>versie:</t>
  </si>
  <si>
    <t>0.7</t>
  </si>
  <si>
    <t>Alleen blauw gearceerde cellen invullen</t>
  </si>
  <si>
    <t>datum:</t>
  </si>
  <si>
    <t>Meerjarig groenonderhoud Openluchttheater 2025EDE-01</t>
  </si>
  <si>
    <t>K.2a</t>
  </si>
  <si>
    <t>Inschrijfsom</t>
  </si>
  <si>
    <t>K.2b</t>
  </si>
  <si>
    <t>2e contractjaar</t>
  </si>
  <si>
    <t>3e contractjaar</t>
  </si>
  <si>
    <t>4e en volgende contractjaren</t>
  </si>
  <si>
    <t>Werkbus</t>
  </si>
  <si>
    <t>Kettingzaag</t>
  </si>
  <si>
    <t>Bladblazer</t>
  </si>
  <si>
    <t>Hoogwerker</t>
  </si>
  <si>
    <t>Totaal fictieve korting K.2a + K.2b</t>
  </si>
  <si>
    <t>Maaimachine</t>
  </si>
  <si>
    <t>Verticuteermachine</t>
  </si>
  <si>
    <t>Kantenmaaier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</si>
</sst>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9" fontId="0" fillId="3" borderId="2" xfId="1" applyFont="1" applyFill="1" applyBorder="1" applyAlignment="1" applyProtection="1">
      <alignment horizontal="center" vertical="center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NumberFormat="1" applyFont="1" applyFill="1" applyBorder="1" applyAlignment="1" applyProtection="1">
      <alignment vertical="center"/>
    </xf>
    <xf numFmtId="9" fontId="0" fillId="3" borderId="1" xfId="1" applyFont="1" applyFill="1" applyBorder="1" applyAlignment="1" applyProtection="1">
      <alignment horizontal="center" vertical="center"/>
    </xf>
    <xf numFmtId="9" fontId="10" fillId="0" borderId="1" xfId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5" fillId="0" borderId="0" xfId="0" applyFont="1" applyAlignment="1" applyProtection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44" fontId="6" fillId="0" borderId="1" xfId="0" applyNumberFormat="1" applyFont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9" fontId="9" fillId="0" borderId="3" xfId="0" applyNumberFormat="1" applyFont="1" applyFill="1" applyBorder="1" applyAlignment="1" applyProtection="1">
      <alignment horizontal="center" vertical="center" wrapText="1"/>
    </xf>
    <xf numFmtId="9" fontId="9" fillId="0" borderId="3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9" fontId="0" fillId="2" borderId="1" xfId="1" applyFont="1" applyFill="1" applyBorder="1" applyAlignment="1" applyProtection="1">
      <alignment horizontal="center" vertical="center"/>
    </xf>
    <xf numFmtId="44" fontId="0" fillId="4" borderId="1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4" xfId="0" applyFont="1" applyBorder="1" applyAlignment="1" applyProtection="1">
      <alignment horizontal="right" vertical="center"/>
    </xf>
    <xf numFmtId="9" fontId="9" fillId="0" borderId="1" xfId="0" applyNumberFormat="1" applyFont="1" applyBorder="1" applyAlignment="1" applyProtection="1">
      <alignment horizontal="center" vertical="center"/>
    </xf>
    <xf numFmtId="44" fontId="8" fillId="4" borderId="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44" fontId="6" fillId="0" borderId="1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vertical="center"/>
    </xf>
    <xf numFmtId="44" fontId="6" fillId="0" borderId="5" xfId="0" applyNumberFormat="1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wrapText="1"/>
    </xf>
    <xf numFmtId="0" fontId="15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horizontal="right" vertical="top"/>
    </xf>
    <xf numFmtId="164" fontId="15" fillId="0" borderId="0" xfId="0" applyNumberFormat="1" applyFont="1" applyAlignment="1" applyProtection="1">
      <alignment horizontal="left" vertical="top" wrapText="1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44" fontId="4" fillId="4" borderId="25" xfId="0" applyNumberFormat="1" applyFont="1" applyFill="1" applyBorder="1" applyAlignment="1" applyProtection="1">
      <alignment vertical="center" wrapText="1"/>
    </xf>
    <xf numFmtId="44" fontId="4" fillId="4" borderId="26" xfId="0" applyNumberFormat="1" applyFont="1" applyFill="1" applyBorder="1" applyAlignment="1" applyProtection="1">
      <alignment vertical="center" wrapText="1"/>
    </xf>
    <xf numFmtId="44" fontId="4" fillId="4" borderId="16" xfId="0" applyNumberFormat="1" applyFont="1" applyFill="1" applyBorder="1" applyAlignment="1" applyProtection="1">
      <alignment vertical="center" wrapText="1"/>
    </xf>
    <xf numFmtId="44" fontId="4" fillId="4" borderId="17" xfId="0" applyNumberFormat="1" applyFont="1" applyFill="1" applyBorder="1" applyAlignment="1" applyProtection="1">
      <alignment vertical="center" wrapText="1"/>
    </xf>
    <xf numFmtId="0" fontId="13" fillId="5" borderId="0" xfId="0" applyFont="1" applyFill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right" vertical="center" wrapText="1"/>
    </xf>
    <xf numFmtId="0" fontId="13" fillId="0" borderId="20" xfId="0" applyFont="1" applyBorder="1" applyAlignment="1" applyProtection="1">
      <alignment horizontal="right" vertical="center" wrapText="1"/>
    </xf>
    <xf numFmtId="0" fontId="13" fillId="0" borderId="22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right" vertical="center" wrapText="1"/>
    </xf>
    <xf numFmtId="0" fontId="13" fillId="0" borderId="21" xfId="0" applyFont="1" applyBorder="1" applyAlignment="1" applyProtection="1">
      <alignment horizontal="right" vertical="center" wrapText="1"/>
    </xf>
    <xf numFmtId="0" fontId="13" fillId="0" borderId="18" xfId="0" applyFont="1" applyBorder="1" applyAlignment="1" applyProtection="1">
      <alignment horizontal="right" vertical="center" wrapText="1"/>
    </xf>
    <xf numFmtId="0" fontId="14" fillId="5" borderId="19" xfId="0" applyFont="1" applyFill="1" applyBorder="1" applyAlignment="1" applyProtection="1">
      <alignment horizontal="left" vertical="center"/>
      <protection locked="0"/>
    </xf>
    <xf numFmtId="0" fontId="14" fillId="5" borderId="20" xfId="0" applyFont="1" applyFill="1" applyBorder="1" applyAlignment="1" applyProtection="1">
      <alignment horizontal="left" vertical="center"/>
      <protection locked="0"/>
    </xf>
    <xf numFmtId="0" fontId="14" fillId="5" borderId="29" xfId="0" applyFont="1" applyFill="1" applyBorder="1" applyAlignment="1" applyProtection="1">
      <alignment horizontal="left" vertical="center"/>
      <protection locked="0"/>
    </xf>
    <xf numFmtId="0" fontId="14" fillId="5" borderId="22" xfId="0" applyFont="1" applyFill="1" applyBorder="1" applyAlignment="1" applyProtection="1">
      <alignment horizontal="left" vertical="center"/>
      <protection locked="0"/>
    </xf>
    <xf numFmtId="0" fontId="14" fillId="5" borderId="0" xfId="0" applyFont="1" applyFill="1" applyBorder="1" applyAlignment="1" applyProtection="1">
      <alignment horizontal="left" vertical="center"/>
      <protection locked="0"/>
    </xf>
    <xf numFmtId="0" fontId="14" fillId="5" borderId="30" xfId="0" applyFont="1" applyFill="1" applyBorder="1" applyAlignment="1" applyProtection="1">
      <alignment horizontal="left" vertical="center"/>
      <protection locked="0"/>
    </xf>
    <xf numFmtId="0" fontId="14" fillId="5" borderId="21" xfId="0" applyFont="1" applyFill="1" applyBorder="1" applyAlignment="1" applyProtection="1">
      <alignment horizontal="left" vertical="center"/>
      <protection locked="0"/>
    </xf>
    <xf numFmtId="0" fontId="14" fillId="5" borderId="18" xfId="0" applyFont="1" applyFill="1" applyBorder="1" applyAlignment="1" applyProtection="1">
      <alignment horizontal="left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right" vertical="center" wrapText="1"/>
    </xf>
    <xf numFmtId="0" fontId="13" fillId="0" borderId="6" xfId="0" applyFont="1" applyBorder="1" applyAlignment="1" applyProtection="1">
      <alignment horizontal="right" vertical="center" wrapText="1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2" fillId="0" borderId="9" xfId="0" quotePrefix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44" fontId="8" fillId="4" borderId="1" xfId="0" applyNumberFormat="1" applyFont="1" applyFill="1" applyBorder="1" applyAlignment="1" applyProtection="1">
      <alignment vertical="center"/>
    </xf>
    <xf numFmtId="44" fontId="8" fillId="4" borderId="13" xfId="0" applyNumberFormat="1" applyFont="1" applyFill="1" applyBorder="1" applyAlignment="1" applyProtection="1">
      <alignment vertical="center"/>
    </xf>
    <xf numFmtId="44" fontId="8" fillId="4" borderId="16" xfId="0" applyNumberFormat="1" applyFont="1" applyFill="1" applyBorder="1" applyAlignment="1" applyProtection="1">
      <alignment vertical="center"/>
    </xf>
    <xf numFmtId="44" fontId="8" fillId="4" borderId="17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8" fillId="4" borderId="6" xfId="0" applyFont="1" applyFill="1" applyBorder="1" applyAlignment="1" applyProtection="1">
      <alignment horizontal="right" vertical="center" wrapText="1"/>
    </xf>
    <xf numFmtId="0" fontId="8" fillId="4" borderId="7" xfId="0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horizontal="right" vertical="center"/>
    </xf>
    <xf numFmtId="0" fontId="8" fillId="4" borderId="6" xfId="0" applyFont="1" applyFill="1" applyBorder="1" applyAlignment="1" applyProtection="1">
      <alignment horizontal="right" vertical="center"/>
    </xf>
    <xf numFmtId="0" fontId="8" fillId="4" borderId="7" xfId="0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44" fontId="8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</cellXfs>
  <cellStyles count="2">
    <cellStyle name="Procent" xfId="1" builtinId="5"/>
    <cellStyle name="Standaard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647700</xdr:colOff>
      <xdr:row>91</xdr:row>
      <xdr:rowOff>0</xdr:rowOff>
    </xdr:from>
    <xdr:to>
      <xdr:col>14</xdr:col>
      <xdr:colOff>685800</xdr:colOff>
      <xdr:row>93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90A53EA7-9021-4D83-917C-1391A98479F6}"/>
            </a:ext>
          </a:extLst>
        </xdr:cNvPr>
        <xdr:cNvSpPr/>
      </xdr:nvSpPr>
      <xdr:spPr>
        <a:xfrm>
          <a:off x="12679680" y="16718280"/>
          <a:ext cx="1181100" cy="32194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0ABB-76FB-4B82-9B9B-2F4CD4EB72A9}">
  <sheetPr>
    <pageSetUpPr fitToPage="1"/>
  </sheetPr>
  <dimension ref="A1:O105"/>
  <sheetViews>
    <sheetView tabSelected="1" topLeftCell="F81" zoomScaleNormal="100" workbookViewId="0">
      <selection activeCell="C11" sqref="C11"/>
    </sheetView>
  </sheetViews>
  <sheetFormatPr defaultColWidth="8.84375" defaultRowHeight="12.45" x14ac:dyDescent="0.3"/>
  <cols>
    <col min="1" max="1" width="25.69140625" style="10" customWidth="1"/>
    <col min="2" max="2" width="15.69140625" style="10" customWidth="1"/>
    <col min="3" max="3" width="11" style="10" bestFit="1" customWidth="1"/>
    <col min="4" max="4" width="14.69140625" style="10" customWidth="1"/>
    <col min="5" max="5" width="12.23046875" style="10" bestFit="1" customWidth="1"/>
    <col min="6" max="6" width="14.69140625" style="10" customWidth="1"/>
    <col min="7" max="7" width="12" style="10" bestFit="1" customWidth="1"/>
    <col min="8" max="8" width="14.69140625" style="10" customWidth="1"/>
    <col min="9" max="9" width="9.84375" style="10" bestFit="1" customWidth="1"/>
    <col min="10" max="10" width="14.69140625" style="10" customWidth="1"/>
    <col min="11" max="11" width="11.53515625" style="10" bestFit="1" customWidth="1"/>
    <col min="12" max="12" width="8" style="10" bestFit="1" customWidth="1"/>
    <col min="13" max="13" width="10.69140625" style="10" bestFit="1" customWidth="1"/>
    <col min="14" max="14" width="16.69140625" style="10" customWidth="1"/>
    <col min="15" max="15" width="12.84375" style="10" bestFit="1" customWidth="1"/>
    <col min="16" max="16384" width="8.84375" style="10"/>
  </cols>
  <sheetData>
    <row r="1" spans="1:15" ht="15.45" x14ac:dyDescent="0.3">
      <c r="A1" s="7" t="s">
        <v>41</v>
      </c>
      <c r="B1" s="111" t="s">
        <v>1</v>
      </c>
      <c r="C1" s="112"/>
      <c r="D1" s="112"/>
      <c r="E1" s="8"/>
      <c r="F1" s="113" t="s">
        <v>40</v>
      </c>
      <c r="G1" s="113"/>
      <c r="H1" s="113"/>
      <c r="I1" s="113"/>
      <c r="J1" s="113"/>
      <c r="K1" s="113"/>
      <c r="L1" s="113"/>
      <c r="M1" s="113"/>
      <c r="N1" s="8"/>
      <c r="O1" s="9"/>
    </row>
    <row r="2" spans="1:15" x14ac:dyDescent="0.3">
      <c r="A2" s="11"/>
      <c r="B2" s="12"/>
      <c r="C2" s="13"/>
      <c r="D2" s="13"/>
      <c r="E2" s="9"/>
      <c r="F2" s="14"/>
      <c r="G2" s="14"/>
      <c r="H2" s="14"/>
      <c r="I2" s="14"/>
      <c r="J2" s="14"/>
      <c r="K2" s="14"/>
      <c r="L2" s="14"/>
      <c r="M2" s="14"/>
      <c r="N2" s="9"/>
      <c r="O2" s="9"/>
    </row>
    <row r="3" spans="1:15" ht="14.15" x14ac:dyDescent="0.3">
      <c r="A3" s="15" t="s">
        <v>42</v>
      </c>
      <c r="B3" s="114">
        <v>0</v>
      </c>
      <c r="C3" s="114"/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">
      <c r="A4" s="115" t="str">
        <f>CONCATENATE("Percentage van de ",$A$3)</f>
        <v>Percentage van de Inschrijfsom</v>
      </c>
      <c r="B4" s="115"/>
      <c r="C4" s="1">
        <v>0.04</v>
      </c>
      <c r="D4" s="13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3">
      <c r="A5" s="16" t="s">
        <v>2</v>
      </c>
      <c r="B5" s="17">
        <f>$B$3*C4</f>
        <v>0</v>
      </c>
      <c r="C5" s="116" t="s">
        <v>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9"/>
    </row>
    <row r="6" spans="1:15" ht="38.6" x14ac:dyDescent="0.3">
      <c r="A6" s="14" t="s">
        <v>4</v>
      </c>
      <c r="B6" s="96" t="s">
        <v>5</v>
      </c>
      <c r="C6" s="18" t="s">
        <v>6</v>
      </c>
      <c r="D6" s="117" t="s">
        <v>7</v>
      </c>
      <c r="E6" s="18" t="s">
        <v>8</v>
      </c>
      <c r="F6" s="117" t="s">
        <v>7</v>
      </c>
      <c r="G6" s="18" t="s">
        <v>9</v>
      </c>
      <c r="H6" s="117" t="s">
        <v>7</v>
      </c>
      <c r="I6" s="18" t="s">
        <v>10</v>
      </c>
      <c r="J6" s="117" t="s">
        <v>7</v>
      </c>
      <c r="K6" s="19" t="s">
        <v>11</v>
      </c>
      <c r="L6" s="104" t="s">
        <v>7</v>
      </c>
      <c r="M6" s="96" t="s">
        <v>12</v>
      </c>
      <c r="N6" s="96" t="s">
        <v>13</v>
      </c>
      <c r="O6" s="9"/>
    </row>
    <row r="7" spans="1:15" ht="12.9" x14ac:dyDescent="0.3">
      <c r="A7" s="9"/>
      <c r="B7" s="97"/>
      <c r="C7" s="20">
        <v>1</v>
      </c>
      <c r="D7" s="118"/>
      <c r="E7" s="20">
        <v>0.45</v>
      </c>
      <c r="F7" s="118"/>
      <c r="G7" s="20">
        <v>1</v>
      </c>
      <c r="H7" s="118"/>
      <c r="I7" s="20">
        <v>0.25</v>
      </c>
      <c r="J7" s="118"/>
      <c r="K7" s="21">
        <v>0</v>
      </c>
      <c r="L7" s="105"/>
      <c r="M7" s="97"/>
      <c r="N7" s="97"/>
      <c r="O7" s="9"/>
    </row>
    <row r="8" spans="1:15" x14ac:dyDescent="0.3">
      <c r="A8" s="22" t="s">
        <v>47</v>
      </c>
      <c r="B8" s="2">
        <v>0.15</v>
      </c>
      <c r="C8" s="3">
        <v>0</v>
      </c>
      <c r="D8" s="4">
        <f t="shared" ref="D8:D17" si="0">$B$5*$C$7*$B8*$C8</f>
        <v>0</v>
      </c>
      <c r="E8" s="3">
        <v>0</v>
      </c>
      <c r="F8" s="4">
        <f t="shared" ref="F8:F17" si="1">$B$5*$E$7*$B8*$E8</f>
        <v>0</v>
      </c>
      <c r="G8" s="3">
        <v>0</v>
      </c>
      <c r="H8" s="4">
        <f>$B$5*$G$7*$B8*$G8</f>
        <v>0</v>
      </c>
      <c r="I8" s="3">
        <v>0</v>
      </c>
      <c r="J8" s="4">
        <f>$B$5*$I$7*$B8*$I8</f>
        <v>0</v>
      </c>
      <c r="K8" s="3">
        <v>0</v>
      </c>
      <c r="L8" s="4">
        <f>$B$5*$K$7*$B8*$K8</f>
        <v>0</v>
      </c>
      <c r="M8" s="2">
        <f>IF(B8=0%,"n.v.t.",(C8*$C7)+(E8*$E7)+(G8*$G7)+(I8*$I7)+(K8*$K7))</f>
        <v>0</v>
      </c>
      <c r="N8" s="24" t="str">
        <f t="shared" ref="N8:N10" si="2">IF(O8="geen 100%","geen 100%",SUM(D8+F8+H8+J8+L8))</f>
        <v>geen 100%</v>
      </c>
      <c r="O8" s="25" t="str">
        <f>IF(B8=0%,"n.v.t.",IF(SUM(C8+E8+G8+I8+K8)&lt;&gt;100%,"geen 100%","100% ingevuld"))</f>
        <v>geen 100%</v>
      </c>
    </row>
    <row r="9" spans="1:15" x14ac:dyDescent="0.3">
      <c r="A9" s="22" t="s">
        <v>48</v>
      </c>
      <c r="B9" s="2">
        <v>0.2</v>
      </c>
      <c r="C9" s="3">
        <v>0</v>
      </c>
      <c r="D9" s="4">
        <f t="shared" si="0"/>
        <v>0</v>
      </c>
      <c r="E9" s="3">
        <v>0</v>
      </c>
      <c r="F9" s="4">
        <f t="shared" si="1"/>
        <v>0</v>
      </c>
      <c r="G9" s="3">
        <v>0</v>
      </c>
      <c r="H9" s="4">
        <f t="shared" ref="H9:H17" si="3">$B$5*$G$7*$B9*$G9</f>
        <v>0</v>
      </c>
      <c r="I9" s="3">
        <v>0</v>
      </c>
      <c r="J9" s="4">
        <f t="shared" ref="J9:J17" si="4">$B$5*$I$7*$B9*$I9</f>
        <v>0</v>
      </c>
      <c r="K9" s="3">
        <v>0</v>
      </c>
      <c r="L9" s="4">
        <f t="shared" ref="L9:L17" si="5">$B$5*$K$7*$B9*$K9</f>
        <v>0</v>
      </c>
      <c r="M9" s="2">
        <f t="shared" ref="M9:M17" si="6">IF(B9=0%,"n.v.t.",(C9*$C8)+(E9*$E8)+(G9*$G8)+(I9*$I8)+(K9*$K8))</f>
        <v>0</v>
      </c>
      <c r="N9" s="24" t="str">
        <f t="shared" si="2"/>
        <v>geen 100%</v>
      </c>
      <c r="O9" s="25" t="str">
        <f>IF(B9=0%,"n.v.t.",IF(SUM(C9+E9+G9+I9+K9)&lt;&gt;100%,"geen 100%","100% ingevuld"))</f>
        <v>geen 100%</v>
      </c>
    </row>
    <row r="10" spans="1:15" x14ac:dyDescent="0.3">
      <c r="A10" s="22" t="s">
        <v>49</v>
      </c>
      <c r="B10" s="2">
        <v>0.2</v>
      </c>
      <c r="C10" s="3">
        <v>0</v>
      </c>
      <c r="D10" s="4">
        <f t="shared" si="0"/>
        <v>0</v>
      </c>
      <c r="E10" s="3">
        <v>0</v>
      </c>
      <c r="F10" s="4">
        <f t="shared" si="1"/>
        <v>0</v>
      </c>
      <c r="G10" s="3">
        <v>0</v>
      </c>
      <c r="H10" s="4">
        <f t="shared" si="3"/>
        <v>0</v>
      </c>
      <c r="I10" s="3">
        <v>0</v>
      </c>
      <c r="J10" s="4">
        <f t="shared" si="4"/>
        <v>0</v>
      </c>
      <c r="K10" s="3">
        <v>0</v>
      </c>
      <c r="L10" s="4">
        <f t="shared" si="5"/>
        <v>0</v>
      </c>
      <c r="M10" s="2">
        <f t="shared" si="6"/>
        <v>0</v>
      </c>
      <c r="N10" s="24" t="str">
        <f t="shared" si="2"/>
        <v>geen 100%</v>
      </c>
      <c r="O10" s="25" t="str">
        <f t="shared" ref="O10:O17" si="7">IF(B10=0%,"n.v.t.",IF(SUM(C10+E10+G10+I10+K10)&lt;&gt;100%,"geen 100%","100% ingevuld"))</f>
        <v>geen 100%</v>
      </c>
    </row>
    <row r="11" spans="1:15" x14ac:dyDescent="0.3">
      <c r="A11" s="22" t="s">
        <v>52</v>
      </c>
      <c r="B11" s="2">
        <v>0.2</v>
      </c>
      <c r="C11" s="3">
        <v>0</v>
      </c>
      <c r="D11" s="4">
        <f t="shared" si="0"/>
        <v>0</v>
      </c>
      <c r="E11" s="3">
        <v>0</v>
      </c>
      <c r="F11" s="4">
        <f t="shared" si="1"/>
        <v>0</v>
      </c>
      <c r="G11" s="3">
        <v>0</v>
      </c>
      <c r="H11" s="4">
        <f t="shared" si="3"/>
        <v>0</v>
      </c>
      <c r="I11" s="3">
        <v>0</v>
      </c>
      <c r="J11" s="4">
        <f t="shared" si="4"/>
        <v>0</v>
      </c>
      <c r="K11" s="3">
        <v>0</v>
      </c>
      <c r="L11" s="4">
        <f t="shared" si="5"/>
        <v>0</v>
      </c>
      <c r="M11" s="2">
        <f t="shared" si="6"/>
        <v>0</v>
      </c>
      <c r="N11" s="24" t="str">
        <f>IF(O11="geen 100%","geen 100%",SUM(D11+F11+H11+J11+L11))</f>
        <v>geen 100%</v>
      </c>
      <c r="O11" s="25" t="str">
        <f t="shared" si="7"/>
        <v>geen 100%</v>
      </c>
    </row>
    <row r="12" spans="1:15" x14ac:dyDescent="0.3">
      <c r="A12" s="22" t="s">
        <v>50</v>
      </c>
      <c r="B12" s="2">
        <v>0.1</v>
      </c>
      <c r="C12" s="3">
        <v>0</v>
      </c>
      <c r="D12" s="4">
        <f t="shared" si="0"/>
        <v>0</v>
      </c>
      <c r="E12" s="3">
        <v>0</v>
      </c>
      <c r="F12" s="4">
        <f t="shared" si="1"/>
        <v>0</v>
      </c>
      <c r="G12" s="3">
        <v>0</v>
      </c>
      <c r="H12" s="4">
        <f t="shared" si="3"/>
        <v>0</v>
      </c>
      <c r="I12" s="3">
        <v>0</v>
      </c>
      <c r="J12" s="4">
        <f t="shared" si="4"/>
        <v>0</v>
      </c>
      <c r="K12" s="3">
        <v>0</v>
      </c>
      <c r="L12" s="4">
        <f t="shared" si="5"/>
        <v>0</v>
      </c>
      <c r="M12" s="2">
        <f t="shared" si="6"/>
        <v>0</v>
      </c>
      <c r="N12" s="24" t="str">
        <f t="shared" ref="N12:N17" si="8">IF(O12="geen 100%","geen 100%",SUM(D12+F12+H12+J12+L12))</f>
        <v>geen 100%</v>
      </c>
      <c r="O12" s="25" t="str">
        <f t="shared" si="7"/>
        <v>geen 100%</v>
      </c>
    </row>
    <row r="13" spans="1:15" x14ac:dyDescent="0.3">
      <c r="A13" s="22" t="s">
        <v>53</v>
      </c>
      <c r="B13" s="2">
        <v>0.05</v>
      </c>
      <c r="C13" s="3">
        <v>0</v>
      </c>
      <c r="D13" s="4">
        <f t="shared" si="0"/>
        <v>0</v>
      </c>
      <c r="E13" s="3">
        <v>0</v>
      </c>
      <c r="F13" s="4">
        <f t="shared" si="1"/>
        <v>0</v>
      </c>
      <c r="G13" s="3">
        <v>0</v>
      </c>
      <c r="H13" s="4">
        <f t="shared" si="3"/>
        <v>0</v>
      </c>
      <c r="I13" s="3">
        <v>0</v>
      </c>
      <c r="J13" s="4">
        <f t="shared" si="4"/>
        <v>0</v>
      </c>
      <c r="K13" s="3">
        <v>0</v>
      </c>
      <c r="L13" s="4">
        <f t="shared" si="5"/>
        <v>0</v>
      </c>
      <c r="M13" s="2">
        <f t="shared" si="6"/>
        <v>0</v>
      </c>
      <c r="N13" s="24" t="str">
        <f t="shared" si="8"/>
        <v>geen 100%</v>
      </c>
      <c r="O13" s="25" t="str">
        <f t="shared" si="7"/>
        <v>geen 100%</v>
      </c>
    </row>
    <row r="14" spans="1:15" x14ac:dyDescent="0.3">
      <c r="A14" s="22" t="s">
        <v>54</v>
      </c>
      <c r="B14" s="2">
        <v>0.1</v>
      </c>
      <c r="C14" s="3">
        <v>0</v>
      </c>
      <c r="D14" s="4">
        <f t="shared" si="0"/>
        <v>0</v>
      </c>
      <c r="E14" s="3">
        <v>0</v>
      </c>
      <c r="F14" s="4">
        <f t="shared" si="1"/>
        <v>0</v>
      </c>
      <c r="G14" s="3">
        <v>0</v>
      </c>
      <c r="H14" s="4">
        <f t="shared" si="3"/>
        <v>0</v>
      </c>
      <c r="I14" s="3">
        <v>0</v>
      </c>
      <c r="J14" s="4">
        <f t="shared" si="4"/>
        <v>0</v>
      </c>
      <c r="K14" s="3">
        <v>0</v>
      </c>
      <c r="L14" s="4">
        <f t="shared" si="5"/>
        <v>0</v>
      </c>
      <c r="M14" s="2">
        <f t="shared" si="6"/>
        <v>0</v>
      </c>
      <c r="N14" s="24" t="str">
        <f t="shared" si="8"/>
        <v>geen 100%</v>
      </c>
      <c r="O14" s="25" t="str">
        <f t="shared" si="7"/>
        <v>geen 100%</v>
      </c>
    </row>
    <row r="15" spans="1:15" hidden="1" x14ac:dyDescent="0.3">
      <c r="A15" s="22" t="s">
        <v>14</v>
      </c>
      <c r="B15" s="2">
        <v>0</v>
      </c>
      <c r="C15" s="23">
        <v>0</v>
      </c>
      <c r="D15" s="4">
        <f t="shared" si="0"/>
        <v>0</v>
      </c>
      <c r="E15" s="23">
        <v>0</v>
      </c>
      <c r="F15" s="4">
        <f t="shared" si="1"/>
        <v>0</v>
      </c>
      <c r="G15" s="23">
        <v>0</v>
      </c>
      <c r="H15" s="4">
        <f t="shared" si="3"/>
        <v>0</v>
      </c>
      <c r="I15" s="23">
        <v>0</v>
      </c>
      <c r="J15" s="4">
        <f t="shared" si="4"/>
        <v>0</v>
      </c>
      <c r="K15" s="23">
        <v>0</v>
      </c>
      <c r="L15" s="4">
        <f t="shared" si="5"/>
        <v>0</v>
      </c>
      <c r="M15" s="2" t="str">
        <f t="shared" si="6"/>
        <v>n.v.t.</v>
      </c>
      <c r="N15" s="24">
        <f t="shared" si="8"/>
        <v>0</v>
      </c>
      <c r="O15" s="25" t="str">
        <f t="shared" si="7"/>
        <v>n.v.t.</v>
      </c>
    </row>
    <row r="16" spans="1:15" hidden="1" x14ac:dyDescent="0.3">
      <c r="A16" s="22" t="s">
        <v>15</v>
      </c>
      <c r="B16" s="2">
        <v>0</v>
      </c>
      <c r="C16" s="23">
        <v>0</v>
      </c>
      <c r="D16" s="4">
        <f t="shared" si="0"/>
        <v>0</v>
      </c>
      <c r="E16" s="23">
        <v>0</v>
      </c>
      <c r="F16" s="4">
        <f t="shared" si="1"/>
        <v>0</v>
      </c>
      <c r="G16" s="23">
        <v>0</v>
      </c>
      <c r="H16" s="4">
        <f t="shared" si="3"/>
        <v>0</v>
      </c>
      <c r="I16" s="23">
        <v>0</v>
      </c>
      <c r="J16" s="4">
        <f t="shared" si="4"/>
        <v>0</v>
      </c>
      <c r="K16" s="23">
        <v>0</v>
      </c>
      <c r="L16" s="4">
        <f t="shared" si="5"/>
        <v>0</v>
      </c>
      <c r="M16" s="2" t="str">
        <f t="shared" si="6"/>
        <v>n.v.t.</v>
      </c>
      <c r="N16" s="24">
        <f t="shared" si="8"/>
        <v>0</v>
      </c>
      <c r="O16" s="25" t="str">
        <f t="shared" si="7"/>
        <v>n.v.t.</v>
      </c>
    </row>
    <row r="17" spans="1:15" hidden="1" x14ac:dyDescent="0.3">
      <c r="A17" s="22" t="s">
        <v>16</v>
      </c>
      <c r="B17" s="2">
        <v>0</v>
      </c>
      <c r="C17" s="23">
        <v>0</v>
      </c>
      <c r="D17" s="4">
        <f t="shared" si="0"/>
        <v>0</v>
      </c>
      <c r="E17" s="23">
        <v>0</v>
      </c>
      <c r="F17" s="4">
        <f t="shared" si="1"/>
        <v>0</v>
      </c>
      <c r="G17" s="23">
        <v>0</v>
      </c>
      <c r="H17" s="4">
        <f t="shared" si="3"/>
        <v>0</v>
      </c>
      <c r="I17" s="23">
        <v>0</v>
      </c>
      <c r="J17" s="4">
        <f t="shared" si="4"/>
        <v>0</v>
      </c>
      <c r="K17" s="23">
        <v>0</v>
      </c>
      <c r="L17" s="4">
        <f t="shared" si="5"/>
        <v>0</v>
      </c>
      <c r="M17" s="2" t="str">
        <f t="shared" si="6"/>
        <v>n.v.t.</v>
      </c>
      <c r="N17" s="24">
        <f t="shared" si="8"/>
        <v>0</v>
      </c>
      <c r="O17" s="25" t="str">
        <f t="shared" si="7"/>
        <v>n.v.t.</v>
      </c>
    </row>
    <row r="18" spans="1:15" ht="14.15" x14ac:dyDescent="0.3">
      <c r="A18" s="26" t="s">
        <v>17</v>
      </c>
      <c r="B18" s="27">
        <f>SUM(B8:B17)</f>
        <v>1</v>
      </c>
      <c r="C18" s="9"/>
      <c r="D18" s="9"/>
      <c r="E18" s="9"/>
      <c r="F18" s="101" t="str">
        <f xml:space="preserve"> CONCATENATE("Totaal fictieve korting ",$B$1," ",A6)</f>
        <v>Totaal fictieve korting 'Inzet duurzaam materieel' 1e contractjaar</v>
      </c>
      <c r="G18" s="102"/>
      <c r="H18" s="102"/>
      <c r="I18" s="102"/>
      <c r="J18" s="102"/>
      <c r="K18" s="102"/>
      <c r="L18" s="102"/>
      <c r="M18" s="103"/>
      <c r="N18" s="28" t="str">
        <f>IF(B18=0,0,IF($B$3=0,CONCATENATE($A$3," invullen"),IF(O18="geen 100%","geen 100%",SUM(N8:N17))))</f>
        <v>Inschrijfsom invullen</v>
      </c>
      <c r="O18" s="25" t="str">
        <f>IF(B18=0,"n.v.t.",IF(OR(SUM(B8:B17)=0,O8="geen 100%",O9="geen 100%",O10="geen 100%",O11="geen 100%",O12="geen 100%",O13="geen 100%",O14="geen 100%",O15="geen 100%",O16="geen 100%",O17="geen 100%"),"geen 100%","100% ingevuld"))</f>
        <v>geen 100%</v>
      </c>
    </row>
    <row r="19" spans="1:15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9"/>
      <c r="L19" s="9"/>
      <c r="M19" s="9"/>
      <c r="N19" s="9"/>
      <c r="O19" s="9"/>
    </row>
    <row r="20" spans="1:15" x14ac:dyDescent="0.3">
      <c r="A20" s="83" t="str">
        <f>CONCATENATE("Percentage van de ",$A$3)</f>
        <v>Percentage van de Inschrijfsom</v>
      </c>
      <c r="B20" s="83"/>
      <c r="C20" s="5">
        <v>0.03</v>
      </c>
      <c r="D20" s="29"/>
      <c r="E20" s="29"/>
      <c r="F20" s="29"/>
      <c r="G20" s="29"/>
      <c r="H20" s="29"/>
      <c r="I20" s="29"/>
      <c r="J20" s="29"/>
      <c r="K20" s="9"/>
      <c r="L20" s="9"/>
      <c r="M20" s="9"/>
      <c r="N20" s="9"/>
      <c r="O20" s="9"/>
    </row>
    <row r="21" spans="1:15" x14ac:dyDescent="0.3">
      <c r="A21" s="30" t="s">
        <v>2</v>
      </c>
      <c r="B21" s="31">
        <f>$B$3*C20</f>
        <v>0</v>
      </c>
      <c r="C21" s="108" t="s">
        <v>3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10"/>
      <c r="O21" s="9"/>
    </row>
    <row r="22" spans="1:15" ht="38.6" x14ac:dyDescent="0.3">
      <c r="A22" s="14" t="s">
        <v>44</v>
      </c>
      <c r="B22" s="96" t="s">
        <v>5</v>
      </c>
      <c r="C22" s="32" t="str">
        <f>$C$6</f>
        <v>Electrisch / H2</v>
      </c>
      <c r="D22" s="104" t="s">
        <v>7</v>
      </c>
      <c r="E22" s="32" t="str">
        <f>$E$6</f>
        <v>(Plug in) Hybride* met benzine</v>
      </c>
      <c r="F22" s="104" t="s">
        <v>7</v>
      </c>
      <c r="G22" s="32" t="str">
        <f>$G$6</f>
        <v>HVO100  / Bio-CNG</v>
      </c>
      <c r="H22" s="104" t="s">
        <v>7</v>
      </c>
      <c r="I22" s="32" t="str">
        <f>$I$6</f>
        <v>&gt;30HVO&lt;100 / BTL</v>
      </c>
      <c r="J22" s="104" t="s">
        <v>7</v>
      </c>
      <c r="K22" s="32" t="str">
        <f>$K$6</f>
        <v>Conventio-neel / overig</v>
      </c>
      <c r="L22" s="104" t="s">
        <v>7</v>
      </c>
      <c r="M22" s="96" t="str">
        <f>$M$6</f>
        <v>Totaal
duurzaam-
heidsper-
centage</v>
      </c>
      <c r="N22" s="96" t="s">
        <v>13</v>
      </c>
      <c r="O22" s="9"/>
    </row>
    <row r="23" spans="1:15" ht="12.9" x14ac:dyDescent="0.3">
      <c r="A23" s="9"/>
      <c r="B23" s="97"/>
      <c r="C23" s="21">
        <f>$C$7</f>
        <v>1</v>
      </c>
      <c r="D23" s="105"/>
      <c r="E23" s="21">
        <f>$E$7</f>
        <v>0.45</v>
      </c>
      <c r="F23" s="105"/>
      <c r="G23" s="21">
        <f>$G$7</f>
        <v>1</v>
      </c>
      <c r="H23" s="105"/>
      <c r="I23" s="21">
        <f>$I$7</f>
        <v>0.25</v>
      </c>
      <c r="J23" s="105"/>
      <c r="K23" s="21">
        <f>$K$7</f>
        <v>0</v>
      </c>
      <c r="L23" s="105"/>
      <c r="M23" s="97"/>
      <c r="N23" s="97"/>
      <c r="O23" s="9"/>
    </row>
    <row r="24" spans="1:15" x14ac:dyDescent="0.3">
      <c r="A24" s="22" t="str">
        <f>$A$8</f>
        <v>Werkbus</v>
      </c>
      <c r="B24" s="2">
        <v>0.15</v>
      </c>
      <c r="C24" s="3">
        <v>0</v>
      </c>
      <c r="D24" s="4">
        <f t="shared" ref="D24:D33" si="9">$B$21*$C$7*$B24*$C24</f>
        <v>0</v>
      </c>
      <c r="E24" s="3">
        <v>0</v>
      </c>
      <c r="F24" s="4">
        <f t="shared" ref="F24:F33" si="10">$B$21*$E$7*$B24*$E24</f>
        <v>0</v>
      </c>
      <c r="G24" s="3">
        <v>0</v>
      </c>
      <c r="H24" s="4">
        <f>$B$21*$G$7*$B24*$G24</f>
        <v>0</v>
      </c>
      <c r="I24" s="3">
        <v>0</v>
      </c>
      <c r="J24" s="4">
        <f>$B$21*$I$7*$B24*$I24</f>
        <v>0</v>
      </c>
      <c r="K24" s="3">
        <v>0</v>
      </c>
      <c r="L24" s="4">
        <f>$B$21*$K$7*$B24*$K24</f>
        <v>0</v>
      </c>
      <c r="M24" s="2">
        <f>IF(B24=0%,"n.v.t.",IF($C$20=0,M8,(C24*C$23)+(E24*E$23)+(G24*G$23)+(I24*I$23)+(K24*K$23)))</f>
        <v>0</v>
      </c>
      <c r="N24" s="24" t="str">
        <f t="shared" ref="N24:N26" si="11">IF(O24="geen 100%","geen 100%",SUM(D24+F24+H24+J24+L24))</f>
        <v>geen 100%</v>
      </c>
      <c r="O24" s="25" t="str">
        <f>IF(B24=0%,"n.v.t.",IF(SUM(C24+E24+G24+I24+K24)&lt;&gt;100%,"geen 100%","100% ingevuld"))</f>
        <v>geen 100%</v>
      </c>
    </row>
    <row r="25" spans="1:15" x14ac:dyDescent="0.3">
      <c r="A25" s="33" t="str">
        <f>$A$9</f>
        <v>Kettingzaag</v>
      </c>
      <c r="B25" s="2">
        <v>0.2</v>
      </c>
      <c r="C25" s="3">
        <v>0</v>
      </c>
      <c r="D25" s="4">
        <f t="shared" si="9"/>
        <v>0</v>
      </c>
      <c r="E25" s="3">
        <v>0</v>
      </c>
      <c r="F25" s="4">
        <f t="shared" si="10"/>
        <v>0</v>
      </c>
      <c r="G25" s="3">
        <v>0</v>
      </c>
      <c r="H25" s="4">
        <f t="shared" ref="H25:H33" si="12">$B$21*$G$7*$B25*$G25</f>
        <v>0</v>
      </c>
      <c r="I25" s="3">
        <v>0</v>
      </c>
      <c r="J25" s="4">
        <f t="shared" ref="J25:J33" si="13">$B$21*$I$7*$B25*$I25</f>
        <v>0</v>
      </c>
      <c r="K25" s="3">
        <v>0</v>
      </c>
      <c r="L25" s="4">
        <f t="shared" ref="L25:L33" si="14">$B$21*$K$7*$B25*$K25</f>
        <v>0</v>
      </c>
      <c r="M25" s="2">
        <f t="shared" ref="M25:M33" si="15">IF(B25=0%,"n.v.t.",IF($C$20=0,M9,(C25*C$23)+(E25*E$23)+(G25*G$23)+(I25*I$23)+(K25*K$23)))</f>
        <v>0</v>
      </c>
      <c r="N25" s="24" t="str">
        <f t="shared" si="11"/>
        <v>geen 100%</v>
      </c>
      <c r="O25" s="25" t="str">
        <f>IF(B25=0%,"n.v.t.",IF(SUM(C25+E25+G25+I25+K25)&lt;&gt;100%,"geen 100%","100% ingevuld"))</f>
        <v>geen 100%</v>
      </c>
    </row>
    <row r="26" spans="1:15" x14ac:dyDescent="0.3">
      <c r="A26" s="22" t="str">
        <f>$A$10</f>
        <v>Bladblazer</v>
      </c>
      <c r="B26" s="2">
        <v>0.2</v>
      </c>
      <c r="C26" s="3">
        <v>0</v>
      </c>
      <c r="D26" s="4">
        <f t="shared" si="9"/>
        <v>0</v>
      </c>
      <c r="E26" s="3">
        <v>0</v>
      </c>
      <c r="F26" s="4">
        <f t="shared" si="10"/>
        <v>0</v>
      </c>
      <c r="G26" s="3">
        <v>0</v>
      </c>
      <c r="H26" s="4">
        <f t="shared" si="12"/>
        <v>0</v>
      </c>
      <c r="I26" s="3">
        <v>0</v>
      </c>
      <c r="J26" s="4">
        <f t="shared" si="13"/>
        <v>0</v>
      </c>
      <c r="K26" s="3">
        <v>0</v>
      </c>
      <c r="L26" s="4">
        <f t="shared" si="14"/>
        <v>0</v>
      </c>
      <c r="M26" s="2">
        <f t="shared" si="15"/>
        <v>0</v>
      </c>
      <c r="N26" s="24" t="str">
        <f t="shared" si="11"/>
        <v>geen 100%</v>
      </c>
      <c r="O26" s="25" t="str">
        <f t="shared" ref="O26:O33" si="16">IF(B26=0%,"n.v.t.",IF(SUM(C26+E26+G26+I26+K26)&lt;&gt;100%,"geen 100%","100% ingevuld"))</f>
        <v>geen 100%</v>
      </c>
    </row>
    <row r="27" spans="1:15" x14ac:dyDescent="0.3">
      <c r="A27" s="22" t="str">
        <f>$A$11</f>
        <v>Maaimachine</v>
      </c>
      <c r="B27" s="2">
        <v>0.2</v>
      </c>
      <c r="C27" s="3">
        <v>0</v>
      </c>
      <c r="D27" s="4">
        <f t="shared" si="9"/>
        <v>0</v>
      </c>
      <c r="E27" s="3">
        <v>0</v>
      </c>
      <c r="F27" s="4">
        <f t="shared" si="10"/>
        <v>0</v>
      </c>
      <c r="G27" s="3">
        <v>0</v>
      </c>
      <c r="H27" s="4">
        <f t="shared" si="12"/>
        <v>0</v>
      </c>
      <c r="I27" s="3">
        <v>0</v>
      </c>
      <c r="J27" s="4">
        <f t="shared" si="13"/>
        <v>0</v>
      </c>
      <c r="K27" s="3">
        <v>0</v>
      </c>
      <c r="L27" s="4">
        <f t="shared" si="14"/>
        <v>0</v>
      </c>
      <c r="M27" s="2">
        <f t="shared" si="15"/>
        <v>0</v>
      </c>
      <c r="N27" s="24" t="str">
        <f>IF(O27="geen 100%","geen 100%",SUM(D27+F27+H27+J27+L27))</f>
        <v>geen 100%</v>
      </c>
      <c r="O27" s="25" t="str">
        <f t="shared" si="16"/>
        <v>geen 100%</v>
      </c>
    </row>
    <row r="28" spans="1:15" x14ac:dyDescent="0.3">
      <c r="A28" s="22" t="str">
        <f>$A$12</f>
        <v>Hoogwerker</v>
      </c>
      <c r="B28" s="2">
        <v>0.1</v>
      </c>
      <c r="C28" s="3">
        <v>0</v>
      </c>
      <c r="D28" s="4">
        <f t="shared" si="9"/>
        <v>0</v>
      </c>
      <c r="E28" s="3">
        <v>0</v>
      </c>
      <c r="F28" s="4">
        <f t="shared" si="10"/>
        <v>0</v>
      </c>
      <c r="G28" s="3">
        <v>0</v>
      </c>
      <c r="H28" s="4">
        <f t="shared" si="12"/>
        <v>0</v>
      </c>
      <c r="I28" s="3">
        <v>0</v>
      </c>
      <c r="J28" s="4">
        <f t="shared" si="13"/>
        <v>0</v>
      </c>
      <c r="K28" s="3">
        <v>0</v>
      </c>
      <c r="L28" s="4">
        <f t="shared" si="14"/>
        <v>0</v>
      </c>
      <c r="M28" s="2">
        <f t="shared" si="15"/>
        <v>0</v>
      </c>
      <c r="N28" s="24" t="str">
        <f t="shared" ref="N28:N33" si="17">IF(O28="geen 100%","geen 100%",SUM(D28+F28+H28+J28+L28))</f>
        <v>geen 100%</v>
      </c>
      <c r="O28" s="25" t="str">
        <f t="shared" si="16"/>
        <v>geen 100%</v>
      </c>
    </row>
    <row r="29" spans="1:15" x14ac:dyDescent="0.3">
      <c r="A29" s="22" t="str">
        <f>$A$13</f>
        <v>Verticuteermachine</v>
      </c>
      <c r="B29" s="2">
        <v>0.05</v>
      </c>
      <c r="C29" s="3">
        <v>0</v>
      </c>
      <c r="D29" s="4">
        <f t="shared" si="9"/>
        <v>0</v>
      </c>
      <c r="E29" s="3">
        <v>0</v>
      </c>
      <c r="F29" s="4">
        <f t="shared" si="10"/>
        <v>0</v>
      </c>
      <c r="G29" s="3">
        <v>0</v>
      </c>
      <c r="H29" s="4">
        <f t="shared" si="12"/>
        <v>0</v>
      </c>
      <c r="I29" s="3">
        <v>0</v>
      </c>
      <c r="J29" s="4">
        <f t="shared" si="13"/>
        <v>0</v>
      </c>
      <c r="K29" s="3">
        <v>0</v>
      </c>
      <c r="L29" s="4">
        <f t="shared" si="14"/>
        <v>0</v>
      </c>
      <c r="M29" s="2">
        <f t="shared" si="15"/>
        <v>0</v>
      </c>
      <c r="N29" s="24" t="str">
        <f t="shared" si="17"/>
        <v>geen 100%</v>
      </c>
      <c r="O29" s="25" t="str">
        <f t="shared" si="16"/>
        <v>geen 100%</v>
      </c>
    </row>
    <row r="30" spans="1:15" x14ac:dyDescent="0.3">
      <c r="A30" s="22" t="str">
        <f>$A$14</f>
        <v>Kantenmaaier</v>
      </c>
      <c r="B30" s="2">
        <v>0.1</v>
      </c>
      <c r="C30" s="3">
        <v>0</v>
      </c>
      <c r="D30" s="4">
        <f t="shared" si="9"/>
        <v>0</v>
      </c>
      <c r="E30" s="3">
        <v>0</v>
      </c>
      <c r="F30" s="4">
        <f t="shared" si="10"/>
        <v>0</v>
      </c>
      <c r="G30" s="3">
        <v>0</v>
      </c>
      <c r="H30" s="4">
        <f t="shared" si="12"/>
        <v>0</v>
      </c>
      <c r="I30" s="3">
        <v>0</v>
      </c>
      <c r="J30" s="4">
        <f t="shared" si="13"/>
        <v>0</v>
      </c>
      <c r="K30" s="3">
        <v>0</v>
      </c>
      <c r="L30" s="4">
        <f t="shared" si="14"/>
        <v>0</v>
      </c>
      <c r="M30" s="2">
        <f t="shared" si="15"/>
        <v>0</v>
      </c>
      <c r="N30" s="24" t="str">
        <f t="shared" si="17"/>
        <v>geen 100%</v>
      </c>
      <c r="O30" s="25" t="str">
        <f t="shared" si="16"/>
        <v>geen 100%</v>
      </c>
    </row>
    <row r="31" spans="1:15" hidden="1" x14ac:dyDescent="0.3">
      <c r="A31" s="22" t="str">
        <f>$A$15</f>
        <v>Machine 8</v>
      </c>
      <c r="B31" s="2">
        <v>0</v>
      </c>
      <c r="C31" s="23">
        <v>0</v>
      </c>
      <c r="D31" s="4">
        <f t="shared" si="9"/>
        <v>0</v>
      </c>
      <c r="E31" s="23">
        <v>0</v>
      </c>
      <c r="F31" s="4">
        <f t="shared" si="10"/>
        <v>0</v>
      </c>
      <c r="G31" s="23">
        <v>0</v>
      </c>
      <c r="H31" s="4">
        <f t="shared" si="12"/>
        <v>0</v>
      </c>
      <c r="I31" s="23">
        <v>0</v>
      </c>
      <c r="J31" s="4">
        <f t="shared" si="13"/>
        <v>0</v>
      </c>
      <c r="K31" s="23">
        <v>0</v>
      </c>
      <c r="L31" s="4">
        <f t="shared" si="14"/>
        <v>0</v>
      </c>
      <c r="M31" s="2" t="str">
        <f t="shared" si="15"/>
        <v>n.v.t.</v>
      </c>
      <c r="N31" s="24">
        <f t="shared" si="17"/>
        <v>0</v>
      </c>
      <c r="O31" s="25" t="str">
        <f t="shared" si="16"/>
        <v>n.v.t.</v>
      </c>
    </row>
    <row r="32" spans="1:15" hidden="1" x14ac:dyDescent="0.3">
      <c r="A32" s="22" t="str">
        <f>$A$16</f>
        <v>Machine 9</v>
      </c>
      <c r="B32" s="2">
        <v>0</v>
      </c>
      <c r="C32" s="23">
        <v>0</v>
      </c>
      <c r="D32" s="4">
        <f t="shared" si="9"/>
        <v>0</v>
      </c>
      <c r="E32" s="23">
        <v>0</v>
      </c>
      <c r="F32" s="4">
        <f t="shared" si="10"/>
        <v>0</v>
      </c>
      <c r="G32" s="23">
        <v>0</v>
      </c>
      <c r="H32" s="4">
        <f t="shared" si="12"/>
        <v>0</v>
      </c>
      <c r="I32" s="23">
        <v>0</v>
      </c>
      <c r="J32" s="4">
        <f t="shared" si="13"/>
        <v>0</v>
      </c>
      <c r="K32" s="23">
        <v>0</v>
      </c>
      <c r="L32" s="4">
        <f t="shared" si="14"/>
        <v>0</v>
      </c>
      <c r="M32" s="2" t="str">
        <f t="shared" si="15"/>
        <v>n.v.t.</v>
      </c>
      <c r="N32" s="24">
        <f t="shared" si="17"/>
        <v>0</v>
      </c>
      <c r="O32" s="25" t="str">
        <f t="shared" si="16"/>
        <v>n.v.t.</v>
      </c>
    </row>
    <row r="33" spans="1:15" hidden="1" x14ac:dyDescent="0.3">
      <c r="A33" s="22" t="str">
        <f>$A$17</f>
        <v>Machine 10</v>
      </c>
      <c r="B33" s="2">
        <v>0</v>
      </c>
      <c r="C33" s="23">
        <v>0</v>
      </c>
      <c r="D33" s="4">
        <f t="shared" si="9"/>
        <v>0</v>
      </c>
      <c r="E33" s="23">
        <v>0</v>
      </c>
      <c r="F33" s="4">
        <f t="shared" si="10"/>
        <v>0</v>
      </c>
      <c r="G33" s="23">
        <v>0</v>
      </c>
      <c r="H33" s="4">
        <f t="shared" si="12"/>
        <v>0</v>
      </c>
      <c r="I33" s="23">
        <v>0</v>
      </c>
      <c r="J33" s="4">
        <f t="shared" si="13"/>
        <v>0</v>
      </c>
      <c r="K33" s="23">
        <v>0</v>
      </c>
      <c r="L33" s="4">
        <f t="shared" si="14"/>
        <v>0</v>
      </c>
      <c r="M33" s="2" t="str">
        <f t="shared" si="15"/>
        <v>n.v.t.</v>
      </c>
      <c r="N33" s="24">
        <f t="shared" si="17"/>
        <v>0</v>
      </c>
      <c r="O33" s="25" t="str">
        <f t="shared" si="16"/>
        <v>n.v.t.</v>
      </c>
    </row>
    <row r="34" spans="1:15" ht="12.75" customHeight="1" x14ac:dyDescent="0.3">
      <c r="A34" s="26" t="s">
        <v>17</v>
      </c>
      <c r="B34" s="27">
        <f>SUM(B24:B33)</f>
        <v>1</v>
      </c>
      <c r="C34" s="9"/>
      <c r="D34" s="9"/>
      <c r="E34" s="9"/>
      <c r="F34" s="98" t="str">
        <f>IF(B34=0,"",CONCATENATE("Totaal fictieve korting ",$B$1," ",A22))</f>
        <v>Totaal fictieve korting 'Inzet duurzaam materieel' 2e contractjaar</v>
      </c>
      <c r="G34" s="99"/>
      <c r="H34" s="99"/>
      <c r="I34" s="99"/>
      <c r="J34" s="99"/>
      <c r="K34" s="99"/>
      <c r="L34" s="99"/>
      <c r="M34" s="100"/>
      <c r="N34" s="28" t="str">
        <f>IF(B34=0,0,IF($B$3=0,CONCATENATE($A$3," invullen"),IF(O34="geen 100%","geen 100%",SUM(N24:N33))))</f>
        <v>Inschrijfsom invullen</v>
      </c>
      <c r="O34" s="25" t="str">
        <f>IF(B34=0,"n.v.t.",IF(OR(SUM(B24:B33)=0,O24="geen 100%",O25="geen 100%",O26="geen 100%",O27="geen 100%",O28="geen 100%",O29="geen 100%",O30="geen 100%",O31="geen 100%",O32="geen 100%",O33="geen 100%"),"geen 100%","100% ingevuld"))</f>
        <v>geen 100%</v>
      </c>
    </row>
    <row r="35" spans="1:1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3">
      <c r="A36" s="106" t="str">
        <f>CONCATENATE("Percentage van de ",$A$3)</f>
        <v>Percentage van de Inschrijfsom</v>
      </c>
      <c r="B36" s="107"/>
      <c r="C36" s="5">
        <v>0.02</v>
      </c>
      <c r="D36" s="29"/>
      <c r="E36" s="29"/>
      <c r="F36" s="29"/>
      <c r="G36" s="29"/>
      <c r="H36" s="29"/>
      <c r="I36" s="29"/>
      <c r="J36" s="29"/>
      <c r="K36" s="9"/>
      <c r="L36" s="9"/>
      <c r="M36" s="9"/>
      <c r="N36" s="9"/>
      <c r="O36" s="9"/>
    </row>
    <row r="37" spans="1:15" x14ac:dyDescent="0.3">
      <c r="A37" s="30" t="s">
        <v>2</v>
      </c>
      <c r="B37" s="31">
        <f>$B$3*C36</f>
        <v>0</v>
      </c>
      <c r="C37" s="108" t="s">
        <v>3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10"/>
      <c r="O37" s="9"/>
    </row>
    <row r="38" spans="1:15" ht="38.6" x14ac:dyDescent="0.3">
      <c r="A38" s="14" t="s">
        <v>45</v>
      </c>
      <c r="B38" s="96" t="s">
        <v>5</v>
      </c>
      <c r="C38" s="32" t="str">
        <f>$C$6</f>
        <v>Electrisch / H2</v>
      </c>
      <c r="D38" s="104" t="s">
        <v>7</v>
      </c>
      <c r="E38" s="32" t="str">
        <f>$E$6</f>
        <v>(Plug in) Hybride* met benzine</v>
      </c>
      <c r="F38" s="104" t="s">
        <v>7</v>
      </c>
      <c r="G38" s="32" t="str">
        <f>$G$6</f>
        <v>HVO100  / Bio-CNG</v>
      </c>
      <c r="H38" s="104" t="s">
        <v>7</v>
      </c>
      <c r="I38" s="32" t="str">
        <f>$I$6</f>
        <v>&gt;30HVO&lt;100 / BTL</v>
      </c>
      <c r="J38" s="104" t="s">
        <v>7</v>
      </c>
      <c r="K38" s="32" t="str">
        <f>$K$6</f>
        <v>Conventio-neel / overig</v>
      </c>
      <c r="L38" s="104" t="s">
        <v>7</v>
      </c>
      <c r="M38" s="96" t="str">
        <f>$M$6</f>
        <v>Totaal
duurzaam-
heidsper-
centage</v>
      </c>
      <c r="N38" s="96" t="s">
        <v>13</v>
      </c>
      <c r="O38" s="9"/>
    </row>
    <row r="39" spans="1:15" ht="12.9" x14ac:dyDescent="0.3">
      <c r="A39" s="9"/>
      <c r="B39" s="97"/>
      <c r="C39" s="21">
        <f>$C$7</f>
        <v>1</v>
      </c>
      <c r="D39" s="105"/>
      <c r="E39" s="21">
        <f>$E$7</f>
        <v>0.45</v>
      </c>
      <c r="F39" s="105"/>
      <c r="G39" s="21">
        <f>$G$7</f>
        <v>1</v>
      </c>
      <c r="H39" s="105"/>
      <c r="I39" s="21">
        <f>$I$7</f>
        <v>0.25</v>
      </c>
      <c r="J39" s="105"/>
      <c r="K39" s="21">
        <f>$K$7</f>
        <v>0</v>
      </c>
      <c r="L39" s="105"/>
      <c r="M39" s="97"/>
      <c r="N39" s="97"/>
      <c r="O39" s="9"/>
    </row>
    <row r="40" spans="1:15" x14ac:dyDescent="0.3">
      <c r="A40" s="22" t="str">
        <f>$A$8</f>
        <v>Werkbus</v>
      </c>
      <c r="B40" s="2">
        <v>0.15</v>
      </c>
      <c r="C40" s="3">
        <v>0</v>
      </c>
      <c r="D40" s="4">
        <f>$B$37*$C$7*$B40*$C40</f>
        <v>0</v>
      </c>
      <c r="E40" s="3">
        <v>0</v>
      </c>
      <c r="F40" s="4">
        <f>$B$37*$E$7*$B40*$E40</f>
        <v>0</v>
      </c>
      <c r="G40" s="3">
        <v>0</v>
      </c>
      <c r="H40" s="4">
        <f>$B$37*$G$7*$B40*$G40</f>
        <v>0</v>
      </c>
      <c r="I40" s="3">
        <v>0</v>
      </c>
      <c r="J40" s="4">
        <f>$B$37*$I$7*$B40*$I40</f>
        <v>0</v>
      </c>
      <c r="K40" s="3">
        <v>0</v>
      </c>
      <c r="L40" s="4">
        <f>$B$37*$K$7*$B40*$K40</f>
        <v>0</v>
      </c>
      <c r="M40" s="2">
        <f>IF(B40=0%,"n.v.t.",IF($C$36=0,M24,(C40*C$39)+(E40*E$39)+(G40*G$39)+(I40*I$39)+(K40*K$39)))</f>
        <v>0</v>
      </c>
      <c r="N40" s="24" t="str">
        <f t="shared" ref="N40:N42" si="18">IF(O40="geen 100%","geen 100%",SUM(D40+F40+H40+J40+L40))</f>
        <v>geen 100%</v>
      </c>
      <c r="O40" s="25" t="str">
        <f>IF(B40=0%,"n.v.t.",IF(SUM(C40+E40+G40+I40+K40)&lt;&gt;100%,"geen 100%","100% ingevuld"))</f>
        <v>geen 100%</v>
      </c>
    </row>
    <row r="41" spans="1:15" x14ac:dyDescent="0.3">
      <c r="A41" s="33" t="str">
        <f>$A$9</f>
        <v>Kettingzaag</v>
      </c>
      <c r="B41" s="2">
        <v>0.2</v>
      </c>
      <c r="C41" s="3">
        <v>0</v>
      </c>
      <c r="D41" s="4">
        <f t="shared" ref="D41:D49" si="19">$B$37*$C$7*$B41*$C41</f>
        <v>0</v>
      </c>
      <c r="E41" s="3">
        <v>0</v>
      </c>
      <c r="F41" s="4">
        <f t="shared" ref="F41:F49" si="20">$B$37*$E$7*$B41*$E41</f>
        <v>0</v>
      </c>
      <c r="G41" s="3">
        <v>0</v>
      </c>
      <c r="H41" s="4">
        <f t="shared" ref="H41:H49" si="21">$B$37*$G$7*$B41*$G41</f>
        <v>0</v>
      </c>
      <c r="I41" s="3">
        <v>0</v>
      </c>
      <c r="J41" s="4">
        <f t="shared" ref="J41:J49" si="22">$B$37*$I$7*$B41*$I41</f>
        <v>0</v>
      </c>
      <c r="K41" s="3">
        <v>0</v>
      </c>
      <c r="L41" s="4">
        <f t="shared" ref="L41:L49" si="23">$B$37*$K$7*$B41*$K41</f>
        <v>0</v>
      </c>
      <c r="M41" s="2">
        <f t="shared" ref="M41:M49" si="24">IF(B41=0%,"n.v.t.",IF($C$36=0,M25,(C41*C$39)+(E41*E$39)+(G41*G$39)+(I41*I$39)+(K41*K$39)))</f>
        <v>0</v>
      </c>
      <c r="N41" s="24" t="str">
        <f t="shared" si="18"/>
        <v>geen 100%</v>
      </c>
      <c r="O41" s="25" t="str">
        <f>IF(B41=0%,"n.v.t.",IF(SUM(C41+E41+G41+I41+K41)&lt;&gt;100%,"geen 100%","100% ingevuld"))</f>
        <v>geen 100%</v>
      </c>
    </row>
    <row r="42" spans="1:15" x14ac:dyDescent="0.3">
      <c r="A42" s="22" t="str">
        <f>$A$10</f>
        <v>Bladblazer</v>
      </c>
      <c r="B42" s="2">
        <v>0.2</v>
      </c>
      <c r="C42" s="3">
        <v>0</v>
      </c>
      <c r="D42" s="4">
        <f t="shared" si="19"/>
        <v>0</v>
      </c>
      <c r="E42" s="3">
        <v>0</v>
      </c>
      <c r="F42" s="4">
        <f t="shared" si="20"/>
        <v>0</v>
      </c>
      <c r="G42" s="3">
        <v>0</v>
      </c>
      <c r="H42" s="4">
        <f t="shared" si="21"/>
        <v>0</v>
      </c>
      <c r="I42" s="3">
        <v>0</v>
      </c>
      <c r="J42" s="4">
        <f t="shared" si="22"/>
        <v>0</v>
      </c>
      <c r="K42" s="3">
        <v>0</v>
      </c>
      <c r="L42" s="4">
        <f t="shared" si="23"/>
        <v>0</v>
      </c>
      <c r="M42" s="2">
        <f t="shared" si="24"/>
        <v>0</v>
      </c>
      <c r="N42" s="24" t="str">
        <f t="shared" si="18"/>
        <v>geen 100%</v>
      </c>
      <c r="O42" s="25" t="str">
        <f t="shared" ref="O42:O49" si="25">IF(B42=0%,"n.v.t.",IF(SUM(C42+E42+G42+I42+K42)&lt;&gt;100%,"geen 100%","100% ingevuld"))</f>
        <v>geen 100%</v>
      </c>
    </row>
    <row r="43" spans="1:15" x14ac:dyDescent="0.3">
      <c r="A43" s="22" t="str">
        <f>$A$11</f>
        <v>Maaimachine</v>
      </c>
      <c r="B43" s="2">
        <v>0.2</v>
      </c>
      <c r="C43" s="3">
        <v>0</v>
      </c>
      <c r="D43" s="4">
        <f t="shared" si="19"/>
        <v>0</v>
      </c>
      <c r="E43" s="3">
        <v>0</v>
      </c>
      <c r="F43" s="4">
        <f t="shared" si="20"/>
        <v>0</v>
      </c>
      <c r="G43" s="3">
        <v>0</v>
      </c>
      <c r="H43" s="4">
        <f t="shared" si="21"/>
        <v>0</v>
      </c>
      <c r="I43" s="3">
        <v>0</v>
      </c>
      <c r="J43" s="4">
        <f t="shared" si="22"/>
        <v>0</v>
      </c>
      <c r="K43" s="3">
        <v>0</v>
      </c>
      <c r="L43" s="4">
        <f t="shared" si="23"/>
        <v>0</v>
      </c>
      <c r="M43" s="2">
        <f t="shared" si="24"/>
        <v>0</v>
      </c>
      <c r="N43" s="24" t="str">
        <f>IF(O43="geen 100%","geen 100%",SUM(D43+F43+H43+J43+L43))</f>
        <v>geen 100%</v>
      </c>
      <c r="O43" s="25" t="str">
        <f t="shared" si="25"/>
        <v>geen 100%</v>
      </c>
    </row>
    <row r="44" spans="1:15" x14ac:dyDescent="0.3">
      <c r="A44" s="22" t="str">
        <f>$A$12</f>
        <v>Hoogwerker</v>
      </c>
      <c r="B44" s="2">
        <v>0.1</v>
      </c>
      <c r="C44" s="3">
        <v>0</v>
      </c>
      <c r="D44" s="4">
        <f t="shared" si="19"/>
        <v>0</v>
      </c>
      <c r="E44" s="3">
        <v>0</v>
      </c>
      <c r="F44" s="4">
        <f t="shared" si="20"/>
        <v>0</v>
      </c>
      <c r="G44" s="3">
        <v>0</v>
      </c>
      <c r="H44" s="4">
        <f t="shared" si="21"/>
        <v>0</v>
      </c>
      <c r="I44" s="3">
        <v>0</v>
      </c>
      <c r="J44" s="4">
        <f t="shared" si="22"/>
        <v>0</v>
      </c>
      <c r="K44" s="3">
        <v>0</v>
      </c>
      <c r="L44" s="4">
        <f t="shared" si="23"/>
        <v>0</v>
      </c>
      <c r="M44" s="2">
        <f t="shared" si="24"/>
        <v>0</v>
      </c>
      <c r="N44" s="24" t="str">
        <f t="shared" ref="N44:N49" si="26">IF(O44="geen 100%","geen 100%",SUM(D44+F44+H44+J44+L44))</f>
        <v>geen 100%</v>
      </c>
      <c r="O44" s="25" t="str">
        <f t="shared" si="25"/>
        <v>geen 100%</v>
      </c>
    </row>
    <row r="45" spans="1:15" x14ac:dyDescent="0.3">
      <c r="A45" s="22" t="str">
        <f>$A$13</f>
        <v>Verticuteermachine</v>
      </c>
      <c r="B45" s="2">
        <v>0.05</v>
      </c>
      <c r="C45" s="3">
        <v>0</v>
      </c>
      <c r="D45" s="4">
        <f t="shared" si="19"/>
        <v>0</v>
      </c>
      <c r="E45" s="3">
        <v>0</v>
      </c>
      <c r="F45" s="4">
        <f t="shared" si="20"/>
        <v>0</v>
      </c>
      <c r="G45" s="3">
        <v>0</v>
      </c>
      <c r="H45" s="4">
        <f t="shared" si="21"/>
        <v>0</v>
      </c>
      <c r="I45" s="3">
        <v>0</v>
      </c>
      <c r="J45" s="4">
        <f t="shared" si="22"/>
        <v>0</v>
      </c>
      <c r="K45" s="3">
        <v>0</v>
      </c>
      <c r="L45" s="4">
        <f t="shared" si="23"/>
        <v>0</v>
      </c>
      <c r="M45" s="2">
        <f t="shared" si="24"/>
        <v>0</v>
      </c>
      <c r="N45" s="24" t="str">
        <f t="shared" si="26"/>
        <v>geen 100%</v>
      </c>
      <c r="O45" s="25" t="str">
        <f t="shared" si="25"/>
        <v>geen 100%</v>
      </c>
    </row>
    <row r="46" spans="1:15" x14ac:dyDescent="0.3">
      <c r="A46" s="22" t="str">
        <f>$A$14</f>
        <v>Kantenmaaier</v>
      </c>
      <c r="B46" s="2">
        <v>0.1</v>
      </c>
      <c r="C46" s="3">
        <v>0</v>
      </c>
      <c r="D46" s="4">
        <f t="shared" si="19"/>
        <v>0</v>
      </c>
      <c r="E46" s="3">
        <v>0</v>
      </c>
      <c r="F46" s="4">
        <f t="shared" si="20"/>
        <v>0</v>
      </c>
      <c r="G46" s="3">
        <v>0</v>
      </c>
      <c r="H46" s="4">
        <f t="shared" si="21"/>
        <v>0</v>
      </c>
      <c r="I46" s="3">
        <v>0</v>
      </c>
      <c r="J46" s="4">
        <f t="shared" si="22"/>
        <v>0</v>
      </c>
      <c r="K46" s="3">
        <v>0</v>
      </c>
      <c r="L46" s="4">
        <f t="shared" si="23"/>
        <v>0</v>
      </c>
      <c r="M46" s="2">
        <f t="shared" si="24"/>
        <v>0</v>
      </c>
      <c r="N46" s="24" t="str">
        <f t="shared" si="26"/>
        <v>geen 100%</v>
      </c>
      <c r="O46" s="25" t="str">
        <f t="shared" si="25"/>
        <v>geen 100%</v>
      </c>
    </row>
    <row r="47" spans="1:15" hidden="1" x14ac:dyDescent="0.3">
      <c r="A47" s="22" t="str">
        <f>$A$15</f>
        <v>Machine 8</v>
      </c>
      <c r="B47" s="2">
        <v>0</v>
      </c>
      <c r="C47" s="23">
        <v>0</v>
      </c>
      <c r="D47" s="4">
        <f t="shared" si="19"/>
        <v>0</v>
      </c>
      <c r="E47" s="23">
        <v>0</v>
      </c>
      <c r="F47" s="4">
        <f t="shared" si="20"/>
        <v>0</v>
      </c>
      <c r="G47" s="23">
        <v>0</v>
      </c>
      <c r="H47" s="4">
        <f t="shared" si="21"/>
        <v>0</v>
      </c>
      <c r="I47" s="23">
        <v>0</v>
      </c>
      <c r="J47" s="4">
        <f t="shared" si="22"/>
        <v>0</v>
      </c>
      <c r="K47" s="23">
        <v>0</v>
      </c>
      <c r="L47" s="4">
        <f t="shared" si="23"/>
        <v>0</v>
      </c>
      <c r="M47" s="2" t="str">
        <f t="shared" si="24"/>
        <v>n.v.t.</v>
      </c>
      <c r="N47" s="24">
        <f t="shared" si="26"/>
        <v>0</v>
      </c>
      <c r="O47" s="25" t="str">
        <f t="shared" si="25"/>
        <v>n.v.t.</v>
      </c>
    </row>
    <row r="48" spans="1:15" hidden="1" x14ac:dyDescent="0.3">
      <c r="A48" s="22" t="str">
        <f>$A$16</f>
        <v>Machine 9</v>
      </c>
      <c r="B48" s="2">
        <v>0</v>
      </c>
      <c r="C48" s="23">
        <v>0</v>
      </c>
      <c r="D48" s="4">
        <f t="shared" si="19"/>
        <v>0</v>
      </c>
      <c r="E48" s="23">
        <v>0</v>
      </c>
      <c r="F48" s="4">
        <f t="shared" si="20"/>
        <v>0</v>
      </c>
      <c r="G48" s="23">
        <v>0</v>
      </c>
      <c r="H48" s="4">
        <f t="shared" si="21"/>
        <v>0</v>
      </c>
      <c r="I48" s="23">
        <v>0</v>
      </c>
      <c r="J48" s="4">
        <f t="shared" si="22"/>
        <v>0</v>
      </c>
      <c r="K48" s="23">
        <v>0</v>
      </c>
      <c r="L48" s="4">
        <f t="shared" si="23"/>
        <v>0</v>
      </c>
      <c r="M48" s="2" t="str">
        <f t="shared" si="24"/>
        <v>n.v.t.</v>
      </c>
      <c r="N48" s="24">
        <f t="shared" si="26"/>
        <v>0</v>
      </c>
      <c r="O48" s="25" t="str">
        <f t="shared" si="25"/>
        <v>n.v.t.</v>
      </c>
    </row>
    <row r="49" spans="1:15" hidden="1" x14ac:dyDescent="0.3">
      <c r="A49" s="22" t="str">
        <f>$A$17</f>
        <v>Machine 10</v>
      </c>
      <c r="B49" s="2">
        <v>0</v>
      </c>
      <c r="C49" s="23">
        <v>0</v>
      </c>
      <c r="D49" s="4">
        <f t="shared" si="19"/>
        <v>0</v>
      </c>
      <c r="E49" s="23">
        <v>0</v>
      </c>
      <c r="F49" s="4">
        <f t="shared" si="20"/>
        <v>0</v>
      </c>
      <c r="G49" s="23">
        <v>0</v>
      </c>
      <c r="H49" s="4">
        <f t="shared" si="21"/>
        <v>0</v>
      </c>
      <c r="I49" s="23">
        <v>0</v>
      </c>
      <c r="J49" s="4">
        <f t="shared" si="22"/>
        <v>0</v>
      </c>
      <c r="K49" s="23">
        <v>0</v>
      </c>
      <c r="L49" s="4">
        <f t="shared" si="23"/>
        <v>0</v>
      </c>
      <c r="M49" s="2" t="str">
        <f t="shared" si="24"/>
        <v>n.v.t.</v>
      </c>
      <c r="N49" s="24">
        <f t="shared" si="26"/>
        <v>0</v>
      </c>
      <c r="O49" s="25" t="str">
        <f t="shared" si="25"/>
        <v>n.v.t.</v>
      </c>
    </row>
    <row r="50" spans="1:15" ht="12.75" customHeight="1" x14ac:dyDescent="0.3">
      <c r="A50" s="26" t="s">
        <v>17</v>
      </c>
      <c r="B50" s="27">
        <f>SUM(B40:B49)</f>
        <v>1</v>
      </c>
      <c r="C50" s="9"/>
      <c r="D50" s="9"/>
      <c r="E50" s="9"/>
      <c r="F50" s="98" t="str">
        <f>IF(B50=0,"",CONCATENATE("Totaal fictieve korting ",$B$1," ",A38))</f>
        <v>Totaal fictieve korting 'Inzet duurzaam materieel' 3e contractjaar</v>
      </c>
      <c r="G50" s="99"/>
      <c r="H50" s="99"/>
      <c r="I50" s="99"/>
      <c r="J50" s="99"/>
      <c r="K50" s="99"/>
      <c r="L50" s="99"/>
      <c r="M50" s="100"/>
      <c r="N50" s="28" t="str">
        <f>IF(B50=0,0,IF($B$3=0,CONCATENATE($A$3," invullen"),IF(O50="geen 100%","geen 100%",SUM(N40:N49))))</f>
        <v>Inschrijfsom invullen</v>
      </c>
      <c r="O50" s="25" t="str">
        <f>IF(B50=0,"n.v.t.",IF(OR(SUM(B40:B49)=0,O40="geen 100%",O41="geen 100%",O42="geen 100%",O43="geen 100%",O44="geen 100%",O45="geen 100%",O46="geen 100%",O47="geen 100%",O48="geen 100%",O49="geen 100%"),"geen 100%","100% ingevuld"))</f>
        <v>geen 100%</v>
      </c>
    </row>
    <row r="51" spans="1:1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3">
      <c r="A52" s="106" t="str">
        <f>CONCATENATE("Percentage van de ",$A$3)</f>
        <v>Percentage van de Inschrijfsom</v>
      </c>
      <c r="B52" s="107"/>
      <c r="C52" s="5">
        <v>0.01</v>
      </c>
      <c r="D52" s="29"/>
      <c r="E52" s="29"/>
      <c r="F52" s="29"/>
      <c r="G52" s="29"/>
      <c r="H52" s="29"/>
      <c r="I52" s="29"/>
      <c r="J52" s="29"/>
      <c r="K52" s="9"/>
      <c r="L52" s="9"/>
      <c r="M52" s="9"/>
      <c r="N52" s="9"/>
      <c r="O52" s="9"/>
    </row>
    <row r="53" spans="1:15" x14ac:dyDescent="0.3">
      <c r="A53" s="30" t="s">
        <v>2</v>
      </c>
      <c r="B53" s="31">
        <f>$B$3*C52</f>
        <v>0</v>
      </c>
      <c r="C53" s="108" t="s">
        <v>3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10"/>
      <c r="O53" s="9"/>
    </row>
    <row r="54" spans="1:15" ht="38.6" x14ac:dyDescent="0.3">
      <c r="A54" s="14" t="s">
        <v>46</v>
      </c>
      <c r="B54" s="96" t="s">
        <v>5</v>
      </c>
      <c r="C54" s="32" t="str">
        <f>$C$6</f>
        <v>Electrisch / H2</v>
      </c>
      <c r="D54" s="104" t="s">
        <v>7</v>
      </c>
      <c r="E54" s="32" t="str">
        <f>$E$6</f>
        <v>(Plug in) Hybride* met benzine</v>
      </c>
      <c r="F54" s="104" t="s">
        <v>7</v>
      </c>
      <c r="G54" s="32" t="str">
        <f>$G$6</f>
        <v>HVO100  / Bio-CNG</v>
      </c>
      <c r="H54" s="104" t="s">
        <v>7</v>
      </c>
      <c r="I54" s="32" t="str">
        <f>$I$6</f>
        <v>&gt;30HVO&lt;100 / BTL</v>
      </c>
      <c r="J54" s="104" t="s">
        <v>7</v>
      </c>
      <c r="K54" s="32" t="str">
        <f>$K$6</f>
        <v>Conventio-neel / overig</v>
      </c>
      <c r="L54" s="104" t="s">
        <v>7</v>
      </c>
      <c r="M54" s="96" t="str">
        <f>$M$6</f>
        <v>Totaal
duurzaam-
heidsper-
centage</v>
      </c>
      <c r="N54" s="96" t="s">
        <v>13</v>
      </c>
      <c r="O54" s="9"/>
    </row>
    <row r="55" spans="1:15" ht="12.9" x14ac:dyDescent="0.3">
      <c r="A55" s="9"/>
      <c r="B55" s="97"/>
      <c r="C55" s="21">
        <f>$C$7</f>
        <v>1</v>
      </c>
      <c r="D55" s="105"/>
      <c r="E55" s="21">
        <f>$E$7</f>
        <v>0.45</v>
      </c>
      <c r="F55" s="105"/>
      <c r="G55" s="21">
        <f>$G$7</f>
        <v>1</v>
      </c>
      <c r="H55" s="105"/>
      <c r="I55" s="21">
        <f>$I$7</f>
        <v>0.25</v>
      </c>
      <c r="J55" s="105"/>
      <c r="K55" s="21">
        <f>$K$7</f>
        <v>0</v>
      </c>
      <c r="L55" s="105"/>
      <c r="M55" s="97"/>
      <c r="N55" s="97"/>
      <c r="O55" s="9"/>
    </row>
    <row r="56" spans="1:15" x14ac:dyDescent="0.3">
      <c r="A56" s="22" t="str">
        <f>$A$8</f>
        <v>Werkbus</v>
      </c>
      <c r="B56" s="2">
        <v>0.15</v>
      </c>
      <c r="C56" s="3">
        <v>0</v>
      </c>
      <c r="D56" s="4">
        <f>$B$53*$C$7*$B56*$C56</f>
        <v>0</v>
      </c>
      <c r="E56" s="3">
        <v>0</v>
      </c>
      <c r="F56" s="4">
        <f>$B$53*$E$7*$B56*$E56</f>
        <v>0</v>
      </c>
      <c r="G56" s="3">
        <v>0</v>
      </c>
      <c r="H56" s="4">
        <f>$B$53*$G$7*$B56*$G56</f>
        <v>0</v>
      </c>
      <c r="I56" s="3">
        <v>0</v>
      </c>
      <c r="J56" s="4">
        <f>$B$53*$I$7*$B56*$I56</f>
        <v>0</v>
      </c>
      <c r="K56" s="3">
        <v>0</v>
      </c>
      <c r="L56" s="4">
        <f>$B$53*$K$7*$B56*$K56</f>
        <v>0</v>
      </c>
      <c r="M56" s="2">
        <f>IF(B56=0%,"n.v.t.",IF($C$52=0,M40,(C56*C$55)+(E56*E$55)+(G56*G$55)+(I56*I$55)+(K56*K$55)))</f>
        <v>0</v>
      </c>
      <c r="N56" s="24" t="str">
        <f t="shared" ref="N56:N58" si="27">IF(O56="geen 100%","geen 100%",SUM(D56+F56+H56+J56+L56))</f>
        <v>geen 100%</v>
      </c>
      <c r="O56" s="25" t="str">
        <f>IF(B56=0%,"n.v.t.",IF(SUM(C56+E56+G56+I56+K56)&lt;&gt;100%,"geen 100%","100% ingevuld"))</f>
        <v>geen 100%</v>
      </c>
    </row>
    <row r="57" spans="1:15" x14ac:dyDescent="0.3">
      <c r="A57" s="33" t="str">
        <f>$A$9</f>
        <v>Kettingzaag</v>
      </c>
      <c r="B57" s="2">
        <v>0.2</v>
      </c>
      <c r="C57" s="3">
        <v>0</v>
      </c>
      <c r="D57" s="4">
        <f t="shared" ref="D57:D65" si="28">$B$53*$C$7*$B57*$C57</f>
        <v>0</v>
      </c>
      <c r="E57" s="3">
        <v>0</v>
      </c>
      <c r="F57" s="4">
        <f t="shared" ref="F57:F65" si="29">$B$53*$E$7*$B57*$E57</f>
        <v>0</v>
      </c>
      <c r="G57" s="3">
        <v>0</v>
      </c>
      <c r="H57" s="4">
        <f t="shared" ref="H57:H65" si="30">$B$53*$G$7*$B57*$G57</f>
        <v>0</v>
      </c>
      <c r="I57" s="3">
        <v>0</v>
      </c>
      <c r="J57" s="4">
        <f t="shared" ref="J57:J65" si="31">$B$53*$I$7*$B57*$I57</f>
        <v>0</v>
      </c>
      <c r="K57" s="3">
        <v>0</v>
      </c>
      <c r="L57" s="4">
        <f t="shared" ref="L57:L65" si="32">$B$53*$K$7*$B57*$K57</f>
        <v>0</v>
      </c>
      <c r="M57" s="2">
        <f t="shared" ref="M57:M65" si="33">IF(B57=0%,"n.v.t.",IF($C$52=0,M41,(C57*$C$7)+(E57*$E$7)+(G57*$G$7)+(I57*$I$7)+(K57*$K$7)))</f>
        <v>0</v>
      </c>
      <c r="N57" s="24" t="str">
        <f t="shared" si="27"/>
        <v>geen 100%</v>
      </c>
      <c r="O57" s="25" t="str">
        <f>IF(B57=0%,"n.v.t.",IF(SUM(C57+E57+G57+I57+K57)&lt;&gt;100%,"geen 100%","100% ingevuld"))</f>
        <v>geen 100%</v>
      </c>
    </row>
    <row r="58" spans="1:15" x14ac:dyDescent="0.3">
      <c r="A58" s="22" t="str">
        <f>$A$10</f>
        <v>Bladblazer</v>
      </c>
      <c r="B58" s="2">
        <v>0.2</v>
      </c>
      <c r="C58" s="3">
        <v>0</v>
      </c>
      <c r="D58" s="4">
        <f t="shared" si="28"/>
        <v>0</v>
      </c>
      <c r="E58" s="3">
        <v>0</v>
      </c>
      <c r="F58" s="4">
        <f t="shared" si="29"/>
        <v>0</v>
      </c>
      <c r="G58" s="3">
        <v>0</v>
      </c>
      <c r="H58" s="4">
        <f t="shared" si="30"/>
        <v>0</v>
      </c>
      <c r="I58" s="3">
        <v>0</v>
      </c>
      <c r="J58" s="4">
        <f t="shared" si="31"/>
        <v>0</v>
      </c>
      <c r="K58" s="3">
        <v>0</v>
      </c>
      <c r="L58" s="4">
        <f t="shared" si="32"/>
        <v>0</v>
      </c>
      <c r="M58" s="2">
        <f t="shared" si="33"/>
        <v>0</v>
      </c>
      <c r="N58" s="24" t="str">
        <f t="shared" si="27"/>
        <v>geen 100%</v>
      </c>
      <c r="O58" s="25" t="str">
        <f t="shared" ref="O58:O65" si="34">IF(B58=0%,"n.v.t.",IF(SUM(C58+E58+G58+I58+K58)&lt;&gt;100%,"geen 100%","100% ingevuld"))</f>
        <v>geen 100%</v>
      </c>
    </row>
    <row r="59" spans="1:15" x14ac:dyDescent="0.3">
      <c r="A59" s="22" t="str">
        <f>$A$11</f>
        <v>Maaimachine</v>
      </c>
      <c r="B59" s="2">
        <v>0.2</v>
      </c>
      <c r="C59" s="3">
        <v>0</v>
      </c>
      <c r="D59" s="4">
        <f t="shared" si="28"/>
        <v>0</v>
      </c>
      <c r="E59" s="3">
        <v>0</v>
      </c>
      <c r="F59" s="4">
        <f t="shared" si="29"/>
        <v>0</v>
      </c>
      <c r="G59" s="3">
        <v>0</v>
      </c>
      <c r="H59" s="4">
        <f t="shared" si="30"/>
        <v>0</v>
      </c>
      <c r="I59" s="3">
        <v>0</v>
      </c>
      <c r="J59" s="4">
        <f t="shared" si="31"/>
        <v>0</v>
      </c>
      <c r="K59" s="3">
        <v>0</v>
      </c>
      <c r="L59" s="4">
        <f t="shared" si="32"/>
        <v>0</v>
      </c>
      <c r="M59" s="2">
        <f t="shared" si="33"/>
        <v>0</v>
      </c>
      <c r="N59" s="24" t="str">
        <f>IF(O59="geen 100%","geen 100%",SUM(D59+F59+H59+J59+L59))</f>
        <v>geen 100%</v>
      </c>
      <c r="O59" s="25" t="str">
        <f t="shared" si="34"/>
        <v>geen 100%</v>
      </c>
    </row>
    <row r="60" spans="1:15" x14ac:dyDescent="0.3">
      <c r="A60" s="22" t="str">
        <f>$A$12</f>
        <v>Hoogwerker</v>
      </c>
      <c r="B60" s="2">
        <v>0.1</v>
      </c>
      <c r="C60" s="3">
        <v>0</v>
      </c>
      <c r="D60" s="4">
        <f t="shared" si="28"/>
        <v>0</v>
      </c>
      <c r="E60" s="3">
        <v>0</v>
      </c>
      <c r="F60" s="4">
        <f t="shared" si="29"/>
        <v>0</v>
      </c>
      <c r="G60" s="3">
        <v>0</v>
      </c>
      <c r="H60" s="4">
        <f t="shared" si="30"/>
        <v>0</v>
      </c>
      <c r="I60" s="3">
        <v>0</v>
      </c>
      <c r="J60" s="4">
        <f t="shared" si="31"/>
        <v>0</v>
      </c>
      <c r="K60" s="3">
        <v>0</v>
      </c>
      <c r="L60" s="4">
        <f t="shared" si="32"/>
        <v>0</v>
      </c>
      <c r="M60" s="2">
        <f t="shared" si="33"/>
        <v>0</v>
      </c>
      <c r="N60" s="24" t="str">
        <f t="shared" ref="N60:N65" si="35">IF(O60="geen 100%","geen 100%",SUM(D60+F60+H60+J60+L60))</f>
        <v>geen 100%</v>
      </c>
      <c r="O60" s="25" t="str">
        <f t="shared" si="34"/>
        <v>geen 100%</v>
      </c>
    </row>
    <row r="61" spans="1:15" x14ac:dyDescent="0.3">
      <c r="A61" s="22" t="str">
        <f>$A$13</f>
        <v>Verticuteermachine</v>
      </c>
      <c r="B61" s="2">
        <v>0.05</v>
      </c>
      <c r="C61" s="3">
        <v>0</v>
      </c>
      <c r="D61" s="4">
        <f t="shared" si="28"/>
        <v>0</v>
      </c>
      <c r="E61" s="3">
        <v>0</v>
      </c>
      <c r="F61" s="4">
        <f t="shared" si="29"/>
        <v>0</v>
      </c>
      <c r="G61" s="3">
        <v>0</v>
      </c>
      <c r="H61" s="4">
        <f t="shared" si="30"/>
        <v>0</v>
      </c>
      <c r="I61" s="3">
        <v>0</v>
      </c>
      <c r="J61" s="4">
        <f t="shared" si="31"/>
        <v>0</v>
      </c>
      <c r="K61" s="3">
        <v>0</v>
      </c>
      <c r="L61" s="4">
        <f t="shared" si="32"/>
        <v>0</v>
      </c>
      <c r="M61" s="2">
        <f t="shared" si="33"/>
        <v>0</v>
      </c>
      <c r="N61" s="24" t="str">
        <f t="shared" si="35"/>
        <v>geen 100%</v>
      </c>
      <c r="O61" s="25" t="str">
        <f t="shared" si="34"/>
        <v>geen 100%</v>
      </c>
    </row>
    <row r="62" spans="1:15" x14ac:dyDescent="0.3">
      <c r="A62" s="22" t="str">
        <f>$A$14</f>
        <v>Kantenmaaier</v>
      </c>
      <c r="B62" s="2">
        <v>0.1</v>
      </c>
      <c r="C62" s="3">
        <v>0</v>
      </c>
      <c r="D62" s="4">
        <f t="shared" si="28"/>
        <v>0</v>
      </c>
      <c r="E62" s="3">
        <v>0</v>
      </c>
      <c r="F62" s="4">
        <f t="shared" si="29"/>
        <v>0</v>
      </c>
      <c r="G62" s="3">
        <v>0</v>
      </c>
      <c r="H62" s="4">
        <f t="shared" si="30"/>
        <v>0</v>
      </c>
      <c r="I62" s="3">
        <v>0</v>
      </c>
      <c r="J62" s="4">
        <f t="shared" si="31"/>
        <v>0</v>
      </c>
      <c r="K62" s="3">
        <v>0</v>
      </c>
      <c r="L62" s="4">
        <f t="shared" si="32"/>
        <v>0</v>
      </c>
      <c r="M62" s="2">
        <f t="shared" si="33"/>
        <v>0</v>
      </c>
      <c r="N62" s="24" t="str">
        <f t="shared" si="35"/>
        <v>geen 100%</v>
      </c>
      <c r="O62" s="25" t="str">
        <f t="shared" si="34"/>
        <v>geen 100%</v>
      </c>
    </row>
    <row r="63" spans="1:15" hidden="1" x14ac:dyDescent="0.3">
      <c r="A63" s="22" t="str">
        <f>$A$15</f>
        <v>Machine 8</v>
      </c>
      <c r="B63" s="2">
        <v>0</v>
      </c>
      <c r="C63" s="23">
        <v>0</v>
      </c>
      <c r="D63" s="4">
        <f t="shared" si="28"/>
        <v>0</v>
      </c>
      <c r="E63" s="23">
        <v>0</v>
      </c>
      <c r="F63" s="4">
        <f t="shared" si="29"/>
        <v>0</v>
      </c>
      <c r="G63" s="23">
        <v>0</v>
      </c>
      <c r="H63" s="4">
        <f t="shared" si="30"/>
        <v>0</v>
      </c>
      <c r="I63" s="23">
        <v>0</v>
      </c>
      <c r="J63" s="4">
        <f t="shared" si="31"/>
        <v>0</v>
      </c>
      <c r="K63" s="23">
        <v>0</v>
      </c>
      <c r="L63" s="4">
        <f t="shared" si="32"/>
        <v>0</v>
      </c>
      <c r="M63" s="2" t="str">
        <f t="shared" si="33"/>
        <v>n.v.t.</v>
      </c>
      <c r="N63" s="24">
        <f t="shared" si="35"/>
        <v>0</v>
      </c>
      <c r="O63" s="25" t="str">
        <f t="shared" si="34"/>
        <v>n.v.t.</v>
      </c>
    </row>
    <row r="64" spans="1:15" hidden="1" x14ac:dyDescent="0.3">
      <c r="A64" s="22" t="str">
        <f>$A$16</f>
        <v>Machine 9</v>
      </c>
      <c r="B64" s="2">
        <v>0</v>
      </c>
      <c r="C64" s="23">
        <v>0</v>
      </c>
      <c r="D64" s="4">
        <f t="shared" si="28"/>
        <v>0</v>
      </c>
      <c r="E64" s="23">
        <v>0</v>
      </c>
      <c r="F64" s="4">
        <f t="shared" si="29"/>
        <v>0</v>
      </c>
      <c r="G64" s="23">
        <v>0</v>
      </c>
      <c r="H64" s="4">
        <f t="shared" si="30"/>
        <v>0</v>
      </c>
      <c r="I64" s="23">
        <v>0</v>
      </c>
      <c r="J64" s="4">
        <f t="shared" si="31"/>
        <v>0</v>
      </c>
      <c r="K64" s="23">
        <v>0</v>
      </c>
      <c r="L64" s="4">
        <f t="shared" si="32"/>
        <v>0</v>
      </c>
      <c r="M64" s="2" t="str">
        <f t="shared" si="33"/>
        <v>n.v.t.</v>
      </c>
      <c r="N64" s="24">
        <f t="shared" si="35"/>
        <v>0</v>
      </c>
      <c r="O64" s="25" t="str">
        <f t="shared" si="34"/>
        <v>n.v.t.</v>
      </c>
    </row>
    <row r="65" spans="1:15" hidden="1" x14ac:dyDescent="0.3">
      <c r="A65" s="22" t="str">
        <f>$A$17</f>
        <v>Machine 10</v>
      </c>
      <c r="B65" s="2">
        <v>0</v>
      </c>
      <c r="C65" s="23">
        <v>0</v>
      </c>
      <c r="D65" s="4">
        <f t="shared" si="28"/>
        <v>0</v>
      </c>
      <c r="E65" s="23">
        <v>0</v>
      </c>
      <c r="F65" s="4">
        <f t="shared" si="29"/>
        <v>0</v>
      </c>
      <c r="G65" s="23">
        <v>0</v>
      </c>
      <c r="H65" s="4">
        <f t="shared" si="30"/>
        <v>0</v>
      </c>
      <c r="I65" s="23">
        <v>0</v>
      </c>
      <c r="J65" s="4">
        <f t="shared" si="31"/>
        <v>0</v>
      </c>
      <c r="K65" s="23">
        <v>0</v>
      </c>
      <c r="L65" s="4">
        <f t="shared" si="32"/>
        <v>0</v>
      </c>
      <c r="M65" s="2" t="str">
        <f t="shared" si="33"/>
        <v>n.v.t.</v>
      </c>
      <c r="N65" s="24">
        <f t="shared" si="35"/>
        <v>0</v>
      </c>
      <c r="O65" s="25" t="str">
        <f t="shared" si="34"/>
        <v>n.v.t.</v>
      </c>
    </row>
    <row r="66" spans="1:15" ht="12.75" customHeight="1" x14ac:dyDescent="0.3">
      <c r="A66" s="26" t="s">
        <v>17</v>
      </c>
      <c r="B66" s="27">
        <f>SUM(B56:B65)</f>
        <v>1</v>
      </c>
      <c r="C66" s="9"/>
      <c r="D66" s="9"/>
      <c r="E66" s="9"/>
      <c r="F66" s="98" t="str">
        <f>IF(B66=0,"",CONCATENATE("Totaal fictieve korting ",$B$1," ",A54))</f>
        <v>Totaal fictieve korting 'Inzet duurzaam materieel' 4e en volgende contractjaren</v>
      </c>
      <c r="G66" s="99"/>
      <c r="H66" s="99"/>
      <c r="I66" s="99"/>
      <c r="J66" s="99"/>
      <c r="K66" s="99"/>
      <c r="L66" s="99"/>
      <c r="M66" s="100"/>
      <c r="N66" s="28" t="str">
        <f>IF(B66=0,0,IF($B$3=0,CONCATENATE($A$3," invullen"),IF(O66="geen 100%","geen 100%",SUM(N56:N65))))</f>
        <v>Inschrijfsom invullen</v>
      </c>
      <c r="O66" s="25" t="str">
        <f>IF(B66=0,"n.v.t.",IF(OR(SUM(B56:B65)=0,O56="geen 100%",O57="geen 100%",O58="geen 100%",O59="geen 100%",O60="geen 100%",O61="geen 100%",O62="geen 100%",O63="geen 100%",O64="geen 100%",O65="geen 100%"),"geen 100%","100% ingevuld"))</f>
        <v>geen 100%</v>
      </c>
    </row>
    <row r="67" spans="1:15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4.15" x14ac:dyDescent="0.3">
      <c r="A68" s="73" t="s">
        <v>18</v>
      </c>
      <c r="B68" s="74"/>
      <c r="C68" s="74"/>
      <c r="D68" s="74"/>
      <c r="E68" s="75"/>
      <c r="F68" s="29"/>
      <c r="G68" s="29"/>
      <c r="H68" s="101" t="str">
        <f xml:space="preserve"> CONCATENATE("Totaal fictieve korting ",$B$1)</f>
        <v>Totaal fictieve korting 'Inzet duurzaam materieel'</v>
      </c>
      <c r="I68" s="102"/>
      <c r="J68" s="102"/>
      <c r="K68" s="102"/>
      <c r="L68" s="102"/>
      <c r="M68" s="103"/>
      <c r="N68" s="28" t="str">
        <f>IF($B$3=0,CONCATENATE($A$3," invullen"),IF(OR(N18="geen 100%",N34="geen 100%",N50="geen 100%",N66="geen 100%"),"geen 100%",IF(OR(OR(M24&lt;M8,M25&lt;M9,M26&lt;M10,M27&lt;M11,M28&lt;M12,M29&lt;M13,M30&lt;M14,M31&lt;M15,M32&lt;M16,M33&lt;M17),OR(M40&lt;M24,M41&lt;M25,M42&lt;M26,M43&lt;M27,M44&lt;M28,M45&lt;M29,M46&lt;M30,M47&lt;M31,M48&lt;M32,M49&lt;M33),OR(M56&lt;M40,M57&lt;M41,M58&lt;M42,M59&lt;M43,M60&lt;M44,M61&lt;M45,M62&lt;M46,M63&lt;M47,M64&lt;M48,M65&lt;M49)),"Niet geldig",N18+N34+N50+N66)))</f>
        <v>Inschrijfsom invullen</v>
      </c>
      <c r="O68" s="9"/>
    </row>
    <row r="69" spans="1:15" x14ac:dyDescent="0.3">
      <c r="A69" s="73" t="s">
        <v>19</v>
      </c>
      <c r="B69" s="74"/>
      <c r="C69" s="74"/>
      <c r="D69" s="74"/>
      <c r="E69" s="75"/>
      <c r="F69" s="2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3">
      <c r="A70" s="73" t="s">
        <v>20</v>
      </c>
      <c r="B70" s="74"/>
      <c r="C70" s="74"/>
      <c r="D70" s="74"/>
      <c r="E70" s="75"/>
      <c r="F70" s="29"/>
      <c r="G70" s="29"/>
      <c r="H70" s="29"/>
      <c r="I70" s="29"/>
      <c r="J70" s="29"/>
      <c r="K70" s="9"/>
      <c r="L70" s="9"/>
      <c r="M70" s="9"/>
      <c r="N70" s="9"/>
      <c r="O70" s="9"/>
    </row>
    <row r="71" spans="1:15" x14ac:dyDescent="0.3">
      <c r="A71" s="73" t="s">
        <v>21</v>
      </c>
      <c r="B71" s="74"/>
      <c r="C71" s="74"/>
      <c r="D71" s="74"/>
      <c r="E71" s="75"/>
      <c r="F71" s="29"/>
      <c r="G71" s="29"/>
      <c r="H71" s="29"/>
      <c r="I71" s="29"/>
      <c r="J71" s="9"/>
      <c r="K71" s="9"/>
      <c r="L71" s="9"/>
      <c r="M71" s="9"/>
      <c r="N71" s="9"/>
      <c r="O71" s="9"/>
    </row>
    <row r="72" spans="1:15" x14ac:dyDescent="0.3">
      <c r="A72" s="73" t="s">
        <v>22</v>
      </c>
      <c r="B72" s="74"/>
      <c r="C72" s="74"/>
      <c r="D72" s="74"/>
      <c r="E72" s="75"/>
      <c r="F72" s="29"/>
      <c r="G72" s="29"/>
      <c r="H72" s="29"/>
      <c r="I72" s="29"/>
      <c r="J72" s="9"/>
      <c r="K72" s="9"/>
      <c r="L72" s="9"/>
      <c r="M72" s="9"/>
      <c r="N72" s="9"/>
      <c r="O72" s="9"/>
    </row>
    <row r="73" spans="1:15" ht="12.9" thickBo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5.75" customHeight="1" x14ac:dyDescent="0.3">
      <c r="A74" s="34" t="s">
        <v>43</v>
      </c>
      <c r="B74" s="76" t="s">
        <v>23</v>
      </c>
      <c r="C74" s="77"/>
      <c r="D74" s="78"/>
      <c r="E74" s="9"/>
      <c r="F74" s="79" t="s">
        <v>24</v>
      </c>
      <c r="G74" s="35" t="s">
        <v>25</v>
      </c>
      <c r="H74" s="36" t="s">
        <v>7</v>
      </c>
      <c r="I74" s="9"/>
      <c r="J74" s="9"/>
      <c r="K74" s="9"/>
      <c r="L74" s="9"/>
      <c r="M74" s="9"/>
      <c r="N74" s="9"/>
      <c r="O74" s="9"/>
    </row>
    <row r="75" spans="1:15" x14ac:dyDescent="0.3">
      <c r="A75" s="82" t="s">
        <v>26</v>
      </c>
      <c r="B75" s="83"/>
      <c r="C75" s="5">
        <v>0.05</v>
      </c>
      <c r="D75" s="37"/>
      <c r="E75" s="9"/>
      <c r="F75" s="80"/>
      <c r="G75" s="35">
        <v>5</v>
      </c>
      <c r="H75" s="6">
        <v>1</v>
      </c>
      <c r="I75" s="9"/>
      <c r="J75" s="9"/>
      <c r="K75" s="9"/>
      <c r="L75" s="9"/>
      <c r="M75" s="9"/>
      <c r="N75" s="9"/>
      <c r="O75" s="9"/>
    </row>
    <row r="76" spans="1:15" ht="12.75" customHeight="1" x14ac:dyDescent="0.3">
      <c r="A76" s="38" t="s">
        <v>2</v>
      </c>
      <c r="B76" s="39">
        <f>$B$3*C75</f>
        <v>0</v>
      </c>
      <c r="C76" s="84" t="s">
        <v>27</v>
      </c>
      <c r="D76" s="85"/>
      <c r="E76" s="9"/>
      <c r="F76" s="80"/>
      <c r="G76" s="35">
        <v>4</v>
      </c>
      <c r="H76" s="6">
        <v>0.8</v>
      </c>
      <c r="I76" s="9"/>
      <c r="J76" s="9"/>
      <c r="K76" s="9"/>
      <c r="L76" s="9"/>
      <c r="M76" s="9"/>
      <c r="N76" s="9"/>
      <c r="O76" s="9"/>
    </row>
    <row r="77" spans="1:15" x14ac:dyDescent="0.3">
      <c r="A77" s="40"/>
      <c r="B77" s="9"/>
      <c r="C77" s="84"/>
      <c r="D77" s="85"/>
      <c r="E77" s="9"/>
      <c r="F77" s="80"/>
      <c r="G77" s="35">
        <v>3</v>
      </c>
      <c r="H77" s="6">
        <v>0.5</v>
      </c>
      <c r="I77" s="9"/>
      <c r="J77" s="9"/>
      <c r="K77" s="9"/>
      <c r="L77" s="9"/>
      <c r="M77" s="9"/>
      <c r="N77" s="9"/>
      <c r="O77" s="9"/>
    </row>
    <row r="78" spans="1:15" ht="12.75" customHeight="1" x14ac:dyDescent="0.3">
      <c r="A78" s="86" t="s">
        <v>28</v>
      </c>
      <c r="B78" s="88" t="s">
        <v>0</v>
      </c>
      <c r="C78" s="90" t="str">
        <f>IF($B$3=0,CONCATENATE($A$3," invullen"),IF(B78="Maak keuze","Niveau invullen",INDEX(G75:H80,IF(B78=G75,1,IF(B78=G76,2,IF(B78=G77,3,IF(B78=G78,4,IF(B78=G79,5,6))))),2)*B76))</f>
        <v>Inschrijfsom invullen</v>
      </c>
      <c r="D78" s="91"/>
      <c r="E78" s="9"/>
      <c r="F78" s="80"/>
      <c r="G78" s="35">
        <v>2</v>
      </c>
      <c r="H78" s="6">
        <v>0</v>
      </c>
      <c r="I78" s="9"/>
      <c r="J78" s="9"/>
      <c r="K78" s="9"/>
      <c r="L78" s="9"/>
      <c r="M78" s="9"/>
      <c r="N78" s="9"/>
      <c r="O78" s="9"/>
    </row>
    <row r="79" spans="1:15" ht="12.75" customHeight="1" thickBot="1" x14ac:dyDescent="0.35">
      <c r="A79" s="87"/>
      <c r="B79" s="89"/>
      <c r="C79" s="92"/>
      <c r="D79" s="93"/>
      <c r="E79" s="9"/>
      <c r="F79" s="80"/>
      <c r="G79" s="35">
        <v>1</v>
      </c>
      <c r="H79" s="6">
        <v>0</v>
      </c>
      <c r="I79" s="9"/>
      <c r="J79" s="9"/>
      <c r="K79" s="94" t="s">
        <v>29</v>
      </c>
      <c r="L79" s="94"/>
      <c r="M79" s="94"/>
      <c r="N79" s="94"/>
      <c r="O79" s="94"/>
    </row>
    <row r="80" spans="1:15" x14ac:dyDescent="0.3">
      <c r="A80" s="9"/>
      <c r="B80" s="9"/>
      <c r="C80" s="9"/>
      <c r="D80" s="9"/>
      <c r="E80" s="9"/>
      <c r="F80" s="81"/>
      <c r="G80" s="35" t="s">
        <v>30</v>
      </c>
      <c r="H80" s="6">
        <v>0</v>
      </c>
      <c r="I80" s="9"/>
      <c r="J80" s="9"/>
      <c r="K80" s="94" t="str">
        <f>CONCATENATE("Totaal fictieve korting ",$A$1," + ",$A$74)</f>
        <v>Totaal fictieve korting K.2a + K.2b</v>
      </c>
      <c r="L80" s="94"/>
      <c r="M80" s="94"/>
      <c r="N80" s="94"/>
      <c r="O80" s="94"/>
    </row>
    <row r="81" spans="1:15" ht="15.75" customHeight="1" x14ac:dyDescent="0.3">
      <c r="F81" s="9"/>
      <c r="G81" s="9"/>
      <c r="H81" s="9"/>
      <c r="I81" s="95" t="s">
        <v>31</v>
      </c>
      <c r="J81" s="95"/>
      <c r="K81" s="95"/>
      <c r="L81" s="95"/>
      <c r="M81" s="95"/>
      <c r="N81" s="95"/>
      <c r="O81" s="95"/>
    </row>
    <row r="82" spans="1:15" x14ac:dyDescent="0.3">
      <c r="A82" s="9"/>
      <c r="B82" s="9"/>
      <c r="C82" s="9"/>
      <c r="D82" s="9"/>
      <c r="E82" s="9"/>
      <c r="F82" s="9"/>
      <c r="G82" s="9"/>
      <c r="H82" s="9"/>
      <c r="I82" s="56" t="s">
        <v>32</v>
      </c>
      <c r="J82" s="57"/>
      <c r="K82" s="55"/>
      <c r="L82" s="55"/>
      <c r="M82" s="55"/>
      <c r="N82" s="55"/>
      <c r="O82" s="55"/>
    </row>
    <row r="83" spans="1:15" ht="13.5" customHeight="1" x14ac:dyDescent="0.3">
      <c r="A83" s="9"/>
      <c r="B83" s="9"/>
      <c r="C83" s="9"/>
      <c r="D83" s="9"/>
      <c r="E83" s="9"/>
      <c r="F83" s="9"/>
      <c r="G83" s="9"/>
      <c r="H83" s="9"/>
      <c r="I83" s="60"/>
      <c r="J83" s="61"/>
      <c r="K83" s="55"/>
      <c r="L83" s="55"/>
      <c r="M83" s="55"/>
      <c r="N83" s="55"/>
      <c r="O83" s="55"/>
    </row>
    <row r="84" spans="1:15" x14ac:dyDescent="0.3">
      <c r="A84" s="9"/>
      <c r="B84" s="9"/>
      <c r="C84" s="9"/>
      <c r="D84" s="9"/>
      <c r="E84" s="9"/>
      <c r="F84" s="9"/>
      <c r="G84" s="9"/>
      <c r="H84" s="9"/>
      <c r="I84" s="56" t="s">
        <v>33</v>
      </c>
      <c r="J84" s="57"/>
      <c r="K84" s="55"/>
      <c r="L84" s="55"/>
      <c r="M84" s="55"/>
      <c r="N84" s="55"/>
      <c r="O84" s="55"/>
    </row>
    <row r="85" spans="1:15" ht="15.75" customHeight="1" x14ac:dyDescent="0.3">
      <c r="A85" s="9"/>
      <c r="B85" s="9"/>
      <c r="C85" s="9"/>
      <c r="D85" s="9"/>
      <c r="E85" s="9"/>
      <c r="F85" s="9"/>
      <c r="G85" s="9"/>
      <c r="H85" s="9"/>
      <c r="I85" s="60"/>
      <c r="J85" s="61"/>
      <c r="K85" s="55"/>
      <c r="L85" s="55"/>
      <c r="M85" s="55"/>
      <c r="N85" s="55"/>
      <c r="O85" s="55"/>
    </row>
    <row r="86" spans="1:15" x14ac:dyDescent="0.3">
      <c r="A86" s="9"/>
      <c r="B86" s="9"/>
      <c r="C86" s="9"/>
      <c r="D86" s="9"/>
      <c r="E86" s="9"/>
      <c r="F86" s="9"/>
      <c r="G86" s="9"/>
      <c r="H86" s="9"/>
      <c r="I86" s="56" t="s">
        <v>34</v>
      </c>
      <c r="J86" s="57"/>
      <c r="K86" s="62"/>
      <c r="L86" s="63"/>
      <c r="M86" s="63"/>
      <c r="N86" s="63"/>
      <c r="O86" s="64"/>
    </row>
    <row r="87" spans="1:15" ht="12.75" customHeight="1" x14ac:dyDescent="0.3">
      <c r="A87" s="9"/>
      <c r="B87" s="9"/>
      <c r="C87" s="9"/>
      <c r="D87" s="9"/>
      <c r="E87" s="9"/>
      <c r="F87" s="9"/>
      <c r="G87" s="9"/>
      <c r="H87" s="9"/>
      <c r="I87" s="58"/>
      <c r="J87" s="59"/>
      <c r="K87" s="65"/>
      <c r="L87" s="66"/>
      <c r="M87" s="66"/>
      <c r="N87" s="66"/>
      <c r="O87" s="67"/>
    </row>
    <row r="88" spans="1:15" ht="12.75" customHeight="1" x14ac:dyDescent="0.3">
      <c r="A88" s="9"/>
      <c r="B88" s="9"/>
      <c r="C88" s="9"/>
      <c r="D88" s="9"/>
      <c r="E88" s="9"/>
      <c r="F88" s="9"/>
      <c r="G88" s="9"/>
      <c r="H88" s="9"/>
      <c r="I88" s="58"/>
      <c r="J88" s="59"/>
      <c r="K88" s="65"/>
      <c r="L88" s="66"/>
      <c r="M88" s="66"/>
      <c r="N88" s="66"/>
      <c r="O88" s="67"/>
    </row>
    <row r="89" spans="1:15" ht="12.75" customHeight="1" x14ac:dyDescent="0.3">
      <c r="A89" s="9"/>
      <c r="B89" s="9"/>
      <c r="C89" s="9"/>
      <c r="D89" s="9"/>
      <c r="E89" s="9"/>
      <c r="F89" s="9"/>
      <c r="G89" s="9"/>
      <c r="H89" s="9"/>
      <c r="I89" s="58"/>
      <c r="J89" s="59"/>
      <c r="K89" s="65"/>
      <c r="L89" s="66"/>
      <c r="M89" s="66"/>
      <c r="N89" s="66"/>
      <c r="O89" s="67"/>
    </row>
    <row r="90" spans="1:15" ht="15.75" customHeight="1" x14ac:dyDescent="0.3">
      <c r="A90" s="9"/>
      <c r="B90" s="9"/>
      <c r="C90" s="9"/>
      <c r="D90" s="9"/>
      <c r="E90" s="9"/>
      <c r="F90" s="9"/>
      <c r="G90" s="9"/>
      <c r="H90" s="9"/>
      <c r="I90" s="60"/>
      <c r="J90" s="61"/>
      <c r="K90" s="68"/>
      <c r="L90" s="69"/>
      <c r="M90" s="69"/>
      <c r="N90" s="69"/>
      <c r="O90" s="70"/>
    </row>
    <row r="91" spans="1:15" ht="12.9" thickBot="1" x14ac:dyDescent="0.35">
      <c r="A91" s="9"/>
      <c r="B91" s="9"/>
      <c r="C91" s="9"/>
      <c r="D91" s="9"/>
      <c r="E91" s="9"/>
      <c r="F91" s="9"/>
      <c r="G91" s="9"/>
      <c r="H91" s="9"/>
      <c r="I91" s="71" t="s">
        <v>35</v>
      </c>
      <c r="J91" s="72"/>
      <c r="K91" s="55"/>
      <c r="L91" s="55"/>
      <c r="M91" s="55"/>
      <c r="N91" s="55"/>
      <c r="O91" s="55"/>
    </row>
    <row r="92" spans="1:15" ht="12.75" customHeight="1" x14ac:dyDescent="0.3">
      <c r="A92" s="9"/>
      <c r="B92" s="46" t="s">
        <v>51</v>
      </c>
      <c r="C92" s="47"/>
      <c r="D92" s="47"/>
      <c r="E92" s="47"/>
      <c r="F92" s="50" t="str">
        <f>IF($B$3=0,CONCATENATE($A$3," invullen"),IF(OR(N68="geen 100%",B78="Maak keuze"),"Nog niet goed ingevuld",IF(B92="Evaluatieprijs",B3-N68-C78,N68+C78)))</f>
        <v>Inschrijfsom invullen</v>
      </c>
      <c r="G92" s="51"/>
      <c r="H92" s="9"/>
      <c r="I92" s="41"/>
      <c r="J92" s="41"/>
      <c r="K92" s="41"/>
      <c r="L92" s="41"/>
      <c r="M92" s="9"/>
      <c r="N92" s="42" t="s">
        <v>36</v>
      </c>
      <c r="O92" s="43" t="s">
        <v>37</v>
      </c>
    </row>
    <row r="93" spans="1:15" ht="13.5" customHeight="1" thickBot="1" x14ac:dyDescent="0.35">
      <c r="A93" s="9"/>
      <c r="B93" s="48"/>
      <c r="C93" s="49"/>
      <c r="D93" s="49"/>
      <c r="E93" s="49"/>
      <c r="F93" s="52"/>
      <c r="G93" s="53"/>
      <c r="H93" s="9"/>
      <c r="I93" s="54" t="s">
        <v>38</v>
      </c>
      <c r="J93" s="54"/>
      <c r="K93" s="54"/>
      <c r="L93" s="41"/>
      <c r="M93" s="9"/>
      <c r="N93" s="44" t="s">
        <v>39</v>
      </c>
      <c r="O93" s="45">
        <v>45959</v>
      </c>
    </row>
    <row r="94" spans="1:15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</sheetData>
  <sheetProtection algorithmName="SHA-512" hashValue="1BTFAmxE+QpC+l5KlaJ1w6xVlYrY7diVj4tfdRj2Zu650dNMy/E4W+LiDDlD8YrhIGRaZRsEbO/AgTAKIq6ldQ==" saltValue="nrgwDjNvrNo/eXTm/Aho4A==" spinCount="100000" sheet="1" selectLockedCells="1"/>
  <mergeCells count="74">
    <mergeCell ref="A20:B20"/>
    <mergeCell ref="C21:N21"/>
    <mergeCell ref="B1:D1"/>
    <mergeCell ref="F1:M1"/>
    <mergeCell ref="B3:C3"/>
    <mergeCell ref="A4:B4"/>
    <mergeCell ref="C5:N5"/>
    <mergeCell ref="B6:B7"/>
    <mergeCell ref="D6:D7"/>
    <mergeCell ref="F6:F7"/>
    <mergeCell ref="H6:H7"/>
    <mergeCell ref="J6:J7"/>
    <mergeCell ref="L22:L23"/>
    <mergeCell ref="L6:L7"/>
    <mergeCell ref="M6:M7"/>
    <mergeCell ref="N6:N7"/>
    <mergeCell ref="F18:M18"/>
    <mergeCell ref="C53:N53"/>
    <mergeCell ref="M22:M23"/>
    <mergeCell ref="N22:N23"/>
    <mergeCell ref="F34:M34"/>
    <mergeCell ref="A36:B36"/>
    <mergeCell ref="C37:N37"/>
    <mergeCell ref="B38:B39"/>
    <mergeCell ref="D38:D39"/>
    <mergeCell ref="F38:F39"/>
    <mergeCell ref="H38:H39"/>
    <mergeCell ref="J38:J39"/>
    <mergeCell ref="B22:B23"/>
    <mergeCell ref="D22:D23"/>
    <mergeCell ref="F22:F23"/>
    <mergeCell ref="H22:H23"/>
    <mergeCell ref="J22:J23"/>
    <mergeCell ref="L38:L39"/>
    <mergeCell ref="M38:M39"/>
    <mergeCell ref="N38:N39"/>
    <mergeCell ref="F50:M50"/>
    <mergeCell ref="A52:B52"/>
    <mergeCell ref="A68:E68"/>
    <mergeCell ref="H68:M68"/>
    <mergeCell ref="J54:J55"/>
    <mergeCell ref="L54:L55"/>
    <mergeCell ref="A69:E69"/>
    <mergeCell ref="B54:B55"/>
    <mergeCell ref="D54:D55"/>
    <mergeCell ref="F54:F55"/>
    <mergeCell ref="H54:H55"/>
    <mergeCell ref="K79:O79"/>
    <mergeCell ref="K80:O80"/>
    <mergeCell ref="I81:O81"/>
    <mergeCell ref="I82:J83"/>
    <mergeCell ref="M54:M55"/>
    <mergeCell ref="N54:N55"/>
    <mergeCell ref="F66:M66"/>
    <mergeCell ref="A70:E70"/>
    <mergeCell ref="A71:E71"/>
    <mergeCell ref="A72:E72"/>
    <mergeCell ref="B74:D74"/>
    <mergeCell ref="F74:F80"/>
    <mergeCell ref="A75:B75"/>
    <mergeCell ref="C76:D77"/>
    <mergeCell ref="A78:A79"/>
    <mergeCell ref="B78:B79"/>
    <mergeCell ref="C78:D79"/>
    <mergeCell ref="B92:E93"/>
    <mergeCell ref="F92:G93"/>
    <mergeCell ref="I93:K93"/>
    <mergeCell ref="K82:O83"/>
    <mergeCell ref="I86:J90"/>
    <mergeCell ref="K86:O90"/>
    <mergeCell ref="I91:J91"/>
    <mergeCell ref="K91:O91"/>
    <mergeCell ref="I84:J85"/>
    <mergeCell ref="K84:O85"/>
  </mergeCells>
  <conditionalFormatting sqref="A1 A3 A6 A22 A38 A54 A74">
    <cfRule type="cellIs" dxfId="27" priority="1" operator="equal">
      <formula>"Maak keuze"</formula>
    </cfRule>
  </conditionalFormatting>
  <conditionalFormatting sqref="A4 A20 A36 A52">
    <cfRule type="cellIs" dxfId="26" priority="7" operator="equal">
      <formula>"Percentage van de Maak keuze"</formula>
    </cfRule>
  </conditionalFormatting>
  <conditionalFormatting sqref="A8:A17">
    <cfRule type="beginsWith" dxfId="25" priority="4" operator="beginsWith" text="Machine">
      <formula>LEFT(A8,LEN("Machine"))="Machine"</formula>
    </cfRule>
  </conditionalFormatting>
  <conditionalFormatting sqref="B5 B21 B37 B53 B76">
    <cfRule type="cellIs" dxfId="24" priority="13" operator="equal">
      <formula>0</formula>
    </cfRule>
  </conditionalFormatting>
  <conditionalFormatting sqref="B8:B17 B24:B33 B40:B49 B56:B65">
    <cfRule type="cellIs" dxfId="23" priority="5" operator="equal">
      <formula>0</formula>
    </cfRule>
  </conditionalFormatting>
  <conditionalFormatting sqref="B18 B34 B50 B66">
    <cfRule type="cellIs" dxfId="22" priority="8" operator="notEqual">
      <formula>100%</formula>
    </cfRule>
  </conditionalFormatting>
  <conditionalFormatting sqref="B92:E93">
    <cfRule type="containsText" dxfId="21" priority="6" operator="containsText" text="Maak keuze">
      <formula>NOT(ISERROR(SEARCH("Maak keuze",B92)))</formula>
    </cfRule>
  </conditionalFormatting>
  <conditionalFormatting sqref="C4 C20 C36 C52 C75">
    <cfRule type="cellIs" dxfId="20" priority="3" operator="equal">
      <formula>0</formula>
    </cfRule>
  </conditionalFormatting>
  <conditionalFormatting sqref="C78:D79">
    <cfRule type="expression" dxfId="19" priority="28">
      <formula>B78="Maak keuze"</formula>
    </cfRule>
  </conditionalFormatting>
  <conditionalFormatting sqref="F92">
    <cfRule type="cellIs" dxfId="18" priority="21" operator="equal">
      <formula>"Nog niet goed ingevuld"</formula>
    </cfRule>
  </conditionalFormatting>
  <conditionalFormatting sqref="F1:M2">
    <cfRule type="beginsWith" dxfId="17" priority="2" operator="beginsWith" text="Onderwerp">
      <formula>LEFT(F1,LEN("Onderwerp"))="Onderwerp"</formula>
    </cfRule>
  </conditionalFormatting>
  <conditionalFormatting sqref="M8:M17 M24:M33 M40:M49 M56:M65">
    <cfRule type="cellIs" dxfId="16" priority="14" operator="equal">
      <formula>"n.v.t."</formula>
    </cfRule>
  </conditionalFormatting>
  <conditionalFormatting sqref="M24:M33">
    <cfRule type="cellIs" dxfId="15" priority="15" operator="lessThan">
      <formula>$M8</formula>
    </cfRule>
    <cfRule type="cellIs" dxfId="14" priority="16" operator="greaterThanOrEqual">
      <formula>$M8</formula>
    </cfRule>
  </conditionalFormatting>
  <conditionalFormatting sqref="M40:M49">
    <cfRule type="cellIs" dxfId="13" priority="17" operator="lessThan">
      <formula>$M24</formula>
    </cfRule>
    <cfRule type="cellIs" dxfId="12" priority="18" operator="greaterThanOrEqual">
      <formula>$M24</formula>
    </cfRule>
  </conditionalFormatting>
  <conditionalFormatting sqref="M56:M65">
    <cfRule type="cellIs" dxfId="11" priority="19" operator="lessThan">
      <formula>$M40</formula>
    </cfRule>
    <cfRule type="cellIs" dxfId="10" priority="20" operator="greaterThanOrEqual">
      <formula>$M40</formula>
    </cfRule>
  </conditionalFormatting>
  <conditionalFormatting sqref="N8:N18">
    <cfRule type="cellIs" dxfId="9" priority="22" operator="equal">
      <formula>"geen 100%"</formula>
    </cfRule>
  </conditionalFormatting>
  <conditionalFormatting sqref="N18 N34 N50 N66 N68 C78 F92">
    <cfRule type="cellIs" dxfId="8" priority="9" operator="equal">
      <formula>"Maak keuze invullen"</formula>
    </cfRule>
    <cfRule type="cellIs" dxfId="7" priority="10" operator="equal">
      <formula>"aanneemsom invullen"</formula>
    </cfRule>
    <cfRule type="cellIs" dxfId="6" priority="11" operator="equal">
      <formula>"inschrijfsom invullen"</formula>
    </cfRule>
    <cfRule type="cellIs" dxfId="5" priority="12" operator="equal">
      <formula>"totaalprijs invullen"</formula>
    </cfRule>
  </conditionalFormatting>
  <conditionalFormatting sqref="N24:N34">
    <cfRule type="cellIs" dxfId="4" priority="23" operator="equal">
      <formula>"geen 100%"</formula>
    </cfRule>
  </conditionalFormatting>
  <conditionalFormatting sqref="N40:N50">
    <cfRule type="cellIs" dxfId="3" priority="24" operator="equal">
      <formula>"geen 100%"</formula>
    </cfRule>
  </conditionalFormatting>
  <conditionalFormatting sqref="N56:N66">
    <cfRule type="cellIs" dxfId="2" priority="25" operator="equal">
      <formula>"geen 100%"</formula>
    </cfRule>
  </conditionalFormatting>
  <conditionalFormatting sqref="N68">
    <cfRule type="cellIs" dxfId="1" priority="26" operator="equal">
      <formula>"geen 100%"</formula>
    </cfRule>
    <cfRule type="cellIs" dxfId="0" priority="27" operator="equal">
      <formula>"Niet Geldig"</formula>
    </cfRule>
  </conditionalFormatting>
  <dataValidations count="16">
    <dataValidation type="list" allowBlank="1" showInputMessage="1" sqref="A6 A22 A38 A54" xr:uid="{A24FDB44-DEA5-4108-9EA3-869A35FC4223}">
      <formula1>"Maak keuze,1e contractjaar,2e contractjaar,3e contractjaar,4e contractjaar,2e en volgende contractjaren,3e en volgende contractjaren,4e en volgende contractjaren"</formula1>
    </dataValidation>
    <dataValidation type="list" allowBlank="1" showInputMessage="1" showErrorMessage="1" sqref="B92:E93" xr:uid="{5B99338B-E59B-44BF-A057-1D1FA24B2CF0}">
      <formula1>$K$79:$K$80</formula1>
    </dataValidation>
    <dataValidation type="list" allowBlank="1" showInputMessage="1" showErrorMessage="1" sqref="A3" xr:uid="{AB49FFDF-12F4-4B6E-827D-53A192C49B65}">
      <formula1>"Maak keuze,Aanneemsom,Inschrijfsom,Totaalprijs"</formula1>
    </dataValidation>
    <dataValidation type="list" allowBlank="1" showInputMessage="1" showErrorMessage="1" sqref="A1:A2 A74" xr:uid="{357F0B1E-9B89-41E2-ADF6-59A2D26DD42F}">
      <formula1>"Maak keuze,K.1,K.2,K.3,K.4,K.5,K.6,K.1a,K.1b,K.2a,K.2b,K.3a,K.3b,K.4a,K.4b,K.5a,K.5b,K.6a,K.6b,"</formula1>
    </dataValidation>
    <dataValidation type="list" allowBlank="1" showInputMessage="1" showErrorMessage="1" sqref="B78:B79" xr:uid="{141CB8DC-42F5-4C11-AF86-11D248D225D2}">
      <formula1>"Maak keuze,5,4,3,2,1,Geen certificaat"</formula1>
    </dataValidation>
    <dataValidation type="list" allowBlank="1" showInputMessage="1" sqref="A8" xr:uid="{F9AE38F4-2012-4A7A-ABF1-1F17F364712A}">
      <formula1>"Machine 1"</formula1>
    </dataValidation>
    <dataValidation type="list" allowBlank="1" showInputMessage="1" sqref="A9" xr:uid="{733288B9-831D-40C8-AB07-B527BECCAE95}">
      <formula1>"Machine 2"</formula1>
    </dataValidation>
    <dataValidation type="list" allowBlank="1" showInputMessage="1" sqref="A10" xr:uid="{D09043DE-833D-42A5-A5D3-BC2AC717353F}">
      <formula1>"Machine 3"</formula1>
    </dataValidation>
    <dataValidation type="list" allowBlank="1" showInputMessage="1" sqref="A11" xr:uid="{049F2787-9694-44A2-8183-97DCC772B80B}">
      <formula1>"Machine 4"</formula1>
    </dataValidation>
    <dataValidation type="list" allowBlank="1" showInputMessage="1" sqref="A12" xr:uid="{D7B4A056-49F1-4519-B3FB-CFAC58486164}">
      <formula1>"Machine 5"</formula1>
    </dataValidation>
    <dataValidation type="list" allowBlank="1" showInputMessage="1" sqref="A13" xr:uid="{1FFAC1E5-0687-4950-AD8D-153D506B94A1}">
      <formula1>"Machine 6"</formula1>
    </dataValidation>
    <dataValidation type="list" allowBlank="1" showInputMessage="1" sqref="A14" xr:uid="{95769A0D-411D-428F-9A25-DDF0C3624226}">
      <formula1>"Machine 7"</formula1>
    </dataValidation>
    <dataValidation type="list" allowBlank="1" showInputMessage="1" sqref="A15" xr:uid="{B6614A90-B26E-46A3-9577-649E4B5392F1}">
      <formula1>"Machine 8"</formula1>
    </dataValidation>
    <dataValidation type="list" allowBlank="1" showInputMessage="1" sqref="A16" xr:uid="{7D8E06D0-3E55-4244-92D9-09692FAA8F6A}">
      <formula1>"Machine 9"</formula1>
    </dataValidation>
    <dataValidation type="list" allowBlank="1" showInputMessage="1" sqref="A17" xr:uid="{A85EB21A-C1B6-4DD7-AC89-4636D5B88723}">
      <formula1>"Machine 10"</formula1>
    </dataValidation>
    <dataValidation type="list" allowBlank="1" showInputMessage="1" sqref="F1:M2" xr:uid="{56294B11-B09C-4B22-A332-4D0C8B96C057}">
      <formula1>"Onderwerp (besteknr)"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GOW__-DM-CO2-__meerjarig (%)</vt:lpstr>
      <vt:lpstr>'GOW__-DM-CO2-__meerjarig (%)'!_Hlk184303481</vt:lpstr>
      <vt:lpstr>'GOW__-DM-CO2-__meerjarig (%)'!_Hlk68165436</vt:lpstr>
      <vt:lpstr>'GOW__-DM-CO2-__meerjarig (%)'!_Toc200530495</vt:lpstr>
      <vt:lpstr>'GOW__-DM-CO2-__meerjarig (%)'!_Toc211946377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Hardeman, Simone</dc:creator>
  <cp:lastModifiedBy>Hardeman, Simone</cp:lastModifiedBy>
  <dcterms:created xsi:type="dcterms:W3CDTF">2025-10-21T11:41:36Z</dcterms:created>
  <dcterms:modified xsi:type="dcterms:W3CDTF">2025-10-29T07:43:35Z</dcterms:modified>
</cp:coreProperties>
</file>