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db-my.sharepoint.com/personal/i_pfennings_s-hertogenbosch_nl/Documents/Documenten/46. ROVK Onderhoud E inst/02. Aanbestedingsdocument/"/>
    </mc:Choice>
  </mc:AlternateContent>
  <xr:revisionPtr revIDLastSave="386" documentId="8_{B7F3537A-7CA5-42DE-A2D5-E699660B562B}" xr6:coauthVersionLast="47" xr6:coauthVersionMax="47" xr10:uidLastSave="{EC6718BC-F696-406E-A428-C10D30189807}"/>
  <bookViews>
    <workbookView xWindow="-28920" yWindow="-2835" windowWidth="29040" windowHeight="15720" xr2:uid="{524BB5D9-0F0B-40BD-841F-F9CC2F3BC3DE}"/>
  </bookViews>
  <sheets>
    <sheet name="Eenheidstarieven" sheetId="1" r:id="rId1"/>
    <sheet name="Urenbesteding contractonderhoud" sheetId="3" r:id="rId2"/>
  </sheets>
  <definedNames>
    <definedName name="_xlnm.Print_Area" localSheetId="0">Eenheidstarieven!$A$1:$F$21</definedName>
    <definedName name="_xlnm.Print_Area" localSheetId="1">'Urenbesteding contractonderhoud'!$A$1:$N$28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3" l="1"/>
  <c r="I17" i="3"/>
  <c r="I18" i="3"/>
  <c r="I19" i="3"/>
  <c r="F15" i="3"/>
  <c r="F16" i="3"/>
  <c r="F17" i="3"/>
  <c r="F18" i="3"/>
  <c r="F19" i="3"/>
  <c r="I15" i="3"/>
  <c r="L15" i="3"/>
  <c r="L16" i="3"/>
  <c r="L17" i="3"/>
  <c r="L18" i="3"/>
  <c r="F19" i="1"/>
  <c r="F16" i="1"/>
  <c r="F15" i="1"/>
  <c r="F5" i="1"/>
  <c r="F6" i="1"/>
  <c r="F7" i="1"/>
  <c r="F8" i="1"/>
  <c r="F9" i="1"/>
  <c r="F10" i="1"/>
  <c r="F11" i="1"/>
  <c r="F12" i="1"/>
  <c r="F4" i="1"/>
  <c r="M16" i="3" l="1"/>
  <c r="M18" i="3"/>
  <c r="M17" i="3"/>
  <c r="M15" i="3"/>
  <c r="N18" i="3"/>
  <c r="N16" i="3"/>
  <c r="N17" i="3"/>
  <c r="N15" i="3"/>
  <c r="F21" i="1"/>
  <c r="F8" i="3" l="1"/>
  <c r="L8" i="3" l="1"/>
  <c r="L9" i="3"/>
  <c r="L10" i="3"/>
  <c r="L11" i="3"/>
  <c r="L12" i="3"/>
  <c r="L13" i="3"/>
  <c r="L14" i="3"/>
  <c r="L19" i="3"/>
  <c r="L20" i="3"/>
  <c r="L21" i="3"/>
  <c r="L22" i="3"/>
  <c r="L23" i="3"/>
  <c r="L24" i="3"/>
  <c r="L25" i="3"/>
  <c r="L26" i="3"/>
  <c r="L7" i="3"/>
  <c r="I8" i="3"/>
  <c r="I9" i="3"/>
  <c r="I10" i="3"/>
  <c r="I11" i="3"/>
  <c r="I12" i="3"/>
  <c r="I13" i="3"/>
  <c r="I14" i="3"/>
  <c r="I20" i="3"/>
  <c r="I21" i="3"/>
  <c r="I22" i="3"/>
  <c r="I23" i="3"/>
  <c r="I24" i="3"/>
  <c r="I25" i="3"/>
  <c r="I26" i="3"/>
  <c r="I7" i="3"/>
  <c r="F9" i="3"/>
  <c r="F10" i="3"/>
  <c r="F11" i="3"/>
  <c r="F12" i="3"/>
  <c r="F13" i="3"/>
  <c r="F14" i="3"/>
  <c r="F20" i="3"/>
  <c r="F21" i="3"/>
  <c r="F22" i="3"/>
  <c r="F23" i="3"/>
  <c r="F24" i="3"/>
  <c r="F25" i="3"/>
  <c r="F26" i="3"/>
  <c r="F7" i="3"/>
  <c r="M8" i="3" l="1"/>
  <c r="M21" i="3"/>
  <c r="M20" i="3"/>
  <c r="M13" i="3"/>
  <c r="M22" i="3"/>
  <c r="M9" i="3"/>
  <c r="M7" i="3"/>
  <c r="M14" i="3"/>
  <c r="M25" i="3"/>
  <c r="M11" i="3"/>
  <c r="M26" i="3"/>
  <c r="M12" i="3"/>
  <c r="M24" i="3"/>
  <c r="M23" i="3"/>
  <c r="M10" i="3"/>
  <c r="N19" i="3"/>
  <c r="M19" i="3"/>
  <c r="N13" i="3"/>
  <c r="N20" i="3"/>
  <c r="N21" i="3"/>
  <c r="N8" i="3"/>
  <c r="N14" i="3"/>
  <c r="N26" i="3"/>
  <c r="N25" i="3"/>
  <c r="N11" i="3"/>
  <c r="N12" i="3"/>
  <c r="N23" i="3"/>
  <c r="N24" i="3"/>
  <c r="N10" i="3"/>
  <c r="N22" i="3"/>
  <c r="N9" i="3"/>
  <c r="N7" i="3"/>
  <c r="N28" i="3" l="1"/>
</calcChain>
</file>

<file path=xl/sharedStrings.xml><?xml version="1.0" encoding="utf-8"?>
<sst xmlns="http://schemas.openxmlformats.org/spreadsheetml/2006/main" count="95" uniqueCount="63">
  <si>
    <t>Perceel 2 en 3: Eenheidstarieven</t>
  </si>
  <si>
    <t>Uurtarieven per functie</t>
  </si>
  <si>
    <t>Uurtarief</t>
  </si>
  <si>
    <t>Minimaal uurtarief</t>
  </si>
  <si>
    <t>Maximaal uurtarief</t>
  </si>
  <si>
    <t>Maxmaal aantal punten</t>
  </si>
  <si>
    <t>Behaalde aantal punten</t>
  </si>
  <si>
    <t>Project / onderhoudsmonteur</t>
  </si>
  <si>
    <t>Servicemonteur</t>
  </si>
  <si>
    <t>Servicetechnicus</t>
  </si>
  <si>
    <t>Specialist service</t>
  </si>
  <si>
    <t xml:space="preserve">Expert bijzondere installaties  </t>
  </si>
  <si>
    <t xml:space="preserve">Expert plus bijzondere installaties  </t>
  </si>
  <si>
    <t>Werkvoorbereider - calculator</t>
  </si>
  <si>
    <t>Projectleider</t>
  </si>
  <si>
    <t>Onderhoudsadviseur</t>
  </si>
  <si>
    <t>Toeslag op uurtarief buiten kantooruren</t>
  </si>
  <si>
    <t>%</t>
  </si>
  <si>
    <t>Minimaal percentage</t>
  </si>
  <si>
    <t>Maximaal percentage</t>
  </si>
  <si>
    <t>Toeslag op uurtarief maandag t/m vrijdag
van 18.00 tot 06.00 uur en zaterdag</t>
  </si>
  <si>
    <t>Toeslag op uurtarief zondag en feestdagen</t>
  </si>
  <si>
    <t>Toeslag voor winst &amp; risico</t>
  </si>
  <si>
    <t>Opslagpercentage netto materiaalkosten</t>
  </si>
  <si>
    <t>Perceel 2 en 3:  Urenbesteding contractonderhoud</t>
  </si>
  <si>
    <t>Indicatie tijdsbesteding contractonderhoud</t>
  </si>
  <si>
    <t>functie 1</t>
  </si>
  <si>
    <t>functie 2</t>
  </si>
  <si>
    <t>functie 3</t>
  </si>
  <si>
    <t>totaal</t>
  </si>
  <si>
    <t>Aantal</t>
  </si>
  <si>
    <t xml:space="preserve">Perceel </t>
  </si>
  <si>
    <t>uren</t>
  </si>
  <si>
    <t>functie</t>
  </si>
  <si>
    <t>bedrag</t>
  </si>
  <si>
    <t xml:space="preserve">uren </t>
  </si>
  <si>
    <t>onderhouden brand/ ontruimingsinstallatie type A met 30 zones</t>
  </si>
  <si>
    <t>perceel 2,3</t>
  </si>
  <si>
    <t>onderhouden brand/ontruimingsinstallatie type A met aanvullend 30 zones</t>
  </si>
  <si>
    <t>onderhouden brand/ ontruimingsinstallatie type B met 30 zones</t>
  </si>
  <si>
    <t>onderhouden brand/ ontruimingsinstallatie type B aanvullend 30 zones</t>
  </si>
  <si>
    <t>onderhouden inbraakinstallatie met 30 zones</t>
  </si>
  <si>
    <t>onderhouden inbraakinstallatie aanvullend 30 zones</t>
  </si>
  <si>
    <t>simkaart / 5G abbonement voor BMI of inbraakinstallatie per jaar</t>
  </si>
  <si>
    <t>Onderhouden omvormer van PV installatie per stuk</t>
  </si>
  <si>
    <t>Onderhouden omvormer van PV installatie aanvullend per stuk</t>
  </si>
  <si>
    <t>controle noodverlichtingsarmatuur centraal per 10 stuks</t>
  </si>
  <si>
    <t>controle  noodverlichtingsarmatuur centraal aanvullend 10 stuks</t>
  </si>
  <si>
    <t>controle noodverlichtingsarmatuur decentraal per 10 stuks</t>
  </si>
  <si>
    <t>controle noodverlichtingsarmatuur decentraal aanvullend 10 stuks</t>
  </si>
  <si>
    <t xml:space="preserve">controle noodvertlichting centraalinstallatie </t>
  </si>
  <si>
    <t>(standaard) nood/ vlucht verlichtingsarmatuur decentraal vervangen accu per stuk</t>
  </si>
  <si>
    <t>(standaard) nood/ vlucht verlichtingsarmatuur decentraal vervangen 2e accu per stuk</t>
  </si>
  <si>
    <t>(standaard opbouw) nood/ vlucht verlichtingsarmatuur centraal vervangen per stuk</t>
  </si>
  <si>
    <t>(standaard opbouw) nood/ vlucht verlichtingsarmatuur centraal 2e armatuur vervangen per stuk</t>
  </si>
  <si>
    <t>(standaard opbouw) nood/ vlucht verlichtingsarmatuur decentraal vervangen per stuk</t>
  </si>
  <si>
    <t>(standaard opbouw) nood/ vlucht verlichtingsarmatuur decentraal vervangen 2e armatuur per stuk</t>
  </si>
  <si>
    <t xml:space="preserve">Totale kosten Onderhoud   </t>
  </si>
  <si>
    <t>In onderstaande tabel geeft de inschrijver inzicht in de verwachte tijdsbesteding per levering / dienst  voor het jaarlijks terugkerend contractonderhoud.
- Per levering / dienst  (kolom B) dient de gemiddelde tijdsbesteding per functie te worden ingevuld voor het uitvoeren van één keer de beschreven levering / dienst.
- De opgegeven tijdsbesteding is inclusief reistijd, rapportage en algemene kosten.
- Kolom A bevat een fictieve hoeveelheid te leveren leveringen / diensten , bedoeld ter indicatie.
- Er wordt uitgegaan van een bereikbaarheid van de installaties via een trap, met een maximale montagehoogte van minder dan 4 meter.</t>
  </si>
  <si>
    <t xml:space="preserve">levering / dienst </t>
  </si>
  <si>
    <t xml:space="preserve"> per levering/ dienst </t>
  </si>
  <si>
    <t>kolom M  x kolom A</t>
  </si>
  <si>
    <t xml:space="preserve">Totaal behaalde score   (max. 30)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</si>
</sst>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name val="Calibri"/>
      <family val="2"/>
      <scheme val="minor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0"/>
      <color indexed="63"/>
      <name val="Arial"/>
      <family val="2"/>
    </font>
    <font>
      <sz val="14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0" fontId="12" fillId="0" borderId="0"/>
  </cellStyleXfs>
  <cellXfs count="115">
    <xf numFmtId="0" fontId="0" fillId="0" borderId="0" xfId="0"/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9" fontId="7" fillId="0" borderId="7" xfId="0" applyNumberFormat="1" applyFont="1" applyBorder="1" applyAlignment="1">
      <alignment horizontal="center" vertical="center"/>
    </xf>
    <xf numFmtId="9" fontId="7" fillId="0" borderId="8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wrapText="1"/>
    </xf>
    <xf numFmtId="44" fontId="1" fillId="0" borderId="11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13" fillId="0" borderId="2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right" vertical="center"/>
    </xf>
    <xf numFmtId="2" fontId="13" fillId="0" borderId="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44" fontId="2" fillId="0" borderId="8" xfId="0" applyNumberFormat="1" applyFont="1" applyBorder="1" applyAlignment="1">
      <alignment horizontal="center" vertical="top" wrapText="1"/>
    </xf>
    <xf numFmtId="44" fontId="10" fillId="0" borderId="24" xfId="0" applyNumberFormat="1" applyFont="1" applyBorder="1" applyAlignment="1">
      <alignment horizontal="center" vertical="top"/>
    </xf>
    <xf numFmtId="44" fontId="10" fillId="0" borderId="20" xfId="0" applyNumberFormat="1" applyFont="1" applyBorder="1" applyAlignment="1">
      <alignment horizontal="center" vertical="top"/>
    </xf>
    <xf numFmtId="44" fontId="3" fillId="0" borderId="0" xfId="0" applyNumberFormat="1" applyFont="1" applyAlignment="1">
      <alignment vertical="top"/>
    </xf>
    <xf numFmtId="0" fontId="1" fillId="0" borderId="29" xfId="0" applyFont="1" applyBorder="1" applyAlignment="1">
      <alignment horizontal="center" vertical="top" wrapText="1"/>
    </xf>
    <xf numFmtId="44" fontId="10" fillId="0" borderId="12" xfId="0" applyNumberFormat="1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 wrapText="1"/>
    </xf>
    <xf numFmtId="44" fontId="10" fillId="0" borderId="13" xfId="0" applyNumberFormat="1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44" fontId="1" fillId="2" borderId="5" xfId="0" applyNumberFormat="1" applyFont="1" applyFill="1" applyBorder="1" applyAlignment="1" applyProtection="1">
      <alignment horizontal="left" vertical="center" wrapText="1"/>
      <protection locked="0"/>
    </xf>
    <xf numFmtId="1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center" vertical="top" wrapText="1"/>
    </xf>
    <xf numFmtId="0" fontId="10" fillId="2" borderId="7" xfId="0" applyFont="1" applyFill="1" applyBorder="1" applyAlignment="1" applyProtection="1">
      <alignment horizontal="center" vertical="top" wrapText="1"/>
      <protection locked="0"/>
    </xf>
    <xf numFmtId="44" fontId="10" fillId="2" borderId="7" xfId="0" applyNumberFormat="1" applyFont="1" applyFill="1" applyBorder="1" applyAlignment="1" applyProtection="1">
      <alignment vertical="top" wrapText="1"/>
      <protection locked="0"/>
    </xf>
    <xf numFmtId="44" fontId="10" fillId="0" borderId="7" xfId="1" applyFont="1" applyBorder="1" applyAlignment="1">
      <alignment vertical="top"/>
    </xf>
    <xf numFmtId="44" fontId="10" fillId="0" borderId="7" xfId="0" applyNumberFormat="1" applyFont="1" applyBorder="1" applyAlignment="1">
      <alignment horizontal="center" vertical="top"/>
    </xf>
    <xf numFmtId="0" fontId="10" fillId="2" borderId="27" xfId="0" applyFont="1" applyFill="1" applyBorder="1" applyAlignment="1" applyProtection="1">
      <alignment horizontal="center" vertical="top" wrapText="1"/>
      <protection locked="0"/>
    </xf>
    <xf numFmtId="44" fontId="10" fillId="2" borderId="27" xfId="0" applyNumberFormat="1" applyFont="1" applyFill="1" applyBorder="1" applyAlignment="1" applyProtection="1">
      <alignment vertical="top" wrapText="1"/>
      <protection locked="0"/>
    </xf>
    <xf numFmtId="44" fontId="10" fillId="0" borderId="27" xfId="1" applyFont="1" applyBorder="1" applyAlignment="1">
      <alignment vertical="top"/>
    </xf>
    <xf numFmtId="44" fontId="10" fillId="0" borderId="27" xfId="0" applyNumberFormat="1" applyFont="1" applyBorder="1" applyAlignment="1">
      <alignment horizontal="center" vertical="top"/>
    </xf>
    <xf numFmtId="0" fontId="1" fillId="3" borderId="15" xfId="0" applyFont="1" applyFill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0" fontId="10" fillId="2" borderId="8" xfId="0" applyFont="1" applyFill="1" applyBorder="1" applyAlignment="1" applyProtection="1">
      <alignment horizontal="center" vertical="top" wrapText="1"/>
      <protection locked="0"/>
    </xf>
    <xf numFmtId="44" fontId="10" fillId="2" borderId="8" xfId="0" applyNumberFormat="1" applyFont="1" applyFill="1" applyBorder="1" applyAlignment="1" applyProtection="1">
      <alignment vertical="top" wrapText="1"/>
      <protection locked="0"/>
    </xf>
    <xf numFmtId="44" fontId="10" fillId="0" borderId="8" xfId="1" applyFont="1" applyBorder="1" applyAlignment="1">
      <alignment vertical="top"/>
    </xf>
    <xf numFmtId="44" fontId="10" fillId="0" borderId="8" xfId="0" applyNumberFormat="1" applyFont="1" applyBorder="1" applyAlignment="1">
      <alignment horizontal="center" vertical="top"/>
    </xf>
    <xf numFmtId="0" fontId="14" fillId="0" borderId="23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44" fontId="10" fillId="0" borderId="25" xfId="0" applyNumberFormat="1" applyFont="1" applyBorder="1" applyAlignment="1">
      <alignment horizontal="center" vertical="top"/>
    </xf>
    <xf numFmtId="44" fontId="10" fillId="0" borderId="18" xfId="0" applyNumberFormat="1" applyFont="1" applyBorder="1" applyAlignment="1">
      <alignment horizontal="center" vertical="top"/>
    </xf>
    <xf numFmtId="44" fontId="10" fillId="0" borderId="26" xfId="0" applyNumberFormat="1" applyFont="1" applyBorder="1" applyAlignment="1">
      <alignment horizontal="center" vertical="top"/>
    </xf>
    <xf numFmtId="44" fontId="10" fillId="0" borderId="38" xfId="1" applyFont="1" applyBorder="1" applyAlignment="1">
      <alignment vertical="top"/>
    </xf>
    <xf numFmtId="44" fontId="10" fillId="0" borderId="38" xfId="0" applyNumberFormat="1" applyFont="1" applyBorder="1" applyAlignment="1">
      <alignment horizontal="center" vertical="top"/>
    </xf>
    <xf numFmtId="44" fontId="10" fillId="0" borderId="31" xfId="0" applyNumberFormat="1" applyFont="1" applyBorder="1" applyAlignment="1">
      <alignment horizontal="center" vertical="top"/>
    </xf>
    <xf numFmtId="44" fontId="10" fillId="2" borderId="36" xfId="0" applyNumberFormat="1" applyFont="1" applyFill="1" applyBorder="1" applyAlignment="1" applyProtection="1">
      <alignment vertical="top" wrapText="1"/>
      <protection locked="0"/>
    </xf>
    <xf numFmtId="0" fontId="10" fillId="2" borderId="36" xfId="0" applyFont="1" applyFill="1" applyBorder="1" applyAlignment="1" applyProtection="1">
      <alignment horizontal="center" vertical="top" wrapText="1"/>
      <protection locked="0"/>
    </xf>
    <xf numFmtId="0" fontId="1" fillId="0" borderId="36" xfId="0" applyFont="1" applyBorder="1" applyAlignment="1">
      <alignment horizontal="left" vertical="top" wrapText="1"/>
    </xf>
    <xf numFmtId="44" fontId="10" fillId="0" borderId="36" xfId="1" applyFont="1" applyBorder="1" applyAlignment="1">
      <alignment vertical="top"/>
    </xf>
    <xf numFmtId="44" fontId="10" fillId="0" borderId="36" xfId="0" applyNumberFormat="1" applyFont="1" applyBorder="1" applyAlignment="1">
      <alignment horizontal="center" vertical="top"/>
    </xf>
    <xf numFmtId="44" fontId="10" fillId="0" borderId="21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/>
    </xf>
    <xf numFmtId="0" fontId="1" fillId="3" borderId="19" xfId="0" applyFont="1" applyFill="1" applyBorder="1" applyAlignment="1">
      <alignment horizontal="left" vertical="top" wrapText="1"/>
    </xf>
    <xf numFmtId="49" fontId="4" fillId="0" borderId="27" xfId="0" applyNumberFormat="1" applyFont="1" applyBorder="1" applyAlignment="1">
      <alignment vertical="top"/>
    </xf>
    <xf numFmtId="0" fontId="2" fillId="0" borderId="24" xfId="0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13" fillId="0" borderId="6" xfId="0" applyFont="1" applyBorder="1" applyAlignment="1">
      <alignment horizontal="right" vertical="top"/>
    </xf>
    <xf numFmtId="44" fontId="13" fillId="0" borderId="3" xfId="0" applyNumberFormat="1" applyFont="1" applyBorder="1" applyAlignment="1">
      <alignment horizontal="center" vertical="top"/>
    </xf>
    <xf numFmtId="0" fontId="3" fillId="0" borderId="9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9" fontId="2" fillId="0" borderId="27" xfId="0" applyNumberFormat="1" applyFont="1" applyBorder="1" applyAlignment="1">
      <alignment horizontal="center" vertical="top"/>
    </xf>
    <xf numFmtId="0" fontId="2" fillId="0" borderId="25" xfId="0" applyFont="1" applyBorder="1" applyAlignment="1">
      <alignment horizontal="center" vertical="center"/>
    </xf>
    <xf numFmtId="44" fontId="2" fillId="0" borderId="26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49" fontId="4" fillId="0" borderId="39" xfId="0" applyNumberFormat="1" applyFont="1" applyBorder="1" applyAlignment="1">
      <alignment horizontal="left" vertical="top"/>
    </xf>
    <xf numFmtId="49" fontId="4" fillId="0" borderId="40" xfId="0" applyNumberFormat="1" applyFont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0" fontId="6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0" fontId="2" fillId="0" borderId="27" xfId="0" applyFont="1" applyBorder="1" applyAlignment="1">
      <alignment horizontal="center" vertical="center"/>
    </xf>
  </cellXfs>
  <cellStyles count="3">
    <cellStyle name="Standaard" xfId="0" builtinId="0"/>
    <cellStyle name="Standaard 2" xfId="2" xr:uid="{685D1F18-6AB2-4C4A-ABB6-9E70776B80A4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2838-39E9-4728-883B-962E2298F4CD}">
  <sheetPr>
    <pageSetUpPr fitToPage="1"/>
  </sheetPr>
  <dimension ref="A1:I21"/>
  <sheetViews>
    <sheetView tabSelected="1" view="pageBreakPreview" zoomScaleNormal="100" zoomScaleSheetLayoutView="100" workbookViewId="0">
      <selection activeCell="M18" sqref="M18"/>
    </sheetView>
  </sheetViews>
  <sheetFormatPr defaultColWidth="8.85546875" defaultRowHeight="14.25" x14ac:dyDescent="0.25"/>
  <cols>
    <col min="1" max="1" width="55.85546875" style="11" bestFit="1" customWidth="1"/>
    <col min="2" max="2" width="14.7109375" style="11" customWidth="1"/>
    <col min="3" max="3" width="11.7109375" style="11" customWidth="1"/>
    <col min="4" max="5" width="12.7109375" style="11" customWidth="1"/>
    <col min="6" max="6" width="15.28515625" style="11" customWidth="1"/>
    <col min="7" max="7" width="8.85546875" style="11"/>
    <col min="8" max="8" width="0" style="11" hidden="1" customWidth="1"/>
    <col min="9" max="16384" width="8.85546875" style="11"/>
  </cols>
  <sheetData>
    <row r="1" spans="1:9" ht="18.75" thickBot="1" x14ac:dyDescent="0.3">
      <c r="A1" s="105" t="s">
        <v>0</v>
      </c>
      <c r="B1" s="106"/>
      <c r="C1" s="106"/>
      <c r="D1" s="106"/>
      <c r="E1" s="106"/>
      <c r="F1" s="107"/>
      <c r="G1" s="9"/>
      <c r="H1" s="9"/>
      <c r="I1" s="10"/>
    </row>
    <row r="2" spans="1:9" ht="15" thickBot="1" x14ac:dyDescent="0.3">
      <c r="A2" s="95"/>
      <c r="B2" s="96"/>
      <c r="C2" s="96"/>
      <c r="D2" s="96"/>
      <c r="E2" s="96"/>
      <c r="F2" s="97"/>
      <c r="G2" s="12"/>
      <c r="H2" s="12"/>
    </row>
    <row r="3" spans="1:9" ht="42.75" customHeight="1" thickBot="1" x14ac:dyDescent="0.3">
      <c r="A3" s="22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2"/>
      <c r="H3" s="12"/>
    </row>
    <row r="4" spans="1:9" ht="27" customHeight="1" thickBot="1" x14ac:dyDescent="0.3">
      <c r="A4" s="2" t="s">
        <v>7</v>
      </c>
      <c r="B4" s="42">
        <v>0</v>
      </c>
      <c r="C4" s="6">
        <v>60</v>
      </c>
      <c r="D4" s="6">
        <v>85</v>
      </c>
      <c r="E4" s="5">
        <v>2</v>
      </c>
      <c r="F4" s="24" t="str">
        <f>IF(B4&lt;C4,"Te laag",IF(B4&gt;D4,"Te hoog",(D4-B4)/(D4-C4)*E4))</f>
        <v>Te laag</v>
      </c>
      <c r="G4" s="12"/>
    </row>
    <row r="5" spans="1:9" ht="27" customHeight="1" thickBot="1" x14ac:dyDescent="0.3">
      <c r="A5" s="2" t="s">
        <v>8</v>
      </c>
      <c r="B5" s="42">
        <v>0</v>
      </c>
      <c r="C5" s="6">
        <v>70</v>
      </c>
      <c r="D5" s="6">
        <v>95</v>
      </c>
      <c r="E5" s="5">
        <v>2</v>
      </c>
      <c r="F5" s="24" t="str">
        <f t="shared" ref="F5:F12" si="0">IF(B5&lt;C5,"Te laag",IF(B5&gt;D5,"Te hoog",(D5-B5)/(D5-C5)*E5))</f>
        <v>Te laag</v>
      </c>
      <c r="G5" s="12"/>
    </row>
    <row r="6" spans="1:9" ht="27" customHeight="1" thickBot="1" x14ac:dyDescent="0.3">
      <c r="A6" s="2" t="s">
        <v>9</v>
      </c>
      <c r="B6" s="42">
        <v>0</v>
      </c>
      <c r="C6" s="6">
        <v>80</v>
      </c>
      <c r="D6" s="6">
        <v>105</v>
      </c>
      <c r="E6" s="5">
        <v>2</v>
      </c>
      <c r="F6" s="24" t="str">
        <f t="shared" si="0"/>
        <v>Te laag</v>
      </c>
      <c r="G6" s="12"/>
      <c r="H6" s="12"/>
    </row>
    <row r="7" spans="1:9" ht="27" customHeight="1" thickBot="1" x14ac:dyDescent="0.3">
      <c r="A7" s="2" t="s">
        <v>10</v>
      </c>
      <c r="B7" s="42"/>
      <c r="C7" s="6">
        <v>90</v>
      </c>
      <c r="D7" s="6">
        <v>115</v>
      </c>
      <c r="E7" s="5">
        <v>2</v>
      </c>
      <c r="F7" s="24" t="str">
        <f t="shared" si="0"/>
        <v>Te laag</v>
      </c>
      <c r="G7" s="12"/>
      <c r="H7" s="12"/>
    </row>
    <row r="8" spans="1:9" ht="27" customHeight="1" thickBot="1" x14ac:dyDescent="0.3">
      <c r="A8" s="2" t="s">
        <v>11</v>
      </c>
      <c r="B8" s="42"/>
      <c r="C8" s="6">
        <v>110</v>
      </c>
      <c r="D8" s="6">
        <v>135</v>
      </c>
      <c r="E8" s="5">
        <v>2</v>
      </c>
      <c r="F8" s="24" t="str">
        <f t="shared" si="0"/>
        <v>Te laag</v>
      </c>
      <c r="G8" s="12"/>
      <c r="H8" s="12"/>
    </row>
    <row r="9" spans="1:9" ht="27" customHeight="1" thickBot="1" x14ac:dyDescent="0.3">
      <c r="A9" s="2" t="s">
        <v>12</v>
      </c>
      <c r="B9" s="42">
        <v>0</v>
      </c>
      <c r="C9" s="6">
        <v>130</v>
      </c>
      <c r="D9" s="6">
        <v>155</v>
      </c>
      <c r="E9" s="5">
        <v>2</v>
      </c>
      <c r="F9" s="24" t="str">
        <f t="shared" si="0"/>
        <v>Te laag</v>
      </c>
      <c r="G9" s="12"/>
      <c r="H9" s="12"/>
    </row>
    <row r="10" spans="1:9" ht="27" customHeight="1" thickBot="1" x14ac:dyDescent="0.3">
      <c r="A10" s="2" t="s">
        <v>13</v>
      </c>
      <c r="B10" s="42">
        <v>0</v>
      </c>
      <c r="C10" s="6">
        <v>75</v>
      </c>
      <c r="D10" s="6">
        <v>100</v>
      </c>
      <c r="E10" s="5">
        <v>2</v>
      </c>
      <c r="F10" s="24" t="str">
        <f t="shared" si="0"/>
        <v>Te laag</v>
      </c>
      <c r="G10" s="12"/>
      <c r="H10" s="12"/>
    </row>
    <row r="11" spans="1:9" ht="27" customHeight="1" thickBot="1" x14ac:dyDescent="0.3">
      <c r="A11" s="2" t="s">
        <v>14</v>
      </c>
      <c r="B11" s="42">
        <v>0</v>
      </c>
      <c r="C11" s="6">
        <v>85</v>
      </c>
      <c r="D11" s="6">
        <v>110</v>
      </c>
      <c r="E11" s="5">
        <v>2</v>
      </c>
      <c r="F11" s="24" t="str">
        <f t="shared" si="0"/>
        <v>Te laag</v>
      </c>
      <c r="G11" s="12"/>
      <c r="H11" s="12"/>
    </row>
    <row r="12" spans="1:9" ht="27" customHeight="1" thickBot="1" x14ac:dyDescent="0.3">
      <c r="A12" s="2" t="s">
        <v>15</v>
      </c>
      <c r="B12" s="42">
        <v>0</v>
      </c>
      <c r="C12" s="6">
        <v>95</v>
      </c>
      <c r="D12" s="6">
        <v>120</v>
      </c>
      <c r="E12" s="5">
        <v>2</v>
      </c>
      <c r="F12" s="24" t="str">
        <f t="shared" si="0"/>
        <v>Te laag</v>
      </c>
      <c r="G12" s="12"/>
      <c r="H12" s="12"/>
    </row>
    <row r="13" spans="1:9" ht="12.75" customHeight="1" thickBot="1" x14ac:dyDescent="0.3">
      <c r="A13" s="21"/>
      <c r="B13" s="14"/>
      <c r="C13" s="14"/>
      <c r="D13" s="14"/>
      <c r="E13" s="15"/>
      <c r="F13" s="15"/>
      <c r="G13" s="12"/>
      <c r="H13" s="12"/>
    </row>
    <row r="14" spans="1:9" ht="27" customHeight="1" thickBot="1" x14ac:dyDescent="0.3">
      <c r="A14" s="23" t="s">
        <v>16</v>
      </c>
      <c r="B14" s="13" t="s">
        <v>17</v>
      </c>
      <c r="C14" s="13" t="s">
        <v>18</v>
      </c>
      <c r="D14" s="13" t="s">
        <v>19</v>
      </c>
      <c r="E14" s="13" t="s">
        <v>5</v>
      </c>
      <c r="F14" s="13" t="s">
        <v>5</v>
      </c>
      <c r="G14" s="12"/>
      <c r="H14" s="12"/>
    </row>
    <row r="15" spans="1:9" ht="27" customHeight="1" thickBot="1" x14ac:dyDescent="0.3">
      <c r="A15" s="1" t="s">
        <v>20</v>
      </c>
      <c r="B15" s="43"/>
      <c r="C15" s="7">
        <v>1.25</v>
      </c>
      <c r="D15" s="7">
        <v>1.75</v>
      </c>
      <c r="E15" s="3">
        <v>4</v>
      </c>
      <c r="F15" s="25" t="str">
        <f>IF(B15&lt;C15,"Te laag",IF(B15&gt;D15,"Te hoog",(D15-B15)/(D15-C15)*E15))</f>
        <v>Te laag</v>
      </c>
    </row>
    <row r="16" spans="1:9" ht="27" customHeight="1" thickBot="1" x14ac:dyDescent="0.3">
      <c r="A16" s="1" t="s">
        <v>21</v>
      </c>
      <c r="B16" s="43"/>
      <c r="C16" s="8">
        <v>1.5</v>
      </c>
      <c r="D16" s="8">
        <v>2</v>
      </c>
      <c r="E16" s="4">
        <v>2</v>
      </c>
      <c r="F16" s="25" t="str">
        <f>IF(B16&lt;C16,"Te laag",IF(B16&gt;D16,"Te hoog",(D16-B16)/(D16-C16)*E16))</f>
        <v>Te laag</v>
      </c>
    </row>
    <row r="17" spans="1:8" ht="12.75" customHeight="1" thickBot="1" x14ac:dyDescent="0.3">
      <c r="A17" s="21"/>
      <c r="B17" s="14"/>
      <c r="C17" s="14"/>
      <c r="D17" s="14"/>
      <c r="E17" s="15"/>
      <c r="F17" s="15"/>
      <c r="G17" s="12"/>
      <c r="H17" s="12"/>
    </row>
    <row r="18" spans="1:8" ht="27" customHeight="1" thickBot="1" x14ac:dyDescent="0.3">
      <c r="A18" s="23" t="s">
        <v>22</v>
      </c>
      <c r="B18" s="13" t="s">
        <v>17</v>
      </c>
      <c r="C18" s="13" t="s">
        <v>18</v>
      </c>
      <c r="D18" s="13" t="s">
        <v>19</v>
      </c>
      <c r="E18" s="13" t="s">
        <v>5</v>
      </c>
      <c r="F18" s="13" t="s">
        <v>5</v>
      </c>
      <c r="G18" s="12"/>
      <c r="H18" s="12"/>
    </row>
    <row r="19" spans="1:8" ht="27" customHeight="1" thickBot="1" x14ac:dyDescent="0.3">
      <c r="A19" s="21" t="s">
        <v>23</v>
      </c>
      <c r="B19" s="44"/>
      <c r="C19" s="7">
        <v>0</v>
      </c>
      <c r="D19" s="7">
        <v>0.05</v>
      </c>
      <c r="E19" s="3">
        <v>6</v>
      </c>
      <c r="F19" s="25" t="str">
        <f>IF(B19="","Te laag",IF(B19&gt;D19,"Te hoog",(D19-B19)/(D19-C19)*E19))</f>
        <v>Te laag</v>
      </c>
    </row>
    <row r="20" spans="1:8" ht="15" thickBot="1" x14ac:dyDescent="0.3"/>
    <row r="21" spans="1:8" ht="27.75" customHeight="1" thickBot="1" x14ac:dyDescent="0.3">
      <c r="A21" s="17"/>
      <c r="B21" s="18"/>
      <c r="C21" s="18"/>
      <c r="D21" s="18"/>
      <c r="E21" s="19" t="s">
        <v>62</v>
      </c>
      <c r="F21" s="20">
        <f>SUM(F4:F12,F15:F16,F19)</f>
        <v>0</v>
      </c>
    </row>
  </sheetData>
  <sheetProtection algorithmName="SHA-512" hashValue="3CVqJUD/aV6ODDiVVx8oZjGo1H+UUIibMuP6XsXdjOVLJA9ODRHsdOoFiBz3TATza0lpW4CL5nDDr/MeGJ3Pow==" saltValue="6Px19M0eLvgDySKzEBbjzA==" spinCount="100000" sheet="1" objects="1" scenarios="1"/>
  <mergeCells count="1">
    <mergeCell ref="A1:F1"/>
  </mergeCells>
  <pageMargins left="0.70866141732283472" right="0.70866141732283472" top="1.37" bottom="0.74803149606299213" header="0.31496062992125984" footer="0.31496062992125984"/>
  <pageSetup paperSize="9" scale="7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49E30-BC36-463F-85FD-194B19D2E19A}">
  <sheetPr>
    <pageSetUpPr fitToPage="1"/>
  </sheetPr>
  <dimension ref="A1:P31"/>
  <sheetViews>
    <sheetView view="pageBreakPreview" zoomScale="85" zoomScaleNormal="85" zoomScaleSheetLayoutView="85" workbookViewId="0">
      <selection activeCell="E10" sqref="E10"/>
    </sheetView>
  </sheetViews>
  <sheetFormatPr defaultColWidth="8.85546875" defaultRowHeight="14.25" x14ac:dyDescent="0.25"/>
  <cols>
    <col min="1" max="1" width="6.85546875" style="26" customWidth="1"/>
    <col min="2" max="2" width="82.42578125" style="11" bestFit="1" customWidth="1"/>
    <col min="3" max="3" width="10.140625" style="11" bestFit="1" customWidth="1"/>
    <col min="4" max="4" width="7.85546875" style="26" customWidth="1"/>
    <col min="5" max="5" width="16.42578125" style="11" customWidth="1"/>
    <col min="6" max="6" width="10.28515625" style="11" customWidth="1"/>
    <col min="7" max="7" width="8.85546875" style="26"/>
    <col min="8" max="8" width="16.140625" style="11" customWidth="1"/>
    <col min="9" max="9" width="10.140625" style="26" customWidth="1"/>
    <col min="10" max="10" width="8.85546875" style="26"/>
    <col min="11" max="11" width="16.140625" style="11" customWidth="1"/>
    <col min="12" max="12" width="11" style="26" customWidth="1"/>
    <col min="13" max="13" width="20" style="26" bestFit="1" customWidth="1"/>
    <col min="14" max="14" width="19.28515625" style="26" customWidth="1"/>
    <col min="15" max="15" width="8.85546875" style="11"/>
    <col min="16" max="16" width="10.28515625" style="11" customWidth="1"/>
    <col min="17" max="16384" width="8.85546875" style="11"/>
  </cols>
  <sheetData>
    <row r="1" spans="1:16" ht="18" x14ac:dyDescent="0.25">
      <c r="A1" s="84"/>
      <c r="B1" s="108" t="s">
        <v>24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9"/>
    </row>
    <row r="2" spans="1:16" ht="18.75" thickBot="1" x14ac:dyDescent="0.3">
      <c r="A2" s="98"/>
      <c r="B2" s="99"/>
      <c r="C2" s="99"/>
      <c r="D2" s="100"/>
      <c r="E2" s="96"/>
      <c r="F2" s="96"/>
      <c r="G2" s="100"/>
      <c r="H2" s="96"/>
      <c r="I2" s="100"/>
      <c r="J2" s="100"/>
      <c r="K2" s="96"/>
      <c r="L2" s="100"/>
      <c r="M2" s="100"/>
      <c r="N2" s="101"/>
    </row>
    <row r="3" spans="1:16" ht="29.45" customHeight="1" thickBot="1" x14ac:dyDescent="0.3">
      <c r="A3" s="27"/>
      <c r="B3" s="106" t="s">
        <v>25</v>
      </c>
      <c r="C3" s="106"/>
      <c r="D3" s="110"/>
      <c r="E3" s="110"/>
      <c r="F3" s="110"/>
      <c r="G3" s="110"/>
      <c r="H3" s="110"/>
      <c r="I3" s="110"/>
      <c r="J3" s="110"/>
      <c r="K3" s="110"/>
      <c r="L3" s="16"/>
      <c r="M3" s="16"/>
      <c r="N3" s="28"/>
    </row>
    <row r="4" spans="1:16" ht="87.75" customHeight="1" thickBot="1" x14ac:dyDescent="0.3">
      <c r="A4" s="29"/>
      <c r="B4" s="111" t="s">
        <v>58</v>
      </c>
      <c r="C4" s="111"/>
      <c r="D4" s="112"/>
      <c r="E4" s="112"/>
      <c r="F4" s="112"/>
      <c r="G4" s="112"/>
      <c r="H4" s="113"/>
      <c r="I4" s="113"/>
      <c r="J4" s="113"/>
      <c r="K4" s="113"/>
      <c r="N4" s="30"/>
    </row>
    <row r="5" spans="1:16" ht="18" customHeight="1" x14ac:dyDescent="0.25">
      <c r="A5" s="84"/>
      <c r="B5" s="102" t="s">
        <v>59</v>
      </c>
      <c r="C5" s="86"/>
      <c r="D5" s="114" t="s">
        <v>26</v>
      </c>
      <c r="E5" s="114"/>
      <c r="F5" s="114"/>
      <c r="G5" s="114" t="s">
        <v>27</v>
      </c>
      <c r="H5" s="114"/>
      <c r="I5" s="114"/>
      <c r="J5" s="114" t="s">
        <v>28</v>
      </c>
      <c r="K5" s="114"/>
      <c r="L5" s="114"/>
      <c r="M5" s="103" t="s">
        <v>29</v>
      </c>
      <c r="N5" s="87" t="s">
        <v>29</v>
      </c>
    </row>
    <row r="6" spans="1:16" ht="17.25" customHeight="1" thickBot="1" x14ac:dyDescent="0.3">
      <c r="A6" s="88" t="s">
        <v>30</v>
      </c>
      <c r="B6" s="89"/>
      <c r="C6" s="89" t="s">
        <v>31</v>
      </c>
      <c r="D6" s="89" t="s">
        <v>32</v>
      </c>
      <c r="E6" s="31" t="s">
        <v>33</v>
      </c>
      <c r="F6" s="31" t="s">
        <v>34</v>
      </c>
      <c r="G6" s="31" t="s">
        <v>35</v>
      </c>
      <c r="H6" s="90" t="s">
        <v>33</v>
      </c>
      <c r="I6" s="31" t="s">
        <v>34</v>
      </c>
      <c r="J6" s="31" t="s">
        <v>35</v>
      </c>
      <c r="K6" s="31" t="s">
        <v>33</v>
      </c>
      <c r="L6" s="31" t="s">
        <v>34</v>
      </c>
      <c r="M6" s="104" t="s">
        <v>60</v>
      </c>
      <c r="N6" s="91" t="s">
        <v>61</v>
      </c>
    </row>
    <row r="7" spans="1:16" ht="17.25" customHeight="1" x14ac:dyDescent="0.25">
      <c r="A7" s="49">
        <v>40</v>
      </c>
      <c r="B7" s="85" t="s">
        <v>36</v>
      </c>
      <c r="C7" s="79" t="s">
        <v>37</v>
      </c>
      <c r="D7" s="78"/>
      <c r="E7" s="53"/>
      <c r="F7" s="80">
        <f>IFERROR( INDEX(Eenheidstarieven!$B$4:$B$12, MATCH('Urenbesteding contractonderhoud'!E7,Eenheidstarieven!$A$4:$A$12,0)) * D7,0)</f>
        <v>0</v>
      </c>
      <c r="G7" s="78"/>
      <c r="H7" s="77"/>
      <c r="I7" s="81">
        <f>IFERROR( INDEX(Eenheidstarieven!$B$4:$B$12, MATCH('Urenbesteding contractonderhoud'!H7,Eenheidstarieven!$A$4:$A$12,0)) * G7,0)</f>
        <v>0</v>
      </c>
      <c r="J7" s="78"/>
      <c r="K7" s="77"/>
      <c r="L7" s="82">
        <f>IFERROR( INDEX(Eenheidstarieven!$B$4:$B$12, MATCH('Urenbesteding contractonderhoud'!K7,Eenheidstarieven!$A$4:$A$12,0)) * J7,0)</f>
        <v>0</v>
      </c>
      <c r="M7" s="33">
        <f>(F7+I7+L7)</f>
        <v>0</v>
      </c>
      <c r="N7" s="33">
        <f>A7*(F7+I7+L7)</f>
        <v>0</v>
      </c>
      <c r="P7" s="34"/>
    </row>
    <row r="8" spans="1:16" ht="17.25" customHeight="1" x14ac:dyDescent="0.25">
      <c r="A8" s="47">
        <v>20</v>
      </c>
      <c r="B8" s="60" t="s">
        <v>38</v>
      </c>
      <c r="C8" s="48" t="s">
        <v>37</v>
      </c>
      <c r="D8" s="52"/>
      <c r="E8" s="53"/>
      <c r="F8" s="54">
        <f>IFERROR( INDEX(Eenheidstarieven!$B$4:$B$12, MATCH('Urenbesteding contractonderhoud'!E8,Eenheidstarieven!$A$4:$A$12,0)) * D8,0)</f>
        <v>0</v>
      </c>
      <c r="G8" s="52"/>
      <c r="H8" s="53"/>
      <c r="I8" s="55">
        <f>IFERROR( INDEX(Eenheidstarieven!$B$4:$B$12, MATCH('Urenbesteding contractonderhoud'!H8,Eenheidstarieven!$A$4:$A$12,0)) * G8,0)</f>
        <v>0</v>
      </c>
      <c r="J8" s="52"/>
      <c r="K8" s="53"/>
      <c r="L8" s="72">
        <f>IFERROR( INDEX(Eenheidstarieven!$B$4:$B$12, MATCH('Urenbesteding contractonderhoud'!K8,Eenheidstarieven!$A$4:$A$12,0)) * J8,0)</f>
        <v>0</v>
      </c>
      <c r="M8" s="36">
        <f t="shared" ref="M8:M26" si="0">(F8+I8+L8)</f>
        <v>0</v>
      </c>
      <c r="N8" s="36">
        <f t="shared" ref="N8:N26" si="1">A8*(F8+I8+L8)</f>
        <v>0</v>
      </c>
    </row>
    <row r="9" spans="1:16" ht="17.25" customHeight="1" x14ac:dyDescent="0.25">
      <c r="A9" s="47">
        <v>4</v>
      </c>
      <c r="B9" s="61" t="s">
        <v>39</v>
      </c>
      <c r="C9" s="48" t="s">
        <v>37</v>
      </c>
      <c r="D9" s="52"/>
      <c r="E9" s="53"/>
      <c r="F9" s="54">
        <f>IFERROR( INDEX(Eenheidstarieven!$B$4:$B$12, MATCH('Urenbesteding contractonderhoud'!E9,Eenheidstarieven!$A$4:$A$12,0)) * D9,0)</f>
        <v>0</v>
      </c>
      <c r="G9" s="52"/>
      <c r="H9" s="53"/>
      <c r="I9" s="55">
        <f>IFERROR( INDEX(Eenheidstarieven!$B$4:$B$12, MATCH('Urenbesteding contractonderhoud'!H9,Eenheidstarieven!$A$4:$A$12,0)) * G9,0)</f>
        <v>0</v>
      </c>
      <c r="J9" s="52"/>
      <c r="K9" s="53"/>
      <c r="L9" s="72">
        <f>IFERROR( INDEX(Eenheidstarieven!$B$4:$B$12, MATCH('Urenbesteding contractonderhoud'!K9,Eenheidstarieven!$A$4:$A$12,0)) * J9,0)</f>
        <v>0</v>
      </c>
      <c r="M9" s="36">
        <f t="shared" si="0"/>
        <v>0</v>
      </c>
      <c r="N9" s="36">
        <f t="shared" si="1"/>
        <v>0</v>
      </c>
    </row>
    <row r="10" spans="1:16" ht="17.25" customHeight="1" thickBot="1" x14ac:dyDescent="0.3">
      <c r="A10" s="45">
        <v>4</v>
      </c>
      <c r="B10" s="62" t="s">
        <v>40</v>
      </c>
      <c r="C10" s="50" t="s">
        <v>37</v>
      </c>
      <c r="D10" s="63"/>
      <c r="E10" s="64"/>
      <c r="F10" s="65">
        <f>IFERROR( INDEX(Eenheidstarieven!$B$4:$B$12, MATCH('Urenbesteding contractonderhoud'!E10,Eenheidstarieven!$A$4:$A$12,0)) * D10,0)</f>
        <v>0</v>
      </c>
      <c r="G10" s="63"/>
      <c r="H10" s="64"/>
      <c r="I10" s="66">
        <f>IFERROR( INDEX(Eenheidstarieven!$B$4:$B$12, MATCH('Urenbesteding contractonderhoud'!H10,Eenheidstarieven!$A$4:$A$12,0)) * G10,0)</f>
        <v>0</v>
      </c>
      <c r="J10" s="63"/>
      <c r="K10" s="64"/>
      <c r="L10" s="73">
        <f>IFERROR( INDEX(Eenheidstarieven!$B$4:$B$12, MATCH('Urenbesteding contractonderhoud'!K10,Eenheidstarieven!$A$4:$A$12,0)) * J10,0)</f>
        <v>0</v>
      </c>
      <c r="M10" s="38">
        <f t="shared" si="0"/>
        <v>0</v>
      </c>
      <c r="N10" s="38">
        <f t="shared" si="1"/>
        <v>0</v>
      </c>
    </row>
    <row r="11" spans="1:16" ht="17.25" customHeight="1" thickBot="1" x14ac:dyDescent="0.3">
      <c r="A11" s="46">
        <v>15</v>
      </c>
      <c r="B11" s="67" t="s">
        <v>41</v>
      </c>
      <c r="C11" s="50" t="s">
        <v>37</v>
      </c>
      <c r="D11" s="56"/>
      <c r="E11" s="57"/>
      <c r="F11" s="58">
        <f>IFERROR( INDEX(Eenheidstarieven!$B$4:$B$12, MATCH('Urenbesteding contractonderhoud'!E11,Eenheidstarieven!$A$4:$A$12,0)) * D11,0)</f>
        <v>0</v>
      </c>
      <c r="G11" s="56"/>
      <c r="H11" s="57"/>
      <c r="I11" s="59">
        <f>IFERROR( INDEX(Eenheidstarieven!$B$4:$B$12, MATCH('Urenbesteding contractonderhoud'!H11,Eenheidstarieven!$A$4:$A$12,0)) * G11,0)</f>
        <v>0</v>
      </c>
      <c r="J11" s="56"/>
      <c r="K11" s="57"/>
      <c r="L11" s="71">
        <f>IFERROR( INDEX(Eenheidstarieven!$B$4:$B$12, MATCH('Urenbesteding contractonderhoud'!K11,Eenheidstarieven!$A$4:$A$12,0)) * J11,0)</f>
        <v>0</v>
      </c>
      <c r="M11" s="32">
        <f t="shared" si="0"/>
        <v>0</v>
      </c>
      <c r="N11" s="32">
        <f t="shared" si="1"/>
        <v>0</v>
      </c>
    </row>
    <row r="12" spans="1:16" ht="17.25" customHeight="1" thickBot="1" x14ac:dyDescent="0.3">
      <c r="A12" s="47">
        <v>5</v>
      </c>
      <c r="B12" s="61" t="s">
        <v>42</v>
      </c>
      <c r="C12" s="50" t="s">
        <v>37</v>
      </c>
      <c r="D12" s="52"/>
      <c r="E12" s="53"/>
      <c r="F12" s="54">
        <f>IFERROR( INDEX(Eenheidstarieven!$B$4:$B$12, MATCH('Urenbesteding contractonderhoud'!E12,Eenheidstarieven!$A$4:$A$12,0)) * D12,0)</f>
        <v>0</v>
      </c>
      <c r="G12" s="52"/>
      <c r="H12" s="53"/>
      <c r="I12" s="55">
        <f>IFERROR( INDEX(Eenheidstarieven!$B$4:$B$12, MATCH('Urenbesteding contractonderhoud'!H12,Eenheidstarieven!$A$4:$A$12,0)) * G12,0)</f>
        <v>0</v>
      </c>
      <c r="J12" s="52"/>
      <c r="K12" s="53"/>
      <c r="L12" s="72">
        <f>IFERROR( INDEX(Eenheidstarieven!$B$4:$B$12, MATCH('Urenbesteding contractonderhoud'!K12,Eenheidstarieven!$A$4:$A$12,0)) * J12,0)</f>
        <v>0</v>
      </c>
      <c r="M12" s="36">
        <f t="shared" si="0"/>
        <v>0</v>
      </c>
      <c r="N12" s="36">
        <f t="shared" si="1"/>
        <v>0</v>
      </c>
    </row>
    <row r="13" spans="1:16" ht="17.25" customHeight="1" thickBot="1" x14ac:dyDescent="0.3">
      <c r="A13" s="45">
        <v>30</v>
      </c>
      <c r="B13" s="62" t="s">
        <v>43</v>
      </c>
      <c r="C13" s="50" t="s">
        <v>37</v>
      </c>
      <c r="D13" s="63"/>
      <c r="E13" s="64"/>
      <c r="F13" s="65">
        <f>IFERROR( INDEX(Eenheidstarieven!$B$4:$B$12, MATCH('Urenbesteding contractonderhoud'!E13,Eenheidstarieven!$A$4:$A$12,0)) * D13,0)</f>
        <v>0</v>
      </c>
      <c r="G13" s="63"/>
      <c r="H13" s="64"/>
      <c r="I13" s="66">
        <f>IFERROR( INDEX(Eenheidstarieven!$B$4:$B$12, MATCH('Urenbesteding contractonderhoud'!H13,Eenheidstarieven!$A$4:$A$12,0)) * G13,0)</f>
        <v>0</v>
      </c>
      <c r="J13" s="63"/>
      <c r="K13" s="64"/>
      <c r="L13" s="73">
        <f>IFERROR( INDEX(Eenheidstarieven!$B$4:$B$12, MATCH('Urenbesteding contractonderhoud'!K13,Eenheidstarieven!$A$4:$A$12,0)) * J13,0)</f>
        <v>0</v>
      </c>
      <c r="M13" s="38">
        <f t="shared" si="0"/>
        <v>0</v>
      </c>
      <c r="N13" s="38">
        <f t="shared" si="1"/>
        <v>0</v>
      </c>
    </row>
    <row r="14" spans="1:16" ht="17.25" customHeight="1" thickBot="1" x14ac:dyDescent="0.3">
      <c r="A14" s="46">
        <v>50</v>
      </c>
      <c r="B14" s="67" t="s">
        <v>44</v>
      </c>
      <c r="C14" s="50" t="s">
        <v>37</v>
      </c>
      <c r="D14" s="56"/>
      <c r="E14" s="57"/>
      <c r="F14" s="58">
        <f>IFERROR( INDEX(Eenheidstarieven!$B$4:$B$12, MATCH('Urenbesteding contractonderhoud'!E14,Eenheidstarieven!$A$4:$A$12,0)) * D14,0)</f>
        <v>0</v>
      </c>
      <c r="G14" s="56"/>
      <c r="H14" s="57"/>
      <c r="I14" s="59">
        <f>IFERROR( INDEX(Eenheidstarieven!$B$4:$B$12, MATCH('Urenbesteding contractonderhoud'!H14,Eenheidstarieven!$A$4:$A$12,0)) * G14,0)</f>
        <v>0</v>
      </c>
      <c r="J14" s="56"/>
      <c r="K14" s="57"/>
      <c r="L14" s="71">
        <f>IFERROR( INDEX(Eenheidstarieven!$B$4:$B$12, MATCH('Urenbesteding contractonderhoud'!K14,Eenheidstarieven!$A$4:$A$12,0)) * J14,0)</f>
        <v>0</v>
      </c>
      <c r="M14" s="32">
        <f t="shared" si="0"/>
        <v>0</v>
      </c>
      <c r="N14" s="32">
        <f t="shared" si="1"/>
        <v>0</v>
      </c>
    </row>
    <row r="15" spans="1:16" ht="17.25" customHeight="1" thickBot="1" x14ac:dyDescent="0.3">
      <c r="A15" s="68">
        <v>20</v>
      </c>
      <c r="B15" s="62" t="s">
        <v>45</v>
      </c>
      <c r="C15" s="50" t="s">
        <v>37</v>
      </c>
      <c r="D15" s="63"/>
      <c r="E15" s="64"/>
      <c r="F15" s="65">
        <f>IFERROR( INDEX(Eenheidstarieven!$B$4:$B$12, MATCH('Urenbesteding contractonderhoud'!E15,Eenheidstarieven!$A$4:$A$12,0)) * D15,0)</f>
        <v>0</v>
      </c>
      <c r="G15" s="63"/>
      <c r="H15" s="64"/>
      <c r="I15" s="66">
        <f>IFERROR( INDEX(Eenheidstarieven!$B$4:$B$12, MATCH('Urenbesteding contractonderhoud'!H15,Eenheidstarieven!$A$4:$A$12,0)) * G15,0)</f>
        <v>0</v>
      </c>
      <c r="J15" s="63"/>
      <c r="K15" s="64"/>
      <c r="L15" s="73">
        <f>IFERROR( INDEX(Eenheidstarieven!$B$4:$B$12, MATCH('Urenbesteding contractonderhoud'!K15,Eenheidstarieven!$A$4:$A$12,0)) * J15,0)</f>
        <v>0</v>
      </c>
      <c r="M15" s="38">
        <f t="shared" si="0"/>
        <v>0</v>
      </c>
      <c r="N15" s="38">
        <f t="shared" si="1"/>
        <v>0</v>
      </c>
    </row>
    <row r="16" spans="1:16" ht="17.25" customHeight="1" thickBot="1" x14ac:dyDescent="0.3">
      <c r="A16" s="39">
        <v>20</v>
      </c>
      <c r="B16" s="83" t="s">
        <v>46</v>
      </c>
      <c r="C16" s="50" t="s">
        <v>37</v>
      </c>
      <c r="D16" s="56"/>
      <c r="E16" s="57"/>
      <c r="F16" s="74">
        <f>IFERROR( INDEX(Eenheidstarieven!$B$4:$B$12, MATCH('Urenbesteding contractonderhoud'!E16,Eenheidstarieven!$A$4:$A$12,0)) * D16,0)</f>
        <v>0</v>
      </c>
      <c r="G16" s="56"/>
      <c r="H16" s="57"/>
      <c r="I16" s="75">
        <f>IFERROR( INDEX(Eenheidstarieven!$B$4:$B$12, MATCH('Urenbesteding contractonderhoud'!H16,Eenheidstarieven!$A$4:$A$12,0)) * G16,0)</f>
        <v>0</v>
      </c>
      <c r="J16" s="56"/>
      <c r="K16" s="57"/>
      <c r="L16" s="76">
        <f>IFERROR( INDEX(Eenheidstarieven!$B$4:$B$12, MATCH('Urenbesteding contractonderhoud'!K16,Eenheidstarieven!$A$4:$A$12,0)) * J16,0)</f>
        <v>0</v>
      </c>
      <c r="M16" s="32">
        <f t="shared" si="0"/>
        <v>0</v>
      </c>
      <c r="N16" s="32">
        <f t="shared" si="1"/>
        <v>0</v>
      </c>
    </row>
    <row r="17" spans="1:14" ht="17.25" customHeight="1" thickBot="1" x14ac:dyDescent="0.3">
      <c r="A17" s="35">
        <v>20</v>
      </c>
      <c r="B17" s="69" t="s">
        <v>47</v>
      </c>
      <c r="C17" s="50" t="s">
        <v>37</v>
      </c>
      <c r="D17" s="52"/>
      <c r="E17" s="53"/>
      <c r="F17" s="54">
        <f>IFERROR( INDEX(Eenheidstarieven!$B$4:$B$12, MATCH('Urenbesteding contractonderhoud'!E17,Eenheidstarieven!$A$4:$A$12,0)) * D17,0)</f>
        <v>0</v>
      </c>
      <c r="G17" s="52"/>
      <c r="H17" s="53"/>
      <c r="I17" s="55">
        <f>IFERROR( INDEX(Eenheidstarieven!$B$4:$B$12, MATCH('Urenbesteding contractonderhoud'!H17,Eenheidstarieven!$A$4:$A$12,0)) * G17,0)</f>
        <v>0</v>
      </c>
      <c r="J17" s="52"/>
      <c r="K17" s="53"/>
      <c r="L17" s="72">
        <f>IFERROR( INDEX(Eenheidstarieven!$B$4:$B$12, MATCH('Urenbesteding contractonderhoud'!K17,Eenheidstarieven!$A$4:$A$12,0)) * J17,0)</f>
        <v>0</v>
      </c>
      <c r="M17" s="36">
        <f t="shared" si="0"/>
        <v>0</v>
      </c>
      <c r="N17" s="36">
        <f t="shared" si="1"/>
        <v>0</v>
      </c>
    </row>
    <row r="18" spans="1:14" ht="17.25" customHeight="1" thickBot="1" x14ac:dyDescent="0.3">
      <c r="A18" s="35">
        <v>90</v>
      </c>
      <c r="B18" s="69" t="s">
        <v>48</v>
      </c>
      <c r="C18" s="50" t="s">
        <v>37</v>
      </c>
      <c r="D18" s="52"/>
      <c r="E18" s="53"/>
      <c r="F18" s="54">
        <f>IFERROR( INDEX(Eenheidstarieven!$B$4:$B$12, MATCH('Urenbesteding contractonderhoud'!E18,Eenheidstarieven!$A$4:$A$12,0)) * D18,0)</f>
        <v>0</v>
      </c>
      <c r="G18" s="52"/>
      <c r="H18" s="53"/>
      <c r="I18" s="55">
        <f>IFERROR( INDEX(Eenheidstarieven!$B$4:$B$12, MATCH('Urenbesteding contractonderhoud'!H18,Eenheidstarieven!$A$4:$A$12,0)) * G18,0)</f>
        <v>0</v>
      </c>
      <c r="J18" s="52"/>
      <c r="K18" s="53"/>
      <c r="L18" s="72">
        <f>IFERROR( INDEX(Eenheidstarieven!$B$4:$B$12, MATCH('Urenbesteding contractonderhoud'!K18,Eenheidstarieven!$A$4:$A$12,0)) * J18,0)</f>
        <v>0</v>
      </c>
      <c r="M18" s="36">
        <f t="shared" si="0"/>
        <v>0</v>
      </c>
      <c r="N18" s="36">
        <f t="shared" si="1"/>
        <v>0</v>
      </c>
    </row>
    <row r="19" spans="1:14" ht="17.25" customHeight="1" thickBot="1" x14ac:dyDescent="0.3">
      <c r="A19" s="35">
        <v>70</v>
      </c>
      <c r="B19" s="69" t="s">
        <v>49</v>
      </c>
      <c r="C19" s="50" t="s">
        <v>37</v>
      </c>
      <c r="D19" s="52"/>
      <c r="E19" s="53"/>
      <c r="F19" s="54">
        <f>IFERROR( INDEX(Eenheidstarieven!$B$4:$B$12, MATCH('Urenbesteding contractonderhoud'!E19,Eenheidstarieven!$A$4:$A$12,0)) * D19,0)</f>
        <v>0</v>
      </c>
      <c r="G19" s="52"/>
      <c r="H19" s="53"/>
      <c r="I19" s="55">
        <f>IFERROR( INDEX(Eenheidstarieven!$B$4:$B$12, MATCH('Urenbesteding contractonderhoud'!H19,Eenheidstarieven!$A$4:$A$12,0)) * G19,0)</f>
        <v>0</v>
      </c>
      <c r="J19" s="52"/>
      <c r="K19" s="53"/>
      <c r="L19" s="72">
        <f>IFERROR( INDEX(Eenheidstarieven!$B$4:$B$12, MATCH('Urenbesteding contractonderhoud'!K19,Eenheidstarieven!$A$4:$A$12,0)) * J19,0)</f>
        <v>0</v>
      </c>
      <c r="M19" s="36">
        <f t="shared" si="0"/>
        <v>0</v>
      </c>
      <c r="N19" s="36">
        <f t="shared" si="1"/>
        <v>0</v>
      </c>
    </row>
    <row r="20" spans="1:14" ht="17.25" customHeight="1" thickBot="1" x14ac:dyDescent="0.3">
      <c r="A20" s="35">
        <v>10</v>
      </c>
      <c r="B20" s="69" t="s">
        <v>50</v>
      </c>
      <c r="C20" s="50" t="s">
        <v>37</v>
      </c>
      <c r="D20" s="52"/>
      <c r="E20" s="53"/>
      <c r="F20" s="54">
        <f>IFERROR( INDEX(Eenheidstarieven!$B$4:$B$12, MATCH('Urenbesteding contractonderhoud'!E20,Eenheidstarieven!$A$4:$A$12,0)) * D20,0)</f>
        <v>0</v>
      </c>
      <c r="G20" s="52"/>
      <c r="H20" s="53"/>
      <c r="I20" s="55">
        <f>IFERROR( INDEX(Eenheidstarieven!$B$4:$B$12, MATCH('Urenbesteding contractonderhoud'!H20,Eenheidstarieven!$A$4:$A$12,0)) * G20,0)</f>
        <v>0</v>
      </c>
      <c r="J20" s="52"/>
      <c r="K20" s="53"/>
      <c r="L20" s="72">
        <f>IFERROR( INDEX(Eenheidstarieven!$B$4:$B$12, MATCH('Urenbesteding contractonderhoud'!K20,Eenheidstarieven!$A$4:$A$12,0)) * J20,0)</f>
        <v>0</v>
      </c>
      <c r="M20" s="36">
        <f t="shared" si="0"/>
        <v>0</v>
      </c>
      <c r="N20" s="36">
        <f t="shared" si="1"/>
        <v>0</v>
      </c>
    </row>
    <row r="21" spans="1:14" ht="17.25" customHeight="1" thickBot="1" x14ac:dyDescent="0.3">
      <c r="A21" s="35">
        <v>80</v>
      </c>
      <c r="B21" s="69" t="s">
        <v>51</v>
      </c>
      <c r="C21" s="50" t="s">
        <v>37</v>
      </c>
      <c r="D21" s="52"/>
      <c r="E21" s="53"/>
      <c r="F21" s="54">
        <f>IFERROR( INDEX(Eenheidstarieven!$B$4:$B$12, MATCH('Urenbesteding contractonderhoud'!E21,Eenheidstarieven!$A$4:$A$12,0)) * D21,0)</f>
        <v>0</v>
      </c>
      <c r="G21" s="52"/>
      <c r="H21" s="53"/>
      <c r="I21" s="55">
        <f>IFERROR( INDEX(Eenheidstarieven!$B$4:$B$12, MATCH('Urenbesteding contractonderhoud'!H21,Eenheidstarieven!$A$4:$A$12,0)) * G21,0)</f>
        <v>0</v>
      </c>
      <c r="J21" s="52"/>
      <c r="K21" s="53"/>
      <c r="L21" s="72">
        <f>IFERROR( INDEX(Eenheidstarieven!$B$4:$B$12, MATCH('Urenbesteding contractonderhoud'!K21,Eenheidstarieven!$A$4:$A$12,0)) * J21,0)</f>
        <v>0</v>
      </c>
      <c r="M21" s="36">
        <f t="shared" si="0"/>
        <v>0</v>
      </c>
      <c r="N21" s="36">
        <f t="shared" si="1"/>
        <v>0</v>
      </c>
    </row>
    <row r="22" spans="1:14" ht="17.25" customHeight="1" thickBot="1" x14ac:dyDescent="0.3">
      <c r="A22" s="51">
        <v>60</v>
      </c>
      <c r="B22" s="70" t="s">
        <v>52</v>
      </c>
      <c r="C22" s="50" t="s">
        <v>37</v>
      </c>
      <c r="D22" s="63"/>
      <c r="E22" s="64"/>
      <c r="F22" s="65">
        <f>IFERROR( INDEX(Eenheidstarieven!$B$4:$B$12, MATCH('Urenbesteding contractonderhoud'!E22,Eenheidstarieven!$A$4:$A$12,0)) * D22,0)</f>
        <v>0</v>
      </c>
      <c r="G22" s="63"/>
      <c r="H22" s="64"/>
      <c r="I22" s="66">
        <f>IFERROR( INDEX(Eenheidstarieven!$B$4:$B$12, MATCH('Urenbesteding contractonderhoud'!H22,Eenheidstarieven!$A$4:$A$12,0)) * G22,0)</f>
        <v>0</v>
      </c>
      <c r="J22" s="63"/>
      <c r="K22" s="64"/>
      <c r="L22" s="73">
        <f>IFERROR( INDEX(Eenheidstarieven!$B$4:$B$12, MATCH('Urenbesteding contractonderhoud'!K22,Eenheidstarieven!$A$4:$A$12,0)) * J22,0)</f>
        <v>0</v>
      </c>
      <c r="M22" s="38">
        <f t="shared" si="0"/>
        <v>0</v>
      </c>
      <c r="N22" s="38">
        <f t="shared" si="1"/>
        <v>0</v>
      </c>
    </row>
    <row r="23" spans="1:14" ht="17.25" customHeight="1" thickBot="1" x14ac:dyDescent="0.3">
      <c r="A23" s="39">
        <v>20</v>
      </c>
      <c r="B23" s="67" t="s">
        <v>53</v>
      </c>
      <c r="C23" s="50" t="s">
        <v>37</v>
      </c>
      <c r="D23" s="56"/>
      <c r="E23" s="57"/>
      <c r="F23" s="58">
        <f>IFERROR( INDEX(Eenheidstarieven!$B$4:$B$12, MATCH('Urenbesteding contractonderhoud'!E23,Eenheidstarieven!$A$4:$A$12,0)) * D23,0)</f>
        <v>0</v>
      </c>
      <c r="G23" s="56"/>
      <c r="H23" s="57"/>
      <c r="I23" s="59">
        <f>IFERROR( INDEX(Eenheidstarieven!$B$4:$B$12, MATCH('Urenbesteding contractonderhoud'!H23,Eenheidstarieven!$A$4:$A$12,0)) * G23,0)</f>
        <v>0</v>
      </c>
      <c r="J23" s="56"/>
      <c r="K23" s="57"/>
      <c r="L23" s="71">
        <f>IFERROR( INDEX(Eenheidstarieven!$B$4:$B$12, MATCH('Urenbesteding contractonderhoud'!K23,Eenheidstarieven!$A$4:$A$12,0)) * J23,0)</f>
        <v>0</v>
      </c>
      <c r="M23" s="32">
        <f t="shared" si="0"/>
        <v>0</v>
      </c>
      <c r="N23" s="32">
        <f t="shared" si="1"/>
        <v>0</v>
      </c>
    </row>
    <row r="24" spans="1:14" ht="17.25" customHeight="1" thickBot="1" x14ac:dyDescent="0.3">
      <c r="A24" s="35">
        <v>20</v>
      </c>
      <c r="B24" s="61" t="s">
        <v>54</v>
      </c>
      <c r="C24" s="50" t="s">
        <v>37</v>
      </c>
      <c r="D24" s="52"/>
      <c r="E24" s="53"/>
      <c r="F24" s="54">
        <f>IFERROR( INDEX(Eenheidstarieven!$B$4:$B$12, MATCH('Urenbesteding contractonderhoud'!E24,Eenheidstarieven!$A$4:$A$12,0)) * D24,0)</f>
        <v>0</v>
      </c>
      <c r="G24" s="52"/>
      <c r="H24" s="53"/>
      <c r="I24" s="55">
        <f>IFERROR( INDEX(Eenheidstarieven!$B$4:$B$12, MATCH('Urenbesteding contractonderhoud'!H24,Eenheidstarieven!$A$4:$A$12,0)) * G24,0)</f>
        <v>0</v>
      </c>
      <c r="J24" s="52"/>
      <c r="K24" s="53"/>
      <c r="L24" s="72">
        <f>IFERROR( INDEX(Eenheidstarieven!$B$4:$B$12, MATCH('Urenbesteding contractonderhoud'!K24,Eenheidstarieven!$A$4:$A$12,0)) * J24,0)</f>
        <v>0</v>
      </c>
      <c r="M24" s="36">
        <f t="shared" si="0"/>
        <v>0</v>
      </c>
      <c r="N24" s="36">
        <f t="shared" si="1"/>
        <v>0</v>
      </c>
    </row>
    <row r="25" spans="1:14" ht="17.25" customHeight="1" thickBot="1" x14ac:dyDescent="0.3">
      <c r="A25" s="35">
        <v>50</v>
      </c>
      <c r="B25" s="61" t="s">
        <v>55</v>
      </c>
      <c r="C25" s="50" t="s">
        <v>37</v>
      </c>
      <c r="D25" s="52"/>
      <c r="E25" s="53"/>
      <c r="F25" s="54">
        <f>IFERROR( INDEX(Eenheidstarieven!$B$4:$B$12, MATCH('Urenbesteding contractonderhoud'!E25,Eenheidstarieven!$A$4:$A$12,0)) * D25,0)</f>
        <v>0</v>
      </c>
      <c r="G25" s="52"/>
      <c r="H25" s="53"/>
      <c r="I25" s="55">
        <f>IFERROR( INDEX(Eenheidstarieven!$B$4:$B$12, MATCH('Urenbesteding contractonderhoud'!H25,Eenheidstarieven!$A$4:$A$12,0)) * G25,0)</f>
        <v>0</v>
      </c>
      <c r="J25" s="52"/>
      <c r="K25" s="53"/>
      <c r="L25" s="72">
        <f>IFERROR( INDEX(Eenheidstarieven!$B$4:$B$12, MATCH('Urenbesteding contractonderhoud'!K25,Eenheidstarieven!$A$4:$A$12,0)) * J25,0)</f>
        <v>0</v>
      </c>
      <c r="M25" s="36">
        <f t="shared" si="0"/>
        <v>0</v>
      </c>
      <c r="N25" s="36">
        <f t="shared" si="1"/>
        <v>0</v>
      </c>
    </row>
    <row r="26" spans="1:14" ht="17.25" customHeight="1" thickBot="1" x14ac:dyDescent="0.3">
      <c r="A26" s="37">
        <v>40</v>
      </c>
      <c r="B26" s="62" t="s">
        <v>56</v>
      </c>
      <c r="C26" s="50" t="s">
        <v>37</v>
      </c>
      <c r="D26" s="63"/>
      <c r="E26" s="64"/>
      <c r="F26" s="65">
        <f>IFERROR( INDEX(Eenheidstarieven!$B$4:$B$12, MATCH('Urenbesteding contractonderhoud'!E26,Eenheidstarieven!$A$4:$A$12,0)) * D26,0)</f>
        <v>0</v>
      </c>
      <c r="G26" s="63"/>
      <c r="H26" s="64"/>
      <c r="I26" s="66">
        <f>IFERROR( INDEX(Eenheidstarieven!$B$4:$B$12, MATCH('Urenbesteding contractonderhoud'!H26,Eenheidstarieven!$A$4:$A$12,0)) * G26,0)</f>
        <v>0</v>
      </c>
      <c r="J26" s="63"/>
      <c r="K26" s="64"/>
      <c r="L26" s="73">
        <f>IFERROR( INDEX(Eenheidstarieven!$B$4:$B$12, MATCH('Urenbesteding contractonderhoud'!K26,Eenheidstarieven!$A$4:$A$12,0)) * J26,0)</f>
        <v>0</v>
      </c>
      <c r="M26" s="38">
        <f t="shared" si="0"/>
        <v>0</v>
      </c>
      <c r="N26" s="38">
        <f t="shared" si="1"/>
        <v>0</v>
      </c>
    </row>
    <row r="27" spans="1:14" ht="25.5" customHeight="1" thickBot="1" x14ac:dyDescent="0.3">
      <c r="B27" s="40"/>
      <c r="C27" s="40"/>
      <c r="D27" s="41"/>
    </row>
    <row r="28" spans="1:14" ht="15.75" thickBot="1" x14ac:dyDescent="0.3">
      <c r="J28" s="27"/>
      <c r="K28" s="92"/>
      <c r="L28" s="93" t="s">
        <v>57</v>
      </c>
      <c r="M28" s="93"/>
      <c r="N28" s="94">
        <f>SUM(N7:N26)</f>
        <v>0</v>
      </c>
    </row>
    <row r="29" spans="1:14" ht="57.6" customHeight="1" x14ac:dyDescent="0.25"/>
    <row r="30" spans="1:14" ht="21.6" customHeight="1" x14ac:dyDescent="0.25"/>
    <row r="31" spans="1:14" ht="68.45" customHeight="1" x14ac:dyDescent="0.25"/>
  </sheetData>
  <sheetProtection algorithmName="SHA-512" hashValue="eC5QNwT7SuZzHcF2Ve6PFp0IhyPO/MIjOWMbJIkeRkPV5zJGrwQbgNrk+iQ/4uayAx+cbKouyJy2vtMkvGx8NQ==" saltValue="KQXYX/zU9KIEWtyImNAewQ==" spinCount="100000" sheet="1" objects="1" scenarios="1"/>
  <mergeCells count="6">
    <mergeCell ref="B1:N1"/>
    <mergeCell ref="B3:K3"/>
    <mergeCell ref="B4:K4"/>
    <mergeCell ref="D5:F5"/>
    <mergeCell ref="G5:I5"/>
    <mergeCell ref="J5:L5"/>
  </mergeCells>
  <pageMargins left="0.70866141732283472" right="0.70866141732283472" top="1.37" bottom="0.74803149606299213" header="0.31496062992125984" footer="0.31496062992125984"/>
  <pageSetup paperSize="8" scale="78" orientation="landscape" r:id="rId1"/>
  <headerFooter>
    <oddHeader>&amp;R&amp;G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9426D2-5F5C-4CC9-A816-94973AD9C34F}">
          <x14:formula1>
            <xm:f>Eenheidstarieven!$A$4:$A$12</xm:f>
          </x14:formula1>
          <xm:sqref>K7:K26 H7:H26 E7:E26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361d3ceefc4464b85133234aef79e41 xmlns="278c3c4d-f426-4f19-87e5-1f9242ca19bd">
      <Terms xmlns="http://schemas.microsoft.com/office/infopath/2007/PartnerControls"/>
    </o361d3ceefc4464b85133234aef79e41>
    <fa126ea1a5bd4327ba499bf040c5b397 xmlns="278c3c4d-f426-4f19-87e5-1f9242ca19bd">
      <Terms xmlns="http://schemas.microsoft.com/office/infopath/2007/PartnerControls"/>
    </fa126ea1a5bd4327ba499bf040c5b397>
    <gshDatum1 xmlns="278c3c4d-f426-4f19-87e5-1f9242ca19bd" xsi:nil="true"/>
    <c523776ef64d44ea944eac43704e0b3b xmlns="278c3c4d-f426-4f19-87e5-1f9242ca19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Concept</TermName>
          <TermId xmlns="http://schemas.microsoft.com/office/infopath/2007/PartnerControls">fac772ea-c83a-4d2d-8153-73dc814209cd</TermId>
        </TermInfo>
      </Terms>
    </c523776ef64d44ea944eac43704e0b3b>
    <TaxCatchAll xmlns="78a3b4ba-c174-4283-91e2-8f1f7da85867">
      <Value>3</Value>
    </TaxCatchAll>
    <lcf76f155ced4ddcb4097134ff3c332f xmlns="9284c476-952b-48db-b1b6-5afed556be3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91687E5F84E948BF907E872186C478" ma:contentTypeVersion="18" ma:contentTypeDescription="Een nieuw document maken." ma:contentTypeScope="" ma:versionID="8818f14d734aa800a5908e9bd4b287a3">
  <xsd:schema xmlns:xsd="http://www.w3.org/2001/XMLSchema" xmlns:xs="http://www.w3.org/2001/XMLSchema" xmlns:p="http://schemas.microsoft.com/office/2006/metadata/properties" xmlns:ns2="278c3c4d-f426-4f19-87e5-1f9242ca19bd" xmlns:ns3="78a3b4ba-c174-4283-91e2-8f1f7da85867" xmlns:ns4="9284c476-952b-48db-b1b6-5afed556be32" targetNamespace="http://schemas.microsoft.com/office/2006/metadata/properties" ma:root="true" ma:fieldsID="16c1a522632075fd785725cc9a4838b5" ns2:_="" ns3:_="" ns4:_="">
    <xsd:import namespace="278c3c4d-f426-4f19-87e5-1f9242ca19bd"/>
    <xsd:import namespace="78a3b4ba-c174-4283-91e2-8f1f7da85867"/>
    <xsd:import namespace="9284c476-952b-48db-b1b6-5afed556be32"/>
    <xsd:element name="properties">
      <xsd:complexType>
        <xsd:sequence>
          <xsd:element name="documentManagement">
            <xsd:complexType>
              <xsd:all>
                <xsd:element ref="ns2:o361d3ceefc4464b85133234aef79e41" minOccurs="0"/>
                <xsd:element ref="ns2:c523776ef64d44ea944eac43704e0b3b" minOccurs="0"/>
                <xsd:element ref="ns2:fa126ea1a5bd4327ba499bf040c5b397" minOccurs="0"/>
                <xsd:element ref="ns2:gshDatum1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lcf76f155ced4ddcb4097134ff3c332f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c3c4d-f426-4f19-87e5-1f9242ca19bd" elementFormDefault="qualified">
    <xsd:import namespace="http://schemas.microsoft.com/office/2006/documentManagement/types"/>
    <xsd:import namespace="http://schemas.microsoft.com/office/infopath/2007/PartnerControls"/>
    <xsd:element name="o361d3ceefc4464b85133234aef79e41" ma:index="8" nillable="true" ma:taxonomy="true" ma:internalName="o361d3ceefc4464b85133234aef79e41" ma:taxonomyFieldName="gshProjectfase" ma:displayName="Fase" ma:default="" ma:fieldId="{8361d3ce-efc4-464b-8513-3234aef79e41}" ma:taxonomyMulti="true" ma:sspId="316ed7d9-15b5-47e9-844d-373de3abdf45" ma:termSetId="1b14d9c9-1ba1-437c-88a1-fc5bebd8c99d" ma:anchorId="89fd39fb-1a8a-46e8-9e2d-7a055a6e57d2" ma:open="false" ma:isKeyword="false">
      <xsd:complexType>
        <xsd:sequence>
          <xsd:element ref="pc:Terms" minOccurs="0" maxOccurs="1"/>
        </xsd:sequence>
      </xsd:complexType>
    </xsd:element>
    <xsd:element name="c523776ef64d44ea944eac43704e0b3b" ma:index="9" nillable="true" ma:taxonomy="true" ma:internalName="c523776ef64d44ea944eac43704e0b3b" ma:taxonomyFieldName="gshDocumentstatus" ma:displayName="Documentstatus" ma:default="3;#Concept|fac772ea-c83a-4d2d-8153-73dc814209cd" ma:fieldId="{c523776e-f64d-44ea-944e-ac43704e0b3b}" ma:sspId="316ed7d9-15b5-47e9-844d-373de3abdf45" ma:termSetId="0e84b077-0e23-4632-8d2a-497ecd0bd3c0" ma:anchorId="6d81ceb0-4683-4b56-80b1-fab3c3860f51" ma:open="false" ma:isKeyword="false">
      <xsd:complexType>
        <xsd:sequence>
          <xsd:element ref="pc:Terms" minOccurs="0" maxOccurs="1"/>
        </xsd:sequence>
      </xsd:complexType>
    </xsd:element>
    <xsd:element name="fa126ea1a5bd4327ba499bf040c5b397" ma:index="10" nillable="true" ma:taxonomy="true" ma:internalName="fa126ea1a5bd4327ba499bf040c5b397" ma:taxonomyFieldName="gshDocumentSoort" ma:displayName="Documentsoort" ma:default="" ma:fieldId="{fa126ea1-a5bd-4327-ba49-9bf040c5b397}" ma:sspId="316ed7d9-15b5-47e9-844d-373de3abdf45" ma:termSetId="3e14d707-b154-48f9-94b8-0e20e88171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shDatum1" ma:index="11" nillable="true" ma:displayName="Datum I binnenkomst/verzending" ma:format="DateTime" ma:internalName="gshDatum1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3b4ba-c174-4283-91e2-8f1f7da8586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792aaa3-4550-4bab-85b8-43f541029e46}" ma:internalName="TaxCatchAll" ma:showField="CatchAllData" ma:web="78a3b4ba-c174-4283-91e2-8f1f7da85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4c476-952b-48db-b1b6-5afed556be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316ed7d9-15b5-47e9-844d-373de3abdf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078C18-0E33-46D2-BBED-1474EAA444EA}">
  <ds:schemaRefs>
    <ds:schemaRef ds:uri="http://purl.org/dc/dcmitype/"/>
    <ds:schemaRef ds:uri="9284c476-952b-48db-b1b6-5afed556be32"/>
    <ds:schemaRef ds:uri="http://schemas.microsoft.com/office/2006/documentManagement/types"/>
    <ds:schemaRef ds:uri="http://purl.org/dc/elements/1.1/"/>
    <ds:schemaRef ds:uri="278c3c4d-f426-4f19-87e5-1f9242ca19bd"/>
    <ds:schemaRef ds:uri="http://schemas.openxmlformats.org/package/2006/metadata/core-properties"/>
    <ds:schemaRef ds:uri="http://schemas.microsoft.com/office/2006/metadata/properties"/>
    <ds:schemaRef ds:uri="78a3b4ba-c174-4283-91e2-8f1f7da85867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B2D4D85-E9AE-4735-92AE-A0A2E4B62C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3D69CC-88B1-4CC7-B3AD-8C60D107F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8c3c4d-f426-4f19-87e5-1f9242ca19bd"/>
    <ds:schemaRef ds:uri="78a3b4ba-c174-4283-91e2-8f1f7da85867"/>
    <ds:schemaRef ds:uri="9284c476-952b-48db-b1b6-5afed556be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Eenheidstarieven</vt:lpstr>
      <vt:lpstr>Urenbesteding contractonderhoud</vt:lpstr>
      <vt:lpstr>Eenheidstarieven!Afdrukbereik</vt:lpstr>
      <vt:lpstr>'Urenbesteding contractonderhoud'!Afdrukbereik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02. Aanbestedingsdocument</dc:title>
  <dc:subject/>
  <dc:creator>Hans-Bart Vink</dc:creator>
  <cp:keywords/>
  <dc:description/>
  <cp:lastModifiedBy>Ignas Pfennings</cp:lastModifiedBy>
  <cp:revision/>
  <cp:lastPrinted>2025-10-22T15:13:32Z</cp:lastPrinted>
  <dcterms:created xsi:type="dcterms:W3CDTF">2021-07-28T13:22:48Z</dcterms:created>
  <dcterms:modified xsi:type="dcterms:W3CDTF">2025-10-27T09:50:59Z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0x010100E791687E5F84E948BF907E872186C478</vt:lpwstr>
  </property>
  <property fmtid="{D5CDD505-2E9C-101B-9397-08002B2CF9AE}" pid="3" name="MediaServiceImageTags">
    <vt:lpwstr/>
  </property>
  <property fmtid="{D5CDD505-2E9C-101B-9397-08002B2CF9AE}" pid="4" name="gshDocumentSoort">
    <vt:lpwstr/>
  </property>
  <property fmtid="{D5CDD505-2E9C-101B-9397-08002B2CF9AE}" pid="5" name="gshProjectfase">
    <vt:lpwstr/>
  </property>
  <property fmtid="{D5CDD505-2E9C-101B-9397-08002B2CF9AE}" pid="6" name="gshDocumentstatus">
    <vt:lpwstr>3;#Concept|fac772ea-c83a-4d2d-8153-73dc814209cd</vt:lpwstr>
  </property>
</Properties>
</file>