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InkoopNECHMalissaLisa/EA Ultrachirurgie appratuur/Heraanbesteding/Nota van Inlichtingen/"/>
    </mc:Choice>
  </mc:AlternateContent>
  <xr:revisionPtr revIDLastSave="59" documentId="8_{F7725211-27CB-4BDA-BD8D-AE80478D78CE}" xr6:coauthVersionLast="47" xr6:coauthVersionMax="47" xr10:uidLastSave="{034B196B-319F-4A45-8E23-2C7DB3B6C58E}"/>
  <bookViews>
    <workbookView xWindow="-110" yWindow="-110" windowWidth="19420" windowHeight="10420" xr2:uid="{435EC488-607D-496A-824D-A6125A7537B1}"/>
  </bookViews>
  <sheets>
    <sheet name="TCO-inschrijfprijs" sheetId="1" r:id="rId1"/>
    <sheet name="Assortiment verbruiksartikelen" sheetId="6" r:id="rId2"/>
    <sheet name="Correctief onderhoud" sheetId="8" r:id="rId3"/>
    <sheet name="Sheet1" sheetId="3" state="hidden" r:id="rId4"/>
  </sheets>
  <definedNames>
    <definedName name="_xlnm._FilterDatabase" localSheetId="1" hidden="1">'Assortiment verbruiksartikelen'!$B$2:$O$4</definedName>
    <definedName name="MaxPnt" localSheetId="3">Sheet1!$B$18</definedName>
    <definedName name="PrIn" localSheetId="3">Sheet1!$B$21</definedName>
    <definedName name="PrKn" localSheetId="3">Sheet1!$B$15</definedName>
    <definedName name="PrMax" localSheetId="3">Sheet1!$B$17</definedName>
    <definedName name="PuKn" localSheetId="3">Sheet1!$B$16</definedName>
  </definedNames>
  <calcPr calcId="191028"/>
  <customWorkbookViews>
    <customWorkbookView name="lsaker - Personal View" guid="{71545B98-9D93-4284-B75D-8A2481EE1401}" mergeInterval="0" personalView="1" maximized="1" xWindow="-5" yWindow="-5" windowWidth="1930" windowHeight="1028" activeSheetId="1"/>
    <customWorkbookView name="Aker, L.S. (FB-INKOOP) - Persoonlijke weergave" guid="{064EEDA4-0639-4D04-A8BE-95B45157F530}"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1" l="1"/>
  <c r="F69" i="1" s="1"/>
  <c r="F48" i="1"/>
  <c r="F67" i="1"/>
  <c r="I40" i="1"/>
  <c r="H40" i="1"/>
  <c r="O6" i="6"/>
  <c r="O5" i="6"/>
  <c r="N5" i="6"/>
  <c r="N3" i="6"/>
  <c r="O4" i="6"/>
  <c r="H23" i="1"/>
  <c r="I23" i="1" s="1"/>
  <c r="H22" i="1"/>
  <c r="I22" i="1" s="1"/>
  <c r="I24" i="1" l="1"/>
  <c r="F65" i="1" s="1"/>
  <c r="N6" i="6"/>
  <c r="N13" i="6"/>
  <c r="N14" i="6"/>
  <c r="N15" i="6"/>
  <c r="N16" i="6"/>
  <c r="N17" i="6"/>
  <c r="N18" i="6"/>
  <c r="N19" i="6"/>
  <c r="N20" i="6"/>
  <c r="N21" i="6"/>
  <c r="N22" i="6"/>
  <c r="N23" i="6"/>
  <c r="N24" i="6"/>
  <c r="N25" i="6"/>
  <c r="N26" i="6"/>
  <c r="N10" i="6"/>
  <c r="N12" i="6"/>
  <c r="N11" i="6"/>
  <c r="O3" i="6"/>
  <c r="O7" i="6" s="1"/>
  <c r="F49" i="1" l="1"/>
  <c r="F68" i="1" s="1"/>
  <c r="F55" i="1" l="1"/>
  <c r="N4" i="6" l="1"/>
  <c r="D32" i="1" l="1"/>
  <c r="D33" i="1" s="1"/>
  <c r="F66" i="1" s="1"/>
  <c r="C65" i="1"/>
  <c r="A36" i="3"/>
  <c r="M16" i="3" s="1"/>
  <c r="C32" i="3"/>
  <c r="B32" i="3"/>
  <c r="C31" i="3"/>
  <c r="B31" i="3"/>
  <c r="C29" i="3"/>
  <c r="B29" i="3"/>
  <c r="C28" i="3"/>
  <c r="B28" i="3"/>
  <c r="M19" i="3"/>
  <c r="L19" i="3"/>
  <c r="N18" i="3"/>
  <c r="M18" i="3"/>
  <c r="J16" i="3"/>
  <c r="I16" i="3"/>
  <c r="M15" i="3"/>
  <c r="K15" i="3"/>
  <c r="J15" i="3"/>
  <c r="F70" i="1" l="1"/>
</calcChain>
</file>

<file path=xl/sharedStrings.xml><?xml version="1.0" encoding="utf-8"?>
<sst xmlns="http://schemas.openxmlformats.org/spreadsheetml/2006/main" count="190" uniqueCount="126">
  <si>
    <t>Prijzenblad Ultrasone Aspiratiesystemen</t>
  </si>
  <si>
    <t>Instructie:</t>
  </si>
  <si>
    <t>A.</t>
  </si>
  <si>
    <t>Product</t>
  </si>
  <si>
    <t>Aantal</t>
  </si>
  <si>
    <t>BTW%</t>
  </si>
  <si>
    <t>Kortingspercentage LUMC</t>
  </si>
  <si>
    <t>Prijs/stuk LUMC</t>
  </si>
  <si>
    <t>Totaalprijs LUMC ex BTW</t>
  </si>
  <si>
    <t>Handstukken</t>
  </si>
  <si>
    <t>Totaalprijs</t>
  </si>
  <si>
    <t>B.</t>
  </si>
  <si>
    <t>Totaalprijs disposables 1 jaar</t>
  </si>
  <si>
    <t>C.</t>
  </si>
  <si>
    <t>Onderhoud preventief</t>
  </si>
  <si>
    <t>Prijs ex BTW totaal/jaar</t>
  </si>
  <si>
    <t>D.</t>
  </si>
  <si>
    <t>Alle kosten in € ex BTW voor alle stuks vervanging van dit onderdeel</t>
  </si>
  <si>
    <t>30 euro transport, 
50 euro arbeid, 
20 euro materiaal</t>
  </si>
  <si>
    <t>Inschrijfprijs  EXCL BTW</t>
  </si>
  <si>
    <t>Officiële organisatienaam</t>
  </si>
  <si>
    <t>Plaats</t>
  </si>
  <si>
    <t>Datum</t>
  </si>
  <si>
    <t>Naam tekeningsbevoegde functionaris</t>
  </si>
  <si>
    <t>Functie tekeningsbevoegde functionaris</t>
  </si>
  <si>
    <t>Handtekening</t>
  </si>
  <si>
    <t>Omschrijving Artikel</t>
  </si>
  <si>
    <t>Artikelnaam</t>
  </si>
  <si>
    <t>Artikelnummer</t>
  </si>
  <si>
    <t>Listprijs/stuk excl. BTW</t>
  </si>
  <si>
    <t>Listprijs/
verpakkingseenheid</t>
  </si>
  <si>
    <t>BTW percentage (%)</t>
  </si>
  <si>
    <t>LUMC korting op  listprijs/stuk excl. BTW (%)</t>
  </si>
  <si>
    <t>LUMC prijs/stuk excl. BTW o.b.v.  korting</t>
  </si>
  <si>
    <t>Naam</t>
  </si>
  <si>
    <t>Gegevens perceel</t>
  </si>
  <si>
    <t>x</t>
  </si>
  <si>
    <t>y</t>
  </si>
  <si>
    <t>Prijsknippunt</t>
  </si>
  <si>
    <t>euro</t>
  </si>
  <si>
    <t>PrKn</t>
  </si>
  <si>
    <t>Puntenknippunt</t>
  </si>
  <si>
    <t>punten</t>
  </si>
  <si>
    <t>PuKn</t>
  </si>
  <si>
    <t>Maximale prijs</t>
  </si>
  <si>
    <t>PrMax</t>
  </si>
  <si>
    <t>Maximum pnt</t>
  </si>
  <si>
    <t>Gegevens inschrijver</t>
  </si>
  <si>
    <t>Inschrijvingsprijs</t>
  </si>
  <si>
    <t>Berekende gegevens grafiek</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</si>
  <si>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</si>
  <si>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A</t>
  </si>
  <si>
    <t>B</t>
  </si>
  <si>
    <t>Deel 1</t>
  </si>
  <si>
    <t>Deel 2</t>
  </si>
  <si>
    <t>Score</t>
  </si>
  <si>
    <t>Prijzenblad Anesthesie werkkarren</t>
  </si>
  <si>
    <r>
      <t xml:space="preserve">Inschrijver dient in de blauwe cel: B21 zijn prijs voor één kar in te dienen. Na het invullen van de prijs in de blauwe cel: B21, wordt automatisch het aantal punten wat inschrijver ontvangt voor G1.2 weergegeven in de groene cellen onder het kopje score (regel 35). Het aantal punten wordt vervolgens gewogen. Uw inschrijfprijs per kar dient gebaseerd te zijn op de gespecificeerde werkkar en op een afname aantal van 25 stuks. 
Bij de inschrijfprijs zitten alle kosten voor de kar inbegrepen. Inschrijver mag geen extra kosten in rekening brengen. Inschrijver is zelf verantwoordelijk voor het indienen van de juistheid van zijn inschrijfprijs. De prijs is </t>
    </r>
    <r>
      <rPr>
        <b/>
        <sz val="11"/>
        <color theme="1"/>
        <rFont val="Calibri"/>
        <family val="2"/>
        <scheme val="minor"/>
      </rPr>
      <t>exclusief BTW</t>
    </r>
    <r>
      <rPr>
        <sz val="11"/>
        <color theme="1"/>
        <rFont val="Calibri"/>
        <family val="2"/>
        <scheme val="minor"/>
      </rPr>
      <t xml:space="preserve">. Bij het niet correct invullen van de prijs, wordt de Inschrijving terzijde gelegd. 
Tevens dient Inschrijver in de blauwe cel: B22 het BTW percentage van de kar te vermelden.
</t>
    </r>
  </si>
  <si>
    <t>Rekenbladsub gunningscriterium prijs</t>
  </si>
  <si>
    <t>excl. BTW</t>
  </si>
  <si>
    <t>BTW-percentage</t>
  </si>
  <si>
    <t>%</t>
  </si>
  <si>
    <t>Naam Inschrijver</t>
  </si>
  <si>
    <t>Naam ondertekenaar</t>
  </si>
  <si>
    <t>Functie</t>
  </si>
  <si>
    <t>Systeem</t>
  </si>
  <si>
    <t>ex. btw</t>
  </si>
  <si>
    <t>Disposables</t>
  </si>
  <si>
    <t>Prijslijst/stuk ex BTW</t>
  </si>
  <si>
    <t>Dienst</t>
  </si>
  <si>
    <t>Kosten bestaan uit:</t>
  </si>
  <si>
    <t>Voorbeeld: kabel</t>
  </si>
  <si>
    <t>E.</t>
  </si>
  <si>
    <t>Totaalprijs disposables obv
 6 jaar</t>
  </si>
  <si>
    <t>TOTAAL</t>
  </si>
  <si>
    <t>Plafondprijs voor twee systemen</t>
  </si>
  <si>
    <t>Plafondprijs per jaar</t>
  </si>
  <si>
    <t>Indien meermaals gebruiken, hoe vaak</t>
  </si>
  <si>
    <t>Uurtarieven Leverancier (excl. BTW)</t>
  </si>
  <si>
    <t>Uurtarief tijdens werkuren</t>
  </si>
  <si>
    <t>Buiten normale werkuren</t>
  </si>
  <si>
    <t>Buiten normale werkdagen of zaterdag</t>
  </si>
  <si>
    <t>Buiten normale werkdagen of zon- en feestdagen</t>
  </si>
  <si>
    <t>Standaard Voorrijkosten</t>
  </si>
  <si>
    <t>* Aan de genoemde aantallen in dit tabblad kunnen geen rechten worden ontleend.</t>
  </si>
  <si>
    <t xml:space="preserve">In dit tabblad dient u uw tarieven voor correctief onderhoud te weergeven. Dit wordt nader vastgelegd in de SSO. </t>
  </si>
  <si>
    <t xml:space="preserve">Plafondprijs </t>
  </si>
  <si>
    <t>Uw uurtarief</t>
  </si>
  <si>
    <t>Uurtarieven correctief onderhoud</t>
  </si>
  <si>
    <t xml:space="preserve">In het geval van een plafondprijs mag u deze niet overschrijden. </t>
  </si>
  <si>
    <t>Verbruiksartikelen</t>
  </si>
  <si>
    <t>Prijs/stuk LUMC ex BTW</t>
  </si>
  <si>
    <t xml:space="preserve">Preventief onderhoud/jaar </t>
  </si>
  <si>
    <t>Totaalprijs preventief onderhoud zes jaar</t>
  </si>
  <si>
    <t>Aantal nodig voor 1 console in 6j</t>
  </si>
  <si>
    <t>Aantal nodig voor 2 consoles in 6 j</t>
  </si>
  <si>
    <t xml:space="preserve">Hiervoor gelden alle instructies, zoals beschreven in tabblad A en het Beschrijvend document. </t>
  </si>
  <si>
    <t>Preventief onderhoud</t>
  </si>
  <si>
    <t>Overige kosten</t>
  </si>
  <si>
    <t>Verpakkingseenheid (stuks per doos)</t>
  </si>
  <si>
    <t>Benodigde afname in huidige verpakkingseenheid</t>
  </si>
  <si>
    <t xml:space="preserve">Totaal excl. BTW </t>
  </si>
  <si>
    <t xml:space="preserve">U dient alle geel gearceerde cellen in te vullen. Vult u niks in, in cel G10 t/m G12, dan geldt het uurtarief in G9 altijd. </t>
  </si>
  <si>
    <t>Universele naam opgesteld door het LUMC</t>
  </si>
  <si>
    <t>Onderdeel A: VERPLICHT</t>
  </si>
  <si>
    <t>Slang, tube</t>
  </si>
  <si>
    <t xml:space="preserve">MANIFOLD TUBING BLAUW TBV 36KHZ CUSA EXCEL C3601 </t>
  </si>
  <si>
    <t xml:space="preserve">TIP EXTENDED MICRO CURVED 36 KHZ CUSA EXCEL  C4611ELT  </t>
  </si>
  <si>
    <t>NVT</t>
  </si>
  <si>
    <t xml:space="preserve">Afname in huidige situatie </t>
  </si>
  <si>
    <t xml:space="preserve">MICROTIP PLUS CUSA 19.27CMX0.57MM  C4615S  </t>
  </si>
  <si>
    <t xml:space="preserve">MICROTIP AND FLUE CUSA 12.15CMX1.57MM C4611S </t>
  </si>
  <si>
    <t xml:space="preserve">TIP EXTENDED STANDARD CUSA EXCEL  C4614ELT  </t>
  </si>
  <si>
    <t>Verwacht gebruik in aantallen per jaar *</t>
  </si>
  <si>
    <t>TORQUE WRENCH TBV 36KHZ CUSA EXCEL C5602 DS 6STK</t>
  </si>
  <si>
    <r>
      <t>Onderdeel B: OPTIONEEL
Toelichting: geef aan welk alternatief u voor de tips heeft. Wij verwachten dezelfde kortingen als bij de standaardonderdelen. 
Vul daarnaast al u andere tips en over</t>
    </r>
    <r>
      <rPr>
        <sz val="11"/>
        <color theme="1"/>
        <rFont val="Calibri"/>
        <family val="2"/>
        <scheme val="minor"/>
      </rPr>
      <t xml:space="preserve">ige toebehoren in die wij </t>
    </r>
    <r>
      <rPr>
        <b/>
        <sz val="11"/>
        <color theme="1"/>
        <rFont val="Calibri"/>
        <family val="2"/>
        <scheme val="minor"/>
      </rPr>
      <t>optioneel kunnen gebruiken, dit kan vanaf rij 11.  Deze opties worden allen niet meegenomen in de TCO-inschrijfprijs.</t>
    </r>
  </si>
  <si>
    <t>Bevestiging- en ontkoppeltool van tip op handstuk</t>
  </si>
  <si>
    <t>Twee extra handstukken</t>
  </si>
  <si>
    <t xml:space="preserve">Gebruiksklaar systeem incl. handstuk </t>
  </si>
  <si>
    <t xml:space="preserve">Aantal nodig in 6 jaar - u geeft aan hoeveel handstukken u verwacht dat er gedurende de zes jaar vervangen moeten worden. </t>
  </si>
  <si>
    <t>Prijsplafond:</t>
  </si>
  <si>
    <t>Overig</t>
  </si>
  <si>
    <t>De standaard microtip behorend bij het handstuk, waarbij in het geheel (handstuk+tip) een bocht moet zitten.</t>
  </si>
  <si>
    <t>Per onderwerp dient u de kosten weer te geven inclusief de onderbouwing en eventueel de overige gevraagde gegevens. U dient alle geel gearceerde cellen in te vullen en de grijze cellen worden automatisch berekend. 
De totaalprijs Ultrasone Aspiratiesystemen (blauw) wordt meegenomen als Inschrijfprijs in P1.</t>
  </si>
  <si>
    <t>Totaalprijs overige kosten over 6 jaar.</t>
  </si>
  <si>
    <t>Prijs obv 1 systeem (console inclusief  alle onderdelen, twee handstukken en toebehoren)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</si>
</sst>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0.00000"/>
    <numFmt numFmtId="166" formatCode="0.000"/>
    <numFmt numFmtId="167" formatCode="_ [$€-413]\ * #,##0.00_ ;_ [$€-413]\ * \-#,##0.00_ ;_ [$€-413]\ * &quot;-&quot;??_ ;_ @_ "/>
    <numFmt numFmtId="168" formatCode="&quot;€&quot;\ #,##0.00_-"/>
  </numFmts>
  <fonts count="23" x14ac:knownFonts="1">
    <font>
      <sz val="11"/>
      <color theme="1"/>
      <name val="Calibri"/>
      <family val="2"/>
      <scheme val="minor"/>
    </font>
    <font>
      <sz val="11"/>
      <color theme="1"/>
      <name val="Calibri"/>
      <family val="2"/>
      <scheme val="minor"/>
    </font>
    <font>
      <sz val="8.5"/>
      <color theme="1"/>
      <name val="Verdana"/>
      <family val="2"/>
    </font>
    <font>
      <b/>
      <sz val="12"/>
      <color theme="1"/>
      <name val="Verdana"/>
      <family val="2"/>
    </font>
    <font>
      <b/>
      <sz val="8.5"/>
      <color theme="1"/>
      <name val="Verdana"/>
      <family val="2"/>
    </font>
    <font>
      <i/>
      <sz val="8.5"/>
      <color theme="1"/>
      <name val="Verdana"/>
      <family val="2"/>
    </font>
    <font>
      <sz val="8.5"/>
      <color rgb="FFFF0000"/>
      <name val="Verdana"/>
      <family val="2"/>
    </font>
    <font>
      <sz val="8.5"/>
      <name val="Verdana"/>
      <family val="2"/>
    </font>
    <font>
      <sz val="10"/>
      <color theme="1"/>
      <name val="Corbel"/>
      <family val="2"/>
    </font>
    <font>
      <sz val="11"/>
      <color rgb="FFFF0000"/>
      <name val="Calibri"/>
      <family val="2"/>
      <scheme val="minor"/>
    </font>
    <font>
      <b/>
      <sz val="11"/>
      <color theme="1"/>
      <name val="Calibri"/>
      <family val="2"/>
      <scheme val="minor"/>
    </font>
    <font>
      <b/>
      <sz val="22"/>
      <color theme="1"/>
      <name val="Calibri"/>
      <family val="2"/>
      <scheme val="minor"/>
    </font>
    <font>
      <i/>
      <sz val="11"/>
      <color theme="1"/>
      <name val="Calibri"/>
      <family val="2"/>
      <scheme val="minor"/>
    </font>
    <font>
      <b/>
      <i/>
      <sz val="11"/>
      <color rgb="FFFF0000"/>
      <name val="Calibri"/>
      <family val="2"/>
      <scheme val="minor"/>
    </font>
    <font>
      <b/>
      <sz val="11"/>
      <color rgb="FFFF0000"/>
      <name val="Calibri"/>
      <family val="2"/>
      <scheme val="minor"/>
    </font>
    <font>
      <b/>
      <sz val="11"/>
      <color theme="1"/>
      <name val="Corbel"/>
      <family val="2"/>
    </font>
    <font>
      <sz val="11"/>
      <color rgb="FF00000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i/>
      <sz val="10"/>
      <color theme="1"/>
      <name val="Calibri"/>
      <family val="2"/>
      <scheme val="minor"/>
    </font>
    <font>
      <sz val="11"/>
      <name val="Calibri"/>
      <family val="2"/>
    </font>
  </fonts>
  <fills count="1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bgColor indexed="64"/>
      </patternFill>
    </fill>
    <fill>
      <patternFill patternType="solid">
        <fgColor rgb="FFFFC000"/>
        <bgColor indexed="64"/>
      </patternFill>
    </fill>
    <fill>
      <patternFill patternType="solid">
        <fgColor rgb="FF00FF00"/>
        <bgColor indexed="64"/>
      </patternFill>
    </fill>
    <fill>
      <patternFill patternType="solid">
        <fgColor rgb="FFE6E6E6"/>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22" fillId="0" borderId="0"/>
  </cellStyleXfs>
  <cellXfs count="220">
    <xf numFmtId="0" fontId="0" fillId="0" borderId="0" xfId="0"/>
    <xf numFmtId="0" fontId="2" fillId="0" borderId="0" xfId="0" applyFont="1"/>
    <xf numFmtId="0" fontId="3" fillId="0" borderId="0" xfId="0" applyFont="1"/>
    <xf numFmtId="0" fontId="4" fillId="2" borderId="1" xfId="0" applyFont="1" applyFill="1" applyBorder="1"/>
    <xf numFmtId="0" fontId="4" fillId="2" borderId="2" xfId="0" applyFont="1" applyFill="1" applyBorder="1"/>
    <xf numFmtId="0" fontId="4" fillId="2" borderId="3" xfId="0" applyFont="1" applyFill="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4" xfId="0" applyFont="1" applyBorder="1" applyAlignment="1">
      <alignment wrapText="1"/>
    </xf>
    <xf numFmtId="0" fontId="2" fillId="0" borderId="0" xfId="0" applyFont="1" applyAlignment="1">
      <alignment wrapText="1"/>
    </xf>
    <xf numFmtId="0" fontId="5" fillId="0" borderId="0" xfId="0" applyFont="1" applyAlignment="1">
      <alignment horizontal="right"/>
    </xf>
    <xf numFmtId="0" fontId="2" fillId="0" borderId="7" xfId="0" applyFont="1" applyBorder="1"/>
    <xf numFmtId="0" fontId="2" fillId="0" borderId="8" xfId="0" applyFont="1" applyBorder="1"/>
    <xf numFmtId="0" fontId="5" fillId="0" borderId="7" xfId="0" applyFont="1" applyBorder="1" applyAlignment="1">
      <alignment horizontal="right"/>
    </xf>
    <xf numFmtId="0" fontId="6" fillId="0" borderId="0" xfId="0" applyFont="1"/>
    <xf numFmtId="0" fontId="6" fillId="0" borderId="5" xfId="0" applyFont="1" applyBorder="1"/>
    <xf numFmtId="0" fontId="8" fillId="2" borderId="14" xfId="0" applyFont="1" applyFill="1" applyBorder="1" applyAlignment="1">
      <alignment horizontal="right" wrapText="1"/>
    </xf>
    <xf numFmtId="0" fontId="8" fillId="2" borderId="14" xfId="0" applyFont="1" applyFill="1" applyBorder="1" applyAlignment="1">
      <alignment horizontal="right"/>
    </xf>
    <xf numFmtId="0" fontId="8" fillId="2" borderId="23" xfId="0" applyFont="1" applyFill="1" applyBorder="1" applyAlignment="1">
      <alignment horizontal="right" vertical="top"/>
    </xf>
    <xf numFmtId="0" fontId="8" fillId="2" borderId="4" xfId="0" applyFont="1" applyFill="1" applyBorder="1" applyAlignment="1">
      <alignment horizontal="right" vertical="top"/>
    </xf>
    <xf numFmtId="0" fontId="8" fillId="2" borderId="6" xfId="0" applyFont="1" applyFill="1" applyBorder="1" applyAlignment="1">
      <alignment horizontal="right" vertical="top"/>
    </xf>
    <xf numFmtId="0" fontId="11" fillId="0" borderId="0" xfId="0" applyFont="1"/>
    <xf numFmtId="0" fontId="0" fillId="0" borderId="0" xfId="0" applyAlignment="1">
      <alignment horizontal="left" vertical="top" wrapText="1"/>
    </xf>
    <xf numFmtId="0" fontId="10" fillId="2" borderId="0" xfId="0" applyFont="1" applyFill="1" applyAlignment="1">
      <alignment horizontal="center"/>
    </xf>
    <xf numFmtId="0" fontId="10" fillId="0" borderId="0" xfId="0" applyFont="1"/>
    <xf numFmtId="0" fontId="10" fillId="2" borderId="0" xfId="0" applyFont="1" applyFill="1"/>
    <xf numFmtId="0" fontId="10" fillId="4" borderId="0" xfId="0" applyFont="1" applyFill="1" applyAlignment="1" applyProtection="1">
      <alignment horizontal="right"/>
      <protection locked="0"/>
    </xf>
    <xf numFmtId="0" fontId="10" fillId="0" borderId="0" xfId="0" applyFont="1" applyAlignment="1">
      <alignment horizontal="right"/>
    </xf>
    <xf numFmtId="0" fontId="0" fillId="2" borderId="0" xfId="0" applyFill="1" applyAlignment="1">
      <alignment horizontal="center"/>
    </xf>
    <xf numFmtId="0" fontId="0" fillId="3" borderId="0" xfId="0" applyFill="1"/>
    <xf numFmtId="0" fontId="0" fillId="0" borderId="0" xfId="0" applyAlignment="1">
      <alignment horizontal="right"/>
    </xf>
    <xf numFmtId="1" fontId="0" fillId="0" borderId="0" xfId="0" applyNumberFormat="1"/>
    <xf numFmtId="0" fontId="0" fillId="4" borderId="0" xfId="0" applyFill="1" applyProtection="1">
      <protection locked="0"/>
    </xf>
    <xf numFmtId="0" fontId="9" fillId="5" borderId="0" xfId="0" applyFont="1" applyFill="1"/>
    <xf numFmtId="0" fontId="13" fillId="5" borderId="0" xfId="0" applyFont="1" applyFill="1" applyAlignment="1">
      <alignment horizontal="center"/>
    </xf>
    <xf numFmtId="165" fontId="14" fillId="5" borderId="0" xfId="0" applyNumberFormat="1" applyFont="1" applyFill="1"/>
    <xf numFmtId="0" fontId="13" fillId="0" borderId="0" xfId="0" applyFont="1" applyAlignment="1">
      <alignment horizontal="center"/>
    </xf>
    <xf numFmtId="165" fontId="10" fillId="6" borderId="0" xfId="0" applyNumberFormat="1" applyFont="1" applyFill="1"/>
    <xf numFmtId="166" fontId="11" fillId="6" borderId="0" xfId="0" applyNumberFormat="1" applyFont="1" applyFill="1" applyAlignment="1">
      <alignment horizontal="center" vertical="center"/>
    </xf>
    <xf numFmtId="1" fontId="11" fillId="0" borderId="0" xfId="0" applyNumberFormat="1" applyFont="1" applyAlignment="1">
      <alignment horizontal="center" vertical="center"/>
    </xf>
    <xf numFmtId="0" fontId="15" fillId="7" borderId="9" xfId="0" applyFont="1" applyFill="1" applyBorder="1" applyAlignment="1">
      <alignment horizontal="left" vertical="center" wrapText="1"/>
    </xf>
    <xf numFmtId="0" fontId="0" fillId="0" borderId="9" xfId="0" applyBorder="1" applyAlignment="1" applyProtection="1">
      <alignment horizontal="center"/>
      <protection locked="0"/>
    </xf>
    <xf numFmtId="0" fontId="7" fillId="0" borderId="0" xfId="0" applyFont="1" applyAlignment="1">
      <alignment horizontal="left" vertical="top" wrapText="1"/>
    </xf>
    <xf numFmtId="0" fontId="2" fillId="0" borderId="0" xfId="0" applyFont="1" applyAlignment="1">
      <alignment vertical="top" wrapText="1"/>
    </xf>
    <xf numFmtId="167" fontId="0" fillId="0" borderId="9" xfId="0" applyNumberFormat="1" applyBorder="1"/>
    <xf numFmtId="9" fontId="0" fillId="0" borderId="0" xfId="2" applyFont="1"/>
    <xf numFmtId="0" fontId="2" fillId="2" borderId="4" xfId="0" applyFont="1" applyFill="1" applyBorder="1" applyAlignment="1">
      <alignment horizontal="right"/>
    </xf>
    <xf numFmtId="167" fontId="0" fillId="3" borderId="9" xfId="0" applyNumberFormat="1" applyFill="1" applyBorder="1" applyProtection="1">
      <protection locked="0"/>
    </xf>
    <xf numFmtId="9" fontId="0" fillId="3" borderId="9" xfId="2" applyFont="1" applyFill="1" applyBorder="1" applyProtection="1">
      <protection locked="0"/>
    </xf>
    <xf numFmtId="164" fontId="2" fillId="0" borderId="0" xfId="1" applyFont="1" applyAlignment="1"/>
    <xf numFmtId="0" fontId="10" fillId="0" borderId="9" xfId="0" applyFont="1" applyBorder="1" applyAlignment="1" applyProtection="1">
      <alignment horizontal="left" vertical="top" wrapText="1"/>
      <protection locked="0"/>
    </xf>
    <xf numFmtId="9" fontId="10" fillId="0" borderId="9" xfId="2" applyFont="1" applyBorder="1" applyAlignment="1" applyProtection="1">
      <alignment horizontal="left" vertical="top" wrapText="1"/>
      <protection locked="0"/>
    </xf>
    <xf numFmtId="0" fontId="2" fillId="0" borderId="9" xfId="0" applyFont="1" applyBorder="1" applyAlignment="1">
      <alignmen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5" fillId="0" borderId="9" xfId="0" applyFont="1" applyBorder="1" applyAlignment="1">
      <alignment vertical="top" wrapText="1"/>
    </xf>
    <xf numFmtId="164" fontId="2" fillId="0" borderId="9" xfId="1" applyFont="1" applyBorder="1" applyAlignment="1">
      <alignment vertical="top" wrapText="1"/>
    </xf>
    <xf numFmtId="0" fontId="4" fillId="0" borderId="27" xfId="0" applyFont="1" applyBorder="1"/>
    <xf numFmtId="0" fontId="4" fillId="0" borderId="21" xfId="0" applyFont="1" applyBorder="1"/>
    <xf numFmtId="0" fontId="2" fillId="0" borderId="21" xfId="0" applyFont="1" applyBorder="1"/>
    <xf numFmtId="0" fontId="2" fillId="0" borderId="22" xfId="0" applyFont="1" applyBorder="1"/>
    <xf numFmtId="0" fontId="2" fillId="0" borderId="30" xfId="0" applyFont="1" applyBorder="1" applyAlignment="1">
      <alignment vertical="top" wrapText="1"/>
    </xf>
    <xf numFmtId="0" fontId="2" fillId="0" borderId="34" xfId="0" applyFont="1" applyBorder="1" applyAlignment="1">
      <alignment vertical="top" wrapText="1"/>
    </xf>
    <xf numFmtId="0" fontId="2" fillId="0" borderId="35" xfId="0" applyFont="1" applyBorder="1" applyAlignment="1">
      <alignment vertical="top" wrapText="1"/>
    </xf>
    <xf numFmtId="0" fontId="2" fillId="0" borderId="36" xfId="0" applyFont="1" applyBorder="1" applyAlignment="1">
      <alignment vertical="top" wrapText="1"/>
    </xf>
    <xf numFmtId="0" fontId="2" fillId="0" borderId="28" xfId="0" applyFont="1" applyBorder="1" applyAlignment="1">
      <alignment vertical="top" wrapText="1"/>
    </xf>
    <xf numFmtId="0" fontId="2" fillId="0" borderId="26" xfId="0" applyFont="1" applyBorder="1" applyAlignment="1">
      <alignment vertical="top" wrapText="1"/>
    </xf>
    <xf numFmtId="0" fontId="2" fillId="0" borderId="6" xfId="0" applyFont="1" applyBorder="1" applyAlignment="1">
      <alignment wrapText="1"/>
    </xf>
    <xf numFmtId="0" fontId="2" fillId="0" borderId="7" xfId="0" applyFont="1" applyBorder="1" applyAlignment="1">
      <alignment wrapText="1"/>
    </xf>
    <xf numFmtId="0" fontId="4" fillId="0" borderId="7" xfId="0" applyFont="1" applyBorder="1" applyAlignment="1">
      <alignment wrapText="1"/>
    </xf>
    <xf numFmtId="164" fontId="2" fillId="8" borderId="9" xfId="1" applyFont="1" applyFill="1" applyBorder="1" applyAlignment="1">
      <alignmen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wrapText="1"/>
    </xf>
    <xf numFmtId="0" fontId="2" fillId="0" borderId="5" xfId="0" applyFont="1" applyBorder="1" applyAlignment="1">
      <alignment wrapText="1"/>
    </xf>
    <xf numFmtId="164" fontId="2" fillId="8" borderId="30" xfId="1" applyFont="1" applyFill="1" applyBorder="1" applyAlignment="1">
      <alignment vertical="top" wrapText="1"/>
    </xf>
    <xf numFmtId="0" fontId="2" fillId="0" borderId="6" xfId="0" applyFont="1" applyBorder="1"/>
    <xf numFmtId="164" fontId="2" fillId="8" borderId="36" xfId="1" applyFont="1" applyFill="1" applyBorder="1" applyAlignment="1">
      <alignment vertical="top" wrapText="1"/>
    </xf>
    <xf numFmtId="0" fontId="4" fillId="0" borderId="29" xfId="0" applyFont="1" applyBorder="1" applyAlignment="1">
      <alignment vertical="top" wrapText="1"/>
    </xf>
    <xf numFmtId="164" fontId="2" fillId="8" borderId="37" xfId="1" applyFont="1" applyFill="1" applyBorder="1" applyAlignment="1">
      <alignment vertical="top" wrapText="1"/>
    </xf>
    <xf numFmtId="164" fontId="2" fillId="0" borderId="9" xfId="1" applyFont="1" applyBorder="1"/>
    <xf numFmtId="164" fontId="2" fillId="3" borderId="9" xfId="1" applyFont="1" applyFill="1" applyBorder="1" applyAlignment="1">
      <alignment vertical="top" wrapText="1"/>
    </xf>
    <xf numFmtId="0" fontId="2" fillId="3" borderId="30" xfId="1" applyNumberFormat="1" applyFont="1" applyFill="1" applyBorder="1" applyAlignment="1">
      <alignment horizontal="left" vertical="top" wrapText="1"/>
    </xf>
    <xf numFmtId="164" fontId="2" fillId="8" borderId="26" xfId="1" applyFont="1" applyFill="1" applyBorder="1" applyAlignment="1">
      <alignment vertical="top" wrapText="1"/>
    </xf>
    <xf numFmtId="164" fontId="5" fillId="0" borderId="9" xfId="1" applyFont="1" applyBorder="1" applyAlignment="1">
      <alignment vertical="top" wrapText="1"/>
    </xf>
    <xf numFmtId="0" fontId="2" fillId="0" borderId="28" xfId="0" applyFont="1" applyBorder="1"/>
    <xf numFmtId="167" fontId="2" fillId="8" borderId="26" xfId="1" applyNumberFormat="1" applyFont="1" applyFill="1" applyBorder="1" applyAlignment="1"/>
    <xf numFmtId="167" fontId="2" fillId="10" borderId="37" xfId="1" applyNumberFormat="1" applyFont="1" applyFill="1" applyBorder="1" applyAlignment="1"/>
    <xf numFmtId="0" fontId="4" fillId="0" borderId="30" xfId="0" applyFont="1" applyBorder="1" applyAlignment="1">
      <alignment vertical="top" wrapText="1"/>
    </xf>
    <xf numFmtId="0" fontId="4" fillId="0" borderId="30" xfId="0" applyFont="1" applyBorder="1" applyAlignment="1">
      <alignment horizontal="left" vertical="top" wrapText="1"/>
    </xf>
    <xf numFmtId="164" fontId="2" fillId="0" borderId="0" xfId="1" applyFont="1"/>
    <xf numFmtId="164" fontId="2" fillId="0" borderId="0" xfId="0" applyNumberFormat="1" applyFont="1"/>
    <xf numFmtId="0" fontId="0" fillId="9" borderId="0" xfId="0" applyFill="1"/>
    <xf numFmtId="0" fontId="17" fillId="9" borderId="0" xfId="0" applyFont="1" applyFill="1"/>
    <xf numFmtId="0" fontId="18" fillId="2" borderId="1" xfId="0" applyFont="1" applyFill="1" applyBorder="1" applyAlignment="1">
      <alignment vertical="center"/>
    </xf>
    <xf numFmtId="0" fontId="19" fillId="2" borderId="2" xfId="0" applyFont="1" applyFill="1" applyBorder="1"/>
    <xf numFmtId="0" fontId="18" fillId="2" borderId="2" xfId="0" applyFont="1" applyFill="1" applyBorder="1" applyAlignment="1">
      <alignment horizontal="left" vertical="top"/>
    </xf>
    <xf numFmtId="0" fontId="18" fillId="2" borderId="3" xfId="0" applyFont="1" applyFill="1" applyBorder="1" applyAlignment="1">
      <alignment horizontal="left" vertical="top"/>
    </xf>
    <xf numFmtId="0" fontId="18" fillId="2" borderId="4" xfId="0" applyFont="1" applyFill="1" applyBorder="1" applyAlignment="1">
      <alignment horizontal="left"/>
    </xf>
    <xf numFmtId="0" fontId="18" fillId="2" borderId="0" xfId="0" applyFont="1" applyFill="1" applyAlignment="1">
      <alignment horizontal="left" vertical="top"/>
    </xf>
    <xf numFmtId="0" fontId="18" fillId="2" borderId="5" xfId="0" applyFont="1" applyFill="1" applyBorder="1" applyAlignment="1">
      <alignment horizontal="left" vertical="top"/>
    </xf>
    <xf numFmtId="0" fontId="18" fillId="2" borderId="4" xfId="0" applyFont="1" applyFill="1" applyBorder="1" applyAlignment="1">
      <alignment horizontal="left" vertical="top"/>
    </xf>
    <xf numFmtId="0" fontId="18" fillId="2" borderId="0" xfId="0" applyFont="1" applyFill="1" applyAlignment="1">
      <alignment horizontal="center" vertical="top"/>
    </xf>
    <xf numFmtId="0" fontId="20" fillId="2" borderId="0" xfId="0" applyFont="1" applyFill="1"/>
    <xf numFmtId="0" fontId="18" fillId="2" borderId="0" xfId="0" applyFont="1" applyFill="1" applyAlignment="1">
      <alignment vertical="center"/>
    </xf>
    <xf numFmtId="0" fontId="18" fillId="0" borderId="9" xfId="0" applyFont="1" applyBorder="1"/>
    <xf numFmtId="164" fontId="18" fillId="0" borderId="9" xfId="1" applyFont="1" applyBorder="1"/>
    <xf numFmtId="0" fontId="19" fillId="0" borderId="9" xfId="0" applyFont="1" applyBorder="1"/>
    <xf numFmtId="164" fontId="18" fillId="3" borderId="9" xfId="1" applyFont="1" applyFill="1" applyBorder="1" applyAlignment="1">
      <alignment vertical="center"/>
    </xf>
    <xf numFmtId="0" fontId="2" fillId="0" borderId="35" xfId="0" applyFont="1" applyBorder="1" applyAlignment="1">
      <alignment horizontal="left" vertical="top" wrapText="1"/>
    </xf>
    <xf numFmtId="168" fontId="2" fillId="3" borderId="9" xfId="1" applyNumberFormat="1" applyFont="1" applyFill="1" applyBorder="1" applyAlignment="1">
      <alignment horizontal="left" vertical="top" wrapText="1"/>
    </xf>
    <xf numFmtId="9" fontId="2" fillId="3" borderId="9" xfId="2" applyFont="1" applyFill="1" applyBorder="1" applyAlignment="1">
      <alignment horizontal="left" vertical="top" wrapText="1"/>
    </xf>
    <xf numFmtId="10" fontId="2" fillId="3" borderId="9" xfId="2" applyNumberFormat="1" applyFont="1" applyFill="1" applyBorder="1" applyAlignment="1">
      <alignment horizontal="left" vertical="top" wrapText="1"/>
    </xf>
    <xf numFmtId="164" fontId="2" fillId="3" borderId="30" xfId="1" applyFont="1" applyFill="1" applyBorder="1" applyAlignment="1">
      <alignment horizontal="left" vertical="top" wrapText="1"/>
    </xf>
    <xf numFmtId="9" fontId="2" fillId="3" borderId="30" xfId="2" applyFont="1" applyFill="1" applyBorder="1" applyAlignment="1">
      <alignment horizontal="left" vertical="top" wrapText="1"/>
    </xf>
    <xf numFmtId="10" fontId="2" fillId="3" borderId="30" xfId="2" applyNumberFormat="1" applyFont="1" applyFill="1" applyBorder="1" applyAlignment="1">
      <alignment horizontal="left" vertical="top" wrapText="1"/>
    </xf>
    <xf numFmtId="10" fontId="0" fillId="3" borderId="9" xfId="2" applyNumberFormat="1" applyFont="1" applyFill="1" applyBorder="1" applyProtection="1">
      <protection locked="0"/>
    </xf>
    <xf numFmtId="0" fontId="10" fillId="0" borderId="9" xfId="0" applyFont="1" applyBorder="1" applyAlignment="1" applyProtection="1">
      <alignment horizontal="center" vertical="top" wrapText="1"/>
      <protection locked="0"/>
    </xf>
    <xf numFmtId="1" fontId="0" fillId="0" borderId="24" xfId="0" applyNumberFormat="1" applyBorder="1" applyAlignment="1">
      <alignment horizontal="center"/>
    </xf>
    <xf numFmtId="0" fontId="2" fillId="0" borderId="0" xfId="0" applyFont="1" applyAlignment="1">
      <alignment horizontal="left" vertical="top"/>
    </xf>
    <xf numFmtId="0" fontId="0" fillId="0" borderId="9" xfId="0" applyFill="1" applyBorder="1" applyAlignment="1">
      <alignment horizontal="left"/>
    </xf>
    <xf numFmtId="0" fontId="0" fillId="3" borderId="9" xfId="0" applyFill="1" applyBorder="1" applyProtection="1">
      <protection locked="0"/>
    </xf>
    <xf numFmtId="0" fontId="2" fillId="0" borderId="9" xfId="0" applyFont="1" applyBorder="1" applyAlignment="1">
      <alignment horizontal="left" vertical="top" wrapText="1"/>
    </xf>
    <xf numFmtId="0" fontId="0" fillId="0" borderId="9" xfId="0" applyFill="1" applyBorder="1" applyAlignment="1">
      <alignment horizontal="center"/>
    </xf>
    <xf numFmtId="1" fontId="0" fillId="0" borderId="9" xfId="0" applyNumberFormat="1" applyFill="1" applyBorder="1" applyAlignment="1">
      <alignment horizontal="center"/>
    </xf>
    <xf numFmtId="1" fontId="0" fillId="0" borderId="9" xfId="0" applyNumberFormat="1" applyBorder="1" applyAlignment="1">
      <alignment horizontal="center"/>
    </xf>
    <xf numFmtId="0" fontId="0" fillId="0" borderId="40" xfId="0" applyFill="1" applyBorder="1" applyAlignment="1">
      <alignment horizontal="center"/>
    </xf>
    <xf numFmtId="1" fontId="0" fillId="0" borderId="40" xfId="0" applyNumberFormat="1" applyFill="1" applyBorder="1" applyAlignment="1">
      <alignment horizontal="center"/>
    </xf>
    <xf numFmtId="1" fontId="0" fillId="0" borderId="40" xfId="0" applyNumberFormat="1" applyBorder="1" applyAlignment="1">
      <alignment horizontal="center"/>
    </xf>
    <xf numFmtId="0" fontId="0" fillId="0" borderId="9" xfId="0" applyBorder="1"/>
    <xf numFmtId="0" fontId="16" fillId="0" borderId="9" xfId="0" applyFont="1" applyBorder="1"/>
    <xf numFmtId="0" fontId="9" fillId="9" borderId="0" xfId="0" applyFont="1" applyFill="1" applyBorder="1"/>
    <xf numFmtId="167" fontId="9" fillId="9" borderId="0" xfId="0" applyNumberFormat="1" applyFont="1" applyFill="1" applyBorder="1"/>
    <xf numFmtId="0" fontId="10" fillId="9" borderId="9" xfId="0" applyFont="1" applyFill="1" applyBorder="1" applyAlignment="1" applyProtection="1">
      <alignment horizontal="left" vertical="top" wrapText="1"/>
      <protection locked="0"/>
    </xf>
    <xf numFmtId="0" fontId="10" fillId="0" borderId="11" xfId="0" applyFont="1" applyBorder="1" applyAlignment="1">
      <alignment horizontal="left" vertical="top"/>
    </xf>
    <xf numFmtId="0" fontId="16" fillId="0" borderId="9" xfId="0" applyFont="1" applyBorder="1" applyAlignment="1">
      <alignment horizontal="center"/>
    </xf>
    <xf numFmtId="0" fontId="0" fillId="9" borderId="0" xfId="0" applyFill="1" applyAlignment="1">
      <alignment horizontal="left" vertical="top" wrapText="1"/>
    </xf>
    <xf numFmtId="0" fontId="0" fillId="9" borderId="0" xfId="0" applyFill="1" applyAlignment="1">
      <alignment horizontal="left" vertical="top"/>
    </xf>
    <xf numFmtId="0" fontId="16" fillId="9" borderId="0" xfId="0" applyFont="1" applyFill="1"/>
    <xf numFmtId="9" fontId="0" fillId="9" borderId="0" xfId="2" applyFont="1" applyFill="1"/>
    <xf numFmtId="0" fontId="0" fillId="0" borderId="9" xfId="0" applyFill="1" applyBorder="1" applyAlignment="1">
      <alignment horizontal="left" vertical="top"/>
    </xf>
    <xf numFmtId="167" fontId="4" fillId="12" borderId="9" xfId="0" applyNumberFormat="1" applyFont="1" applyFill="1" applyBorder="1" applyAlignment="1">
      <alignment wrapText="1"/>
    </xf>
    <xf numFmtId="164" fontId="4" fillId="13" borderId="30" xfId="1" applyFont="1" applyFill="1" applyBorder="1" applyAlignment="1">
      <alignment horizontal="left" vertical="top" wrapText="1"/>
    </xf>
    <xf numFmtId="164" fontId="2" fillId="8" borderId="42" xfId="1" applyFont="1" applyFill="1" applyBorder="1" applyAlignment="1">
      <alignment vertical="top" wrapText="1"/>
    </xf>
    <xf numFmtId="164" fontId="4" fillId="13" borderId="30" xfId="1" applyFont="1" applyFill="1" applyBorder="1" applyAlignment="1">
      <alignment vertical="top" wrapText="1"/>
    </xf>
    <xf numFmtId="0" fontId="4" fillId="0" borderId="27" xfId="0" applyFont="1" applyBorder="1" applyAlignment="1">
      <alignment vertical="top"/>
    </xf>
    <xf numFmtId="0" fontId="4" fillId="0" borderId="21" xfId="0" applyFont="1" applyBorder="1" applyAlignment="1">
      <alignment vertical="top"/>
    </xf>
    <xf numFmtId="167" fontId="2" fillId="8" borderId="43" xfId="1" applyNumberFormat="1" applyFont="1" applyFill="1" applyBorder="1" applyAlignment="1"/>
    <xf numFmtId="164" fontId="4" fillId="11" borderId="41" xfId="1" applyFont="1" applyFill="1" applyBorder="1" applyAlignment="1">
      <alignment vertical="top"/>
    </xf>
    <xf numFmtId="0" fontId="2" fillId="9" borderId="21" xfId="0" applyFont="1" applyFill="1" applyBorder="1"/>
    <xf numFmtId="0" fontId="0" fillId="9" borderId="11" xfId="0" applyFill="1" applyBorder="1" applyAlignment="1">
      <alignment horizontal="left"/>
    </xf>
    <xf numFmtId="0" fontId="0" fillId="9" borderId="11" xfId="0" applyFill="1" applyBorder="1" applyAlignment="1">
      <alignment horizontal="left" wrapText="1"/>
    </xf>
    <xf numFmtId="0" fontId="0" fillId="9" borderId="9" xfId="0" applyFill="1" applyBorder="1" applyAlignment="1">
      <alignment horizontal="left" wrapText="1"/>
    </xf>
    <xf numFmtId="0" fontId="0" fillId="3" borderId="39" xfId="0" applyFill="1" applyBorder="1" applyAlignment="1">
      <alignment horizontal="center"/>
    </xf>
    <xf numFmtId="1" fontId="0" fillId="3" borderId="24" xfId="0" applyNumberFormat="1" applyFill="1" applyBorder="1" applyAlignment="1">
      <alignment horizontal="center"/>
    </xf>
    <xf numFmtId="0" fontId="0" fillId="3" borderId="9" xfId="0" applyFill="1" applyBorder="1" applyAlignment="1">
      <alignment horizontal="center"/>
    </xf>
    <xf numFmtId="1" fontId="0" fillId="3" borderId="9" xfId="0" applyNumberFormat="1" applyFill="1" applyBorder="1" applyAlignment="1">
      <alignment horizontal="center"/>
    </xf>
    <xf numFmtId="0" fontId="2" fillId="8" borderId="37" xfId="0" applyNumberFormat="1" applyFont="1" applyFill="1" applyBorder="1" applyAlignment="1">
      <alignmen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31" xfId="0" applyFont="1" applyBorder="1" applyAlignment="1">
      <alignment horizontal="left" vertical="top" wrapText="1"/>
    </xf>
    <xf numFmtId="0" fontId="4" fillId="0" borderId="38" xfId="0" applyFont="1" applyBorder="1" applyAlignment="1">
      <alignment horizontal="left" vertical="top" wrapText="1"/>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18"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9"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15" fontId="2" fillId="0" borderId="10" xfId="0" applyNumberFormat="1" applyFont="1" applyBorder="1" applyAlignment="1" applyProtection="1">
      <alignment horizontal="left" vertical="top"/>
      <protection locked="0"/>
    </xf>
    <xf numFmtId="0" fontId="2" fillId="0" borderId="10" xfId="0" applyFont="1" applyBorder="1" applyAlignment="1">
      <alignment horizontal="left"/>
    </xf>
    <xf numFmtId="0" fontId="2" fillId="0" borderId="12" xfId="0" applyFont="1" applyBorder="1" applyAlignment="1">
      <alignment horizontal="left"/>
    </xf>
    <xf numFmtId="0" fontId="2" fillId="0" borderId="11" xfId="0" applyFont="1" applyBorder="1" applyAlignment="1">
      <alignment horizontal="left"/>
    </xf>
    <xf numFmtId="0" fontId="2" fillId="0" borderId="10" xfId="0" applyFont="1" applyFill="1" applyBorder="1" applyAlignment="1">
      <alignment horizontal="left" vertical="top" wrapText="1"/>
    </xf>
    <xf numFmtId="0" fontId="5" fillId="0" borderId="11"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0" borderId="20" xfId="0" applyFont="1" applyBorder="1" applyAlignment="1" applyProtection="1">
      <alignment horizontal="left" vertical="top"/>
      <protection locked="0"/>
    </xf>
    <xf numFmtId="0" fontId="2" fillId="0" borderId="21" xfId="0" applyFont="1" applyBorder="1" applyAlignment="1" applyProtection="1">
      <alignment horizontal="left" vertical="top"/>
      <protection locked="0"/>
    </xf>
    <xf numFmtId="0" fontId="2" fillId="0" borderId="22" xfId="0" applyFont="1" applyBorder="1" applyAlignment="1" applyProtection="1">
      <alignment horizontal="left" vertical="top"/>
      <protection locked="0"/>
    </xf>
    <xf numFmtId="0" fontId="2" fillId="0" borderId="0" xfId="0" applyFont="1" applyAlignment="1">
      <alignment horizontal="left"/>
    </xf>
    <xf numFmtId="0" fontId="4" fillId="0" borderId="7" xfId="0" applyFont="1" applyBorder="1" applyAlignment="1">
      <alignment horizontal="right"/>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0" borderId="9" xfId="0" applyFont="1" applyBorder="1" applyAlignment="1">
      <alignment horizontal="left" vertical="top"/>
    </xf>
    <xf numFmtId="0" fontId="2" fillId="0" borderId="9" xfId="0" applyFont="1" applyBorder="1" applyAlignment="1">
      <alignment horizontal="left"/>
    </xf>
    <xf numFmtId="0" fontId="2" fillId="0" borderId="30" xfId="0" applyFont="1" applyBorder="1" applyAlignment="1">
      <alignment horizontal="center" vertical="top" wrapText="1"/>
    </xf>
    <xf numFmtId="0" fontId="2" fillId="0" borderId="37" xfId="0" applyFont="1" applyBorder="1" applyAlignment="1">
      <alignment horizontal="center" vertical="top" wrapText="1"/>
    </xf>
    <xf numFmtId="0" fontId="2" fillId="0" borderId="9" xfId="0" applyFont="1" applyBorder="1" applyAlignment="1">
      <alignment horizontal="left" vertical="top" wrapText="1"/>
    </xf>
    <xf numFmtId="0" fontId="10" fillId="9" borderId="0" xfId="0" applyFont="1" applyFill="1" applyAlignment="1">
      <alignment horizontal="center"/>
    </xf>
    <xf numFmtId="0" fontId="10" fillId="9" borderId="25" xfId="0" applyFont="1" applyFill="1" applyBorder="1" applyAlignment="1">
      <alignment horizontal="center"/>
    </xf>
    <xf numFmtId="0" fontId="10" fillId="4" borderId="9" xfId="0" applyFont="1" applyFill="1" applyBorder="1" applyAlignment="1">
      <alignment horizontal="left" vertical="top" wrapText="1"/>
    </xf>
    <xf numFmtId="0" fontId="0" fillId="0" borderId="9" xfId="0" applyFill="1" applyBorder="1" applyAlignment="1">
      <alignment horizontal="left"/>
    </xf>
    <xf numFmtId="0" fontId="10" fillId="11" borderId="9" xfId="0" applyFont="1" applyFill="1" applyBorder="1" applyAlignment="1">
      <alignment horizontal="left" vertical="top"/>
    </xf>
    <xf numFmtId="0" fontId="0" fillId="0" borderId="10" xfId="0" applyBorder="1" applyAlignment="1">
      <alignment horizontal="center"/>
    </xf>
    <xf numFmtId="0" fontId="0" fillId="0" borderId="11" xfId="0" applyBorder="1" applyAlignment="1">
      <alignment horizontal="center"/>
    </xf>
    <xf numFmtId="0" fontId="18" fillId="0" borderId="9" xfId="0" applyFont="1" applyBorder="1" applyAlignment="1">
      <alignment horizontal="left" vertical="top"/>
    </xf>
    <xf numFmtId="0" fontId="18" fillId="2" borderId="0" xfId="0" applyFont="1" applyFill="1" applyAlignment="1">
      <alignment horizontal="left" vertical="center"/>
    </xf>
    <xf numFmtId="0" fontId="18" fillId="2" borderId="0" xfId="0" applyFont="1" applyFill="1" applyAlignment="1">
      <alignment horizontal="left" vertical="top"/>
    </xf>
    <xf numFmtId="0" fontId="18" fillId="2" borderId="4" xfId="0" applyFont="1" applyFill="1" applyBorder="1" applyAlignment="1">
      <alignment horizontal="left" vertical="top" wrapText="1"/>
    </xf>
    <xf numFmtId="0" fontId="18" fillId="2" borderId="0" xfId="0" applyFont="1" applyFill="1" applyAlignment="1">
      <alignment horizontal="left" vertical="top" wrapText="1"/>
    </xf>
    <xf numFmtId="0" fontId="18" fillId="2" borderId="7" xfId="0" applyFont="1" applyFill="1" applyBorder="1" applyAlignment="1">
      <alignment horizontal="left" vertical="top" wrapText="1"/>
    </xf>
    <xf numFmtId="0" fontId="18" fillId="2" borderId="8" xfId="0" applyFont="1" applyFill="1" applyBorder="1" applyAlignment="1">
      <alignment horizontal="left" vertical="top" wrapText="1"/>
    </xf>
    <xf numFmtId="0" fontId="21" fillId="0" borderId="9" xfId="0" applyFont="1" applyBorder="1" applyAlignment="1">
      <alignment horizontal="left" vertical="top"/>
    </xf>
  </cellXfs>
  <cellStyles count="4">
    <cellStyle name="Currency" xfId="1" builtinId="4"/>
    <cellStyle name="Normal" xfId="0" builtinId="0"/>
    <cellStyle name="Normal 2" xfId="3" xr:uid="{74F38B1D-66F4-4C9C-B1DB-197450938129}"/>
    <cellStyle name="Percent" xfId="2" builtinId="5"/>
  </cellStyles>
  <dxfs count="0"/>
  <tableStyles count="0" defaultTableStyle="TableStyleMedium2" defaultPivotStyle="PivotStyleLight16"/>
  <colors>
    <mruColors>
      <color rgb="FF8064A2"/>
      <color rgb="FF377BCD"/>
      <color rgb="FFC0504D"/>
      <color rgb="FF4BACC6"/>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E35A-7149-446B-BD43-BDE09E95C6EA}">
  <sheetPr>
    <pageSetUpPr fitToPage="1"/>
  </sheetPr>
  <dimension ref="A1:V125"/>
  <sheetViews>
    <sheetView tabSelected="1" topLeftCell="E1" zoomScaleNormal="100" workbookViewId="0">
      <selection activeCell="I24" sqref="I24"/>
    </sheetView>
  </sheetViews>
  <sheetFormatPr defaultColWidth="8.81640625" defaultRowHeight="10.5" x14ac:dyDescent="0.2"/>
  <cols>
    <col min="1" max="1" width="3.54296875" style="1" customWidth="1"/>
    <col min="2" max="2" width="5.453125" style="1" customWidth="1"/>
    <col min="3" max="3" width="32.453125" style="1" bestFit="1" customWidth="1"/>
    <col min="4" max="4" width="35.54296875" style="1" customWidth="1"/>
    <col min="5" max="5" width="32" style="1" customWidth="1"/>
    <col min="6" max="6" width="34.453125" style="1" bestFit="1" customWidth="1"/>
    <col min="7" max="7" width="30" style="1" customWidth="1"/>
    <col min="8" max="8" width="38" style="1" bestFit="1" customWidth="1"/>
    <col min="9" max="9" width="26.81640625" style="1" customWidth="1"/>
    <col min="10" max="10" width="29.81640625" style="1" customWidth="1"/>
    <col min="11" max="11" width="22.81640625" style="1" customWidth="1"/>
    <col min="12" max="12" width="11.81640625" style="1" customWidth="1"/>
    <col min="13" max="13" width="15.54296875" style="1" customWidth="1"/>
    <col min="14" max="16384" width="8.81640625" style="1"/>
  </cols>
  <sheetData>
    <row r="1" spans="2:12" ht="15" x14ac:dyDescent="0.3">
      <c r="B1" s="2" t="s">
        <v>0</v>
      </c>
    </row>
    <row r="2" spans="2:12" ht="11" thickBot="1" x14ac:dyDescent="0.25"/>
    <row r="3" spans="2:12" x14ac:dyDescent="0.2">
      <c r="B3" s="3" t="s">
        <v>1</v>
      </c>
      <c r="C3" s="4"/>
      <c r="D3" s="4"/>
      <c r="E3" s="4"/>
      <c r="F3" s="4"/>
      <c r="G3" s="4"/>
      <c r="H3" s="4"/>
      <c r="I3" s="4"/>
      <c r="J3" s="5"/>
    </row>
    <row r="4" spans="2:12" s="122" customFormat="1" ht="57" customHeight="1" x14ac:dyDescent="0.35">
      <c r="B4" s="184" t="s">
        <v>123</v>
      </c>
      <c r="C4" s="185"/>
      <c r="D4" s="185"/>
      <c r="E4" s="185"/>
      <c r="F4" s="185"/>
      <c r="G4" s="185"/>
      <c r="H4" s="185"/>
      <c r="I4" s="185"/>
      <c r="J4" s="186"/>
    </row>
    <row r="5" spans="2:12" s="122" customFormat="1" ht="15" hidden="1" customHeight="1" x14ac:dyDescent="0.35">
      <c r="B5" s="184"/>
      <c r="C5" s="185"/>
      <c r="D5" s="185"/>
      <c r="E5" s="185"/>
      <c r="F5" s="185"/>
      <c r="G5" s="185"/>
      <c r="H5" s="185"/>
      <c r="I5" s="185"/>
      <c r="J5" s="186"/>
    </row>
    <row r="6" spans="2:12" s="122" customFormat="1" ht="15" hidden="1" customHeight="1" x14ac:dyDescent="0.35">
      <c r="B6" s="184"/>
      <c r="C6" s="185"/>
      <c r="D6" s="185"/>
      <c r="E6" s="185"/>
      <c r="F6" s="185"/>
      <c r="G6" s="185"/>
      <c r="H6" s="185"/>
      <c r="I6" s="185"/>
      <c r="J6" s="186"/>
    </row>
    <row r="7" spans="2:12" s="122" customFormat="1" ht="15" hidden="1" customHeight="1" x14ac:dyDescent="0.35">
      <c r="B7" s="184"/>
      <c r="C7" s="185"/>
      <c r="D7" s="185"/>
      <c r="E7" s="185"/>
      <c r="F7" s="185"/>
      <c r="G7" s="185"/>
      <c r="H7" s="185"/>
      <c r="I7" s="185"/>
      <c r="J7" s="186"/>
    </row>
    <row r="8" spans="2:12" s="122" customFormat="1" ht="15" hidden="1" customHeight="1" x14ac:dyDescent="0.35">
      <c r="B8" s="184"/>
      <c r="C8" s="185"/>
      <c r="D8" s="185"/>
      <c r="E8" s="185"/>
      <c r="F8" s="185"/>
      <c r="G8" s="185"/>
      <c r="H8" s="185"/>
      <c r="I8" s="185"/>
      <c r="J8" s="186"/>
    </row>
    <row r="9" spans="2:12" s="122" customFormat="1" ht="15" hidden="1" customHeight="1" x14ac:dyDescent="0.35">
      <c r="B9" s="184"/>
      <c r="C9" s="185"/>
      <c r="D9" s="185"/>
      <c r="E9" s="185"/>
      <c r="F9" s="185"/>
      <c r="G9" s="185"/>
      <c r="H9" s="185"/>
      <c r="I9" s="185"/>
      <c r="J9" s="186"/>
    </row>
    <row r="10" spans="2:12" s="122" customFormat="1" ht="15" hidden="1" customHeight="1" x14ac:dyDescent="0.35">
      <c r="B10" s="184"/>
      <c r="C10" s="185"/>
      <c r="D10" s="185"/>
      <c r="E10" s="185"/>
      <c r="F10" s="185"/>
      <c r="G10" s="185"/>
      <c r="H10" s="185"/>
      <c r="I10" s="185"/>
      <c r="J10" s="186"/>
    </row>
    <row r="11" spans="2:12" s="56" customFormat="1" ht="15" hidden="1" customHeight="1" x14ac:dyDescent="0.35">
      <c r="B11" s="184"/>
      <c r="C11" s="185"/>
      <c r="D11" s="185"/>
      <c r="E11" s="185"/>
      <c r="F11" s="185"/>
      <c r="G11" s="185"/>
      <c r="H11" s="185"/>
      <c r="I11" s="185"/>
      <c r="J11" s="186"/>
      <c r="K11" s="122"/>
      <c r="L11" s="122"/>
    </row>
    <row r="12" spans="2:12" s="122" customFormat="1" ht="15" hidden="1" customHeight="1" x14ac:dyDescent="0.35">
      <c r="B12" s="184"/>
      <c r="C12" s="185"/>
      <c r="D12" s="185"/>
      <c r="E12" s="185"/>
      <c r="F12" s="185"/>
      <c r="G12" s="185"/>
      <c r="H12" s="185"/>
      <c r="I12" s="185"/>
      <c r="J12" s="186"/>
    </row>
    <row r="13" spans="2:12" s="122" customFormat="1" ht="15" hidden="1" customHeight="1" x14ac:dyDescent="0.35">
      <c r="B13" s="184"/>
      <c r="C13" s="185"/>
      <c r="D13" s="185"/>
      <c r="E13" s="185"/>
      <c r="F13" s="185"/>
      <c r="G13" s="185"/>
      <c r="H13" s="185"/>
      <c r="I13" s="185"/>
      <c r="J13" s="186"/>
    </row>
    <row r="14" spans="2:12" s="122" customFormat="1" ht="10.5" hidden="1" customHeight="1" x14ac:dyDescent="0.35">
      <c r="B14" s="184"/>
      <c r="C14" s="185"/>
      <c r="D14" s="185"/>
      <c r="E14" s="185"/>
      <c r="F14" s="185"/>
      <c r="G14" s="185"/>
      <c r="H14" s="185"/>
      <c r="I14" s="185"/>
      <c r="J14" s="186"/>
    </row>
    <row r="15" spans="2:12" s="122" customFormat="1" ht="15" hidden="1" customHeight="1" thickBot="1" x14ac:dyDescent="0.4">
      <c r="B15" s="187"/>
      <c r="C15" s="188"/>
      <c r="D15" s="188"/>
      <c r="E15" s="188"/>
      <c r="F15" s="188"/>
      <c r="G15" s="188"/>
      <c r="H15" s="188"/>
      <c r="I15" s="188"/>
      <c r="J15" s="189"/>
    </row>
    <row r="16" spans="2:12" ht="11" thickBot="1" x14ac:dyDescent="0.25"/>
    <row r="17" spans="1:11" ht="11" thickBot="1" x14ac:dyDescent="0.25">
      <c r="A17" s="6"/>
      <c r="B17" s="7"/>
      <c r="C17" s="7"/>
      <c r="D17" s="7"/>
      <c r="E17" s="7"/>
      <c r="F17" s="7"/>
      <c r="G17" s="7"/>
      <c r="H17" s="7"/>
      <c r="I17" s="7"/>
      <c r="J17" s="8"/>
    </row>
    <row r="18" spans="1:11" x14ac:dyDescent="0.2">
      <c r="A18" s="9"/>
      <c r="B18" s="60" t="s">
        <v>2</v>
      </c>
      <c r="C18" s="61" t="s">
        <v>65</v>
      </c>
      <c r="D18" s="62"/>
      <c r="E18" s="62"/>
      <c r="F18" s="62"/>
      <c r="G18" s="62"/>
      <c r="H18" s="62"/>
      <c r="I18" s="63"/>
      <c r="J18" s="10"/>
    </row>
    <row r="19" spans="1:11" ht="11" thickBot="1" x14ac:dyDescent="0.25">
      <c r="A19" s="9"/>
      <c r="B19" s="195" t="s">
        <v>75</v>
      </c>
      <c r="C19" s="196"/>
      <c r="D19" s="147">
        <v>190000</v>
      </c>
      <c r="E19" s="91" t="s">
        <v>66</v>
      </c>
      <c r="F19" s="197"/>
      <c r="G19" s="198"/>
      <c r="H19" s="198"/>
      <c r="I19" s="199"/>
      <c r="J19" s="10"/>
      <c r="K19" s="46"/>
    </row>
    <row r="20" spans="1:11" ht="11" thickBot="1" x14ac:dyDescent="0.25">
      <c r="A20" s="9"/>
      <c r="J20" s="10"/>
    </row>
    <row r="21" spans="1:11" x14ac:dyDescent="0.2">
      <c r="A21" s="9"/>
      <c r="C21" s="65" t="s">
        <v>3</v>
      </c>
      <c r="D21" s="112" t="s">
        <v>4</v>
      </c>
      <c r="E21" s="112" t="s">
        <v>68</v>
      </c>
      <c r="F21" s="112" t="s">
        <v>5</v>
      </c>
      <c r="G21" s="112" t="s">
        <v>6</v>
      </c>
      <c r="H21" s="66" t="s">
        <v>91</v>
      </c>
      <c r="I21" s="67" t="s">
        <v>8</v>
      </c>
      <c r="J21" s="10"/>
    </row>
    <row r="22" spans="1:11" s="12" customFormat="1" ht="10.5" customHeight="1" x14ac:dyDescent="0.2">
      <c r="A22" s="11"/>
      <c r="C22" s="68" t="s">
        <v>118</v>
      </c>
      <c r="D22" s="125">
        <v>2</v>
      </c>
      <c r="E22" s="113">
        <v>0</v>
      </c>
      <c r="F22" s="114">
        <v>0.21</v>
      </c>
      <c r="G22" s="115">
        <v>0</v>
      </c>
      <c r="H22" s="73">
        <f>E22*(1-G22)</f>
        <v>0</v>
      </c>
      <c r="I22" s="86">
        <f>H22*D22</f>
        <v>0</v>
      </c>
      <c r="J22" s="10"/>
    </row>
    <row r="23" spans="1:11" s="12" customFormat="1" ht="10.5" customHeight="1" x14ac:dyDescent="0.2">
      <c r="A23" s="11"/>
      <c r="C23" s="68" t="s">
        <v>117</v>
      </c>
      <c r="D23" s="125">
        <v>2</v>
      </c>
      <c r="E23" s="113">
        <v>0</v>
      </c>
      <c r="F23" s="114">
        <v>0.21</v>
      </c>
      <c r="G23" s="115">
        <v>0</v>
      </c>
      <c r="H23" s="73">
        <f>E23*(1-G23)</f>
        <v>0</v>
      </c>
      <c r="I23" s="86">
        <f>H23*D23</f>
        <v>0</v>
      </c>
      <c r="J23" s="10"/>
    </row>
    <row r="24" spans="1:11" s="12" customFormat="1" ht="10.5" customHeight="1" thickBot="1" x14ac:dyDescent="0.25">
      <c r="A24" s="11"/>
      <c r="C24" s="70"/>
      <c r="D24" s="71"/>
      <c r="E24" s="71"/>
      <c r="F24" s="71"/>
      <c r="G24" s="71"/>
      <c r="H24" s="72" t="s">
        <v>10</v>
      </c>
      <c r="I24" s="146">
        <f>SUM(I22:I23)</f>
        <v>0</v>
      </c>
      <c r="J24" s="10"/>
    </row>
    <row r="25" spans="1:11" s="12" customFormat="1" ht="11" thickBot="1" x14ac:dyDescent="0.25">
      <c r="A25" s="16"/>
      <c r="B25" s="16"/>
      <c r="C25" s="16"/>
      <c r="D25" s="16"/>
      <c r="E25" s="16"/>
      <c r="F25" s="16"/>
      <c r="G25" s="16"/>
      <c r="H25" s="16"/>
      <c r="I25" s="16"/>
      <c r="J25" s="15"/>
    </row>
    <row r="26" spans="1:11" x14ac:dyDescent="0.2">
      <c r="A26" s="9"/>
    </row>
    <row r="27" spans="1:11" ht="11" thickBot="1" x14ac:dyDescent="0.25">
      <c r="A27" s="9"/>
    </row>
    <row r="28" spans="1:11" ht="11" thickBot="1" x14ac:dyDescent="0.25">
      <c r="A28" s="6"/>
      <c r="B28" s="7"/>
      <c r="C28" s="7"/>
      <c r="D28" s="7"/>
      <c r="E28" s="7"/>
      <c r="F28" s="7"/>
      <c r="G28" s="7"/>
      <c r="H28" s="7"/>
      <c r="I28" s="7"/>
      <c r="J28" s="8"/>
    </row>
    <row r="29" spans="1:11" x14ac:dyDescent="0.2">
      <c r="A29" s="9"/>
      <c r="B29" s="60" t="s">
        <v>11</v>
      </c>
      <c r="C29" s="61" t="s">
        <v>90</v>
      </c>
      <c r="D29" s="62"/>
      <c r="E29" s="62"/>
      <c r="F29" s="62"/>
      <c r="G29" s="62"/>
      <c r="H29" s="62"/>
      <c r="I29" s="63"/>
      <c r="J29" s="10"/>
    </row>
    <row r="30" spans="1:11" ht="11" thickBot="1" x14ac:dyDescent="0.25">
      <c r="A30" s="9"/>
      <c r="B30" s="195" t="s">
        <v>76</v>
      </c>
      <c r="C30" s="196"/>
      <c r="D30" s="145">
        <v>65000</v>
      </c>
      <c r="E30" s="92" t="s">
        <v>66</v>
      </c>
      <c r="F30" s="202"/>
      <c r="G30" s="202"/>
      <c r="H30" s="202"/>
      <c r="I30" s="203"/>
      <c r="J30" s="10"/>
    </row>
    <row r="31" spans="1:11" ht="11" thickBot="1" x14ac:dyDescent="0.25">
      <c r="A31" s="9"/>
      <c r="J31" s="10"/>
    </row>
    <row r="32" spans="1:11" x14ac:dyDescent="0.2">
      <c r="A32" s="9"/>
      <c r="C32" s="65" t="s">
        <v>12</v>
      </c>
      <c r="D32" s="80">
        <f>'Assortiment verbruiksartikelen'!O7</f>
        <v>0</v>
      </c>
      <c r="F32" s="17"/>
      <c r="J32" s="10"/>
    </row>
    <row r="33" spans="1:22" ht="21.5" thickBot="1" x14ac:dyDescent="0.25">
      <c r="A33" s="9"/>
      <c r="C33" s="81" t="s">
        <v>73</v>
      </c>
      <c r="D33" s="82">
        <f>D32*6</f>
        <v>0</v>
      </c>
      <c r="J33" s="10"/>
      <c r="L33" s="13"/>
    </row>
    <row r="34" spans="1:22" ht="11" thickBot="1" x14ac:dyDescent="0.25">
      <c r="A34" s="70"/>
      <c r="B34" s="71"/>
      <c r="C34" s="14"/>
      <c r="D34" s="14"/>
      <c r="E34" s="14"/>
      <c r="F34" s="14"/>
      <c r="G34" s="14"/>
      <c r="H34" s="14"/>
      <c r="I34" s="71"/>
      <c r="J34" s="15"/>
      <c r="L34" s="13"/>
    </row>
    <row r="35" spans="1:22" ht="15.75" customHeight="1" thickBot="1" x14ac:dyDescent="0.25">
      <c r="M35" s="17"/>
    </row>
    <row r="36" spans="1:22" ht="15.75" customHeight="1" thickBot="1" x14ac:dyDescent="0.25">
      <c r="A36" s="6"/>
      <c r="B36" s="7"/>
      <c r="C36" s="7"/>
      <c r="D36" s="7"/>
      <c r="E36" s="7"/>
      <c r="F36" s="7"/>
      <c r="G36" s="7"/>
      <c r="H36" s="7"/>
      <c r="I36" s="7"/>
      <c r="J36" s="8"/>
      <c r="N36" s="17"/>
      <c r="O36" s="17"/>
      <c r="P36" s="17"/>
      <c r="Q36" s="17"/>
      <c r="R36" s="17"/>
      <c r="S36" s="17"/>
      <c r="T36" s="17"/>
      <c r="U36" s="17"/>
      <c r="V36" s="17"/>
    </row>
    <row r="37" spans="1:22" ht="15.75" customHeight="1" x14ac:dyDescent="0.2">
      <c r="A37" s="9"/>
      <c r="B37" s="60" t="s">
        <v>13</v>
      </c>
      <c r="C37" s="61" t="s">
        <v>9</v>
      </c>
      <c r="D37" s="152"/>
      <c r="E37" s="62"/>
      <c r="F37" s="62"/>
      <c r="G37" s="62"/>
      <c r="H37" s="62"/>
      <c r="I37" s="63"/>
      <c r="J37" s="10"/>
      <c r="M37" s="17"/>
      <c r="N37" s="17"/>
      <c r="O37" s="17"/>
      <c r="P37" s="17"/>
      <c r="Q37" s="17"/>
      <c r="R37" s="17"/>
      <c r="S37" s="17"/>
      <c r="T37" s="17"/>
      <c r="U37" s="17"/>
      <c r="V37" s="17"/>
    </row>
    <row r="38" spans="1:22" ht="16.5" customHeight="1" x14ac:dyDescent="0.2">
      <c r="A38" s="9"/>
      <c r="B38" s="9"/>
      <c r="I38" s="10"/>
      <c r="J38" s="10"/>
    </row>
    <row r="39" spans="1:22" ht="43.5" customHeight="1" x14ac:dyDescent="0.2">
      <c r="A39" s="9"/>
      <c r="B39" s="9"/>
      <c r="C39" s="55" t="s">
        <v>3</v>
      </c>
      <c r="D39" s="55" t="s">
        <v>119</v>
      </c>
      <c r="E39" s="55" t="s">
        <v>68</v>
      </c>
      <c r="F39" s="55" t="s">
        <v>5</v>
      </c>
      <c r="G39" s="55" t="s">
        <v>6</v>
      </c>
      <c r="H39" s="55" t="s">
        <v>7</v>
      </c>
      <c r="I39" s="69" t="s">
        <v>8</v>
      </c>
      <c r="J39" s="10"/>
      <c r="M39" s="17"/>
      <c r="P39" s="17"/>
    </row>
    <row r="40" spans="1:22" ht="11" thickBot="1" x14ac:dyDescent="0.25">
      <c r="A40" s="11"/>
      <c r="B40" s="70"/>
      <c r="C40" s="64" t="s">
        <v>9</v>
      </c>
      <c r="D40" s="85">
        <v>0</v>
      </c>
      <c r="E40" s="116">
        <v>0</v>
      </c>
      <c r="F40" s="117">
        <v>0</v>
      </c>
      <c r="G40" s="118">
        <v>0</v>
      </c>
      <c r="H40" s="78">
        <f>E40*(1-G40)</f>
        <v>0</v>
      </c>
      <c r="I40" s="160">
        <f>H40*D40</f>
        <v>0</v>
      </c>
      <c r="J40" s="10"/>
    </row>
    <row r="41" spans="1:22" ht="11" thickBot="1" x14ac:dyDescent="0.25">
      <c r="A41" s="16"/>
      <c r="B41" s="16"/>
      <c r="C41" s="16"/>
      <c r="D41" s="16"/>
      <c r="E41" s="16"/>
      <c r="F41" s="16"/>
      <c r="G41" s="16"/>
      <c r="H41" s="16"/>
      <c r="I41" s="16"/>
      <c r="J41" s="15"/>
    </row>
    <row r="42" spans="1:22" x14ac:dyDescent="0.2">
      <c r="A42" s="13"/>
      <c r="B42" s="13"/>
      <c r="C42" s="13"/>
      <c r="D42" s="13"/>
      <c r="E42" s="13"/>
      <c r="F42" s="13"/>
      <c r="G42" s="13"/>
      <c r="H42" s="13"/>
      <c r="I42" s="13"/>
      <c r="J42" s="10"/>
    </row>
    <row r="43" spans="1:22" ht="11" thickBot="1" x14ac:dyDescent="0.25">
      <c r="A43" s="13"/>
      <c r="B43" s="13"/>
      <c r="C43" s="13"/>
      <c r="D43" s="13"/>
      <c r="E43" s="13"/>
      <c r="F43" s="13"/>
      <c r="G43" s="13"/>
      <c r="H43" s="13"/>
      <c r="I43" s="13"/>
      <c r="J43" s="10"/>
    </row>
    <row r="44" spans="1:22" ht="11" thickBot="1" x14ac:dyDescent="0.25">
      <c r="A44" s="6"/>
      <c r="B44" s="7"/>
      <c r="C44" s="7"/>
      <c r="D44" s="7"/>
      <c r="E44" s="7"/>
      <c r="F44" s="7"/>
      <c r="G44" s="7"/>
      <c r="H44" s="7"/>
      <c r="I44" s="7"/>
      <c r="J44" s="8"/>
    </row>
    <row r="45" spans="1:22" ht="10.5" customHeight="1" x14ac:dyDescent="0.2">
      <c r="A45" s="9"/>
      <c r="B45" s="60" t="s">
        <v>16</v>
      </c>
      <c r="C45" s="61" t="s">
        <v>97</v>
      </c>
      <c r="D45" s="62"/>
      <c r="E45" s="62"/>
      <c r="F45" s="62"/>
      <c r="G45" s="62"/>
      <c r="H45" s="62"/>
      <c r="I45" s="63"/>
      <c r="J45" s="10"/>
    </row>
    <row r="46" spans="1:22" x14ac:dyDescent="0.2">
      <c r="A46" s="9"/>
      <c r="B46" s="74"/>
      <c r="C46" s="56"/>
      <c r="D46" s="56"/>
      <c r="E46" s="56"/>
      <c r="F46" s="56"/>
      <c r="H46" s="56"/>
      <c r="I46" s="75"/>
      <c r="J46" s="10"/>
    </row>
    <row r="47" spans="1:22" ht="31.5" x14ac:dyDescent="0.2">
      <c r="A47" s="9"/>
      <c r="B47" s="9"/>
      <c r="C47" s="200" t="s">
        <v>69</v>
      </c>
      <c r="D47" s="200"/>
      <c r="E47" s="55" t="s">
        <v>125</v>
      </c>
      <c r="F47" s="55" t="s">
        <v>15</v>
      </c>
      <c r="I47" s="10"/>
      <c r="J47" s="10"/>
    </row>
    <row r="48" spans="1:22" x14ac:dyDescent="0.2">
      <c r="A48" s="9"/>
      <c r="B48" s="9"/>
      <c r="C48" s="204" t="s">
        <v>92</v>
      </c>
      <c r="D48" s="204"/>
      <c r="E48" s="84">
        <v>0</v>
      </c>
      <c r="F48" s="83">
        <f>E48*2</f>
        <v>0</v>
      </c>
      <c r="I48" s="10"/>
      <c r="J48" s="10"/>
    </row>
    <row r="49" spans="1:10" ht="10.5" customHeight="1" thickBot="1" x14ac:dyDescent="0.25">
      <c r="A49" s="11"/>
      <c r="B49" s="70"/>
      <c r="C49" s="163" t="s">
        <v>93</v>
      </c>
      <c r="D49" s="164"/>
      <c r="E49" s="14"/>
      <c r="F49" s="78">
        <f>F48*6</f>
        <v>0</v>
      </c>
      <c r="G49" s="14"/>
      <c r="H49" s="14"/>
      <c r="I49" s="76"/>
      <c r="J49" s="10"/>
    </row>
    <row r="50" spans="1:10" ht="10.5" customHeight="1" thickBot="1" x14ac:dyDescent="0.25">
      <c r="A50" s="11"/>
      <c r="B50" s="12"/>
      <c r="C50" s="57"/>
      <c r="D50" s="57"/>
      <c r="I50" s="12"/>
      <c r="J50" s="10"/>
    </row>
    <row r="51" spans="1:10" ht="10.5" customHeight="1" thickBot="1" x14ac:dyDescent="0.25">
      <c r="A51" s="6"/>
      <c r="B51" s="7"/>
      <c r="C51" s="7"/>
      <c r="D51" s="7"/>
      <c r="E51" s="7"/>
      <c r="F51" s="7"/>
      <c r="G51" s="7"/>
      <c r="H51" s="7"/>
      <c r="I51" s="7"/>
      <c r="J51" s="8"/>
    </row>
    <row r="52" spans="1:10" ht="10.5" customHeight="1" x14ac:dyDescent="0.2">
      <c r="A52" s="9"/>
      <c r="B52" s="60" t="s">
        <v>72</v>
      </c>
      <c r="C52" s="61" t="s">
        <v>98</v>
      </c>
      <c r="D52" s="62"/>
      <c r="E52" s="62"/>
      <c r="F52" s="62"/>
      <c r="G52" s="62"/>
      <c r="H52" s="62"/>
      <c r="I52" s="63"/>
      <c r="J52" s="10"/>
    </row>
    <row r="53" spans="1:10" x14ac:dyDescent="0.2">
      <c r="A53" s="11"/>
      <c r="B53" s="11"/>
      <c r="I53" s="77"/>
      <c r="J53" s="10"/>
    </row>
    <row r="54" spans="1:10" ht="21" x14ac:dyDescent="0.2">
      <c r="A54" s="11"/>
      <c r="B54" s="11"/>
      <c r="C54" s="161"/>
      <c r="D54" s="162"/>
      <c r="E54" s="55" t="s">
        <v>94</v>
      </c>
      <c r="F54" s="55" t="s">
        <v>95</v>
      </c>
      <c r="G54" s="55" t="s">
        <v>17</v>
      </c>
      <c r="H54" s="55" t="s">
        <v>70</v>
      </c>
      <c r="I54" s="10"/>
      <c r="J54" s="10"/>
    </row>
    <row r="55" spans="1:10" ht="31.5" x14ac:dyDescent="0.2">
      <c r="A55" s="11"/>
      <c r="B55" s="11"/>
      <c r="C55" s="161" t="s">
        <v>71</v>
      </c>
      <c r="D55" s="162"/>
      <c r="E55" s="58">
        <v>2</v>
      </c>
      <c r="F55" s="58">
        <f>E55*2</f>
        <v>4</v>
      </c>
      <c r="G55" s="87">
        <v>100</v>
      </c>
      <c r="H55" s="58" t="s">
        <v>18</v>
      </c>
      <c r="I55" s="77"/>
      <c r="J55" s="10"/>
    </row>
    <row r="56" spans="1:10" ht="10.5" customHeight="1" x14ac:dyDescent="0.2">
      <c r="A56" s="12"/>
      <c r="B56" s="11"/>
      <c r="C56" s="181"/>
      <c r="D56" s="183"/>
      <c r="E56" s="55"/>
      <c r="F56" s="55"/>
      <c r="G56" s="59">
        <v>0</v>
      </c>
      <c r="H56" s="55"/>
      <c r="I56" s="77"/>
      <c r="J56" s="10"/>
    </row>
    <row r="57" spans="1:10" ht="10.5" customHeight="1" x14ac:dyDescent="0.2">
      <c r="A57" s="12"/>
      <c r="B57" s="11"/>
      <c r="C57" s="181"/>
      <c r="D57" s="183"/>
      <c r="E57" s="55"/>
      <c r="F57" s="55"/>
      <c r="G57" s="59">
        <v>0</v>
      </c>
      <c r="H57" s="55"/>
      <c r="I57" s="77"/>
      <c r="J57" s="10"/>
    </row>
    <row r="58" spans="1:10" ht="10.5" customHeight="1" x14ac:dyDescent="0.2">
      <c r="A58" s="12"/>
      <c r="B58" s="11"/>
      <c r="C58" s="181"/>
      <c r="D58" s="182"/>
      <c r="E58" s="55"/>
      <c r="F58" s="55"/>
      <c r="G58" s="59">
        <v>0</v>
      </c>
      <c r="H58" s="55"/>
      <c r="I58" s="77"/>
      <c r="J58" s="10"/>
    </row>
    <row r="59" spans="1:10" ht="10.5" customHeight="1" x14ac:dyDescent="0.2">
      <c r="A59" s="12"/>
      <c r="B59" s="11"/>
      <c r="C59" s="181"/>
      <c r="D59" s="183"/>
      <c r="E59" s="55"/>
      <c r="F59" s="55"/>
      <c r="G59" s="59">
        <v>0</v>
      </c>
      <c r="H59" s="55"/>
      <c r="I59" s="77"/>
      <c r="J59" s="10"/>
    </row>
    <row r="60" spans="1:10" ht="10.5" customHeight="1" x14ac:dyDescent="0.2">
      <c r="A60" s="12"/>
      <c r="B60" s="11"/>
      <c r="C60" s="181"/>
      <c r="D60" s="183"/>
      <c r="E60" s="55"/>
      <c r="F60" s="55"/>
      <c r="G60" s="59">
        <v>0</v>
      </c>
      <c r="H60" s="55"/>
      <c r="I60" s="77"/>
      <c r="J60" s="10"/>
    </row>
    <row r="61" spans="1:10" ht="10.5" customHeight="1" thickBot="1" x14ac:dyDescent="0.25">
      <c r="A61" s="12"/>
      <c r="B61" s="70"/>
      <c r="C61" s="163" t="s">
        <v>124</v>
      </c>
      <c r="D61" s="164"/>
      <c r="E61" s="71"/>
      <c r="F61" s="71"/>
      <c r="G61" s="78">
        <f>SUM(G56:G60)</f>
        <v>0</v>
      </c>
      <c r="H61" s="64"/>
      <c r="I61" s="76"/>
      <c r="J61" s="10"/>
    </row>
    <row r="62" spans="1:10" ht="22.5" customHeight="1" thickBot="1" x14ac:dyDescent="0.25">
      <c r="A62" s="16"/>
      <c r="B62" s="16"/>
      <c r="C62" s="16"/>
      <c r="D62" s="16"/>
      <c r="E62" s="16"/>
      <c r="F62" s="16"/>
      <c r="G62" s="16"/>
      <c r="H62" s="16"/>
      <c r="I62" s="16"/>
      <c r="J62" s="15"/>
    </row>
    <row r="63" spans="1:10" ht="22.5" customHeight="1" thickBot="1" x14ac:dyDescent="0.25"/>
    <row r="64" spans="1:10" ht="22.5" customHeight="1" thickBot="1" x14ac:dyDescent="0.4">
      <c r="A64"/>
      <c r="B64" s="148" t="s">
        <v>74</v>
      </c>
      <c r="C64" s="149"/>
      <c r="D64" s="149"/>
      <c r="E64" s="149" t="s">
        <v>120</v>
      </c>
      <c r="F64" s="151">
        <v>660000</v>
      </c>
      <c r="J64" s="18"/>
    </row>
    <row r="65" spans="1:10" ht="22.5" customHeight="1" x14ac:dyDescent="0.35">
      <c r="A65"/>
      <c r="B65" s="88" t="s">
        <v>2</v>
      </c>
      <c r="C65" s="178" t="str">
        <f>C18</f>
        <v>Systeem</v>
      </c>
      <c r="D65" s="179"/>
      <c r="E65" s="180"/>
      <c r="F65" s="150">
        <f>I24</f>
        <v>0</v>
      </c>
      <c r="G65" s="93"/>
      <c r="J65" s="18"/>
    </row>
    <row r="66" spans="1:10" ht="14.5" x14ac:dyDescent="0.35">
      <c r="A66"/>
      <c r="B66" s="88" t="s">
        <v>11</v>
      </c>
      <c r="C66" s="178" t="s">
        <v>67</v>
      </c>
      <c r="D66" s="179"/>
      <c r="E66" s="180"/>
      <c r="F66" s="89">
        <f>D33</f>
        <v>0</v>
      </c>
      <c r="G66" s="93"/>
      <c r="J66" s="18"/>
    </row>
    <row r="67" spans="1:10" ht="14.5" x14ac:dyDescent="0.35">
      <c r="A67"/>
      <c r="B67" s="88" t="s">
        <v>13</v>
      </c>
      <c r="C67" s="178" t="s">
        <v>9</v>
      </c>
      <c r="D67" s="179"/>
      <c r="E67" s="180"/>
      <c r="F67" s="89">
        <f>I40</f>
        <v>0</v>
      </c>
      <c r="G67" s="93"/>
      <c r="J67" s="18"/>
    </row>
    <row r="68" spans="1:10" ht="14.5" x14ac:dyDescent="0.35">
      <c r="A68"/>
      <c r="B68" s="88" t="s">
        <v>16</v>
      </c>
      <c r="C68" s="178" t="s">
        <v>14</v>
      </c>
      <c r="D68" s="179"/>
      <c r="E68" s="180"/>
      <c r="F68" s="89">
        <f>F49</f>
        <v>0</v>
      </c>
      <c r="J68" s="18"/>
    </row>
    <row r="69" spans="1:10" ht="14.5" x14ac:dyDescent="0.35">
      <c r="A69"/>
      <c r="B69" s="88" t="s">
        <v>72</v>
      </c>
      <c r="C69" s="201" t="s">
        <v>121</v>
      </c>
      <c r="D69" s="201"/>
      <c r="E69" s="201"/>
      <c r="F69" s="89">
        <f>G61</f>
        <v>0</v>
      </c>
      <c r="G69" s="94"/>
      <c r="J69" s="18"/>
    </row>
    <row r="70" spans="1:10" ht="15" thickBot="1" x14ac:dyDescent="0.4">
      <c r="A70"/>
      <c r="B70" s="79"/>
      <c r="C70" s="194" t="s">
        <v>19</v>
      </c>
      <c r="D70" s="194"/>
      <c r="E70" s="194"/>
      <c r="F70" s="90">
        <f>SUM(F65:F69)</f>
        <v>0</v>
      </c>
      <c r="J70" s="18"/>
    </row>
    <row r="71" spans="1:10" ht="14.5" x14ac:dyDescent="0.35">
      <c r="A71"/>
      <c r="C71" s="193"/>
      <c r="D71" s="193"/>
      <c r="E71" s="193"/>
      <c r="F71" s="52"/>
      <c r="J71" s="18"/>
    </row>
    <row r="72" spans="1:10" ht="11" thickBot="1" x14ac:dyDescent="0.25">
      <c r="A72" s="16"/>
      <c r="B72" s="16"/>
      <c r="C72" s="16"/>
      <c r="D72" s="16"/>
      <c r="E72" s="16"/>
      <c r="F72" s="16"/>
      <c r="G72" s="16"/>
      <c r="H72" s="16"/>
      <c r="I72" s="16"/>
      <c r="J72" s="15"/>
    </row>
    <row r="73" spans="1:10" x14ac:dyDescent="0.2">
      <c r="A73" s="9"/>
    </row>
    <row r="74" spans="1:10" x14ac:dyDescent="0.2">
      <c r="A74" s="9"/>
    </row>
    <row r="75" spans="1:10" ht="11" thickBot="1" x14ac:dyDescent="0.25">
      <c r="A75" s="9"/>
      <c r="C75" s="14"/>
      <c r="D75" s="14"/>
      <c r="E75" s="14"/>
      <c r="F75" s="14"/>
    </row>
    <row r="76" spans="1:10" x14ac:dyDescent="0.2">
      <c r="A76" s="9"/>
      <c r="C76" s="49" t="s">
        <v>20</v>
      </c>
      <c r="D76" s="190"/>
      <c r="E76" s="191"/>
      <c r="F76" s="192"/>
    </row>
    <row r="77" spans="1:10" ht="13" x14ac:dyDescent="0.3">
      <c r="A77" s="9"/>
      <c r="C77" s="20" t="s">
        <v>21</v>
      </c>
      <c r="D77" s="174"/>
      <c r="E77" s="175"/>
      <c r="F77" s="176"/>
    </row>
    <row r="78" spans="1:10" ht="13" x14ac:dyDescent="0.3">
      <c r="A78" s="9"/>
      <c r="C78" s="20" t="s">
        <v>22</v>
      </c>
      <c r="D78" s="177"/>
      <c r="E78" s="175"/>
      <c r="F78" s="176"/>
    </row>
    <row r="79" spans="1:10" ht="13" x14ac:dyDescent="0.3">
      <c r="A79" s="9"/>
      <c r="C79" s="19" t="s">
        <v>23</v>
      </c>
      <c r="D79" s="174"/>
      <c r="E79" s="175"/>
      <c r="F79" s="176"/>
    </row>
    <row r="80" spans="1:10" ht="13" x14ac:dyDescent="0.3">
      <c r="A80" s="9"/>
      <c r="C80" s="19" t="s">
        <v>24</v>
      </c>
      <c r="D80" s="174"/>
      <c r="E80" s="175"/>
      <c r="F80" s="176"/>
    </row>
    <row r="81" spans="1:22" ht="13" x14ac:dyDescent="0.2">
      <c r="A81" s="9"/>
      <c r="C81" s="21" t="s">
        <v>25</v>
      </c>
      <c r="D81" s="165"/>
      <c r="E81" s="166"/>
      <c r="F81" s="167"/>
      <c r="L81" s="13"/>
    </row>
    <row r="82" spans="1:22" ht="13" x14ac:dyDescent="0.2">
      <c r="A82" s="9"/>
      <c r="C82" s="22"/>
      <c r="D82" s="168"/>
      <c r="E82" s="169"/>
      <c r="F82" s="170"/>
      <c r="L82" s="13"/>
    </row>
    <row r="83" spans="1:22" ht="13.5" thickBot="1" x14ac:dyDescent="0.25">
      <c r="A83" s="9"/>
      <c r="C83" s="23"/>
      <c r="D83" s="171"/>
      <c r="E83" s="172"/>
      <c r="F83" s="173"/>
    </row>
    <row r="84" spans="1:22" x14ac:dyDescent="0.2">
      <c r="A84" s="9"/>
      <c r="L84" s="45"/>
    </row>
    <row r="85" spans="1:22" x14ac:dyDescent="0.2">
      <c r="A85" s="9"/>
      <c r="L85" s="45"/>
    </row>
    <row r="86" spans="1:22" x14ac:dyDescent="0.2">
      <c r="A86" s="9"/>
      <c r="L86" s="45"/>
    </row>
    <row r="87" spans="1:22" ht="15.75" customHeight="1" x14ac:dyDescent="0.2">
      <c r="A87" s="9"/>
      <c r="M87" s="17"/>
    </row>
    <row r="88" spans="1:22" ht="15.75" customHeight="1" x14ac:dyDescent="0.2">
      <c r="A88" s="9"/>
      <c r="N88" s="17"/>
      <c r="O88" s="17"/>
      <c r="P88" s="17"/>
      <c r="Q88" s="17"/>
      <c r="R88" s="17"/>
      <c r="S88" s="17"/>
      <c r="T88" s="17"/>
      <c r="U88" s="17"/>
      <c r="V88" s="17"/>
    </row>
    <row r="89" spans="1:22" ht="15.75" customHeight="1" x14ac:dyDescent="0.2">
      <c r="A89" s="9"/>
      <c r="M89" s="17"/>
      <c r="N89" s="17"/>
      <c r="O89" s="17"/>
      <c r="P89" s="17"/>
      <c r="Q89" s="17"/>
      <c r="R89" s="17"/>
      <c r="S89" s="17"/>
      <c r="T89" s="17"/>
      <c r="U89" s="17"/>
      <c r="V89" s="17"/>
    </row>
    <row r="90" spans="1:22" x14ac:dyDescent="0.2">
      <c r="A90" s="9"/>
      <c r="M90" s="17"/>
    </row>
    <row r="91" spans="1:22" ht="29.25" customHeight="1" x14ac:dyDescent="0.2"/>
    <row r="92" spans="1:22" ht="15.75" customHeight="1" x14ac:dyDescent="0.2">
      <c r="M92" s="17"/>
      <c r="P92" s="17"/>
    </row>
    <row r="93" spans="1:22" ht="20.149999999999999" customHeight="1" x14ac:dyDescent="0.2">
      <c r="P93" s="17"/>
    </row>
    <row r="94" spans="1:22" ht="20.149999999999999" customHeight="1" x14ac:dyDescent="0.2">
      <c r="L94" s="13"/>
      <c r="M94" s="17"/>
      <c r="P94" s="17"/>
    </row>
    <row r="95" spans="1:22" ht="20.149999999999999" customHeight="1" x14ac:dyDescent="0.2"/>
    <row r="96" spans="1:22" ht="20.149999999999999" customHeight="1" x14ac:dyDescent="0.2"/>
    <row r="102" spans="13:16" ht="10.5" customHeight="1" x14ac:dyDescent="0.2"/>
    <row r="105" spans="13:16" ht="12" customHeight="1" x14ac:dyDescent="0.2"/>
    <row r="106" spans="13:16" ht="15.75" customHeight="1" x14ac:dyDescent="0.2"/>
    <row r="107" spans="13:16" ht="15" customHeight="1" x14ac:dyDescent="0.2"/>
    <row r="108" spans="13:16" ht="15" customHeight="1" x14ac:dyDescent="0.2"/>
    <row r="109" spans="13:16" x14ac:dyDescent="0.2">
      <c r="M109" s="13"/>
      <c r="O109" s="13"/>
      <c r="P109" s="13"/>
    </row>
    <row r="110" spans="13:16" x14ac:dyDescent="0.2">
      <c r="O110" s="13"/>
    </row>
    <row r="111" spans="13:16" x14ac:dyDescent="0.2">
      <c r="M111" s="17"/>
      <c r="P111" s="17"/>
    </row>
    <row r="112" spans="13:16" ht="22.5" customHeight="1" x14ac:dyDescent="0.2">
      <c r="M112" s="17"/>
      <c r="P112" s="17"/>
    </row>
    <row r="113" spans="13:17" x14ac:dyDescent="0.2">
      <c r="M113" s="17"/>
      <c r="P113" s="17"/>
    </row>
    <row r="114" spans="13:17" x14ac:dyDescent="0.2">
      <c r="M114" s="17"/>
      <c r="P114" s="17"/>
    </row>
    <row r="115" spans="13:17" ht="21" customHeight="1" x14ac:dyDescent="0.2">
      <c r="O115" s="17"/>
      <c r="Q115" s="17"/>
    </row>
    <row r="116" spans="13:17" x14ac:dyDescent="0.2">
      <c r="M116" s="17"/>
      <c r="O116" s="17"/>
    </row>
    <row r="117" spans="13:17" x14ac:dyDescent="0.2">
      <c r="M117" s="17"/>
      <c r="O117" s="17"/>
    </row>
    <row r="118" spans="13:17" x14ac:dyDescent="0.2">
      <c r="M118" s="17"/>
      <c r="O118" s="17"/>
    </row>
    <row r="119" spans="13:17" x14ac:dyDescent="0.2">
      <c r="M119" s="17"/>
      <c r="O119" s="17"/>
    </row>
    <row r="120" spans="13:17" x14ac:dyDescent="0.2">
      <c r="M120" s="17"/>
      <c r="O120" s="17"/>
    </row>
    <row r="121" spans="13:17" x14ac:dyDescent="0.2">
      <c r="M121" s="17"/>
      <c r="O121" s="17"/>
    </row>
    <row r="122" spans="13:17" x14ac:dyDescent="0.2">
      <c r="M122" s="17"/>
      <c r="P122" s="17"/>
    </row>
    <row r="123" spans="13:17" x14ac:dyDescent="0.2">
      <c r="M123" s="17"/>
      <c r="P123" s="17"/>
    </row>
    <row r="124" spans="13:17" x14ac:dyDescent="0.2">
      <c r="M124" s="17"/>
      <c r="P124" s="17"/>
    </row>
    <row r="125" spans="13:17" x14ac:dyDescent="0.2">
      <c r="O125" s="13"/>
    </row>
  </sheetData>
  <customSheetViews>
    <customSheetView guid="{71545B98-9D93-4284-B75D-8A2481EE1401}" scale="85" topLeftCell="A21">
      <selection activeCell="M57" sqref="M57"/>
      <pageMargins left="0" right="0" top="0" bottom="0" header="0" footer="0"/>
      <pageSetup paperSize="9" orientation="portrait" r:id="rId1"/>
    </customSheetView>
    <customSheetView guid="{064EEDA4-0639-4D04-A8BE-95B45157F530}" scale="115" topLeftCell="A77">
      <selection activeCell="B41" sqref="B41:L44"/>
      <pageMargins left="0" right="0" top="0" bottom="0" header="0" footer="0"/>
      <pageSetup paperSize="9" orientation="portrait" r:id="rId2"/>
    </customSheetView>
  </customSheetViews>
  <mergeCells count="29">
    <mergeCell ref="B4:J15"/>
    <mergeCell ref="D76:F76"/>
    <mergeCell ref="C68:E68"/>
    <mergeCell ref="C66:E66"/>
    <mergeCell ref="C67:E67"/>
    <mergeCell ref="C71:E71"/>
    <mergeCell ref="C70:E70"/>
    <mergeCell ref="B19:C19"/>
    <mergeCell ref="F19:I19"/>
    <mergeCell ref="C47:D47"/>
    <mergeCell ref="C69:E69"/>
    <mergeCell ref="B30:C30"/>
    <mergeCell ref="F30:I30"/>
    <mergeCell ref="C49:D49"/>
    <mergeCell ref="C48:D48"/>
    <mergeCell ref="C55:D55"/>
    <mergeCell ref="C54:D54"/>
    <mergeCell ref="C61:D61"/>
    <mergeCell ref="D81:F83"/>
    <mergeCell ref="D80:F80"/>
    <mergeCell ref="D79:F79"/>
    <mergeCell ref="D78:F78"/>
    <mergeCell ref="D77:F77"/>
    <mergeCell ref="C65:E65"/>
    <mergeCell ref="C58:D58"/>
    <mergeCell ref="C59:D59"/>
    <mergeCell ref="C56:D56"/>
    <mergeCell ref="C57:D57"/>
    <mergeCell ref="C60:D60"/>
  </mergeCells>
  <pageMargins left="0.2" right="0.2" top="0.25" bottom="0.25" header="0.3" footer="0.3"/>
  <pageSetup paperSize="9" scale="42"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0C63-B2DC-43CF-B38F-607461A8E5CF}">
  <dimension ref="B1:Q304"/>
  <sheetViews>
    <sheetView topLeftCell="C1" zoomScale="90" zoomScaleNormal="90" workbookViewId="0">
      <selection activeCell="K3" sqref="K3"/>
    </sheetView>
  </sheetViews>
  <sheetFormatPr defaultColWidth="9.1796875" defaultRowHeight="14.5" x14ac:dyDescent="0.35"/>
  <cols>
    <col min="1" max="1" width="9.1796875" style="95"/>
    <col min="2" max="2" width="79.81640625" customWidth="1"/>
    <col min="3" max="3" width="40.26953125" bestFit="1" customWidth="1"/>
    <col min="4" max="6" width="19.26953125" customWidth="1"/>
    <col min="7" max="7" width="25.26953125" bestFit="1" customWidth="1"/>
    <col min="8" max="8" width="47.26953125" customWidth="1"/>
    <col min="9" max="9" width="23" customWidth="1"/>
    <col min="10" max="10" width="15.7265625" customWidth="1"/>
    <col min="11" max="11" width="19.81640625" bestFit="1" customWidth="1"/>
    <col min="12" max="12" width="19.54296875" style="48" customWidth="1"/>
    <col min="13" max="15" width="15.7265625" customWidth="1"/>
    <col min="16" max="16384" width="9.1796875" style="95"/>
  </cols>
  <sheetData>
    <row r="1" spans="2:17" x14ac:dyDescent="0.35">
      <c r="B1" s="209" t="s">
        <v>104</v>
      </c>
      <c r="C1" s="209"/>
      <c r="D1" s="209"/>
      <c r="E1" s="209"/>
      <c r="F1" s="209"/>
      <c r="G1" s="209"/>
      <c r="H1" s="209"/>
      <c r="I1" s="209"/>
      <c r="J1" s="209"/>
      <c r="K1" s="209"/>
      <c r="L1" s="209"/>
      <c r="M1" s="209"/>
      <c r="N1" s="209"/>
      <c r="O1" s="209"/>
    </row>
    <row r="2" spans="2:17" s="140" customFormat="1" ht="43.5" x14ac:dyDescent="0.35">
      <c r="B2" s="53" t="s">
        <v>26</v>
      </c>
      <c r="C2" s="136" t="s">
        <v>103</v>
      </c>
      <c r="D2" s="120" t="s">
        <v>99</v>
      </c>
      <c r="E2" s="120" t="s">
        <v>100</v>
      </c>
      <c r="F2" s="120" t="s">
        <v>77</v>
      </c>
      <c r="G2" s="120" t="s">
        <v>113</v>
      </c>
      <c r="H2" s="53" t="s">
        <v>27</v>
      </c>
      <c r="I2" s="53" t="s">
        <v>28</v>
      </c>
      <c r="J2" s="53" t="s">
        <v>29</v>
      </c>
      <c r="K2" s="53" t="s">
        <v>30</v>
      </c>
      <c r="L2" s="54" t="s">
        <v>31</v>
      </c>
      <c r="M2" s="53" t="s">
        <v>32</v>
      </c>
      <c r="N2" s="53" t="s">
        <v>33</v>
      </c>
      <c r="O2" s="53" t="s">
        <v>101</v>
      </c>
      <c r="P2" s="139"/>
      <c r="Q2" s="139"/>
    </row>
    <row r="3" spans="2:17" x14ac:dyDescent="0.35">
      <c r="B3" s="123" t="s">
        <v>106</v>
      </c>
      <c r="C3" s="153" t="s">
        <v>105</v>
      </c>
      <c r="D3" s="156"/>
      <c r="E3" s="157"/>
      <c r="F3" s="157"/>
      <c r="G3" s="121">
        <v>150</v>
      </c>
      <c r="H3" s="124"/>
      <c r="I3" s="124"/>
      <c r="J3" s="50">
        <v>0</v>
      </c>
      <c r="K3" s="50">
        <v>0</v>
      </c>
      <c r="L3" s="51">
        <v>0</v>
      </c>
      <c r="M3" s="51">
        <v>0</v>
      </c>
      <c r="N3" s="47">
        <f>J3*(1-M3)</f>
        <v>0</v>
      </c>
      <c r="O3" s="47">
        <f>N3*(D3*E3*F3)</f>
        <v>0</v>
      </c>
    </row>
    <row r="4" spans="2:17" ht="43.5" x14ac:dyDescent="0.35">
      <c r="B4" s="123" t="s">
        <v>107</v>
      </c>
      <c r="C4" s="154" t="s">
        <v>122</v>
      </c>
      <c r="D4" s="158"/>
      <c r="E4" s="159"/>
      <c r="F4" s="159"/>
      <c r="G4" s="128">
        <v>150</v>
      </c>
      <c r="H4" s="124"/>
      <c r="I4" s="124"/>
      <c r="J4" s="50">
        <v>0</v>
      </c>
      <c r="K4" s="50">
        <v>0</v>
      </c>
      <c r="L4" s="51">
        <v>0</v>
      </c>
      <c r="M4" s="119">
        <v>0</v>
      </c>
      <c r="N4" s="47">
        <f t="shared" ref="N4" si="0">J4*(1-M4)</f>
        <v>0</v>
      </c>
      <c r="O4" s="47">
        <f>N4*(D4*E4*F4)</f>
        <v>0</v>
      </c>
    </row>
    <row r="5" spans="2:17" ht="29" x14ac:dyDescent="0.35">
      <c r="B5" s="143" t="s">
        <v>114</v>
      </c>
      <c r="C5" s="155" t="s">
        <v>116</v>
      </c>
      <c r="D5" s="158"/>
      <c r="E5" s="159"/>
      <c r="F5" s="159"/>
      <c r="G5" s="128">
        <v>6</v>
      </c>
      <c r="H5" s="124"/>
      <c r="I5" s="124"/>
      <c r="J5" s="50">
        <v>0</v>
      </c>
      <c r="K5" s="50">
        <v>0</v>
      </c>
      <c r="L5" s="51">
        <v>0</v>
      </c>
      <c r="M5" s="119">
        <v>0</v>
      </c>
      <c r="N5" s="47">
        <f>J5*(1-M5)</f>
        <v>0</v>
      </c>
      <c r="O5" s="47">
        <f>N5*(D5*E5*F5)</f>
        <v>0</v>
      </c>
    </row>
    <row r="6" spans="2:17" x14ac:dyDescent="0.35">
      <c r="B6" s="143"/>
      <c r="C6" s="155"/>
      <c r="D6" s="158"/>
      <c r="E6" s="159"/>
      <c r="F6" s="159"/>
      <c r="G6" s="128"/>
      <c r="H6" s="124"/>
      <c r="I6" s="124"/>
      <c r="J6" s="50">
        <v>0</v>
      </c>
      <c r="K6" s="50">
        <v>0</v>
      </c>
      <c r="L6" s="51">
        <v>0</v>
      </c>
      <c r="M6" s="119">
        <v>0</v>
      </c>
      <c r="N6" s="47">
        <f>J6*(1-M6)</f>
        <v>0</v>
      </c>
      <c r="O6" s="47">
        <f>N6*(D6*E6*F6)</f>
        <v>0</v>
      </c>
    </row>
    <row r="7" spans="2:17" x14ac:dyDescent="0.35">
      <c r="B7" s="95" t="s">
        <v>84</v>
      </c>
      <c r="C7" s="95"/>
      <c r="D7" s="141"/>
      <c r="E7" s="141"/>
      <c r="F7" s="141"/>
      <c r="G7" s="141"/>
      <c r="H7" s="95"/>
      <c r="I7" s="95"/>
      <c r="J7" s="95"/>
      <c r="K7" s="95"/>
      <c r="L7" s="142"/>
      <c r="M7" s="205" t="s">
        <v>10</v>
      </c>
      <c r="N7" s="206"/>
      <c r="O7" s="144">
        <f>SUM(O3:O6)</f>
        <v>0</v>
      </c>
    </row>
    <row r="8" spans="2:17" x14ac:dyDescent="0.35">
      <c r="B8" s="95"/>
      <c r="C8" s="95"/>
      <c r="D8" s="141"/>
      <c r="E8" s="141"/>
      <c r="F8" s="141"/>
      <c r="G8" s="141"/>
      <c r="H8" s="95"/>
      <c r="I8" s="95"/>
      <c r="J8" s="95"/>
      <c r="K8" s="95"/>
      <c r="L8" s="142"/>
      <c r="M8" s="95"/>
      <c r="N8" s="95"/>
      <c r="O8" s="95"/>
    </row>
    <row r="9" spans="2:17" ht="75" customHeight="1" x14ac:dyDescent="0.35">
      <c r="B9" s="207" t="s">
        <v>115</v>
      </c>
      <c r="C9" s="207"/>
      <c r="D9" s="120" t="s">
        <v>99</v>
      </c>
      <c r="E9" s="120" t="s">
        <v>100</v>
      </c>
      <c r="F9" s="120" t="s">
        <v>77</v>
      </c>
      <c r="G9" s="137" t="s">
        <v>109</v>
      </c>
      <c r="H9" s="53" t="s">
        <v>27</v>
      </c>
      <c r="I9" s="53" t="s">
        <v>28</v>
      </c>
      <c r="J9" s="53" t="s">
        <v>29</v>
      </c>
      <c r="K9" s="53" t="s">
        <v>30</v>
      </c>
      <c r="L9" s="54" t="s">
        <v>31</v>
      </c>
      <c r="M9" s="53" t="s">
        <v>32</v>
      </c>
      <c r="N9" s="53" t="s">
        <v>33</v>
      </c>
      <c r="O9" s="134"/>
    </row>
    <row r="10" spans="2:17" x14ac:dyDescent="0.35">
      <c r="B10" s="208" t="s">
        <v>110</v>
      </c>
      <c r="C10" s="208"/>
      <c r="D10" s="126"/>
      <c r="E10" s="127" t="s">
        <v>108</v>
      </c>
      <c r="F10" s="127"/>
      <c r="G10" s="128">
        <v>8</v>
      </c>
      <c r="H10" s="124"/>
      <c r="I10" s="124"/>
      <c r="J10" s="50">
        <v>0</v>
      </c>
      <c r="K10" s="50">
        <v>0</v>
      </c>
      <c r="L10" s="51">
        <v>0</v>
      </c>
      <c r="M10" s="119">
        <v>0</v>
      </c>
      <c r="N10" s="47">
        <f>J10*(1-M10)</f>
        <v>0</v>
      </c>
      <c r="O10" s="135"/>
    </row>
    <row r="11" spans="2:17" x14ac:dyDescent="0.35">
      <c r="B11" s="208" t="s">
        <v>111</v>
      </c>
      <c r="C11" s="208"/>
      <c r="D11" s="126"/>
      <c r="E11" s="127" t="s">
        <v>108</v>
      </c>
      <c r="F11" s="127"/>
      <c r="G11" s="128">
        <v>8</v>
      </c>
      <c r="H11" s="124"/>
      <c r="I11" s="124"/>
      <c r="J11" s="50">
        <v>0</v>
      </c>
      <c r="K11" s="50">
        <v>0</v>
      </c>
      <c r="L11" s="51">
        <v>0</v>
      </c>
      <c r="M11" s="119">
        <v>0</v>
      </c>
      <c r="N11" s="47">
        <f>J11*(1-M11)</f>
        <v>0</v>
      </c>
      <c r="O11" s="135"/>
    </row>
    <row r="12" spans="2:17" x14ac:dyDescent="0.35">
      <c r="B12" s="208" t="s">
        <v>112</v>
      </c>
      <c r="C12" s="208"/>
      <c r="D12" s="129"/>
      <c r="E12" s="127" t="s">
        <v>108</v>
      </c>
      <c r="F12" s="130"/>
      <c r="G12" s="131">
        <v>6</v>
      </c>
      <c r="H12" s="124"/>
      <c r="I12" s="124"/>
      <c r="J12" s="50">
        <v>0</v>
      </c>
      <c r="K12" s="50">
        <v>0</v>
      </c>
      <c r="L12" s="51">
        <v>0</v>
      </c>
      <c r="M12" s="119">
        <v>0</v>
      </c>
      <c r="N12" s="47">
        <f t="shared" ref="N12:N26" si="1">J12*(1-M12)</f>
        <v>0</v>
      </c>
      <c r="O12" s="135"/>
    </row>
    <row r="13" spans="2:17" x14ac:dyDescent="0.35">
      <c r="B13" s="210"/>
      <c r="C13" s="211"/>
      <c r="D13" s="133"/>
      <c r="E13" s="127" t="s">
        <v>108</v>
      </c>
      <c r="F13" s="133"/>
      <c r="G13" s="138" t="s">
        <v>108</v>
      </c>
      <c r="H13" s="132"/>
      <c r="I13" s="132"/>
      <c r="J13" s="50">
        <v>0</v>
      </c>
      <c r="K13" s="50">
        <v>0</v>
      </c>
      <c r="L13" s="51">
        <v>0</v>
      </c>
      <c r="M13" s="119">
        <v>0</v>
      </c>
      <c r="N13" s="47">
        <f t="shared" si="1"/>
        <v>0</v>
      </c>
      <c r="O13" s="134"/>
    </row>
    <row r="14" spans="2:17" x14ac:dyDescent="0.35">
      <c r="B14" s="210"/>
      <c r="C14" s="211"/>
      <c r="D14" s="133"/>
      <c r="E14" s="127" t="s">
        <v>108</v>
      </c>
      <c r="F14" s="133"/>
      <c r="G14" s="138" t="s">
        <v>108</v>
      </c>
      <c r="H14" s="132"/>
      <c r="I14" s="132"/>
      <c r="J14" s="50">
        <v>0</v>
      </c>
      <c r="K14" s="50">
        <v>0</v>
      </c>
      <c r="L14" s="51">
        <v>0</v>
      </c>
      <c r="M14" s="119">
        <v>0</v>
      </c>
      <c r="N14" s="47">
        <f t="shared" si="1"/>
        <v>0</v>
      </c>
      <c r="O14" s="134"/>
    </row>
    <row r="15" spans="2:17" x14ac:dyDescent="0.35">
      <c r="B15" s="210"/>
      <c r="C15" s="211"/>
      <c r="D15" s="133"/>
      <c r="E15" s="127" t="s">
        <v>108</v>
      </c>
      <c r="F15" s="133"/>
      <c r="G15" s="138" t="s">
        <v>108</v>
      </c>
      <c r="H15" s="132"/>
      <c r="I15" s="132"/>
      <c r="J15" s="50">
        <v>0</v>
      </c>
      <c r="K15" s="50">
        <v>0</v>
      </c>
      <c r="L15" s="51">
        <v>0</v>
      </c>
      <c r="M15" s="119">
        <v>0</v>
      </c>
      <c r="N15" s="47">
        <f t="shared" si="1"/>
        <v>0</v>
      </c>
      <c r="O15" s="134"/>
    </row>
    <row r="16" spans="2:17" x14ac:dyDescent="0.35">
      <c r="B16" s="210"/>
      <c r="C16" s="211"/>
      <c r="D16" s="133"/>
      <c r="E16" s="127" t="s">
        <v>108</v>
      </c>
      <c r="F16" s="133"/>
      <c r="G16" s="138" t="s">
        <v>108</v>
      </c>
      <c r="H16" s="132"/>
      <c r="I16" s="132"/>
      <c r="J16" s="50">
        <v>0</v>
      </c>
      <c r="K16" s="50">
        <v>0</v>
      </c>
      <c r="L16" s="51">
        <v>0</v>
      </c>
      <c r="M16" s="119">
        <v>0</v>
      </c>
      <c r="N16" s="47">
        <f t="shared" si="1"/>
        <v>0</v>
      </c>
      <c r="O16" s="134"/>
    </row>
    <row r="17" spans="2:15" x14ac:dyDescent="0.35">
      <c r="B17" s="210"/>
      <c r="C17" s="211"/>
      <c r="D17" s="133"/>
      <c r="E17" s="127" t="s">
        <v>108</v>
      </c>
      <c r="F17" s="133"/>
      <c r="G17" s="138" t="s">
        <v>108</v>
      </c>
      <c r="H17" s="132"/>
      <c r="I17" s="132"/>
      <c r="J17" s="50">
        <v>0</v>
      </c>
      <c r="K17" s="50">
        <v>0</v>
      </c>
      <c r="L17" s="51">
        <v>0</v>
      </c>
      <c r="M17" s="119">
        <v>0</v>
      </c>
      <c r="N17" s="47">
        <f t="shared" si="1"/>
        <v>0</v>
      </c>
      <c r="O17" s="134"/>
    </row>
    <row r="18" spans="2:15" x14ac:dyDescent="0.35">
      <c r="B18" s="210"/>
      <c r="C18" s="211"/>
      <c r="D18" s="132"/>
      <c r="E18" s="127" t="s">
        <v>108</v>
      </c>
      <c r="F18" s="132"/>
      <c r="G18" s="138" t="s">
        <v>108</v>
      </c>
      <c r="H18" s="132"/>
      <c r="I18" s="132"/>
      <c r="J18" s="50">
        <v>0</v>
      </c>
      <c r="K18" s="50">
        <v>0</v>
      </c>
      <c r="L18" s="51">
        <v>0</v>
      </c>
      <c r="M18" s="119">
        <v>0</v>
      </c>
      <c r="N18" s="47">
        <f t="shared" si="1"/>
        <v>0</v>
      </c>
      <c r="O18" s="95"/>
    </row>
    <row r="19" spans="2:15" x14ac:dyDescent="0.35">
      <c r="B19" s="210"/>
      <c r="C19" s="211"/>
      <c r="D19" s="132"/>
      <c r="E19" s="127" t="s">
        <v>108</v>
      </c>
      <c r="F19" s="132"/>
      <c r="G19" s="138" t="s">
        <v>108</v>
      </c>
      <c r="H19" s="132"/>
      <c r="I19" s="132"/>
      <c r="J19" s="50">
        <v>0</v>
      </c>
      <c r="K19" s="50">
        <v>0</v>
      </c>
      <c r="L19" s="51">
        <v>0</v>
      </c>
      <c r="M19" s="119">
        <v>0</v>
      </c>
      <c r="N19" s="47">
        <f t="shared" si="1"/>
        <v>0</v>
      </c>
      <c r="O19" s="95"/>
    </row>
    <row r="20" spans="2:15" x14ac:dyDescent="0.35">
      <c r="B20" s="210"/>
      <c r="C20" s="211"/>
      <c r="D20" s="132"/>
      <c r="E20" s="127" t="s">
        <v>108</v>
      </c>
      <c r="F20" s="132"/>
      <c r="G20" s="138" t="s">
        <v>108</v>
      </c>
      <c r="H20" s="132"/>
      <c r="I20" s="132"/>
      <c r="J20" s="50">
        <v>0</v>
      </c>
      <c r="K20" s="50">
        <v>0</v>
      </c>
      <c r="L20" s="51">
        <v>0</v>
      </c>
      <c r="M20" s="119">
        <v>0</v>
      </c>
      <c r="N20" s="47">
        <f t="shared" si="1"/>
        <v>0</v>
      </c>
      <c r="O20" s="95"/>
    </row>
    <row r="21" spans="2:15" x14ac:dyDescent="0.35">
      <c r="B21" s="210"/>
      <c r="C21" s="211"/>
      <c r="D21" s="132"/>
      <c r="E21" s="127" t="s">
        <v>108</v>
      </c>
      <c r="F21" s="132"/>
      <c r="G21" s="138" t="s">
        <v>108</v>
      </c>
      <c r="H21" s="132"/>
      <c r="I21" s="132"/>
      <c r="J21" s="50">
        <v>0</v>
      </c>
      <c r="K21" s="50">
        <v>0</v>
      </c>
      <c r="L21" s="51">
        <v>0</v>
      </c>
      <c r="M21" s="119">
        <v>0</v>
      </c>
      <c r="N21" s="47">
        <f t="shared" si="1"/>
        <v>0</v>
      </c>
      <c r="O21" s="95"/>
    </row>
    <row r="22" spans="2:15" x14ac:dyDescent="0.35">
      <c r="B22" s="210"/>
      <c r="C22" s="211"/>
      <c r="D22" s="132"/>
      <c r="E22" s="127" t="s">
        <v>108</v>
      </c>
      <c r="F22" s="132"/>
      <c r="G22" s="138" t="s">
        <v>108</v>
      </c>
      <c r="H22" s="132"/>
      <c r="I22" s="132"/>
      <c r="J22" s="50">
        <v>0</v>
      </c>
      <c r="K22" s="50">
        <v>0</v>
      </c>
      <c r="L22" s="51">
        <v>0</v>
      </c>
      <c r="M22" s="119">
        <v>0</v>
      </c>
      <c r="N22" s="47">
        <f t="shared" si="1"/>
        <v>0</v>
      </c>
      <c r="O22" s="95"/>
    </row>
    <row r="23" spans="2:15" x14ac:dyDescent="0.35">
      <c r="B23" s="210"/>
      <c r="C23" s="211"/>
      <c r="D23" s="132"/>
      <c r="E23" s="127" t="s">
        <v>108</v>
      </c>
      <c r="F23" s="132"/>
      <c r="G23" s="138" t="s">
        <v>108</v>
      </c>
      <c r="H23" s="132"/>
      <c r="I23" s="132"/>
      <c r="J23" s="50">
        <v>0</v>
      </c>
      <c r="K23" s="50">
        <v>0</v>
      </c>
      <c r="L23" s="51">
        <v>0</v>
      </c>
      <c r="M23" s="119">
        <v>0</v>
      </c>
      <c r="N23" s="47">
        <f t="shared" si="1"/>
        <v>0</v>
      </c>
      <c r="O23" s="95"/>
    </row>
    <row r="24" spans="2:15" x14ac:dyDescent="0.35">
      <c r="B24" s="210"/>
      <c r="C24" s="211"/>
      <c r="D24" s="132"/>
      <c r="E24" s="127" t="s">
        <v>108</v>
      </c>
      <c r="F24" s="132"/>
      <c r="G24" s="138" t="s">
        <v>108</v>
      </c>
      <c r="H24" s="132"/>
      <c r="I24" s="132"/>
      <c r="J24" s="50">
        <v>0</v>
      </c>
      <c r="K24" s="50">
        <v>0</v>
      </c>
      <c r="L24" s="51">
        <v>0</v>
      </c>
      <c r="M24" s="119">
        <v>0</v>
      </c>
      <c r="N24" s="47">
        <f t="shared" si="1"/>
        <v>0</v>
      </c>
      <c r="O24" s="95"/>
    </row>
    <row r="25" spans="2:15" x14ac:dyDescent="0.35">
      <c r="B25" s="210"/>
      <c r="C25" s="211"/>
      <c r="D25" s="132"/>
      <c r="E25" s="127" t="s">
        <v>108</v>
      </c>
      <c r="F25" s="132"/>
      <c r="G25" s="138" t="s">
        <v>108</v>
      </c>
      <c r="H25" s="132"/>
      <c r="I25" s="132"/>
      <c r="J25" s="50">
        <v>0</v>
      </c>
      <c r="K25" s="50">
        <v>0</v>
      </c>
      <c r="L25" s="51">
        <v>0</v>
      </c>
      <c r="M25" s="119">
        <v>0</v>
      </c>
      <c r="N25" s="47">
        <f t="shared" si="1"/>
        <v>0</v>
      </c>
      <c r="O25" s="95"/>
    </row>
    <row r="26" spans="2:15" x14ac:dyDescent="0.35">
      <c r="B26" s="210"/>
      <c r="C26" s="211"/>
      <c r="D26" s="132"/>
      <c r="E26" s="127" t="s">
        <v>108</v>
      </c>
      <c r="F26" s="132"/>
      <c r="G26" s="138" t="s">
        <v>108</v>
      </c>
      <c r="H26" s="132"/>
      <c r="I26" s="132"/>
      <c r="J26" s="50">
        <v>0</v>
      </c>
      <c r="K26" s="50">
        <v>0</v>
      </c>
      <c r="L26" s="51">
        <v>0</v>
      </c>
      <c r="M26" s="119">
        <v>0</v>
      </c>
      <c r="N26" s="47">
        <f t="shared" si="1"/>
        <v>0</v>
      </c>
      <c r="O26" s="95"/>
    </row>
    <row r="27" spans="2:15" x14ac:dyDescent="0.35">
      <c r="O27" s="95"/>
    </row>
    <row r="28" spans="2:15" x14ac:dyDescent="0.35">
      <c r="O28" s="95"/>
    </row>
    <row r="29" spans="2:15" x14ac:dyDescent="0.35">
      <c r="O29" s="95"/>
    </row>
    <row r="30" spans="2:15" x14ac:dyDescent="0.35">
      <c r="O30" s="95"/>
    </row>
    <row r="31" spans="2:15" x14ac:dyDescent="0.35">
      <c r="O31" s="95"/>
    </row>
    <row r="32" spans="2:15" x14ac:dyDescent="0.35">
      <c r="O32" s="95"/>
    </row>
    <row r="33" spans="15:15" x14ac:dyDescent="0.35">
      <c r="O33" s="95"/>
    </row>
    <row r="34" spans="15:15" x14ac:dyDescent="0.35">
      <c r="O34" s="95"/>
    </row>
    <row r="35" spans="15:15" x14ac:dyDescent="0.35">
      <c r="O35" s="95"/>
    </row>
    <row r="36" spans="15:15" x14ac:dyDescent="0.35">
      <c r="O36" s="95"/>
    </row>
    <row r="37" spans="15:15" x14ac:dyDescent="0.35">
      <c r="O37" s="95"/>
    </row>
    <row r="38" spans="15:15" x14ac:dyDescent="0.35">
      <c r="O38" s="95"/>
    </row>
    <row r="39" spans="15:15" x14ac:dyDescent="0.35">
      <c r="O39" s="95"/>
    </row>
    <row r="40" spans="15:15" x14ac:dyDescent="0.35">
      <c r="O40" s="95"/>
    </row>
    <row r="41" spans="15:15" x14ac:dyDescent="0.35">
      <c r="O41" s="95"/>
    </row>
    <row r="42" spans="15:15" x14ac:dyDescent="0.35">
      <c r="O42" s="95"/>
    </row>
    <row r="43" spans="15:15" x14ac:dyDescent="0.35">
      <c r="O43" s="95"/>
    </row>
    <row r="44" spans="15:15" x14ac:dyDescent="0.35">
      <c r="O44" s="95"/>
    </row>
    <row r="45" spans="15:15" x14ac:dyDescent="0.35">
      <c r="O45" s="95"/>
    </row>
    <row r="46" spans="15:15" x14ac:dyDescent="0.35">
      <c r="O46" s="95"/>
    </row>
    <row r="47" spans="15:15" x14ac:dyDescent="0.35">
      <c r="O47" s="95"/>
    </row>
    <row r="48" spans="15:15" x14ac:dyDescent="0.35">
      <c r="O48" s="95"/>
    </row>
    <row r="49" spans="15:15" x14ac:dyDescent="0.35">
      <c r="O49" s="95"/>
    </row>
    <row r="50" spans="15:15" x14ac:dyDescent="0.35">
      <c r="O50" s="95"/>
    </row>
    <row r="51" spans="15:15" x14ac:dyDescent="0.35">
      <c r="O51" s="95"/>
    </row>
    <row r="52" spans="15:15" x14ac:dyDescent="0.35">
      <c r="O52" s="95"/>
    </row>
    <row r="53" spans="15:15" x14ac:dyDescent="0.35">
      <c r="O53" s="95"/>
    </row>
    <row r="54" spans="15:15" x14ac:dyDescent="0.35">
      <c r="O54" s="95"/>
    </row>
    <row r="55" spans="15:15" x14ac:dyDescent="0.35">
      <c r="O55" s="95"/>
    </row>
    <row r="56" spans="15:15" x14ac:dyDescent="0.35">
      <c r="O56" s="95"/>
    </row>
    <row r="57" spans="15:15" x14ac:dyDescent="0.35">
      <c r="O57" s="95"/>
    </row>
    <row r="58" spans="15:15" x14ac:dyDescent="0.35">
      <c r="O58" s="95"/>
    </row>
    <row r="59" spans="15:15" x14ac:dyDescent="0.35">
      <c r="O59" s="95"/>
    </row>
    <row r="60" spans="15:15" x14ac:dyDescent="0.35">
      <c r="O60" s="95"/>
    </row>
    <row r="61" spans="15:15" x14ac:dyDescent="0.35">
      <c r="O61" s="95"/>
    </row>
    <row r="62" spans="15:15" x14ac:dyDescent="0.35">
      <c r="O62" s="95"/>
    </row>
    <row r="63" spans="15:15" x14ac:dyDescent="0.35">
      <c r="O63" s="95"/>
    </row>
    <row r="64" spans="15:15" x14ac:dyDescent="0.35">
      <c r="O64" s="95"/>
    </row>
    <row r="65" spans="15:15" x14ac:dyDescent="0.35">
      <c r="O65" s="95"/>
    </row>
    <row r="66" spans="15:15" x14ac:dyDescent="0.35">
      <c r="O66" s="95"/>
    </row>
    <row r="67" spans="15:15" x14ac:dyDescent="0.35">
      <c r="O67" s="95"/>
    </row>
    <row r="68" spans="15:15" x14ac:dyDescent="0.35">
      <c r="O68" s="95"/>
    </row>
    <row r="69" spans="15:15" x14ac:dyDescent="0.35">
      <c r="O69" s="95"/>
    </row>
    <row r="70" spans="15:15" x14ac:dyDescent="0.35">
      <c r="O70" s="95"/>
    </row>
    <row r="71" spans="15:15" x14ac:dyDescent="0.35">
      <c r="O71" s="95"/>
    </row>
    <row r="72" spans="15:15" x14ac:dyDescent="0.35">
      <c r="O72" s="95"/>
    </row>
    <row r="73" spans="15:15" x14ac:dyDescent="0.35">
      <c r="O73" s="95"/>
    </row>
    <row r="74" spans="15:15" x14ac:dyDescent="0.35">
      <c r="O74" s="95"/>
    </row>
    <row r="75" spans="15:15" x14ac:dyDescent="0.35">
      <c r="O75" s="95"/>
    </row>
    <row r="76" spans="15:15" x14ac:dyDescent="0.35">
      <c r="O76" s="95"/>
    </row>
    <row r="77" spans="15:15" x14ac:dyDescent="0.35">
      <c r="O77" s="95"/>
    </row>
    <row r="78" spans="15:15" x14ac:dyDescent="0.35">
      <c r="O78" s="95"/>
    </row>
    <row r="79" spans="15:15" x14ac:dyDescent="0.35">
      <c r="O79" s="95"/>
    </row>
    <row r="80" spans="15:15" x14ac:dyDescent="0.35">
      <c r="O80" s="95"/>
    </row>
    <row r="81" spans="15:15" x14ac:dyDescent="0.35">
      <c r="O81" s="95"/>
    </row>
    <row r="82" spans="15:15" x14ac:dyDescent="0.35">
      <c r="O82" s="95"/>
    </row>
    <row r="83" spans="15:15" x14ac:dyDescent="0.35">
      <c r="O83" s="95"/>
    </row>
    <row r="84" spans="15:15" x14ac:dyDescent="0.35">
      <c r="O84" s="95"/>
    </row>
    <row r="85" spans="15:15" x14ac:dyDescent="0.35">
      <c r="O85" s="95"/>
    </row>
    <row r="86" spans="15:15" x14ac:dyDescent="0.35">
      <c r="O86" s="95"/>
    </row>
    <row r="87" spans="15:15" x14ac:dyDescent="0.35">
      <c r="O87" s="95"/>
    </row>
    <row r="88" spans="15:15" x14ac:dyDescent="0.35">
      <c r="O88" s="95"/>
    </row>
    <row r="89" spans="15:15" x14ac:dyDescent="0.35">
      <c r="O89" s="95"/>
    </row>
    <row r="90" spans="15:15" x14ac:dyDescent="0.35">
      <c r="O90" s="95"/>
    </row>
    <row r="91" spans="15:15" x14ac:dyDescent="0.35">
      <c r="O91" s="95"/>
    </row>
    <row r="92" spans="15:15" x14ac:dyDescent="0.35">
      <c r="O92" s="95"/>
    </row>
    <row r="93" spans="15:15" x14ac:dyDescent="0.35">
      <c r="O93" s="95"/>
    </row>
    <row r="94" spans="15:15" x14ac:dyDescent="0.35">
      <c r="O94" s="95"/>
    </row>
    <row r="95" spans="15:15" x14ac:dyDescent="0.35">
      <c r="O95" s="95"/>
    </row>
    <row r="96" spans="15:15" x14ac:dyDescent="0.35">
      <c r="O96" s="95"/>
    </row>
    <row r="97" spans="15:15" x14ac:dyDescent="0.35">
      <c r="O97" s="95"/>
    </row>
    <row r="98" spans="15:15" x14ac:dyDescent="0.35">
      <c r="O98" s="95"/>
    </row>
    <row r="99" spans="15:15" x14ac:dyDescent="0.35">
      <c r="O99" s="95"/>
    </row>
    <row r="100" spans="15:15" x14ac:dyDescent="0.35">
      <c r="O100" s="95"/>
    </row>
    <row r="101" spans="15:15" x14ac:dyDescent="0.35">
      <c r="O101" s="95"/>
    </row>
    <row r="102" spans="15:15" x14ac:dyDescent="0.35">
      <c r="O102" s="95"/>
    </row>
    <row r="103" spans="15:15" x14ac:dyDescent="0.35">
      <c r="O103" s="95"/>
    </row>
    <row r="104" spans="15:15" x14ac:dyDescent="0.35">
      <c r="O104" s="95"/>
    </row>
    <row r="105" spans="15:15" x14ac:dyDescent="0.35">
      <c r="O105" s="95"/>
    </row>
    <row r="106" spans="15:15" x14ac:dyDescent="0.35">
      <c r="O106" s="95"/>
    </row>
    <row r="107" spans="15:15" x14ac:dyDescent="0.35">
      <c r="O107" s="95"/>
    </row>
    <row r="108" spans="15:15" x14ac:dyDescent="0.35">
      <c r="O108" s="95"/>
    </row>
    <row r="109" spans="15:15" x14ac:dyDescent="0.35">
      <c r="O109" s="95"/>
    </row>
    <row r="110" spans="15:15" x14ac:dyDescent="0.35">
      <c r="O110" s="95"/>
    </row>
    <row r="111" spans="15:15" x14ac:dyDescent="0.35">
      <c r="O111" s="95"/>
    </row>
    <row r="112" spans="15:15" x14ac:dyDescent="0.35">
      <c r="O112" s="95"/>
    </row>
    <row r="113" spans="15:15" x14ac:dyDescent="0.35">
      <c r="O113" s="95"/>
    </row>
    <row r="114" spans="15:15" x14ac:dyDescent="0.35">
      <c r="O114" s="95"/>
    </row>
    <row r="115" spans="15:15" x14ac:dyDescent="0.35">
      <c r="O115" s="95"/>
    </row>
    <row r="116" spans="15:15" x14ac:dyDescent="0.35">
      <c r="O116" s="95"/>
    </row>
    <row r="117" spans="15:15" x14ac:dyDescent="0.35">
      <c r="O117" s="95"/>
    </row>
    <row r="118" spans="15:15" x14ac:dyDescent="0.35">
      <c r="O118" s="95"/>
    </row>
    <row r="119" spans="15:15" x14ac:dyDescent="0.35">
      <c r="O119" s="95"/>
    </row>
    <row r="120" spans="15:15" x14ac:dyDescent="0.35">
      <c r="O120" s="95"/>
    </row>
    <row r="121" spans="15:15" x14ac:dyDescent="0.35">
      <c r="O121" s="95"/>
    </row>
    <row r="122" spans="15:15" x14ac:dyDescent="0.35">
      <c r="O122" s="95"/>
    </row>
    <row r="123" spans="15:15" x14ac:dyDescent="0.35">
      <c r="O123" s="95"/>
    </row>
    <row r="124" spans="15:15" x14ac:dyDescent="0.35">
      <c r="O124" s="95"/>
    </row>
    <row r="125" spans="15:15" x14ac:dyDescent="0.35">
      <c r="O125" s="95"/>
    </row>
    <row r="126" spans="15:15" x14ac:dyDescent="0.35">
      <c r="O126" s="95"/>
    </row>
    <row r="127" spans="15:15" x14ac:dyDescent="0.35">
      <c r="O127" s="95"/>
    </row>
    <row r="128" spans="15:15" x14ac:dyDescent="0.35">
      <c r="O128" s="95"/>
    </row>
    <row r="129" spans="15:15" x14ac:dyDescent="0.35">
      <c r="O129" s="95"/>
    </row>
    <row r="130" spans="15:15" x14ac:dyDescent="0.35">
      <c r="O130" s="95"/>
    </row>
    <row r="131" spans="15:15" x14ac:dyDescent="0.35">
      <c r="O131" s="95"/>
    </row>
    <row r="132" spans="15:15" x14ac:dyDescent="0.35">
      <c r="O132" s="95"/>
    </row>
    <row r="133" spans="15:15" x14ac:dyDescent="0.35">
      <c r="O133" s="95"/>
    </row>
    <row r="134" spans="15:15" x14ac:dyDescent="0.35">
      <c r="O134" s="95"/>
    </row>
    <row r="135" spans="15:15" x14ac:dyDescent="0.35">
      <c r="O135" s="95"/>
    </row>
    <row r="136" spans="15:15" x14ac:dyDescent="0.35">
      <c r="O136" s="95"/>
    </row>
    <row r="137" spans="15:15" x14ac:dyDescent="0.35">
      <c r="O137" s="95"/>
    </row>
    <row r="138" spans="15:15" x14ac:dyDescent="0.35">
      <c r="O138" s="95"/>
    </row>
    <row r="139" spans="15:15" x14ac:dyDescent="0.35">
      <c r="O139" s="95"/>
    </row>
    <row r="140" spans="15:15" x14ac:dyDescent="0.35">
      <c r="O140" s="95"/>
    </row>
    <row r="141" spans="15:15" x14ac:dyDescent="0.35">
      <c r="O141" s="95"/>
    </row>
    <row r="142" spans="15:15" x14ac:dyDescent="0.35">
      <c r="O142" s="95"/>
    </row>
    <row r="143" spans="15:15" x14ac:dyDescent="0.35">
      <c r="O143" s="95"/>
    </row>
    <row r="144" spans="15:15" x14ac:dyDescent="0.35">
      <c r="O144" s="95"/>
    </row>
    <row r="145" spans="15:15" x14ac:dyDescent="0.35">
      <c r="O145" s="95"/>
    </row>
    <row r="146" spans="15:15" x14ac:dyDescent="0.35">
      <c r="O146" s="95"/>
    </row>
    <row r="147" spans="15:15" x14ac:dyDescent="0.35">
      <c r="O147" s="95"/>
    </row>
    <row r="148" spans="15:15" x14ac:dyDescent="0.35">
      <c r="O148" s="95"/>
    </row>
    <row r="149" spans="15:15" x14ac:dyDescent="0.35">
      <c r="O149" s="95"/>
    </row>
    <row r="150" spans="15:15" x14ac:dyDescent="0.35">
      <c r="O150" s="95"/>
    </row>
    <row r="151" spans="15:15" x14ac:dyDescent="0.35">
      <c r="O151" s="95"/>
    </row>
    <row r="152" spans="15:15" x14ac:dyDescent="0.35">
      <c r="O152" s="95"/>
    </row>
    <row r="153" spans="15:15" x14ac:dyDescent="0.35">
      <c r="O153" s="95"/>
    </row>
    <row r="154" spans="15:15" x14ac:dyDescent="0.35">
      <c r="O154" s="95"/>
    </row>
    <row r="155" spans="15:15" x14ac:dyDescent="0.35">
      <c r="O155" s="95"/>
    </row>
    <row r="156" spans="15:15" x14ac:dyDescent="0.35">
      <c r="O156" s="95"/>
    </row>
    <row r="157" spans="15:15" x14ac:dyDescent="0.35">
      <c r="O157" s="95"/>
    </row>
    <row r="158" spans="15:15" x14ac:dyDescent="0.35">
      <c r="O158" s="95"/>
    </row>
    <row r="159" spans="15:15" x14ac:dyDescent="0.35">
      <c r="O159" s="95"/>
    </row>
    <row r="160" spans="15:15" x14ac:dyDescent="0.35">
      <c r="O160" s="95"/>
    </row>
    <row r="161" spans="15:15" x14ac:dyDescent="0.35">
      <c r="O161" s="95"/>
    </row>
    <row r="162" spans="15:15" x14ac:dyDescent="0.35">
      <c r="O162" s="95"/>
    </row>
    <row r="163" spans="15:15" x14ac:dyDescent="0.35">
      <c r="O163" s="95"/>
    </row>
    <row r="164" spans="15:15" x14ac:dyDescent="0.35">
      <c r="O164" s="95"/>
    </row>
    <row r="165" spans="15:15" x14ac:dyDescent="0.35">
      <c r="O165" s="95"/>
    </row>
    <row r="166" spans="15:15" x14ac:dyDescent="0.35">
      <c r="O166" s="95"/>
    </row>
    <row r="167" spans="15:15" x14ac:dyDescent="0.35">
      <c r="O167" s="95"/>
    </row>
    <row r="168" spans="15:15" x14ac:dyDescent="0.35">
      <c r="O168" s="95"/>
    </row>
    <row r="169" spans="15:15" x14ac:dyDescent="0.35">
      <c r="O169" s="95"/>
    </row>
    <row r="170" spans="15:15" x14ac:dyDescent="0.35">
      <c r="O170" s="95"/>
    </row>
    <row r="171" spans="15:15" x14ac:dyDescent="0.35">
      <c r="O171" s="95"/>
    </row>
    <row r="172" spans="15:15" x14ac:dyDescent="0.35">
      <c r="O172" s="95"/>
    </row>
    <row r="173" spans="15:15" x14ac:dyDescent="0.35">
      <c r="O173" s="95"/>
    </row>
    <row r="174" spans="15:15" x14ac:dyDescent="0.35">
      <c r="O174" s="95"/>
    </row>
    <row r="175" spans="15:15" x14ac:dyDescent="0.35">
      <c r="O175" s="95"/>
    </row>
    <row r="176" spans="15:15" x14ac:dyDescent="0.35">
      <c r="O176" s="95"/>
    </row>
    <row r="177" spans="15:15" x14ac:dyDescent="0.35">
      <c r="O177" s="95"/>
    </row>
    <row r="178" spans="15:15" x14ac:dyDescent="0.35">
      <c r="O178" s="95"/>
    </row>
    <row r="179" spans="15:15" x14ac:dyDescent="0.35">
      <c r="O179" s="95"/>
    </row>
    <row r="180" spans="15:15" x14ac:dyDescent="0.35">
      <c r="O180" s="95"/>
    </row>
    <row r="181" spans="15:15" x14ac:dyDescent="0.35">
      <c r="O181" s="95"/>
    </row>
    <row r="182" spans="15:15" x14ac:dyDescent="0.35">
      <c r="O182" s="95"/>
    </row>
    <row r="183" spans="15:15" x14ac:dyDescent="0.35">
      <c r="O183" s="95"/>
    </row>
    <row r="184" spans="15:15" x14ac:dyDescent="0.35">
      <c r="O184" s="95"/>
    </row>
    <row r="185" spans="15:15" x14ac:dyDescent="0.35">
      <c r="O185" s="95"/>
    </row>
    <row r="186" spans="15:15" x14ac:dyDescent="0.35">
      <c r="O186" s="95"/>
    </row>
    <row r="187" spans="15:15" x14ac:dyDescent="0.35">
      <c r="O187" s="95"/>
    </row>
    <row r="188" spans="15:15" x14ac:dyDescent="0.35">
      <c r="O188" s="95"/>
    </row>
    <row r="189" spans="15:15" x14ac:dyDescent="0.35">
      <c r="O189" s="95"/>
    </row>
    <row r="190" spans="15:15" x14ac:dyDescent="0.35">
      <c r="O190" s="95"/>
    </row>
    <row r="191" spans="15:15" x14ac:dyDescent="0.35">
      <c r="O191" s="95"/>
    </row>
    <row r="192" spans="15:15" x14ac:dyDescent="0.35">
      <c r="O192" s="95"/>
    </row>
    <row r="193" spans="15:15" x14ac:dyDescent="0.35">
      <c r="O193" s="95"/>
    </row>
    <row r="194" spans="15:15" x14ac:dyDescent="0.35">
      <c r="O194" s="95"/>
    </row>
    <row r="195" spans="15:15" x14ac:dyDescent="0.35">
      <c r="O195" s="95"/>
    </row>
    <row r="196" spans="15:15" x14ac:dyDescent="0.35">
      <c r="O196" s="95"/>
    </row>
    <row r="197" spans="15:15" x14ac:dyDescent="0.35">
      <c r="O197" s="95"/>
    </row>
    <row r="198" spans="15:15" x14ac:dyDescent="0.35">
      <c r="O198" s="95"/>
    </row>
    <row r="199" spans="15:15" x14ac:dyDescent="0.35">
      <c r="O199" s="95"/>
    </row>
    <row r="200" spans="15:15" x14ac:dyDescent="0.35">
      <c r="O200" s="95"/>
    </row>
    <row r="201" spans="15:15" x14ac:dyDescent="0.35">
      <c r="O201" s="95"/>
    </row>
    <row r="202" spans="15:15" x14ac:dyDescent="0.35">
      <c r="O202" s="95"/>
    </row>
    <row r="203" spans="15:15" x14ac:dyDescent="0.35">
      <c r="O203" s="95"/>
    </row>
    <row r="204" spans="15:15" x14ac:dyDescent="0.35">
      <c r="O204" s="95"/>
    </row>
    <row r="205" spans="15:15" x14ac:dyDescent="0.35">
      <c r="O205" s="95"/>
    </row>
    <row r="206" spans="15:15" x14ac:dyDescent="0.35">
      <c r="O206" s="95"/>
    </row>
    <row r="207" spans="15:15" x14ac:dyDescent="0.35">
      <c r="O207" s="95"/>
    </row>
    <row r="208" spans="15:15" x14ac:dyDescent="0.35">
      <c r="O208" s="95"/>
    </row>
    <row r="209" spans="15:15" x14ac:dyDescent="0.35">
      <c r="O209" s="95"/>
    </row>
    <row r="210" spans="15:15" x14ac:dyDescent="0.35">
      <c r="O210" s="95"/>
    </row>
    <row r="211" spans="15:15" x14ac:dyDescent="0.35">
      <c r="O211" s="95"/>
    </row>
    <row r="212" spans="15:15" x14ac:dyDescent="0.35">
      <c r="O212" s="95"/>
    </row>
    <row r="213" spans="15:15" x14ac:dyDescent="0.35">
      <c r="O213" s="95"/>
    </row>
    <row r="214" spans="15:15" x14ac:dyDescent="0.35">
      <c r="O214" s="95"/>
    </row>
    <row r="215" spans="15:15" x14ac:dyDescent="0.35">
      <c r="O215" s="95"/>
    </row>
    <row r="216" spans="15:15" x14ac:dyDescent="0.35">
      <c r="O216" s="95"/>
    </row>
    <row r="217" spans="15:15" x14ac:dyDescent="0.35">
      <c r="O217" s="95"/>
    </row>
    <row r="218" spans="15:15" x14ac:dyDescent="0.35">
      <c r="O218" s="95"/>
    </row>
    <row r="219" spans="15:15" x14ac:dyDescent="0.35">
      <c r="O219" s="95"/>
    </row>
    <row r="220" spans="15:15" x14ac:dyDescent="0.35">
      <c r="O220" s="95"/>
    </row>
    <row r="221" spans="15:15" x14ac:dyDescent="0.35">
      <c r="O221" s="95"/>
    </row>
    <row r="222" spans="15:15" x14ac:dyDescent="0.35">
      <c r="O222" s="95"/>
    </row>
    <row r="223" spans="15:15" x14ac:dyDescent="0.35">
      <c r="O223" s="95"/>
    </row>
    <row r="224" spans="15:15" x14ac:dyDescent="0.35">
      <c r="O224" s="95"/>
    </row>
    <row r="225" spans="15:15" x14ac:dyDescent="0.35">
      <c r="O225" s="95"/>
    </row>
    <row r="226" spans="15:15" x14ac:dyDescent="0.35">
      <c r="O226" s="95"/>
    </row>
    <row r="227" spans="15:15" x14ac:dyDescent="0.35">
      <c r="O227" s="95"/>
    </row>
    <row r="228" spans="15:15" x14ac:dyDescent="0.35">
      <c r="O228" s="95"/>
    </row>
    <row r="229" spans="15:15" x14ac:dyDescent="0.35">
      <c r="O229" s="95"/>
    </row>
    <row r="230" spans="15:15" x14ac:dyDescent="0.35">
      <c r="O230" s="95"/>
    </row>
    <row r="231" spans="15:15" x14ac:dyDescent="0.35">
      <c r="O231" s="95"/>
    </row>
    <row r="232" spans="15:15" x14ac:dyDescent="0.35">
      <c r="O232" s="95"/>
    </row>
    <row r="233" spans="15:15" x14ac:dyDescent="0.35">
      <c r="O233" s="95"/>
    </row>
    <row r="234" spans="15:15" x14ac:dyDescent="0.35">
      <c r="O234" s="95"/>
    </row>
    <row r="235" spans="15:15" x14ac:dyDescent="0.35">
      <c r="O235" s="95"/>
    </row>
    <row r="236" spans="15:15" x14ac:dyDescent="0.35">
      <c r="O236" s="95"/>
    </row>
    <row r="237" spans="15:15" x14ac:dyDescent="0.35">
      <c r="O237" s="95"/>
    </row>
    <row r="238" spans="15:15" x14ac:dyDescent="0.35">
      <c r="O238" s="95"/>
    </row>
    <row r="239" spans="15:15" x14ac:dyDescent="0.35">
      <c r="O239" s="95"/>
    </row>
    <row r="240" spans="15:15" x14ac:dyDescent="0.35">
      <c r="O240" s="95"/>
    </row>
    <row r="241" spans="15:15" x14ac:dyDescent="0.35">
      <c r="O241" s="95"/>
    </row>
    <row r="242" spans="15:15" x14ac:dyDescent="0.35">
      <c r="O242" s="95"/>
    </row>
    <row r="243" spans="15:15" x14ac:dyDescent="0.35">
      <c r="O243" s="95"/>
    </row>
    <row r="244" spans="15:15" x14ac:dyDescent="0.35">
      <c r="O244" s="95"/>
    </row>
    <row r="245" spans="15:15" x14ac:dyDescent="0.35">
      <c r="O245" s="95"/>
    </row>
    <row r="246" spans="15:15" x14ac:dyDescent="0.35">
      <c r="O246" s="95"/>
    </row>
    <row r="247" spans="15:15" x14ac:dyDescent="0.35">
      <c r="O247" s="95"/>
    </row>
    <row r="248" spans="15:15" x14ac:dyDescent="0.35">
      <c r="O248" s="95"/>
    </row>
    <row r="249" spans="15:15" x14ac:dyDescent="0.35">
      <c r="O249" s="95"/>
    </row>
    <row r="250" spans="15:15" x14ac:dyDescent="0.35">
      <c r="O250" s="95"/>
    </row>
    <row r="251" spans="15:15" x14ac:dyDescent="0.35">
      <c r="O251" s="95"/>
    </row>
    <row r="252" spans="15:15" x14ac:dyDescent="0.35">
      <c r="O252" s="95"/>
    </row>
    <row r="253" spans="15:15" x14ac:dyDescent="0.35">
      <c r="O253" s="95"/>
    </row>
    <row r="254" spans="15:15" x14ac:dyDescent="0.35">
      <c r="O254" s="95"/>
    </row>
    <row r="255" spans="15:15" x14ac:dyDescent="0.35">
      <c r="O255" s="95"/>
    </row>
    <row r="256" spans="15:15" x14ac:dyDescent="0.35">
      <c r="O256" s="95"/>
    </row>
    <row r="257" spans="15:15" x14ac:dyDescent="0.35">
      <c r="O257" s="95"/>
    </row>
    <row r="258" spans="15:15" x14ac:dyDescent="0.35">
      <c r="O258" s="95"/>
    </row>
    <row r="259" spans="15:15" x14ac:dyDescent="0.35">
      <c r="O259" s="95"/>
    </row>
    <row r="260" spans="15:15" x14ac:dyDescent="0.35">
      <c r="O260" s="95"/>
    </row>
    <row r="261" spans="15:15" x14ac:dyDescent="0.35">
      <c r="O261" s="95"/>
    </row>
    <row r="262" spans="15:15" x14ac:dyDescent="0.35">
      <c r="O262" s="95"/>
    </row>
    <row r="263" spans="15:15" x14ac:dyDescent="0.35">
      <c r="O263" s="95"/>
    </row>
    <row r="264" spans="15:15" x14ac:dyDescent="0.35">
      <c r="O264" s="95"/>
    </row>
    <row r="265" spans="15:15" x14ac:dyDescent="0.35">
      <c r="O265" s="95"/>
    </row>
    <row r="266" spans="15:15" x14ac:dyDescent="0.35">
      <c r="O266" s="95"/>
    </row>
    <row r="267" spans="15:15" x14ac:dyDescent="0.35">
      <c r="O267" s="95"/>
    </row>
    <row r="268" spans="15:15" x14ac:dyDescent="0.35">
      <c r="O268" s="95"/>
    </row>
    <row r="269" spans="15:15" x14ac:dyDescent="0.35">
      <c r="O269" s="95"/>
    </row>
    <row r="270" spans="15:15" x14ac:dyDescent="0.35">
      <c r="O270" s="95"/>
    </row>
    <row r="271" spans="15:15" x14ac:dyDescent="0.35">
      <c r="O271" s="95"/>
    </row>
    <row r="272" spans="15:15" x14ac:dyDescent="0.35">
      <c r="O272" s="95"/>
    </row>
    <row r="273" spans="15:15" x14ac:dyDescent="0.35">
      <c r="O273" s="95"/>
    </row>
    <row r="274" spans="15:15" x14ac:dyDescent="0.35">
      <c r="O274" s="95"/>
    </row>
    <row r="275" spans="15:15" x14ac:dyDescent="0.35">
      <c r="O275" s="95"/>
    </row>
    <row r="276" spans="15:15" x14ac:dyDescent="0.35">
      <c r="O276" s="95"/>
    </row>
    <row r="277" spans="15:15" x14ac:dyDescent="0.35">
      <c r="O277" s="95"/>
    </row>
    <row r="278" spans="15:15" x14ac:dyDescent="0.35">
      <c r="O278" s="95"/>
    </row>
    <row r="279" spans="15:15" x14ac:dyDescent="0.35">
      <c r="O279" s="95"/>
    </row>
    <row r="280" spans="15:15" x14ac:dyDescent="0.35">
      <c r="O280" s="95"/>
    </row>
    <row r="281" spans="15:15" x14ac:dyDescent="0.35">
      <c r="O281" s="95"/>
    </row>
    <row r="282" spans="15:15" x14ac:dyDescent="0.35">
      <c r="O282" s="95"/>
    </row>
    <row r="283" spans="15:15" x14ac:dyDescent="0.35">
      <c r="O283" s="95"/>
    </row>
    <row r="284" spans="15:15" x14ac:dyDescent="0.35">
      <c r="O284" s="95"/>
    </row>
    <row r="285" spans="15:15" x14ac:dyDescent="0.35">
      <c r="O285" s="95"/>
    </row>
    <row r="286" spans="15:15" x14ac:dyDescent="0.35">
      <c r="O286" s="95"/>
    </row>
    <row r="287" spans="15:15" x14ac:dyDescent="0.35">
      <c r="O287" s="95"/>
    </row>
    <row r="288" spans="15:15" x14ac:dyDescent="0.35">
      <c r="O288" s="95"/>
    </row>
    <row r="289" spans="15:15" x14ac:dyDescent="0.35">
      <c r="O289" s="95"/>
    </row>
    <row r="290" spans="15:15" x14ac:dyDescent="0.35">
      <c r="O290" s="95"/>
    </row>
    <row r="291" spans="15:15" x14ac:dyDescent="0.35">
      <c r="O291" s="95"/>
    </row>
    <row r="292" spans="15:15" x14ac:dyDescent="0.35">
      <c r="O292" s="95"/>
    </row>
    <row r="293" spans="15:15" x14ac:dyDescent="0.35">
      <c r="O293" s="95"/>
    </row>
    <row r="294" spans="15:15" x14ac:dyDescent="0.35">
      <c r="O294" s="95"/>
    </row>
    <row r="295" spans="15:15" x14ac:dyDescent="0.35">
      <c r="O295" s="95"/>
    </row>
    <row r="296" spans="15:15" x14ac:dyDescent="0.35">
      <c r="O296" s="95"/>
    </row>
    <row r="297" spans="15:15" x14ac:dyDescent="0.35">
      <c r="O297" s="95"/>
    </row>
    <row r="298" spans="15:15" x14ac:dyDescent="0.35">
      <c r="O298" s="95"/>
    </row>
    <row r="299" spans="15:15" x14ac:dyDescent="0.35">
      <c r="O299" s="95"/>
    </row>
    <row r="300" spans="15:15" x14ac:dyDescent="0.35">
      <c r="O300" s="95"/>
    </row>
    <row r="301" spans="15:15" x14ac:dyDescent="0.35">
      <c r="O301" s="95"/>
    </row>
    <row r="302" spans="15:15" x14ac:dyDescent="0.35">
      <c r="O302" s="95"/>
    </row>
    <row r="303" spans="15:15" x14ac:dyDescent="0.35">
      <c r="O303" s="95"/>
    </row>
    <row r="304" spans="15:15" x14ac:dyDescent="0.35">
      <c r="O304" s="95"/>
    </row>
  </sheetData>
  <sheetProtection sort="0" autoFilter="0"/>
  <autoFilter ref="B2:O4" xr:uid="{350BFEFE-A142-4BBD-A721-BDCC87A589A6}"/>
  <mergeCells count="20">
    <mergeCell ref="B22:C22"/>
    <mergeCell ref="B23:C23"/>
    <mergeCell ref="B26:C26"/>
    <mergeCell ref="B24:C24"/>
    <mergeCell ref="B25:C25"/>
    <mergeCell ref="B17:C17"/>
    <mergeCell ref="B18:C18"/>
    <mergeCell ref="B19:C19"/>
    <mergeCell ref="B20:C20"/>
    <mergeCell ref="B21:C21"/>
    <mergeCell ref="B12:C12"/>
    <mergeCell ref="B13:C13"/>
    <mergeCell ref="B14:C14"/>
    <mergeCell ref="B15:C15"/>
    <mergeCell ref="B16:C16"/>
    <mergeCell ref="M7:N7"/>
    <mergeCell ref="B9:C9"/>
    <mergeCell ref="B10:C10"/>
    <mergeCell ref="B1:O1"/>
    <mergeCell ref="B11:C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BC35-C967-4DBE-BB8D-E1D54E1EF574}">
  <dimension ref="A1:AE20"/>
  <sheetViews>
    <sheetView workbookViewId="0">
      <selection activeCell="H17" sqref="H17"/>
    </sheetView>
  </sheetViews>
  <sheetFormatPr defaultColWidth="0" defaultRowHeight="14.5" zeroHeight="1" x14ac:dyDescent="0.35"/>
  <cols>
    <col min="1" max="1" width="3" style="95" customWidth="1"/>
    <col min="2" max="6" width="8.7265625" style="95" customWidth="1"/>
    <col min="7" max="7" width="11.453125" style="95" bestFit="1" customWidth="1"/>
    <col min="8" max="8" width="11.1796875" style="95" bestFit="1" customWidth="1"/>
    <col min="9" max="26" width="8.7265625" style="95" customWidth="1"/>
    <col min="27" max="31" width="0" style="95" hidden="1" customWidth="1"/>
    <col min="32" max="16384" width="8.7265625" style="95" hidden="1"/>
  </cols>
  <sheetData>
    <row r="1" spans="1:31" ht="16" thickBot="1" x14ac:dyDescent="0.4">
      <c r="B1" s="96" t="s">
        <v>88</v>
      </c>
    </row>
    <row r="2" spans="1:31" customFormat="1" x14ac:dyDescent="0.35">
      <c r="A2" s="97"/>
      <c r="B2" s="98" t="s">
        <v>1</v>
      </c>
      <c r="C2" s="98"/>
      <c r="D2" s="98"/>
      <c r="E2" s="98"/>
      <c r="F2" s="98"/>
      <c r="G2" s="98"/>
      <c r="H2" s="98"/>
      <c r="I2" s="98"/>
      <c r="J2" s="98"/>
      <c r="K2" s="98"/>
      <c r="L2" s="98"/>
      <c r="M2" s="99"/>
      <c r="N2" s="99"/>
      <c r="O2" s="99"/>
      <c r="P2" s="99"/>
      <c r="Q2" s="99"/>
      <c r="R2" s="99"/>
      <c r="S2" s="99"/>
      <c r="T2" s="99"/>
      <c r="U2" s="99"/>
      <c r="V2" s="99"/>
      <c r="W2" s="99"/>
      <c r="X2" s="99"/>
      <c r="Y2" s="100"/>
      <c r="Z2" s="95"/>
      <c r="AA2" s="95"/>
      <c r="AB2" s="95"/>
      <c r="AC2" s="95"/>
      <c r="AD2" s="95"/>
      <c r="AE2" s="95"/>
    </row>
    <row r="3" spans="1:31" customFormat="1" x14ac:dyDescent="0.35">
      <c r="A3" s="101"/>
      <c r="B3" s="213" t="s">
        <v>85</v>
      </c>
      <c r="C3" s="213"/>
      <c r="D3" s="213"/>
      <c r="E3" s="213"/>
      <c r="F3" s="213"/>
      <c r="G3" s="213"/>
      <c r="H3" s="213"/>
      <c r="I3" s="213"/>
      <c r="J3" s="213"/>
      <c r="K3" s="213"/>
      <c r="L3" s="213"/>
      <c r="M3" s="213"/>
      <c r="N3" s="213"/>
      <c r="O3" s="213"/>
      <c r="P3" s="213"/>
      <c r="Q3" s="213"/>
      <c r="R3" s="213"/>
      <c r="S3" s="213"/>
      <c r="T3" s="213"/>
      <c r="U3" s="213"/>
      <c r="V3" s="213"/>
      <c r="W3" s="102"/>
      <c r="X3" s="102"/>
      <c r="Y3" s="103"/>
      <c r="Z3" s="95"/>
      <c r="AA3" s="95"/>
      <c r="AB3" s="95"/>
      <c r="AC3" s="95"/>
      <c r="AD3" s="95"/>
      <c r="AE3" s="95"/>
    </row>
    <row r="4" spans="1:31" customFormat="1" x14ac:dyDescent="0.35">
      <c r="A4" s="104"/>
      <c r="B4" s="214" t="s">
        <v>96</v>
      </c>
      <c r="C4" s="214"/>
      <c r="D4" s="214"/>
      <c r="E4" s="214"/>
      <c r="F4" s="214"/>
      <c r="G4" s="214"/>
      <c r="H4" s="214"/>
      <c r="I4" s="214"/>
      <c r="J4" s="214"/>
      <c r="K4" s="214"/>
      <c r="L4" s="214"/>
      <c r="M4" s="214"/>
      <c r="N4" s="214"/>
      <c r="O4" s="214"/>
      <c r="P4" s="214"/>
      <c r="Q4" s="214"/>
      <c r="R4" s="214"/>
      <c r="S4" s="214"/>
      <c r="T4" s="214"/>
      <c r="U4" s="214"/>
      <c r="V4" s="102"/>
      <c r="W4" s="102"/>
      <c r="X4" s="102"/>
      <c r="Y4" s="103"/>
      <c r="Z4" s="95"/>
      <c r="AA4" s="95"/>
      <c r="AB4" s="95"/>
      <c r="AC4" s="95"/>
      <c r="AD4" s="95"/>
      <c r="AE4" s="95"/>
    </row>
    <row r="5" spans="1:31" customFormat="1" x14ac:dyDescent="0.35">
      <c r="A5" s="104"/>
      <c r="B5" s="102" t="s">
        <v>89</v>
      </c>
      <c r="C5" s="102"/>
      <c r="D5" s="102"/>
      <c r="E5" s="102"/>
      <c r="F5" s="102"/>
      <c r="G5" s="105"/>
      <c r="H5" s="102"/>
      <c r="I5" s="102"/>
      <c r="J5" s="102"/>
      <c r="K5" s="102"/>
      <c r="L5" s="106"/>
      <c r="M5" s="102"/>
      <c r="N5" s="102"/>
      <c r="O5" s="102"/>
      <c r="P5" s="102"/>
      <c r="Q5" s="102"/>
      <c r="R5" s="102"/>
      <c r="S5" s="102"/>
      <c r="T5" s="102"/>
      <c r="U5" s="102"/>
      <c r="V5" s="102"/>
      <c r="W5" s="102"/>
      <c r="X5" s="102"/>
      <c r="Y5" s="103"/>
      <c r="Z5" s="95"/>
      <c r="AA5" s="95"/>
      <c r="AB5" s="95"/>
      <c r="AC5" s="95"/>
      <c r="AD5" s="95"/>
      <c r="AE5" s="95"/>
    </row>
    <row r="6" spans="1:31" customFormat="1" ht="14.15" customHeight="1" x14ac:dyDescent="0.35">
      <c r="A6" s="107"/>
      <c r="B6" s="102" t="s">
        <v>102</v>
      </c>
      <c r="C6" s="107"/>
      <c r="D6" s="107"/>
      <c r="E6" s="107"/>
      <c r="F6" s="102"/>
      <c r="G6" s="102"/>
      <c r="H6" s="107"/>
      <c r="I6" s="102"/>
      <c r="J6" s="102"/>
      <c r="K6" s="107"/>
      <c r="L6" s="107"/>
      <c r="M6" s="102"/>
      <c r="N6" s="102"/>
      <c r="O6" s="102"/>
      <c r="P6" s="102"/>
      <c r="Q6" s="102"/>
      <c r="R6" s="102"/>
      <c r="S6" s="102"/>
      <c r="T6" s="102"/>
      <c r="U6" s="102"/>
      <c r="V6" s="102"/>
      <c r="W6" s="102"/>
      <c r="X6" s="102"/>
      <c r="Y6" s="103"/>
      <c r="Z6" s="95"/>
      <c r="AA6" s="95"/>
      <c r="AB6" s="95"/>
      <c r="AC6" s="95"/>
      <c r="AD6" s="95"/>
      <c r="AE6" s="95"/>
    </row>
    <row r="7" spans="1:31" customFormat="1" ht="18.75" customHeight="1" thickBot="1" x14ac:dyDescent="0.4">
      <c r="A7" s="215"/>
      <c r="B7" s="216"/>
      <c r="C7" s="216"/>
      <c r="D7" s="216"/>
      <c r="E7" s="216"/>
      <c r="F7" s="216"/>
      <c r="G7" s="216"/>
      <c r="H7" s="216"/>
      <c r="I7" s="217"/>
      <c r="J7" s="217"/>
      <c r="K7" s="217"/>
      <c r="L7" s="217"/>
      <c r="M7" s="217"/>
      <c r="N7" s="217"/>
      <c r="O7" s="217"/>
      <c r="P7" s="217"/>
      <c r="Q7" s="217"/>
      <c r="R7" s="217"/>
      <c r="S7" s="217"/>
      <c r="T7" s="217"/>
      <c r="U7" s="217"/>
      <c r="V7" s="217"/>
      <c r="W7" s="217"/>
      <c r="X7" s="217"/>
      <c r="Y7" s="218"/>
      <c r="Z7" s="95"/>
      <c r="AA7" s="95"/>
      <c r="AB7" s="95"/>
      <c r="AC7" s="95"/>
      <c r="AD7" s="95"/>
      <c r="AE7" s="95"/>
    </row>
    <row r="8" spans="1:31" customFormat="1" x14ac:dyDescent="0.35">
      <c r="A8" s="219" t="s">
        <v>78</v>
      </c>
      <c r="B8" s="219"/>
      <c r="C8" s="219"/>
      <c r="D8" s="219"/>
      <c r="E8" s="219"/>
      <c r="F8" s="219"/>
      <c r="G8" s="110" t="s">
        <v>87</v>
      </c>
      <c r="H8" s="110" t="s">
        <v>86</v>
      </c>
      <c r="I8" s="95"/>
      <c r="J8" s="95"/>
      <c r="K8" s="95"/>
      <c r="L8" s="95"/>
      <c r="M8" s="95"/>
      <c r="N8" s="95"/>
      <c r="O8" s="95"/>
      <c r="P8" s="95"/>
      <c r="Q8" s="95"/>
      <c r="R8" s="95"/>
      <c r="S8" s="95"/>
      <c r="T8" s="95"/>
      <c r="U8" s="95"/>
      <c r="V8" s="95"/>
      <c r="W8" s="95"/>
      <c r="X8" s="95"/>
      <c r="Y8" s="95"/>
      <c r="Z8" s="95"/>
      <c r="AA8" s="95"/>
      <c r="AB8" s="95"/>
      <c r="AC8" s="95"/>
      <c r="AD8" s="95"/>
      <c r="AE8" s="95"/>
    </row>
    <row r="9" spans="1:31" customFormat="1" x14ac:dyDescent="0.35">
      <c r="A9" s="212" t="s">
        <v>79</v>
      </c>
      <c r="B9" s="212"/>
      <c r="C9" s="212"/>
      <c r="D9" s="212"/>
      <c r="E9" s="212"/>
      <c r="F9" s="212"/>
      <c r="G9" s="111">
        <v>0</v>
      </c>
      <c r="H9" s="109">
        <v>135</v>
      </c>
      <c r="I9" s="95"/>
      <c r="J9" s="95"/>
      <c r="K9" s="95"/>
      <c r="L9" s="95"/>
      <c r="M9" s="95"/>
      <c r="N9" s="95"/>
      <c r="O9" s="95"/>
      <c r="P9" s="95"/>
      <c r="Q9" s="95"/>
      <c r="R9" s="95"/>
      <c r="S9" s="95"/>
      <c r="T9" s="95"/>
      <c r="U9" s="95"/>
      <c r="V9" s="95"/>
      <c r="W9" s="95"/>
      <c r="X9" s="95"/>
      <c r="Y9" s="95"/>
      <c r="Z9" s="95"/>
      <c r="AA9" s="95"/>
      <c r="AB9" s="95"/>
      <c r="AC9" s="95"/>
      <c r="AD9" s="95"/>
      <c r="AE9" s="95"/>
    </row>
    <row r="10" spans="1:31" customFormat="1" x14ac:dyDescent="0.35">
      <c r="A10" s="212" t="s">
        <v>80</v>
      </c>
      <c r="B10" s="212"/>
      <c r="C10" s="212"/>
      <c r="D10" s="212"/>
      <c r="E10" s="212"/>
      <c r="F10" s="212"/>
      <c r="G10" s="111">
        <v>0</v>
      </c>
      <c r="H10" s="108"/>
      <c r="I10" s="95"/>
      <c r="J10" s="95"/>
      <c r="K10" s="95"/>
      <c r="L10" s="95"/>
      <c r="M10" s="95"/>
      <c r="N10" s="95"/>
      <c r="O10" s="95"/>
      <c r="P10" s="95"/>
      <c r="Q10" s="95"/>
      <c r="R10" s="95"/>
      <c r="S10" s="95"/>
      <c r="T10" s="95"/>
      <c r="U10" s="95"/>
      <c r="V10" s="95"/>
      <c r="W10" s="95"/>
      <c r="X10" s="95"/>
      <c r="Y10" s="95"/>
      <c r="Z10" s="95"/>
      <c r="AA10" s="95"/>
      <c r="AB10" s="95"/>
      <c r="AC10" s="95"/>
      <c r="AD10" s="95"/>
      <c r="AE10" s="95"/>
    </row>
    <row r="11" spans="1:31" customFormat="1" x14ac:dyDescent="0.35">
      <c r="A11" s="212" t="s">
        <v>81</v>
      </c>
      <c r="B11" s="212"/>
      <c r="C11" s="212"/>
      <c r="D11" s="212"/>
      <c r="E11" s="212"/>
      <c r="F11" s="212"/>
      <c r="G11" s="111">
        <v>0</v>
      </c>
      <c r="H11" s="108"/>
      <c r="I11" s="95"/>
      <c r="J11" s="95"/>
      <c r="K11" s="95"/>
      <c r="L11" s="95"/>
      <c r="M11" s="95"/>
      <c r="N11" s="95"/>
      <c r="O11" s="95"/>
      <c r="P11" s="95"/>
      <c r="Q11" s="95"/>
      <c r="R11" s="95"/>
      <c r="S11" s="95"/>
      <c r="T11" s="95"/>
      <c r="U11" s="95"/>
      <c r="V11" s="95"/>
      <c r="W11" s="95"/>
      <c r="X11" s="95"/>
      <c r="Y11" s="95"/>
      <c r="Z11" s="95"/>
      <c r="AA11" s="95"/>
      <c r="AB11" s="95"/>
      <c r="AC11" s="95"/>
      <c r="AD11" s="95"/>
      <c r="AE11" s="95"/>
    </row>
    <row r="12" spans="1:31" customFormat="1" x14ac:dyDescent="0.35">
      <c r="A12" s="212" t="s">
        <v>82</v>
      </c>
      <c r="B12" s="212"/>
      <c r="C12" s="212"/>
      <c r="D12" s="212"/>
      <c r="E12" s="212"/>
      <c r="F12" s="212"/>
      <c r="G12" s="111">
        <v>0</v>
      </c>
      <c r="H12" s="108"/>
      <c r="I12" s="95"/>
      <c r="J12" s="95"/>
      <c r="K12" s="95"/>
      <c r="L12" s="95"/>
      <c r="M12" s="95"/>
      <c r="N12" s="95"/>
      <c r="O12" s="95"/>
      <c r="P12" s="95"/>
      <c r="Q12" s="95"/>
      <c r="R12" s="95"/>
      <c r="S12" s="95"/>
      <c r="T12" s="95"/>
      <c r="U12" s="95"/>
      <c r="V12" s="95"/>
      <c r="W12" s="95"/>
      <c r="X12" s="95"/>
      <c r="Y12" s="95"/>
      <c r="Z12" s="95"/>
      <c r="AA12" s="95"/>
      <c r="AB12" s="95"/>
      <c r="AC12" s="95"/>
      <c r="AD12" s="95"/>
      <c r="AE12" s="95"/>
    </row>
    <row r="13" spans="1:31" customFormat="1" x14ac:dyDescent="0.35">
      <c r="A13" s="212" t="s">
        <v>83</v>
      </c>
      <c r="B13" s="212"/>
      <c r="C13" s="212"/>
      <c r="D13" s="212"/>
      <c r="E13" s="212"/>
      <c r="F13" s="212"/>
      <c r="G13" s="111">
        <v>0</v>
      </c>
      <c r="H13" s="109">
        <v>150</v>
      </c>
      <c r="I13" s="95"/>
      <c r="J13" s="95"/>
      <c r="K13" s="95"/>
      <c r="L13" s="95"/>
      <c r="M13" s="95"/>
      <c r="N13" s="95"/>
      <c r="O13" s="95"/>
      <c r="P13" s="95"/>
      <c r="Q13" s="95"/>
      <c r="R13" s="95"/>
      <c r="S13" s="95"/>
      <c r="T13" s="95"/>
      <c r="U13" s="95"/>
      <c r="V13" s="95"/>
      <c r="W13" s="95"/>
      <c r="X13" s="95"/>
      <c r="Y13" s="95"/>
      <c r="Z13" s="95"/>
      <c r="AA13" s="95"/>
      <c r="AB13" s="95"/>
      <c r="AC13" s="95"/>
      <c r="AD13" s="95"/>
      <c r="AE13" s="95"/>
    </row>
    <row r="14" spans="1:31" x14ac:dyDescent="0.35"/>
    <row r="15" spans="1:31" x14ac:dyDescent="0.35"/>
    <row r="16" spans="1:31" x14ac:dyDescent="0.35"/>
    <row r="17" x14ac:dyDescent="0.35"/>
    <row r="18" x14ac:dyDescent="0.35"/>
    <row r="19" x14ac:dyDescent="0.35"/>
    <row r="20" x14ac:dyDescent="0.35"/>
  </sheetData>
  <mergeCells count="9">
    <mergeCell ref="A13:F13"/>
    <mergeCell ref="A11:F11"/>
    <mergeCell ref="A12:F12"/>
    <mergeCell ref="B3:V3"/>
    <mergeCell ref="B4:U4"/>
    <mergeCell ref="A7:Y7"/>
    <mergeCell ref="A8:F8"/>
    <mergeCell ref="A9:F9"/>
    <mergeCell ref="A10:F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88BD2-3DD9-41E2-A018-DF8D5D067BCC}">
  <dimension ref="A1:T48"/>
  <sheetViews>
    <sheetView topLeftCell="A2" workbookViewId="0">
      <selection activeCell="B2" sqref="B2"/>
    </sheetView>
  </sheetViews>
  <sheetFormatPr defaultColWidth="9.1796875" defaultRowHeight="14.5" x14ac:dyDescent="0.35"/>
  <cols>
    <col min="1" max="1" width="19.1796875" customWidth="1"/>
    <col min="2" max="3" width="13.81640625" customWidth="1"/>
    <col min="4" max="4" width="10.1796875" customWidth="1"/>
    <col min="5" max="5" width="5.81640625" customWidth="1"/>
  </cols>
  <sheetData>
    <row r="1" spans="1:20" ht="28.5" x14ac:dyDescent="0.65">
      <c r="A1" s="24" t="s">
        <v>56</v>
      </c>
    </row>
    <row r="2" spans="1:20" ht="409.5" x14ac:dyDescent="0.35">
      <c r="A2" s="25" t="s">
        <v>57</v>
      </c>
    </row>
    <row r="7" spans="1:20" ht="54" customHeight="1" x14ac:dyDescent="0.35"/>
    <row r="9" spans="1:20" x14ac:dyDescent="0.35">
      <c r="A9" s="26" t="s">
        <v>58</v>
      </c>
      <c r="Q9" s="27"/>
      <c r="R9" s="27"/>
      <c r="S9" s="27"/>
      <c r="T9" s="27"/>
    </row>
    <row r="11" spans="1:20" x14ac:dyDescent="0.35">
      <c r="A11" s="28" t="s">
        <v>34</v>
      </c>
      <c r="B11" s="29"/>
    </row>
    <row r="12" spans="1:20" x14ac:dyDescent="0.35">
      <c r="A12" s="27"/>
      <c r="B12" s="30"/>
    </row>
    <row r="14" spans="1:20" x14ac:dyDescent="0.35">
      <c r="A14" s="31" t="s">
        <v>35</v>
      </c>
      <c r="I14" t="s">
        <v>36</v>
      </c>
      <c r="J14" t="s">
        <v>37</v>
      </c>
    </row>
    <row r="15" spans="1:20" x14ac:dyDescent="0.35">
      <c r="A15" t="s">
        <v>38</v>
      </c>
      <c r="B15" s="32">
        <v>1200</v>
      </c>
      <c r="C15" s="33" t="s">
        <v>39</v>
      </c>
      <c r="D15" t="s">
        <v>40</v>
      </c>
      <c r="I15">
        <v>0</v>
      </c>
      <c r="J15">
        <f>PrKn</f>
        <v>1200</v>
      </c>
      <c r="K15">
        <f>PrMax</f>
        <v>2200</v>
      </c>
      <c r="M15">
        <f>PrIn</f>
        <v>0</v>
      </c>
    </row>
    <row r="16" spans="1:20" x14ac:dyDescent="0.35">
      <c r="A16" t="s">
        <v>41</v>
      </c>
      <c r="B16" s="32">
        <v>250</v>
      </c>
      <c r="C16" s="33" t="s">
        <v>42</v>
      </c>
      <c r="D16" t="s">
        <v>43</v>
      </c>
      <c r="I16">
        <f>MaxPnt</f>
        <v>250</v>
      </c>
      <c r="J16">
        <f>PuKn</f>
        <v>250</v>
      </c>
      <c r="K16">
        <v>0</v>
      </c>
      <c r="M16" s="34">
        <f>IF(PrIn&lt;=PrMax,A36,0)</f>
        <v>250</v>
      </c>
    </row>
    <row r="17" spans="1:14" x14ac:dyDescent="0.35">
      <c r="A17" t="s">
        <v>44</v>
      </c>
      <c r="B17" s="32">
        <v>2200</v>
      </c>
      <c r="C17" s="33" t="s">
        <v>39</v>
      </c>
      <c r="D17" t="s">
        <v>45</v>
      </c>
    </row>
    <row r="18" spans="1:14" x14ac:dyDescent="0.35">
      <c r="A18" t="s">
        <v>46</v>
      </c>
      <c r="B18" s="32">
        <v>250</v>
      </c>
      <c r="C18" s="33" t="s">
        <v>42</v>
      </c>
      <c r="L18">
        <v>0</v>
      </c>
      <c r="M18">
        <f>PrKn</f>
        <v>1200</v>
      </c>
      <c r="N18">
        <f>PrKn</f>
        <v>1200</v>
      </c>
    </row>
    <row r="19" spans="1:14" x14ac:dyDescent="0.35">
      <c r="L19">
        <f>PuKn</f>
        <v>250</v>
      </c>
      <c r="M19">
        <f>PuKn</f>
        <v>250</v>
      </c>
      <c r="N19">
        <v>0</v>
      </c>
    </row>
    <row r="20" spans="1:14" x14ac:dyDescent="0.35">
      <c r="A20" s="31" t="s">
        <v>47</v>
      </c>
    </row>
    <row r="21" spans="1:14" x14ac:dyDescent="0.35">
      <c r="A21" t="s">
        <v>48</v>
      </c>
      <c r="B21" s="35"/>
      <c r="C21" s="33" t="s">
        <v>39</v>
      </c>
      <c r="D21" t="s">
        <v>59</v>
      </c>
    </row>
    <row r="22" spans="1:14" x14ac:dyDescent="0.35">
      <c r="A22" t="s">
        <v>60</v>
      </c>
      <c r="B22" s="35"/>
      <c r="C22" s="33" t="s">
        <v>61</v>
      </c>
    </row>
    <row r="24" spans="1:14" x14ac:dyDescent="0.35">
      <c r="A24" s="31" t="s">
        <v>49</v>
      </c>
    </row>
    <row r="25" spans="1:14" x14ac:dyDescent="0.35">
      <c r="A25" t="s">
        <v>50</v>
      </c>
    </row>
    <row r="27" spans="1:14" hidden="1" x14ac:dyDescent="0.35">
      <c r="A27" s="36"/>
      <c r="B27" s="37" t="s">
        <v>51</v>
      </c>
      <c r="C27" s="37" t="s">
        <v>52</v>
      </c>
    </row>
    <row r="28" spans="1:14" hidden="1" x14ac:dyDescent="0.35">
      <c r="A28" s="36" t="s">
        <v>53</v>
      </c>
      <c r="B28" s="38">
        <f>(PuKn-MaxPnt)/PrKn</f>
        <v>0</v>
      </c>
      <c r="C28" s="38">
        <f>MaxPnt</f>
        <v>250</v>
      </c>
    </row>
    <row r="29" spans="1:14" ht="15" hidden="1" customHeight="1" x14ac:dyDescent="0.35">
      <c r="A29" s="36" t="s">
        <v>54</v>
      </c>
      <c r="B29" s="38">
        <f>(0-PuKn)/(PrMax-PrKn)</f>
        <v>-0.25</v>
      </c>
      <c r="C29" s="38">
        <f>PrMax*PuKn/(PrMax-PrKn)</f>
        <v>550</v>
      </c>
    </row>
    <row r="30" spans="1:14" x14ac:dyDescent="0.35">
      <c r="B30" s="39" t="s">
        <v>51</v>
      </c>
      <c r="C30" s="39" t="s">
        <v>52</v>
      </c>
    </row>
    <row r="31" spans="1:14" x14ac:dyDescent="0.35">
      <c r="A31" t="s">
        <v>53</v>
      </c>
      <c r="B31" s="40">
        <f>(PuKn-MaxPnt)/PrKn</f>
        <v>0</v>
      </c>
      <c r="C31" s="40">
        <f>MaxPnt</f>
        <v>250</v>
      </c>
    </row>
    <row r="32" spans="1:14" x14ac:dyDescent="0.35">
      <c r="A32" t="s">
        <v>54</v>
      </c>
      <c r="B32" s="40">
        <f>(0-PuKn)/(PrMax-PrKn)</f>
        <v>-0.25</v>
      </c>
      <c r="C32" s="40">
        <f>PrMax*PuKn/(PrMax-PrKn)</f>
        <v>550</v>
      </c>
    </row>
    <row r="33" spans="1:4" hidden="1" x14ac:dyDescent="0.35"/>
    <row r="35" spans="1:4" x14ac:dyDescent="0.35">
      <c r="A35" s="26" t="s">
        <v>55</v>
      </c>
    </row>
    <row r="36" spans="1:4" ht="28.5" x14ac:dyDescent="0.35">
      <c r="A36" s="41">
        <f>IF(PrIn&lt;=PrKn,ROUND((PuKn-MaxPnt)/PrKn*PrIn+MaxPnt,3),IF(PrIn&gt;=PrMax,"0",ROUND(((0-PuKn)/(PrMax-PrKn))*PrIn+PrMax*PuKn/(PrMax-PrKn),3)))</f>
        <v>250</v>
      </c>
    </row>
    <row r="37" spans="1:4" ht="15" customHeight="1" x14ac:dyDescent="0.35"/>
    <row r="38" spans="1:4" ht="15" customHeight="1" x14ac:dyDescent="0.35">
      <c r="A38" s="42" t="s">
        <v>42</v>
      </c>
    </row>
    <row r="39" spans="1:4" ht="15" customHeight="1" x14ac:dyDescent="0.35"/>
    <row r="44" spans="1:4" ht="36" customHeight="1" x14ac:dyDescent="0.35">
      <c r="A44" s="43" t="s">
        <v>62</v>
      </c>
      <c r="D44" s="44"/>
    </row>
    <row r="45" spans="1:4" ht="33.75" customHeight="1" x14ac:dyDescent="0.35">
      <c r="A45" s="43" t="s">
        <v>63</v>
      </c>
      <c r="D45" s="44"/>
    </row>
    <row r="46" spans="1:4" ht="30" customHeight="1" x14ac:dyDescent="0.35">
      <c r="A46" s="43" t="s">
        <v>64</v>
      </c>
      <c r="D46" s="44"/>
    </row>
    <row r="47" spans="1:4" x14ac:dyDescent="0.35">
      <c r="A47" s="43" t="s">
        <v>25</v>
      </c>
      <c r="D47" s="44"/>
    </row>
    <row r="48" spans="1:4" ht="45" customHeight="1"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09102D1DBC747BAAC10564AA1DB5C" ma:contentTypeVersion="6" ma:contentTypeDescription="Een nieuw document maken." ma:contentTypeScope="" ma:versionID="af2f8ad6b2b606bf6e67ad7efd48cc3c">
  <xsd:schema xmlns:xsd="http://www.w3.org/2001/XMLSchema" xmlns:xs="http://www.w3.org/2001/XMLSchema" xmlns:p="http://schemas.microsoft.com/office/2006/metadata/properties" xmlns:ns2="d17bf13b-5f92-4e62-a0d8-61951fc9bbe5" xmlns:ns3="d9569942-d6c5-4df6-aab1-71a199cf8802" targetNamespace="http://schemas.microsoft.com/office/2006/metadata/properties" ma:root="true" ma:fieldsID="ea32e14954631e580fdcefcf94c597b6" ns2:_="" ns3:_="">
    <xsd:import namespace="d17bf13b-5f92-4e62-a0d8-61951fc9bbe5"/>
    <xsd:import namespace="d9569942-d6c5-4df6-aab1-71a199cf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bf13b-5f92-4e62-a0d8-61951fc9b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569942-d6c5-4df6-aab1-71a199cf880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40483B-2411-4E4D-B898-A9C6494127B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9569942-d6c5-4df6-aab1-71a199cf8802"/>
    <ds:schemaRef ds:uri="http://purl.org/dc/terms/"/>
    <ds:schemaRef ds:uri="http://schemas.openxmlformats.org/package/2006/metadata/core-properties"/>
    <ds:schemaRef ds:uri="d17bf13b-5f92-4e62-a0d8-61951fc9bbe5"/>
    <ds:schemaRef ds:uri="http://www.w3.org/XML/1998/namespace"/>
    <ds:schemaRef ds:uri="http://purl.org/dc/dcmitype/"/>
  </ds:schemaRefs>
</ds:datastoreItem>
</file>

<file path=customXml/itemProps2.xml><?xml version="1.0" encoding="utf-8"?>
<ds:datastoreItem xmlns:ds="http://schemas.openxmlformats.org/officeDocument/2006/customXml" ds:itemID="{85FB48B6-9B52-459E-A847-28FDD9E33C3B}">
  <ds:schemaRefs>
    <ds:schemaRef ds:uri="http://schemas.microsoft.com/sharepoint/v3/contenttype/forms"/>
  </ds:schemaRefs>
</ds:datastoreItem>
</file>

<file path=customXml/itemProps3.xml><?xml version="1.0" encoding="utf-8"?>
<ds:datastoreItem xmlns:ds="http://schemas.openxmlformats.org/officeDocument/2006/customXml" ds:itemID="{128753F8-37B4-44BE-9DA8-0BED99DB5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bf13b-5f92-4e62-a0d8-61951fc9bbe5"/>
    <ds:schemaRef ds:uri="d9569942-d6c5-4df6-aab1-71a199cf8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TCO-inschrijfprijs</vt:lpstr>
      <vt:lpstr>Assortiment verbruiksartikelen</vt:lpstr>
      <vt:lpstr>Correctief onderhoud</vt:lpstr>
      <vt:lpstr>Sheet1</vt:lpstr>
      <vt:lpstr>Sheet1!MaxPnt</vt:lpstr>
      <vt:lpstr>Sheet1!PrIn</vt:lpstr>
      <vt:lpstr>Sheet1!PrKn</vt:lpstr>
      <vt:lpstr>Sheet1!PrMax</vt:lpstr>
      <vt:lpstr>Sheet1!PuKn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lsaker</dc:creator>
  <cp:keywords/>
  <dc:description/>
  <cp:lastModifiedBy>Rijn, M.E. van (FB-INKOOP)</cp:lastModifiedBy>
  <cp:revision/>
  <cp:lastPrinted>2024-04-19T12:37:01Z</cp:lastPrinted>
  <dcterms:created xsi:type="dcterms:W3CDTF">2020-04-16T07:00:51Z</dcterms:created>
  <dcterms:modified xsi:type="dcterms:W3CDTF">2024-07-11T13:51:57Z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0x010100C4709102D1DBC747BAAC10564AA1DB5C</vt:lpwstr>
  </property>
</Properties>
</file>