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https://keyquality275553.sharepoint.com/sites/Klanten/NL_Actief/BMV Spaubeek/CONSULTANCY/01. Aanbestedingen/2025 BMV Spaubeek Schoonmaak en Glasbewassing/01. Aanbestedingsdocumenten definitief/"/>
    </mc:Choice>
  </mc:AlternateContent>
  <xr:revisionPtr revIDLastSave="85" documentId="8_{D886DC2D-1341-4AEB-9902-5BDB139F0F56}" xr6:coauthVersionLast="47" xr6:coauthVersionMax="47" xr10:uidLastSave="{5725EFF9-5344-4106-B540-8DDA0A0B6E32}"/>
  <bookViews>
    <workbookView xWindow="-120" yWindow="-120" windowWidth="29040" windowHeight="15720" xr2:uid="{0C15AD36-B234-46CA-BFE4-96C9D24B8E16}"/>
  </bookViews>
  <sheets>
    <sheet name="Uitleg" sheetId="12" r:id="rId1"/>
    <sheet name="Totaalblad" sheetId="3" r:id="rId2"/>
    <sheet name="1. Ruimtebestand" sheetId="1" r:id="rId3"/>
    <sheet name="2. Glasstaat" sheetId="14" r:id="rId4"/>
    <sheet name="3. Regiewerkzaamheden" sheetId="11" r:id="rId5"/>
  </sheets>
  <definedNames>
    <definedName name="_xlnm._FilterDatabase" localSheetId="2" hidden="1">'1. Ruimtebestand'!$A$1:$O$152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3" l="1"/>
  <c r="G3" i="3"/>
  <c r="B8" i="3"/>
  <c r="O152" i="1"/>
  <c r="E3" i="3" s="1"/>
  <c r="B7" i="3" s="1"/>
  <c r="N152" i="1"/>
  <c r="C3" i="3" s="1"/>
  <c r="B3" i="3"/>
  <c r="N100" i="1"/>
  <c r="O100" i="1" s="1"/>
  <c r="N105" i="1"/>
  <c r="O105" i="1" s="1"/>
  <c r="N144" i="1"/>
  <c r="O144" i="1" s="1"/>
  <c r="N142" i="1"/>
  <c r="O142" i="1" s="1"/>
  <c r="N117" i="1"/>
  <c r="O117" i="1" s="1"/>
  <c r="N118" i="1"/>
  <c r="O118" i="1" s="1"/>
  <c r="N119" i="1"/>
  <c r="O119" i="1" s="1"/>
  <c r="N120" i="1"/>
  <c r="O120" i="1" s="1"/>
  <c r="N121" i="1"/>
  <c r="O121" i="1" s="1"/>
  <c r="N122" i="1"/>
  <c r="O122" i="1" s="1"/>
  <c r="N123" i="1"/>
  <c r="O123" i="1" s="1"/>
  <c r="N124" i="1"/>
  <c r="O124" i="1" s="1"/>
  <c r="N125" i="1"/>
  <c r="O125" i="1" s="1"/>
  <c r="N126" i="1"/>
  <c r="O126" i="1" s="1"/>
  <c r="N127" i="1"/>
  <c r="O127" i="1" s="1"/>
  <c r="N128" i="1"/>
  <c r="O128" i="1" s="1"/>
  <c r="N129" i="1"/>
  <c r="O129" i="1" s="1"/>
  <c r="N130" i="1"/>
  <c r="O130" i="1" s="1"/>
  <c r="N131" i="1"/>
  <c r="O131" i="1" s="1"/>
  <c r="N132" i="1"/>
  <c r="O132" i="1" s="1"/>
  <c r="N133" i="1"/>
  <c r="O133" i="1" s="1"/>
  <c r="N134" i="1"/>
  <c r="O134" i="1" s="1"/>
  <c r="N135" i="1"/>
  <c r="O135" i="1" s="1"/>
  <c r="N136" i="1"/>
  <c r="O136" i="1" s="1"/>
  <c r="N137" i="1"/>
  <c r="O137" i="1" s="1"/>
  <c r="N138" i="1"/>
  <c r="O138" i="1" s="1"/>
  <c r="N139" i="1"/>
  <c r="O139" i="1" s="1"/>
  <c r="N140" i="1"/>
  <c r="O140" i="1" s="1"/>
  <c r="N116" i="1"/>
  <c r="O116" i="1" s="1"/>
  <c r="N115" i="1"/>
  <c r="O115" i="1" s="1"/>
  <c r="N114" i="1"/>
  <c r="O114" i="1" s="1"/>
  <c r="N113" i="1"/>
  <c r="O113" i="1" s="1"/>
  <c r="N112" i="1"/>
  <c r="O112" i="1" s="1"/>
  <c r="N107" i="1"/>
  <c r="O107" i="1" s="1"/>
  <c r="N108" i="1"/>
  <c r="O108" i="1" s="1"/>
  <c r="N109" i="1"/>
  <c r="O109" i="1" s="1"/>
  <c r="N110" i="1"/>
  <c r="O110" i="1" s="1"/>
  <c r="N106" i="1"/>
  <c r="O106" i="1" s="1"/>
  <c r="N104" i="1"/>
  <c r="O104" i="1" s="1"/>
  <c r="N99" i="1"/>
  <c r="O99" i="1" s="1"/>
  <c r="N98" i="1"/>
  <c r="O98" i="1" s="1"/>
  <c r="N96" i="1"/>
  <c r="O96" i="1" s="1"/>
  <c r="N87" i="1"/>
  <c r="O87" i="1" s="1"/>
  <c r="N86" i="1"/>
  <c r="O86" i="1" s="1"/>
  <c r="N79" i="1"/>
  <c r="O79" i="1" s="1"/>
  <c r="N80" i="1"/>
  <c r="O80" i="1" s="1"/>
  <c r="N81" i="1"/>
  <c r="O81" i="1" s="1"/>
  <c r="N82" i="1"/>
  <c r="O82" i="1" s="1"/>
  <c r="N83" i="1"/>
  <c r="O83" i="1" s="1"/>
  <c r="N84" i="1"/>
  <c r="O84" i="1" s="1"/>
  <c r="H152" i="1"/>
  <c r="G152" i="1"/>
  <c r="B9" i="3" l="1"/>
  <c r="F5" i="14"/>
  <c r="G5" i="14" s="1"/>
  <c r="F4" i="14"/>
  <c r="E62" i="11"/>
  <c r="E61" i="11"/>
  <c r="G4" i="14" l="1"/>
  <c r="F6" i="14" l="1"/>
  <c r="F7" i="14" s="1"/>
  <c r="G6" i="14" l="1"/>
  <c r="G7" i="14" s="1"/>
  <c r="C7" i="14"/>
  <c r="N17" i="1" l="1"/>
  <c r="O17" i="1" s="1"/>
  <c r="N18" i="1"/>
  <c r="O18" i="1" s="1"/>
  <c r="N20" i="1"/>
  <c r="O20" i="1" s="1"/>
  <c r="N24" i="1"/>
  <c r="O24" i="1" s="1"/>
  <c r="N25" i="1"/>
  <c r="O25" i="1" s="1"/>
  <c r="N26" i="1"/>
  <c r="O26" i="1" s="1"/>
  <c r="N27" i="1"/>
  <c r="O27" i="1" s="1"/>
  <c r="N28" i="1"/>
  <c r="O28" i="1" s="1"/>
  <c r="N29" i="1"/>
  <c r="O29" i="1" s="1"/>
  <c r="N30" i="1"/>
  <c r="O30" i="1" s="1"/>
  <c r="N31" i="1"/>
  <c r="O31" i="1" s="1"/>
  <c r="N32" i="1"/>
  <c r="O32" i="1" s="1"/>
  <c r="N33" i="1"/>
  <c r="O33" i="1" s="1"/>
  <c r="N34" i="1"/>
  <c r="O34" i="1" s="1"/>
  <c r="N35" i="1"/>
  <c r="O35" i="1" s="1"/>
  <c r="N36" i="1"/>
  <c r="O36" i="1" s="1"/>
  <c r="N37" i="1"/>
  <c r="O37" i="1" s="1"/>
  <c r="N38" i="1"/>
  <c r="O38" i="1" s="1"/>
  <c r="N39" i="1"/>
  <c r="O39" i="1" s="1"/>
  <c r="N40" i="1"/>
  <c r="O40" i="1" s="1"/>
  <c r="N41" i="1"/>
  <c r="O41" i="1" s="1"/>
  <c r="N43" i="1"/>
  <c r="O43" i="1" s="1"/>
  <c r="N47" i="1"/>
  <c r="O47" i="1" s="1"/>
  <c r="N48" i="1"/>
  <c r="O48" i="1" s="1"/>
  <c r="N49" i="1"/>
  <c r="O49" i="1" s="1"/>
  <c r="N50" i="1"/>
  <c r="O50" i="1" s="1"/>
  <c r="N51" i="1"/>
  <c r="O51" i="1" s="1"/>
  <c r="N52" i="1"/>
  <c r="O52" i="1" s="1"/>
  <c r="N53" i="1"/>
  <c r="O53" i="1" s="1"/>
  <c r="N54" i="1"/>
  <c r="O54" i="1" s="1"/>
  <c r="N55" i="1"/>
  <c r="O55" i="1" s="1"/>
  <c r="N56" i="1"/>
  <c r="O56" i="1" s="1"/>
  <c r="N57" i="1"/>
  <c r="O57" i="1" s="1"/>
  <c r="N58" i="1"/>
  <c r="O58" i="1" s="1"/>
  <c r="N59" i="1"/>
  <c r="O59" i="1" s="1"/>
  <c r="N60" i="1"/>
  <c r="O60" i="1" s="1"/>
  <c r="N61" i="1"/>
  <c r="O61" i="1" s="1"/>
  <c r="N62" i="1"/>
  <c r="O62" i="1" s="1"/>
  <c r="N63" i="1"/>
  <c r="O63" i="1" s="1"/>
  <c r="N64" i="1"/>
  <c r="O64" i="1" s="1"/>
  <c r="N67" i="1"/>
  <c r="O67" i="1" s="1"/>
  <c r="N70" i="1"/>
  <c r="O70" i="1" s="1"/>
  <c r="N71" i="1"/>
  <c r="O71" i="1" s="1"/>
  <c r="N72" i="1"/>
  <c r="O72" i="1" s="1"/>
  <c r="N73" i="1"/>
  <c r="O73" i="1" s="1"/>
  <c r="N74" i="1"/>
  <c r="O74" i="1" s="1"/>
  <c r="N75" i="1"/>
  <c r="O75" i="1" s="1"/>
  <c r="N76" i="1"/>
  <c r="O76" i="1" s="1"/>
  <c r="N77" i="1"/>
  <c r="O77" i="1" s="1"/>
  <c r="N78" i="1"/>
  <c r="O78" i="1" s="1"/>
  <c r="F3" i="3"/>
  <c r="D3" i="3" l="1"/>
  <c r="G77" i="11"/>
  <c r="E74" i="11"/>
  <c r="E73" i="11"/>
  <c r="E72" i="11"/>
  <c r="E70" i="11"/>
  <c r="E69" i="11"/>
  <c r="E68" i="11"/>
  <c r="E67" i="11"/>
  <c r="E66" i="11"/>
  <c r="E65" i="11"/>
  <c r="E60" i="11"/>
  <c r="E59" i="11"/>
  <c r="E58" i="11"/>
  <c r="E57" i="11"/>
  <c r="E56" i="11"/>
  <c r="E52" i="11"/>
  <c r="E51" i="11"/>
  <c r="E50" i="11"/>
  <c r="E49" i="11"/>
  <c r="E45" i="11"/>
  <c r="E44" i="11"/>
  <c r="E40" i="11"/>
  <c r="E38" i="11"/>
  <c r="E37" i="11"/>
  <c r="E36" i="11"/>
  <c r="E35" i="11"/>
  <c r="E34" i="11"/>
  <c r="E30" i="11"/>
  <c r="E28" i="11"/>
  <c r="E24" i="11"/>
  <c r="E23" i="11"/>
  <c r="E25" i="11" s="1"/>
  <c r="E19" i="11"/>
  <c r="E18" i="11"/>
  <c r="E17" i="11"/>
  <c r="E16" i="11"/>
  <c r="E15" i="11"/>
  <c r="E14" i="11"/>
  <c r="E13" i="11"/>
  <c r="E12" i="11"/>
  <c r="E11" i="11"/>
  <c r="E10" i="11"/>
  <c r="E9" i="11"/>
  <c r="E8" i="11"/>
  <c r="E7" i="11"/>
  <c r="E6" i="11"/>
  <c r="E5" i="11"/>
  <c r="E4" i="11"/>
  <c r="E46" i="11" l="1"/>
  <c r="E20" i="11"/>
  <c r="E31" i="11"/>
  <c r="E41" i="11"/>
  <c r="E53" i="11"/>
  <c r="E75" i="11"/>
</calcChain>
</file>

<file path=xl/sharedStrings.xml><?xml version="1.0" encoding="utf-8"?>
<sst xmlns="http://schemas.openxmlformats.org/spreadsheetml/2006/main" count="1175" uniqueCount="401">
  <si>
    <t>Bijlage Prijzenblad</t>
  </si>
  <si>
    <t>Uitleg bij het invullen van het prijzenblad</t>
  </si>
  <si>
    <t xml:space="preserve">Alle kosten dienen te worden opgegeven exclusief BTW.                                                                                                                      </t>
  </si>
  <si>
    <t xml:space="preserve">De door inschrijver aangeboden tarieven zijn ‘all-in’, dat wil zeggen dat er dient te worden uitgegaan van een integraal calculatie-uurtarief voor de schoonmaak en glasbewassing waarin alle kosten, waaronder de kosten voor direct toezicht, administratieve werkzaamheden, suppletiekosten, investeringskosten, vervoerskosten, (duurzame) machines en overige additionele kosten zijn inbegrepen. </t>
  </si>
  <si>
    <t xml:space="preserve">Eenmalige bonussen of vergoedingen, worden niet in de beoordeling meegenomen.
</t>
  </si>
  <si>
    <t>Tabblad Totaalblad</t>
  </si>
  <si>
    <t>Gebouw</t>
  </si>
  <si>
    <t>Oppervlakte</t>
  </si>
  <si>
    <t>Uren per jaar</t>
  </si>
  <si>
    <t>Kosten per jaar</t>
  </si>
  <si>
    <t>Totaal:</t>
  </si>
  <si>
    <t>Etage</t>
  </si>
  <si>
    <t>Ruimtenummer</t>
  </si>
  <si>
    <t>Ruimte-omschrijving</t>
  </si>
  <si>
    <t>Vloerafwerking</t>
  </si>
  <si>
    <t>Uurtarief</t>
  </si>
  <si>
    <t>Frequentie</t>
  </si>
  <si>
    <t>Prestatienorm</t>
  </si>
  <si>
    <t>Lift</t>
  </si>
  <si>
    <t>Gang</t>
  </si>
  <si>
    <t>Hout</t>
  </si>
  <si>
    <t>Verkeersruimte</t>
  </si>
  <si>
    <t>Berging</t>
  </si>
  <si>
    <t>Toilet</t>
  </si>
  <si>
    <t>Keuken</t>
  </si>
  <si>
    <t>PVC</t>
  </si>
  <si>
    <t>Begane grond</t>
  </si>
  <si>
    <t>Sanitair</t>
  </si>
  <si>
    <t>Bureaukamers</t>
  </si>
  <si>
    <t>Spreekkamer</t>
  </si>
  <si>
    <t>Kleedruimte</t>
  </si>
  <si>
    <t>1e verdieping</t>
  </si>
  <si>
    <t xml:space="preserve">Regie werkzaamheden worden op afroep aangevraagd. </t>
  </si>
  <si>
    <t>Werkzaamheden dienen exclusief BTW als volgt te worden afgeprijsd: Prijs per stuk of prijs per m2 in de betreffende staffel.</t>
  </si>
  <si>
    <t>A. VLOERONDERHOUD</t>
  </si>
  <si>
    <t xml:space="preserve">tot 100 m2 </t>
  </si>
  <si>
    <t>100 - 500 m2</t>
  </si>
  <si>
    <t>Vanaf 500 m2</t>
  </si>
  <si>
    <t>Totaal excl. Btw</t>
  </si>
  <si>
    <t>Diepreinigen (sproeiextractie) van tapijt</t>
  </si>
  <si>
    <t>Dieptereiningen (shamponeren) van tapijt</t>
  </si>
  <si>
    <t>Spotclean tapijt (vlekverwijderen en kauwgom)</t>
  </si>
  <si>
    <t>Stofzuigen harde vloeren</t>
  </si>
  <si>
    <t xml:space="preserve">Moppen van harde vloeren </t>
  </si>
  <si>
    <t xml:space="preserve">Schrobben van harde vloeren </t>
  </si>
  <si>
    <t>Opwrijven van harde vloeren</t>
  </si>
  <si>
    <t>Sprayen en opwrijven van linoleum</t>
  </si>
  <si>
    <t>Conserveren (topcoaten) van linoleum</t>
  </si>
  <si>
    <t>Conserveren (recoaten) van llnoleum</t>
  </si>
  <si>
    <t>Vegen buitenbestrating ruw steen/beton</t>
  </si>
  <si>
    <t>Hogedrukreiniging vloeren buitenterrein (steen/beton)</t>
  </si>
  <si>
    <t>Hogedrukreiniging wanden buitenterrein (steen/beton)</t>
  </si>
  <si>
    <t>Entree/ Buitenterrein onkruid verwijderen</t>
  </si>
  <si>
    <t>Entree/ Buitenterrein vegen en zwerfvuil verwijderen</t>
  </si>
  <si>
    <t xml:space="preserve">Entree / Buitenterrein kauwgom verwijderen </t>
  </si>
  <si>
    <t xml:space="preserve">TOTAAL ONDERDEEL A </t>
  </si>
  <si>
    <t>maximale score:</t>
  </si>
  <si>
    <t>B. BINNENZONWERING</t>
  </si>
  <si>
    <t>Totaal excl. btw</t>
  </si>
  <si>
    <t>Reinigen van horizontale lamellen</t>
  </si>
  <si>
    <t>Reinigen van verticale lamellen</t>
  </si>
  <si>
    <t>TOTAAL ONDERDEEL B</t>
  </si>
  <si>
    <t>C. PLAFONDREINIGING</t>
  </si>
  <si>
    <t>Spinragverwijderen plafond, overkappingen en wanden</t>
  </si>
  <si>
    <t>PLAFONDREINIGING OVERIG</t>
  </si>
  <si>
    <t>tot 10 Stuks</t>
  </si>
  <si>
    <t xml:space="preserve">10 - 50 stuks </t>
  </si>
  <si>
    <t>vanaf 50 stuks</t>
  </si>
  <si>
    <t xml:space="preserve">Luchtroosters buitenzijde reinigen </t>
  </si>
  <si>
    <t>TOTAAL ONDERDEEL C</t>
  </si>
  <si>
    <t xml:space="preserve">D. GEVELREINIGING </t>
  </si>
  <si>
    <t>Reiniging beplating</t>
  </si>
  <si>
    <t>Reinigen Steen</t>
  </si>
  <si>
    <t>Reinigen separatieglas (enkelzijdig)</t>
  </si>
  <si>
    <t>Reinigen gevelglas buitenzijde (enkelzijdig)</t>
  </si>
  <si>
    <t>Reinigen gevelglas binnenzijde (enkelzijdig)</t>
  </si>
  <si>
    <t>GEVELREINIGING OVERIG</t>
  </si>
  <si>
    <t>tot 10 m2</t>
  </si>
  <si>
    <t>10 - 50 m2</t>
  </si>
  <si>
    <t xml:space="preserve">vanaf 100 m2 </t>
  </si>
  <si>
    <t>Prijs per m2 graffiti verwijderen</t>
  </si>
  <si>
    <t>TOTAAL ONDERDEEL D</t>
  </si>
  <si>
    <t>E. BOUW / OPLEVERING</t>
  </si>
  <si>
    <t>Bouwschoonmaak: Geheel reinigen binnenruimten en glas na (ver)bouw(ing)</t>
  </si>
  <si>
    <t>Oplevering schoonmaak: Geheel reinigen binnenruimten en glas na inrichting</t>
  </si>
  <si>
    <t>TOTAAL ONDERDEEL E</t>
  </si>
  <si>
    <t>F. REGIETARIEVEN</t>
  </si>
  <si>
    <t>Door de week 06:00-21:30 u.</t>
  </si>
  <si>
    <t>Door de week 21:30-06:00 u.</t>
  </si>
  <si>
    <t>Vrijdag 21.30- maandag 6.00 u.</t>
  </si>
  <si>
    <t>Schoonmaakkracht</t>
  </si>
  <si>
    <t xml:space="preserve">Specialistisch </t>
  </si>
  <si>
    <t>Objectleiding</t>
  </si>
  <si>
    <t>Servicewerkzaamheden (servies, gastvrouw, ontvangst)</t>
  </si>
  <si>
    <t>TOTAAL ONDERDEEL F</t>
  </si>
  <si>
    <t xml:space="preserve">G. INTERIEUR </t>
  </si>
  <si>
    <t>Tot 100 stuks</t>
  </si>
  <si>
    <t>100 - 200 stuks</t>
  </si>
  <si>
    <t>vanaf 200 stuks</t>
  </si>
  <si>
    <t>Reinigen stoelen (stoffen bekleding)</t>
  </si>
  <si>
    <t>Reinigen stoelen (o.a. hout, kunststof, leer)</t>
  </si>
  <si>
    <t>Reinigen banken (stoffen bekleding)</t>
  </si>
  <si>
    <t>Reinigen banken (o.a. hout, kunststof, leer)</t>
  </si>
  <si>
    <t xml:space="preserve">Reinigen lichtarmaturen </t>
  </si>
  <si>
    <t>TOTAAL ONDERDEEL G</t>
  </si>
  <si>
    <t>H. SANITAIR, KEUKEN EN DIVERSEN</t>
  </si>
  <si>
    <t>tot 3 Stuks</t>
  </si>
  <si>
    <t xml:space="preserve">3-5 stuks </t>
  </si>
  <si>
    <t>vanaf 5 stuks</t>
  </si>
  <si>
    <t>Koelkast geheel reinigen (binnenzijde en buitenzijde)</t>
  </si>
  <si>
    <t>Magnetron geheel reinigen</t>
  </si>
  <si>
    <t>Vaatwasser reinigen (binnenzijde en buitenzijde)</t>
  </si>
  <si>
    <t xml:space="preserve">Vaatwasser in-uitruimen </t>
  </si>
  <si>
    <t>Koffieapparaat/machine buitenzijde reinigen</t>
  </si>
  <si>
    <t xml:space="preserve">Vuilnisbakken buiten ledigen </t>
  </si>
  <si>
    <t>10  - 50 m2</t>
  </si>
  <si>
    <t>Extra toiletronde</t>
  </si>
  <si>
    <t xml:space="preserve">Geheel reinigen van afwasbare wanden </t>
  </si>
  <si>
    <t>Reinigen binnenzijde keukenkasten</t>
  </si>
  <si>
    <t>TOTAAL ONDERDEEL H</t>
  </si>
  <si>
    <t xml:space="preserve">TOTAAL TE SCOREN PUNTEN ALLE ONDERDELEN: </t>
  </si>
  <si>
    <t>TOELICHTING</t>
  </si>
  <si>
    <t>De inschrijver dient de prijzen per onderdeel helemaal in te vullen. Per onderdeel (alle prijzen per onderdeel worden bij elkaar opgeteld) is er een maximaal aantal te behalen punten te scoren (zie kolom G). Het maximaal aantal punten wordt toegekend aan de inschrijver met de laagste prijs op dat onderdeel. De andere inschrijvers krijgen punten toegekend in de verhouding van hun prijs ten opzichte van de laagste prijs op dat onderdeel. De formule die (per onderdeel) gehanteerd wordt is de volgende:</t>
  </si>
  <si>
    <t>(Laagste prijs/prijs inschrijver) x maximaal haalbare aantal punten (2,4,6,8)</t>
  </si>
  <si>
    <t>De punten voor alle onderdelen worden bij elkaar opgeteld. De inschrijver met de meeste punten voor alle onderdelen ontvangt hiervoor het maximaal aantal te behalen punten voor de regiewerkzaamheden zoals vermeld in het aanbestedingsdocument. De andere inschrijvers krijgen punten toegekend in de verhouding van hun aantal punten ten opzichte van het aantal punten van de inschrijver die de meeste punten op alle onderdelen in totaal heeft gescoord. De formule die gehanteerd wordt is de volgende:</t>
  </si>
  <si>
    <t>(Aantal punten inschrijver/aantal punten inschrijver met de meeste punten) x maximaal haalbare aantal punten.</t>
  </si>
  <si>
    <t>Ruimtecategorie</t>
  </si>
  <si>
    <t>Uren per maand</t>
  </si>
  <si>
    <t>Kosten per maand</t>
  </si>
  <si>
    <t>Opmerkingen</t>
  </si>
  <si>
    <t>Glasstaat gevelglas en separatieglas</t>
  </si>
  <si>
    <t>Te bewassen m2 oppervlakte</t>
  </si>
  <si>
    <t>Frequentie per jaar</t>
  </si>
  <si>
    <t>m2 prijs</t>
  </si>
  <si>
    <r>
      <t xml:space="preserve">Beurtprijs 
</t>
    </r>
    <r>
      <rPr>
        <b/>
        <sz val="10"/>
        <color indexed="9"/>
        <rFont val="Verdana"/>
        <family val="2"/>
      </rPr>
      <t>(kolom C x kolom E)</t>
    </r>
  </si>
  <si>
    <r>
      <t xml:space="preserve">Totaalprijs glasreiniging </t>
    </r>
    <r>
      <rPr>
        <b/>
        <sz val="10"/>
        <color indexed="9"/>
        <rFont val="Verdana"/>
        <family val="2"/>
      </rPr>
      <t>(kolom D x kolom F)</t>
    </r>
  </si>
  <si>
    <t>Gevelglas Buitenzijde</t>
  </si>
  <si>
    <t>Gevelglas Binnenzijde</t>
  </si>
  <si>
    <t>Separatieglas Dubbelzijdig</t>
  </si>
  <si>
    <t>Subtotaal</t>
  </si>
  <si>
    <t>Schoonmaak</t>
  </si>
  <si>
    <t>Kosten per beurt</t>
  </si>
  <si>
    <t>Glasbewassing</t>
  </si>
  <si>
    <t>0.10</t>
  </si>
  <si>
    <t>0.11</t>
  </si>
  <si>
    <t>0.12</t>
  </si>
  <si>
    <t>0.13</t>
  </si>
  <si>
    <t>0.14</t>
  </si>
  <si>
    <t>0.18</t>
  </si>
  <si>
    <t>0.19</t>
  </si>
  <si>
    <t>Opslag</t>
  </si>
  <si>
    <t>Douche</t>
  </si>
  <si>
    <t>Toestellenberging</t>
  </si>
  <si>
    <t>Toilet heren</t>
  </si>
  <si>
    <t>Tegels</t>
  </si>
  <si>
    <t>0.15</t>
  </si>
  <si>
    <t>0.16</t>
  </si>
  <si>
    <t>0.17</t>
  </si>
  <si>
    <t>0.20</t>
  </si>
  <si>
    <t>0.21</t>
  </si>
  <si>
    <t>0.22</t>
  </si>
  <si>
    <t>0.23</t>
  </si>
  <si>
    <t>0.25</t>
  </si>
  <si>
    <t>0.26</t>
  </si>
  <si>
    <t>Jaarkosten:</t>
  </si>
  <si>
    <t>Schoonmaak:</t>
  </si>
  <si>
    <t>Glasbewassing:</t>
  </si>
  <si>
    <t>Werkprogramma</t>
  </si>
  <si>
    <t xml:space="preserve">In tabblad "Regieopdrachten" dient de inschrijver in de kolommen B, C en D de prijs in te vullen voor de gevraagde werkzaamheden als beschreven in kolom A. Kolom E telt de totalen per onderdeel samen. De inschrijver met de laagste prijs per onderdeel ontvangt de maximale punten (kolom G) voor dit onderdeel. De inschrijver met de meeste punten voor alle onderdelen ontvangt het volledige aantal punten voor regiewerkzaamheden (4). De andere inschrijvers krijgen punten toegekend in de verhouding van hun aantal punten ten opzichte van het aantal punten van de inschrijver die de meeste punten op alle onderdelen in totaal heeft gescoord. </t>
  </si>
  <si>
    <t>Reinigen plafondeilanden met armaturen en roosters</t>
  </si>
  <si>
    <t>BMV Spaubeek</t>
  </si>
  <si>
    <t>0.01</t>
  </si>
  <si>
    <t>0.02a</t>
  </si>
  <si>
    <t>0.02b</t>
  </si>
  <si>
    <t>0.03</t>
  </si>
  <si>
    <t>0.03a</t>
  </si>
  <si>
    <t>0.03b</t>
  </si>
  <si>
    <t>0.04</t>
  </si>
  <si>
    <t>0.05</t>
  </si>
  <si>
    <t>0.05b</t>
  </si>
  <si>
    <t>0.06</t>
  </si>
  <si>
    <t>0.07</t>
  </si>
  <si>
    <t>0.07b</t>
  </si>
  <si>
    <t>0.08</t>
  </si>
  <si>
    <t>0.09</t>
  </si>
  <si>
    <t>0.11b</t>
  </si>
  <si>
    <t>0.11c</t>
  </si>
  <si>
    <t>0.13a</t>
  </si>
  <si>
    <t>0.13b</t>
  </si>
  <si>
    <t>0.14a</t>
  </si>
  <si>
    <t>0.14b</t>
  </si>
  <si>
    <t>0.14c</t>
  </si>
  <si>
    <t>0.14d</t>
  </si>
  <si>
    <t>0.15a</t>
  </si>
  <si>
    <t>0.15b</t>
  </si>
  <si>
    <t>0.16a</t>
  </si>
  <si>
    <t>0.16b</t>
  </si>
  <si>
    <t>0.17a</t>
  </si>
  <si>
    <t>0.17b</t>
  </si>
  <si>
    <t>0.18a</t>
  </si>
  <si>
    <t>0.18b</t>
  </si>
  <si>
    <t>Horeca</t>
  </si>
  <si>
    <t>Dames Toilet</t>
  </si>
  <si>
    <t>Schutterij</t>
  </si>
  <si>
    <t>Grote zaal</t>
  </si>
  <si>
    <t xml:space="preserve"> Opslag Fanfare</t>
  </si>
  <si>
    <t>Kleedruimte/muzieklokaal</t>
  </si>
  <si>
    <t>Opslag toneel</t>
  </si>
  <si>
    <t>Opslag algemeen</t>
  </si>
  <si>
    <t>Foyer + 0.11a</t>
  </si>
  <si>
    <t>Foyer</t>
  </si>
  <si>
    <t>MIVA</t>
  </si>
  <si>
    <t>Heren toilet</t>
  </si>
  <si>
    <t xml:space="preserve">Kleedruimte </t>
  </si>
  <si>
    <t>Gang sport</t>
  </si>
  <si>
    <t>Opp NIO</t>
  </si>
  <si>
    <t>Weken PJ</t>
  </si>
  <si>
    <t>PVC + mat</t>
  </si>
  <si>
    <t xml:space="preserve">n.v.t. </t>
  </si>
  <si>
    <t>0.24</t>
  </si>
  <si>
    <t>0.27</t>
  </si>
  <si>
    <t>0.28</t>
  </si>
  <si>
    <t>0.29</t>
  </si>
  <si>
    <t>0.30</t>
  </si>
  <si>
    <t>0.31</t>
  </si>
  <si>
    <t>0.32</t>
  </si>
  <si>
    <t>0.33</t>
  </si>
  <si>
    <t>0.33a</t>
  </si>
  <si>
    <t>0.33b</t>
  </si>
  <si>
    <t>0.37</t>
  </si>
  <si>
    <t>0.38</t>
  </si>
  <si>
    <t>0.38a</t>
  </si>
  <si>
    <t>0.38b</t>
  </si>
  <si>
    <t>0.39</t>
  </si>
  <si>
    <t>0.40</t>
  </si>
  <si>
    <t>0.41</t>
  </si>
  <si>
    <t>0.42</t>
  </si>
  <si>
    <t>0.43</t>
  </si>
  <si>
    <t>0.44</t>
  </si>
  <si>
    <t>0.45</t>
  </si>
  <si>
    <t>0.46a</t>
  </si>
  <si>
    <t>0.46b</t>
  </si>
  <si>
    <t>0.47</t>
  </si>
  <si>
    <t>0.48a</t>
  </si>
  <si>
    <t>0.48b</t>
  </si>
  <si>
    <t>0.49</t>
  </si>
  <si>
    <t>0.50</t>
  </si>
  <si>
    <t>0.51</t>
  </si>
  <si>
    <t>0.52</t>
  </si>
  <si>
    <t>0.53</t>
  </si>
  <si>
    <t>Extra kleedruimte/scheidsrechter</t>
  </si>
  <si>
    <t>Berging voetbal</t>
  </si>
  <si>
    <t>Massage en EHBO</t>
  </si>
  <si>
    <t>Gymnastiek lokaal,</t>
  </si>
  <si>
    <t>Entree school</t>
  </si>
  <si>
    <t>Instructie groep 3-4</t>
  </si>
  <si>
    <t>Instructie groep 1-2</t>
  </si>
  <si>
    <t>Leerplein 1-2</t>
  </si>
  <si>
    <t>Leerplein 3-4</t>
  </si>
  <si>
    <t>Toilet leerlingen</t>
  </si>
  <si>
    <t>Toilet personeel</t>
  </si>
  <si>
    <t>PSZ/BSO</t>
  </si>
  <si>
    <t>Optie slaapkamer PSZ</t>
  </si>
  <si>
    <t>Toilet peuters</t>
  </si>
  <si>
    <t>Peutertoilet</t>
  </si>
  <si>
    <t>Podiumtrap</t>
  </si>
  <si>
    <t>Berging &amp; server</t>
  </si>
  <si>
    <t>Spellenkast</t>
  </si>
  <si>
    <t>Entree &amp; trap</t>
  </si>
  <si>
    <t>Voorportaal</t>
  </si>
  <si>
    <t>Personeelstoilet</t>
  </si>
  <si>
    <t>MIVA toilet</t>
  </si>
  <si>
    <t>Front office</t>
  </si>
  <si>
    <t>Back office</t>
  </si>
  <si>
    <t>Wachtkamer</t>
  </si>
  <si>
    <t>Lab</t>
  </si>
  <si>
    <t>Functiekamer</t>
  </si>
  <si>
    <t>0.35</t>
  </si>
  <si>
    <t>0.36a</t>
  </si>
  <si>
    <t>0.36b</t>
  </si>
  <si>
    <t>Lokalen</t>
  </si>
  <si>
    <t>Mat</t>
  </si>
  <si>
    <t>PVC/hout</t>
  </si>
  <si>
    <t>0.54</t>
  </si>
  <si>
    <t>0.55</t>
  </si>
  <si>
    <t>0.56</t>
  </si>
  <si>
    <t>0.57</t>
  </si>
  <si>
    <t>0.58</t>
  </si>
  <si>
    <t>0.59</t>
  </si>
  <si>
    <t>0.60</t>
  </si>
  <si>
    <t>0.61</t>
  </si>
  <si>
    <t>B0.01</t>
  </si>
  <si>
    <t>B0.02</t>
  </si>
  <si>
    <t>B0.03</t>
  </si>
  <si>
    <t>B0.04</t>
  </si>
  <si>
    <t>B0.05</t>
  </si>
  <si>
    <t>1.01</t>
  </si>
  <si>
    <t>1.02</t>
  </si>
  <si>
    <t>1.03a</t>
  </si>
  <si>
    <t>1.03b</t>
  </si>
  <si>
    <t>1.05</t>
  </si>
  <si>
    <t>1.06</t>
  </si>
  <si>
    <t>1.07a</t>
  </si>
  <si>
    <t>1.07b</t>
  </si>
  <si>
    <t>1.07c</t>
  </si>
  <si>
    <t>1.08a</t>
  </si>
  <si>
    <t>1.08b</t>
  </si>
  <si>
    <t>1.09</t>
  </si>
  <si>
    <t>1.09a</t>
  </si>
  <si>
    <t>1.09b</t>
  </si>
  <si>
    <t>1.10</t>
  </si>
  <si>
    <t>1.11</t>
  </si>
  <si>
    <t>1.12</t>
  </si>
  <si>
    <t>1.13</t>
  </si>
  <si>
    <t>1.14</t>
  </si>
  <si>
    <t>1.15</t>
  </si>
  <si>
    <t>1.16</t>
  </si>
  <si>
    <t>1.17</t>
  </si>
  <si>
    <t>1.18</t>
  </si>
  <si>
    <t>1.19</t>
  </si>
  <si>
    <t>1.20</t>
  </si>
  <si>
    <t>1.15a</t>
  </si>
  <si>
    <t>POH ruimte</t>
  </si>
  <si>
    <t>Behandelkamer</t>
  </si>
  <si>
    <t>Opslag en server</t>
  </si>
  <si>
    <t>Poetskast</t>
  </si>
  <si>
    <t>Buitenberging horeca</t>
  </si>
  <si>
    <t>Buitenberging voetbal</t>
  </si>
  <si>
    <t>Buitenberging school</t>
  </si>
  <si>
    <t>Gang/kastenruimte</t>
  </si>
  <si>
    <t>Multi-ruimte met barzone (voetbalclub)</t>
  </si>
  <si>
    <t>Berging verenigingen</t>
  </si>
  <si>
    <t>Berging carnaval</t>
  </si>
  <si>
    <t>Berging scouting</t>
  </si>
  <si>
    <t>Toilet dames</t>
  </si>
  <si>
    <t>1.10a</t>
  </si>
  <si>
    <t>Techniekruimte</t>
  </si>
  <si>
    <t>Instructie groep 7-8</t>
  </si>
  <si>
    <t>Leerplein groep 7-8</t>
  </si>
  <si>
    <t>Portaal vide</t>
  </si>
  <si>
    <t>Reserve instructie 5-6</t>
  </si>
  <si>
    <t>Instructie groep 5-6</t>
  </si>
  <si>
    <t>Leerplein 5-6</t>
  </si>
  <si>
    <t>Behandelkamers</t>
  </si>
  <si>
    <t>1.21</t>
  </si>
  <si>
    <t>1.22</t>
  </si>
  <si>
    <t>1.25</t>
  </si>
  <si>
    <t>1.26</t>
  </si>
  <si>
    <t>1.27</t>
  </si>
  <si>
    <t>1.28</t>
  </si>
  <si>
    <t>1.29</t>
  </si>
  <si>
    <t>1.30</t>
  </si>
  <si>
    <t>1.31</t>
  </si>
  <si>
    <t>1.32</t>
  </si>
  <si>
    <t>1.20a</t>
  </si>
  <si>
    <t>1.20b</t>
  </si>
  <si>
    <t>1.21a</t>
  </si>
  <si>
    <t>1.21b</t>
  </si>
  <si>
    <t>1.23/1.24</t>
  </si>
  <si>
    <t>1.33</t>
  </si>
  <si>
    <t>1.34</t>
  </si>
  <si>
    <t>1.35</t>
  </si>
  <si>
    <t>1.36</t>
  </si>
  <si>
    <t>1.37</t>
  </si>
  <si>
    <t>1.38</t>
  </si>
  <si>
    <t>1.39</t>
  </si>
  <si>
    <t>1.35b</t>
  </si>
  <si>
    <t>1.40</t>
  </si>
  <si>
    <t>1.41</t>
  </si>
  <si>
    <t>1.62</t>
  </si>
  <si>
    <t>1.63</t>
  </si>
  <si>
    <t>1.64</t>
  </si>
  <si>
    <t>B1.01</t>
  </si>
  <si>
    <t>B1.02</t>
  </si>
  <si>
    <t>Multifunctionele overdekte buitenruimte</t>
  </si>
  <si>
    <t xml:space="preserve">Installatie dak </t>
  </si>
  <si>
    <t>Schacht</t>
  </si>
  <si>
    <t xml:space="preserve">Techniek </t>
  </si>
  <si>
    <t>Opslag horeca</t>
  </si>
  <si>
    <t>Garderobe pers en toilet</t>
  </si>
  <si>
    <t>Multi-ruimte (gez.centrum)</t>
  </si>
  <si>
    <t>Oefenruimte</t>
  </si>
  <si>
    <t>Renbaan/gang</t>
  </si>
  <si>
    <t>Wachtzone</t>
  </si>
  <si>
    <t>Pantry &amp; berging</t>
  </si>
  <si>
    <t>Multi-ruimte school</t>
  </si>
  <si>
    <t>Op dit tabblad hoeft de inschrijver niks in te vullen, de totalen worden automatisch berekend.</t>
  </si>
  <si>
    <t xml:space="preserve">In het tabblad "Ruimtebestand"zijn alle ruimten van BMV Spaubeek weergegeven. In kolom G worden de vierkante meters weergegeven van de ruimten die in onderhoud zijn bij de opdrachtnemer. Kolom E geeft het werkprogramma weer welke in de betreffende ruimte van toepassing is. Kolom L geeft aan in welke frequentie de ruimte dient te worden schoongemaakt. De inschrijver dient in kolom M de prestatienorm in te vullen. De totale kosten voor de schoonmaak wordt berekend door de vermenigvuldiging van de gecalculeerde productie-uren op jaarbasis (kolom N) met het opgegeven uurtarief (kolom J). De inschrijver dient de formules in de kolommen zelf in te vullen. De prestatienorm dient te zijn gebaseerd op het reguliere onderhoud zoals beschreven in het werkprogramma en periodieke werkzaamheden.  
</t>
  </si>
  <si>
    <t>Tabblad 1.Ruimtebestand</t>
  </si>
  <si>
    <t>Tabblad 2. Glasstaat</t>
  </si>
  <si>
    <t>In het tabblad "glasstaat"dient de inschrijver de kosten per m2 glasbewassing in te vullen in de geel gemarkeerde kolom E. Ook hier dient het bedrag inclusief alle kosten te zijn.</t>
  </si>
  <si>
    <t>Lokaal 1</t>
  </si>
  <si>
    <t>Lokaal 3</t>
  </si>
  <si>
    <t>Algemene ruimtes</t>
  </si>
  <si>
    <t>VV Spaubeek &amp; Overig sp+ver.</t>
  </si>
  <si>
    <t>Kleedlokalen</t>
  </si>
  <si>
    <t>Fysiotherapie Terwint</t>
  </si>
  <si>
    <t>Huisartsenpraktijk Spaubeek</t>
  </si>
  <si>
    <t>KC Eigenwijs en BSO</t>
  </si>
  <si>
    <t>* de exacte m2’s voor de glasbewassing zijn niet bekend. Het aantal beschreven m2’s is een realistische raming van het aantal m2’s. Aan de Inschrijver waaraan de opdracht gegund wordt, wordt verzocht de m2’s in te meten gedurende de implementatieperiode.</t>
  </si>
  <si>
    <t>Tabblad 3. Regiewerkzaamheden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</si>
</sst>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000"/>
  </numFmts>
  <fonts count="32">
    <font>
      <sz val="10"/>
      <color theme="1"/>
      <name val="Verdana"/>
      <family val="2"/>
    </font>
    <font>
      <sz val="10"/>
      <color theme="1"/>
      <name val="Verdana"/>
      <family val="2"/>
    </font>
    <font>
      <b/>
      <sz val="10"/>
      <color theme="0"/>
      <name val="Verdana"/>
      <family val="2"/>
    </font>
    <font>
      <b/>
      <sz val="10"/>
      <color theme="1"/>
      <name val="Verdana"/>
      <family val="2"/>
    </font>
    <font>
      <sz val="10"/>
      <name val="Arial"/>
      <family val="2"/>
    </font>
    <font>
      <b/>
      <sz val="10"/>
      <color indexed="9"/>
      <name val="Verdana"/>
      <family val="2"/>
    </font>
    <font>
      <b/>
      <sz val="10"/>
      <name val="Verdana"/>
      <family val="2"/>
    </font>
    <font>
      <sz val="10"/>
      <name val="Verdana"/>
      <family val="2"/>
    </font>
    <font>
      <sz val="11"/>
      <color theme="1"/>
      <name val="Calibri"/>
      <family val="2"/>
      <scheme val="minor"/>
    </font>
    <font>
      <sz val="8"/>
      <name val="Verdana"/>
      <family val="2"/>
    </font>
    <font>
      <sz val="9"/>
      <color theme="1"/>
      <name val="Verdana"/>
      <family val="2"/>
    </font>
    <font>
      <sz val="11"/>
      <color theme="1"/>
      <name val="Verdana"/>
      <family val="2"/>
    </font>
    <font>
      <sz val="11"/>
      <color theme="1"/>
      <name val="Trebuchet MS"/>
      <family val="2"/>
    </font>
    <font>
      <b/>
      <sz val="9"/>
      <color theme="0"/>
      <name val="Verdana"/>
      <family val="2"/>
    </font>
    <font>
      <b/>
      <sz val="9"/>
      <color indexed="9"/>
      <name val="Verdana"/>
      <family val="2"/>
    </font>
    <font>
      <sz val="9"/>
      <name val="Verdana"/>
      <family val="2"/>
    </font>
    <font>
      <sz val="9"/>
      <color indexed="8"/>
      <name val="Verdana"/>
      <family val="2"/>
    </font>
    <font>
      <b/>
      <sz val="9"/>
      <name val="Verdana"/>
      <family val="2"/>
    </font>
    <font>
      <b/>
      <sz val="9"/>
      <color theme="1"/>
      <name val="Verdana"/>
      <family val="2"/>
    </font>
    <font>
      <sz val="10"/>
      <name val="Trebuchet MS"/>
      <family val="2"/>
    </font>
    <font>
      <sz val="8"/>
      <color theme="1"/>
      <name val="Verdana"/>
      <family val="2"/>
    </font>
    <font>
      <b/>
      <sz val="12"/>
      <color theme="3"/>
      <name val="Verdana"/>
      <family val="2"/>
    </font>
    <font>
      <b/>
      <i/>
      <sz val="11"/>
      <color theme="3"/>
      <name val="Verdana"/>
      <family val="2"/>
    </font>
    <font>
      <b/>
      <sz val="11"/>
      <color theme="0"/>
      <name val="Verdana"/>
      <family val="2"/>
    </font>
    <font>
      <sz val="11"/>
      <color rgb="FF000000"/>
      <name val="Verdana"/>
      <family val="2"/>
    </font>
    <font>
      <sz val="11"/>
      <name val="Verdana"/>
      <family val="2"/>
    </font>
    <font>
      <sz val="10"/>
      <name val="Arial"/>
      <family val="2"/>
    </font>
    <font>
      <sz val="10"/>
      <color indexed="0"/>
      <name val="Verdana"/>
      <family val="2"/>
    </font>
    <font>
      <b/>
      <sz val="12"/>
      <color theme="0"/>
      <name val="Verdana"/>
      <family val="2"/>
    </font>
    <font>
      <b/>
      <u/>
      <sz val="10"/>
      <color theme="0"/>
      <name val="Verdana"/>
      <family val="2"/>
    </font>
    <font>
      <sz val="10"/>
      <name val="Geneva"/>
    </font>
    <font>
      <i/>
      <sz val="10"/>
      <name val="Verdana"/>
      <family val="2"/>
    </font>
  </fonts>
  <fills count="1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rgb="FF1F497D"/>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0000"/>
        <bgColor indexed="64"/>
      </patternFill>
    </fill>
    <fill>
      <patternFill patternType="solid">
        <fgColor rgb="FFDDEBF7"/>
        <bgColor rgb="FF000000"/>
      </patternFill>
    </fill>
    <fill>
      <patternFill patternType="solid">
        <fgColor theme="3"/>
        <bgColor indexed="64"/>
      </patternFill>
    </fill>
    <fill>
      <patternFill patternType="solid">
        <fgColor theme="4"/>
        <bgColor indexed="64"/>
      </patternFill>
    </fill>
    <fill>
      <patternFill patternType="solid">
        <fgColor theme="5"/>
        <bgColor indexed="64"/>
      </patternFill>
    </fill>
    <fill>
      <patternFill patternType="solid">
        <fgColor rgb="FFFFFFFF"/>
        <bgColor rgb="FFFFFFFF"/>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6B547C"/>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s>
  <cellStyleXfs count="27">
    <xf numFmtId="0" fontId="0" fillId="0" borderId="0"/>
    <xf numFmtId="44" fontId="1" fillId="0" borderId="0" applyFont="0" applyFill="0" applyBorder="0" applyAlignment="0" applyProtection="0"/>
    <xf numFmtId="0" fontId="4" fillId="0" borderId="0"/>
    <xf numFmtId="0" fontId="4" fillId="0" borderId="0"/>
    <xf numFmtId="0" fontId="8" fillId="0" borderId="0"/>
    <xf numFmtId="0" fontId="4" fillId="0" borderId="0" applyNumberFormat="0" applyFont="0" applyFill="0" applyBorder="0" applyAlignment="0" applyProtection="0"/>
    <xf numFmtId="164" fontId="4" fillId="0" borderId="0" applyFont="0" applyFill="0" applyBorder="0" applyAlignment="0" applyProtection="0"/>
    <xf numFmtId="44" fontId="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applyNumberFormat="0" applyFont="0" applyFill="0" applyBorder="0" applyAlignment="0" applyProtection="0"/>
    <xf numFmtId="0" fontId="30" fillId="0" borderId="0"/>
    <xf numFmtId="0" fontId="30" fillId="0" borderId="0"/>
    <xf numFmtId="165" fontId="20" fillId="13" borderId="28" applyNumberFormat="0" applyAlignment="0" applyProtection="0">
      <alignment horizontal="left" vertical="center" indent="1"/>
    </xf>
  </cellStyleXfs>
  <cellXfs count="148">
    <xf numFmtId="0" fontId="0" fillId="0" borderId="0" xfId="0"/>
    <xf numFmtId="0" fontId="18" fillId="3" borderId="0" xfId="0" applyFont="1" applyFill="1" applyAlignment="1">
      <alignment horizontal="center"/>
    </xf>
    <xf numFmtId="0" fontId="5" fillId="2" borderId="1" xfId="2" applyFont="1" applyFill="1" applyBorder="1"/>
    <xf numFmtId="0" fontId="1" fillId="0" borderId="0" xfId="0" applyFont="1"/>
    <xf numFmtId="0" fontId="5" fillId="2" borderId="1" xfId="2" applyFont="1" applyFill="1" applyBorder="1" applyAlignment="1">
      <alignment horizontal="center"/>
    </xf>
    <xf numFmtId="2" fontId="5" fillId="2" borderId="1" xfId="2" applyNumberFormat="1" applyFont="1" applyFill="1" applyBorder="1"/>
    <xf numFmtId="0" fontId="1" fillId="0" borderId="1" xfId="0" applyFont="1" applyBorder="1"/>
    <xf numFmtId="0" fontId="1" fillId="0" borderId="1" xfId="0"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3" fillId="0" borderId="7" xfId="0" applyFont="1" applyBorder="1" applyAlignment="1">
      <alignment horizontal="center" vertical="center"/>
    </xf>
    <xf numFmtId="0" fontId="1" fillId="0" borderId="13" xfId="0" applyFont="1" applyBorder="1"/>
    <xf numFmtId="0" fontId="5" fillId="2" borderId="1" xfId="2" applyFont="1" applyFill="1" applyBorder="1" applyAlignment="1">
      <alignment horizontal="center" vertical="center"/>
    </xf>
    <xf numFmtId="0" fontId="5" fillId="2" borderId="1" xfId="2" applyFont="1" applyFill="1" applyBorder="1" applyAlignment="1">
      <alignment horizontal="left"/>
    </xf>
    <xf numFmtId="44" fontId="1" fillId="0" borderId="0" xfId="1" applyFont="1" applyAlignment="1">
      <alignment horizontal="center"/>
    </xf>
    <xf numFmtId="0" fontId="5" fillId="2" borderId="9" xfId="2" applyFont="1" applyFill="1" applyBorder="1" applyAlignment="1">
      <alignment horizontal="center" vertical="center"/>
    </xf>
    <xf numFmtId="0" fontId="10" fillId="3" borderId="0" xfId="0" applyFont="1" applyFill="1"/>
    <xf numFmtId="0" fontId="11" fillId="0" borderId="0" xfId="0" applyFont="1"/>
    <xf numFmtId="0" fontId="12" fillId="3" borderId="0" xfId="0" applyFont="1" applyFill="1" applyAlignment="1">
      <alignment horizontal="center"/>
    </xf>
    <xf numFmtId="0" fontId="12" fillId="3" borderId="0" xfId="0" applyFont="1" applyFill="1"/>
    <xf numFmtId="0" fontId="13" fillId="5" borderId="0" xfId="3" applyFont="1" applyFill="1"/>
    <xf numFmtId="0" fontId="14" fillId="5" borderId="1" xfId="3" applyFont="1" applyFill="1" applyBorder="1" applyAlignment="1">
      <alignment horizontal="center" vertical="top" wrapText="1"/>
    </xf>
    <xf numFmtId="0" fontId="14" fillId="5" borderId="1" xfId="0" applyFont="1" applyFill="1" applyBorder="1" applyAlignment="1">
      <alignment horizontal="left" vertical="top"/>
    </xf>
    <xf numFmtId="0" fontId="15" fillId="0" borderId="1" xfId="3" applyFont="1" applyBorder="1"/>
    <xf numFmtId="164" fontId="16" fillId="6" borderId="1" xfId="6" applyFont="1" applyFill="1" applyBorder="1" applyAlignment="1" applyProtection="1">
      <alignment vertical="top"/>
    </xf>
    <xf numFmtId="164" fontId="16" fillId="6" borderId="9" xfId="6" applyFont="1" applyFill="1" applyBorder="1" applyAlignment="1" applyProtection="1">
      <alignment vertical="top"/>
    </xf>
    <xf numFmtId="164" fontId="16" fillId="7" borderId="1" xfId="6" applyFont="1" applyFill="1" applyBorder="1" applyAlignment="1" applyProtection="1">
      <alignment vertical="top"/>
    </xf>
    <xf numFmtId="164" fontId="16" fillId="7" borderId="4" xfId="6" applyFont="1" applyFill="1" applyBorder="1" applyAlignment="1" applyProtection="1">
      <alignment vertical="top"/>
    </xf>
    <xf numFmtId="0" fontId="17" fillId="3" borderId="0" xfId="3" applyFont="1" applyFill="1"/>
    <xf numFmtId="164" fontId="18" fillId="3" borderId="21" xfId="0" applyNumberFormat="1" applyFont="1" applyFill="1" applyBorder="1"/>
    <xf numFmtId="0" fontId="18" fillId="3" borderId="0" xfId="0" applyFont="1" applyFill="1"/>
    <xf numFmtId="0" fontId="18" fillId="3" borderId="1" xfId="0" applyFont="1" applyFill="1" applyBorder="1" applyAlignment="1">
      <alignment horizontal="center"/>
    </xf>
    <xf numFmtId="0" fontId="14" fillId="5" borderId="9" xfId="3" applyFont="1" applyFill="1" applyBorder="1" applyAlignment="1">
      <alignment horizontal="center" vertical="top" wrapText="1"/>
    </xf>
    <xf numFmtId="0" fontId="13" fillId="5" borderId="1" xfId="3" applyFont="1" applyFill="1" applyBorder="1" applyAlignment="1">
      <alignment wrapText="1"/>
    </xf>
    <xf numFmtId="0" fontId="14" fillId="5" borderId="1" xfId="3" applyFont="1" applyFill="1" applyBorder="1" applyAlignment="1">
      <alignment vertical="top" wrapText="1"/>
    </xf>
    <xf numFmtId="0" fontId="13" fillId="5" borderId="1" xfId="3" applyFont="1" applyFill="1" applyBorder="1" applyAlignment="1">
      <alignment vertical="top" wrapText="1"/>
    </xf>
    <xf numFmtId="0" fontId="15" fillId="0" borderId="1" xfId="3" applyFont="1" applyBorder="1" applyAlignment="1">
      <alignment vertical="top" wrapText="1"/>
    </xf>
    <xf numFmtId="0" fontId="15" fillId="3" borderId="0" xfId="3" applyFont="1" applyFill="1"/>
    <xf numFmtId="0" fontId="19" fillId="3" borderId="0" xfId="3" applyFont="1" applyFill="1"/>
    <xf numFmtId="0" fontId="14" fillId="5" borderId="22" xfId="3" applyFont="1" applyFill="1" applyBorder="1" applyAlignment="1">
      <alignment vertical="top" wrapText="1"/>
    </xf>
    <xf numFmtId="0" fontId="13" fillId="5" borderId="0" xfId="0" applyFont="1" applyFill="1"/>
    <xf numFmtId="0" fontId="15" fillId="3" borderId="0" xfId="3" applyFont="1" applyFill="1" applyAlignment="1">
      <alignment vertical="top" wrapText="1"/>
    </xf>
    <xf numFmtId="0" fontId="17" fillId="5" borderId="1" xfId="3" applyFont="1" applyFill="1" applyBorder="1" applyAlignment="1">
      <alignment vertical="top" wrapText="1"/>
    </xf>
    <xf numFmtId="0" fontId="18" fillId="3" borderId="21" xfId="0" applyFont="1" applyFill="1" applyBorder="1" applyAlignment="1">
      <alignment horizontal="center"/>
    </xf>
    <xf numFmtId="0" fontId="18" fillId="3" borderId="0" xfId="0" applyFont="1" applyFill="1" applyAlignment="1">
      <alignment horizontal="justify" vertical="center"/>
    </xf>
    <xf numFmtId="0" fontId="10" fillId="0" borderId="0" xfId="0" applyFont="1"/>
    <xf numFmtId="0" fontId="10" fillId="3" borderId="0" xfId="0" applyFont="1" applyFill="1" applyAlignment="1">
      <alignment horizontal="justify" vertical="center"/>
    </xf>
    <xf numFmtId="0" fontId="7" fillId="0" borderId="0" xfId="0" applyFont="1" applyAlignment="1">
      <alignment horizontal="center"/>
    </xf>
    <xf numFmtId="0" fontId="21" fillId="0" borderId="0" xfId="0" applyFont="1" applyAlignment="1">
      <alignment horizontal="left" vertical="top"/>
    </xf>
    <xf numFmtId="0" fontId="22" fillId="0" borderId="0" xfId="0" applyFont="1"/>
    <xf numFmtId="0" fontId="24" fillId="9" borderId="1" xfId="0" applyFont="1" applyFill="1" applyBorder="1" applyAlignment="1">
      <alignment vertical="top"/>
    </xf>
    <xf numFmtId="0" fontId="24" fillId="0" borderId="1" xfId="0" applyFont="1" applyBorder="1" applyAlignment="1">
      <alignment vertical="top" wrapText="1"/>
    </xf>
    <xf numFmtId="0" fontId="25" fillId="0" borderId="1" xfId="0" applyFont="1" applyBorder="1" applyAlignment="1">
      <alignment vertical="top" wrapText="1"/>
    </xf>
    <xf numFmtId="4" fontId="27" fillId="0" borderId="1" xfId="23" applyNumberFormat="1" applyFont="1" applyFill="1" applyBorder="1" applyAlignment="1" applyProtection="1">
      <alignment horizontal="center" vertical="center"/>
    </xf>
    <xf numFmtId="0" fontId="3" fillId="0" borderId="20" xfId="0" applyFont="1" applyBorder="1"/>
    <xf numFmtId="0" fontId="3" fillId="0" borderId="7" xfId="0" applyFont="1" applyBorder="1"/>
    <xf numFmtId="4" fontId="3" fillId="0" borderId="7" xfId="0" applyNumberFormat="1" applyFont="1" applyBorder="1" applyAlignment="1">
      <alignment horizontal="center"/>
    </xf>
    <xf numFmtId="0" fontId="27" fillId="0" borderId="1" xfId="23" applyNumberFormat="1" applyFont="1" applyFill="1" applyBorder="1" applyAlignment="1" applyProtection="1">
      <alignment horizontal="center" vertical="center"/>
    </xf>
    <xf numFmtId="0" fontId="3" fillId="0" borderId="7" xfId="0" applyFont="1" applyBorder="1" applyAlignment="1">
      <alignment horizontal="center"/>
    </xf>
    <xf numFmtId="2" fontId="5" fillId="2" borderId="1" xfId="2" applyNumberFormat="1" applyFont="1" applyFill="1" applyBorder="1" applyAlignment="1">
      <alignment horizontal="center"/>
    </xf>
    <xf numFmtId="44" fontId="1" fillId="4" borderId="1" xfId="1" applyFont="1" applyFill="1" applyBorder="1" applyAlignment="1">
      <alignment horizontal="center"/>
    </xf>
    <xf numFmtId="0" fontId="5" fillId="2" borderId="0" xfId="2" applyFont="1" applyFill="1" applyAlignment="1">
      <alignment horizontal="center" vertical="center"/>
    </xf>
    <xf numFmtId="0" fontId="1" fillId="4" borderId="1" xfId="0" applyFont="1" applyFill="1" applyBorder="1" applyAlignment="1">
      <alignment horizontal="center" vertical="center"/>
    </xf>
    <xf numFmtId="4" fontId="5" fillId="2" borderId="1" xfId="2" applyNumberFormat="1" applyFont="1" applyFill="1" applyBorder="1" applyAlignment="1">
      <alignment horizontal="center" vertical="center"/>
    </xf>
    <xf numFmtId="4" fontId="1" fillId="0" borderId="0" xfId="0" applyNumberFormat="1" applyFont="1" applyAlignment="1">
      <alignment horizontal="center" vertical="center"/>
    </xf>
    <xf numFmtId="2" fontId="1" fillId="0" borderId="3" xfId="0" applyNumberFormat="1" applyFont="1" applyBorder="1" applyAlignment="1">
      <alignment horizontal="center"/>
    </xf>
    <xf numFmtId="2" fontId="1" fillId="0" borderId="3" xfId="0" applyNumberFormat="1" applyFont="1" applyBorder="1" applyAlignment="1">
      <alignment horizontal="center" vertical="center"/>
    </xf>
    <xf numFmtId="0" fontId="1" fillId="0" borderId="23" xfId="0" applyFont="1" applyBorder="1"/>
    <xf numFmtId="0" fontId="11" fillId="10" borderId="22" xfId="0" applyFont="1" applyFill="1" applyBorder="1"/>
    <xf numFmtId="0" fontId="11" fillId="10" borderId="0" xfId="0" applyFont="1" applyFill="1"/>
    <xf numFmtId="2" fontId="2" fillId="10" borderId="4" xfId="0" applyNumberFormat="1" applyFont="1" applyFill="1" applyBorder="1" applyAlignment="1">
      <alignment horizontal="center" vertical="top" wrapText="1"/>
    </xf>
    <xf numFmtId="2" fontId="29" fillId="10" borderId="4" xfId="0" applyNumberFormat="1" applyFont="1" applyFill="1" applyBorder="1" applyAlignment="1">
      <alignment horizontal="center" vertical="top" wrapText="1"/>
    </xf>
    <xf numFmtId="0" fontId="6" fillId="6" borderId="3" xfId="0" applyFont="1" applyFill="1" applyBorder="1" applyAlignment="1">
      <alignment horizontal="center" vertical="center"/>
    </xf>
    <xf numFmtId="0" fontId="6" fillId="6" borderId="9" xfId="0" applyFont="1" applyFill="1" applyBorder="1" applyAlignment="1">
      <alignment horizontal="left" vertical="center"/>
    </xf>
    <xf numFmtId="4" fontId="7" fillId="6" borderId="19" xfId="0" applyNumberFormat="1" applyFont="1" applyFill="1" applyBorder="1" applyAlignment="1">
      <alignment horizontal="center" vertical="center"/>
    </xf>
    <xf numFmtId="44" fontId="1" fillId="6" borderId="19" xfId="0" applyNumberFormat="1" applyFont="1" applyFill="1" applyBorder="1" applyAlignment="1">
      <alignment vertical="center"/>
    </xf>
    <xf numFmtId="44" fontId="7" fillId="6" borderId="19" xfId="0" applyNumberFormat="1" applyFont="1" applyFill="1" applyBorder="1" applyAlignment="1">
      <alignment horizontal="center" vertical="center"/>
    </xf>
    <xf numFmtId="0" fontId="6" fillId="3" borderId="1" xfId="0" applyFont="1" applyFill="1" applyBorder="1" applyAlignment="1">
      <alignment horizontal="center" vertical="center"/>
    </xf>
    <xf numFmtId="0" fontId="7" fillId="3" borderId="1" xfId="24" applyFont="1" applyFill="1" applyBorder="1" applyAlignment="1">
      <alignment horizontal="right" vertical="center"/>
    </xf>
    <xf numFmtId="4" fontId="7" fillId="3" borderId="1" xfId="25" applyNumberFormat="1" applyFont="1" applyFill="1" applyBorder="1" applyAlignment="1">
      <alignment horizontal="center" vertical="center"/>
    </xf>
    <xf numFmtId="3" fontId="7" fillId="3" borderId="1" xfId="24" applyNumberFormat="1" applyFont="1" applyFill="1" applyBorder="1" applyAlignment="1">
      <alignment horizontal="center" vertical="center"/>
    </xf>
    <xf numFmtId="44" fontId="1" fillId="4" borderId="1" xfId="1" applyFont="1" applyFill="1" applyBorder="1" applyAlignment="1" applyProtection="1">
      <alignment vertical="center"/>
      <protection locked="0"/>
    </xf>
    <xf numFmtId="44" fontId="1" fillId="3" borderId="1" xfId="0" applyNumberFormat="1" applyFont="1" applyFill="1" applyBorder="1" applyAlignment="1" applyProtection="1">
      <alignment vertical="center"/>
      <protection locked="0"/>
    </xf>
    <xf numFmtId="44" fontId="7" fillId="3" borderId="1" xfId="0" applyNumberFormat="1" applyFont="1" applyFill="1" applyBorder="1" applyAlignment="1" applyProtection="1">
      <alignment horizontal="center" vertical="center"/>
      <protection locked="0"/>
    </xf>
    <xf numFmtId="0" fontId="6" fillId="3" borderId="4" xfId="0" applyFont="1" applyFill="1" applyBorder="1" applyAlignment="1">
      <alignment horizontal="center" vertical="center"/>
    </xf>
    <xf numFmtId="0" fontId="7" fillId="3" borderId="4" xfId="24" applyFont="1" applyFill="1" applyBorder="1" applyAlignment="1">
      <alignment horizontal="right" vertical="center"/>
    </xf>
    <xf numFmtId="4" fontId="7" fillId="3" borderId="4" xfId="25" applyNumberFormat="1" applyFont="1" applyFill="1" applyBorder="1" applyAlignment="1">
      <alignment horizontal="center" vertical="center"/>
    </xf>
    <xf numFmtId="3" fontId="7" fillId="3" borderId="4" xfId="24" applyNumberFormat="1" applyFont="1" applyFill="1" applyBorder="1" applyAlignment="1">
      <alignment horizontal="center" vertical="center"/>
    </xf>
    <xf numFmtId="0" fontId="6" fillId="3" borderId="5" xfId="0" applyFont="1" applyFill="1" applyBorder="1" applyAlignment="1">
      <alignment horizontal="center" vertical="center"/>
    </xf>
    <xf numFmtId="0" fontId="7" fillId="3" borderId="6" xfId="24" applyFont="1" applyFill="1" applyBorder="1" applyAlignment="1">
      <alignment horizontal="right" vertical="center"/>
    </xf>
    <xf numFmtId="4" fontId="31" fillId="3" borderId="6" xfId="0" applyNumberFormat="1" applyFont="1" applyFill="1" applyBorder="1" applyAlignment="1">
      <alignment horizontal="center" vertical="center"/>
    </xf>
    <xf numFmtId="3" fontId="7" fillId="3" borderId="6" xfId="24" applyNumberFormat="1" applyFont="1" applyFill="1" applyBorder="1" applyAlignment="1">
      <alignment horizontal="center" vertical="center"/>
    </xf>
    <xf numFmtId="44" fontId="1" fillId="3" borderId="6" xfId="0" applyNumberFormat="1" applyFont="1" applyFill="1" applyBorder="1" applyAlignment="1" applyProtection="1">
      <alignment vertical="center"/>
      <protection locked="0"/>
    </xf>
    <xf numFmtId="44" fontId="1" fillId="0" borderId="3" xfId="1" applyFont="1" applyBorder="1" applyAlignment="1">
      <alignment horizontal="center"/>
    </xf>
    <xf numFmtId="0" fontId="1" fillId="0" borderId="26" xfId="1" applyNumberFormat="1" applyFont="1" applyBorder="1" applyAlignment="1">
      <alignment horizontal="center"/>
    </xf>
    <xf numFmtId="0" fontId="5" fillId="12" borderId="13" xfId="2" applyFont="1" applyFill="1" applyBorder="1" applyAlignment="1">
      <alignment horizontal="center"/>
    </xf>
    <xf numFmtId="0" fontId="5" fillId="11" borderId="13" xfId="2" applyFont="1" applyFill="1" applyBorder="1"/>
    <xf numFmtId="0" fontId="5" fillId="11" borderId="14" xfId="2" applyFont="1" applyFill="1" applyBorder="1" applyAlignment="1">
      <alignment horizontal="center" vertical="center"/>
    </xf>
    <xf numFmtId="0" fontId="5" fillId="11" borderId="14" xfId="2" applyFont="1" applyFill="1" applyBorder="1" applyAlignment="1">
      <alignment horizontal="center"/>
    </xf>
    <xf numFmtId="0" fontId="5" fillId="11" borderId="15" xfId="2" applyFont="1" applyFill="1" applyBorder="1"/>
    <xf numFmtId="4" fontId="1" fillId="0" borderId="27" xfId="0" applyNumberFormat="1" applyFont="1" applyBorder="1" applyAlignment="1">
      <alignment horizontal="center" vertical="center"/>
    </xf>
    <xf numFmtId="44" fontId="1" fillId="0" borderId="16" xfId="0" applyNumberFormat="1" applyFont="1" applyBorder="1"/>
    <xf numFmtId="0" fontId="5" fillId="12" borderId="17" xfId="2" applyFont="1" applyFill="1" applyBorder="1" applyAlignment="1">
      <alignment horizontal="center"/>
    </xf>
    <xf numFmtId="44" fontId="1" fillId="0" borderId="9" xfId="0" applyNumberFormat="1" applyFont="1" applyBorder="1"/>
    <xf numFmtId="44" fontId="1" fillId="0" borderId="0" xfId="0" applyNumberFormat="1" applyFont="1"/>
    <xf numFmtId="44" fontId="1" fillId="2" borderId="1" xfId="1" applyFont="1" applyFill="1" applyBorder="1" applyAlignment="1">
      <alignment horizontal="center"/>
    </xf>
    <xf numFmtId="0" fontId="1" fillId="2" borderId="1" xfId="0" applyFont="1" applyFill="1" applyBorder="1" applyAlignment="1">
      <alignment horizontal="center"/>
    </xf>
    <xf numFmtId="44" fontId="1" fillId="0" borderId="1" xfId="1" applyFont="1" applyBorder="1" applyAlignment="1">
      <alignment horizontal="center" vertical="center"/>
    </xf>
    <xf numFmtId="44" fontId="3" fillId="0" borderId="7" xfId="1" applyFont="1" applyBorder="1" applyAlignment="1">
      <alignment horizontal="center"/>
    </xf>
    <xf numFmtId="44" fontId="1" fillId="0" borderId="9" xfId="1" applyFont="1" applyBorder="1"/>
    <xf numFmtId="44" fontId="3" fillId="0" borderId="7" xfId="1" applyFont="1" applyBorder="1" applyAlignment="1">
      <alignment horizontal="center" vertical="center"/>
    </xf>
    <xf numFmtId="0" fontId="3" fillId="8" borderId="0" xfId="0" applyFont="1" applyFill="1" applyAlignment="1">
      <alignment horizontal="left"/>
    </xf>
    <xf numFmtId="0" fontId="5" fillId="12" borderId="22" xfId="2" applyFont="1" applyFill="1" applyBorder="1" applyAlignment="1">
      <alignment horizontal="left" vertical="center"/>
    </xf>
    <xf numFmtId="2" fontId="5" fillId="2" borderId="9" xfId="2" applyNumberFormat="1" applyFont="1" applyFill="1" applyBorder="1" applyAlignment="1">
      <alignment horizontal="center"/>
    </xf>
    <xf numFmtId="0" fontId="1" fillId="2" borderId="1" xfId="0" applyFont="1" applyFill="1" applyBorder="1" applyAlignment="1">
      <alignment horizontal="center" vertical="center"/>
    </xf>
    <xf numFmtId="44" fontId="1" fillId="2" borderId="1" xfId="1" applyFont="1" applyFill="1" applyBorder="1" applyAlignment="1">
      <alignment horizontal="center" vertical="center"/>
    </xf>
    <xf numFmtId="44" fontId="1" fillId="2" borderId="9" xfId="1" applyFont="1" applyFill="1" applyBorder="1"/>
    <xf numFmtId="0" fontId="1" fillId="2" borderId="1" xfId="0" applyFont="1" applyFill="1" applyBorder="1"/>
    <xf numFmtId="0" fontId="27" fillId="2" borderId="1" xfId="23" applyNumberFormat="1" applyFont="1" applyFill="1" applyBorder="1" applyAlignment="1" applyProtection="1">
      <alignment horizontal="center" vertical="center"/>
    </xf>
    <xf numFmtId="0" fontId="27" fillId="0" borderId="8" xfId="23" applyNumberFormat="1" applyFont="1" applyFill="1" applyBorder="1" applyAlignment="1" applyProtection="1">
      <alignment horizontal="center" vertical="center"/>
    </xf>
    <xf numFmtId="0" fontId="25" fillId="0" borderId="1" xfId="0" applyFont="1" applyBorder="1" applyAlignment="1">
      <alignment horizontal="left" wrapText="1"/>
    </xf>
    <xf numFmtId="0" fontId="27" fillId="7" borderId="1" xfId="23" applyNumberFormat="1" applyFont="1" applyFill="1" applyBorder="1" applyAlignment="1" applyProtection="1">
      <alignment horizontal="center" vertical="center"/>
    </xf>
    <xf numFmtId="0" fontId="1" fillId="14" borderId="1" xfId="0" applyFont="1" applyFill="1" applyBorder="1" applyAlignment="1">
      <alignment horizontal="center"/>
    </xf>
    <xf numFmtId="0" fontId="27" fillId="15" borderId="1" xfId="23" applyNumberFormat="1" applyFont="1" applyFill="1" applyBorder="1" applyAlignment="1" applyProtection="1">
      <alignment horizontal="center" vertical="center"/>
    </xf>
    <xf numFmtId="0" fontId="27" fillId="16" borderId="1" xfId="23" applyNumberFormat="1" applyFont="1" applyFill="1" applyBorder="1" applyAlignment="1" applyProtection="1">
      <alignment horizontal="center" vertical="center"/>
    </xf>
    <xf numFmtId="0" fontId="27" fillId="17" borderId="1" xfId="23" applyNumberFormat="1" applyFont="1" applyFill="1" applyBorder="1" applyAlignment="1" applyProtection="1">
      <alignment horizontal="center" vertical="center"/>
    </xf>
    <xf numFmtId="0" fontId="7" fillId="3" borderId="1" xfId="0" applyFont="1" applyFill="1" applyBorder="1" applyAlignment="1">
      <alignment horizontal="center"/>
    </xf>
    <xf numFmtId="0" fontId="1" fillId="3" borderId="1" xfId="0" applyFont="1" applyFill="1" applyBorder="1" applyAlignment="1">
      <alignment horizontal="center"/>
    </xf>
    <xf numFmtId="0" fontId="27" fillId="3" borderId="1" xfId="23" applyNumberFormat="1" applyFont="1" applyFill="1" applyBorder="1" applyAlignment="1" applyProtection="1">
      <alignment horizontal="center" vertical="center"/>
    </xf>
    <xf numFmtId="0" fontId="23" fillId="5" borderId="10" xfId="0" applyFont="1" applyFill="1" applyBorder="1" applyAlignment="1">
      <alignment horizontal="left" vertical="top" wrapText="1"/>
    </xf>
    <xf numFmtId="0" fontId="23" fillId="5" borderId="12" xfId="0" applyFont="1" applyFill="1" applyBorder="1" applyAlignment="1">
      <alignment horizontal="left" vertical="top" wrapText="1"/>
    </xf>
    <xf numFmtId="0" fontId="23" fillId="5" borderId="1" xfId="0" applyFont="1" applyFill="1" applyBorder="1" applyAlignment="1">
      <alignment horizontal="left" vertical="top" wrapText="1"/>
    </xf>
    <xf numFmtId="0" fontId="5" fillId="11" borderId="22" xfId="2" applyFont="1" applyFill="1" applyBorder="1" applyAlignment="1">
      <alignment horizontal="center" vertical="center"/>
    </xf>
    <xf numFmtId="0" fontId="5" fillId="11" borderId="0" xfId="2" applyFont="1" applyFill="1" applyAlignment="1">
      <alignment horizontal="center" vertical="center"/>
    </xf>
    <xf numFmtId="0" fontId="5" fillId="11" borderId="25" xfId="2" applyFont="1" applyFill="1" applyBorder="1" applyAlignment="1">
      <alignment horizontal="center" vertical="center"/>
    </xf>
    <xf numFmtId="0" fontId="5" fillId="11" borderId="10" xfId="2" applyFont="1" applyFill="1" applyBorder="1" applyAlignment="1">
      <alignment horizontal="center" vertical="top"/>
    </xf>
    <xf numFmtId="0" fontId="5" fillId="11" borderId="24" xfId="2" applyFont="1" applyFill="1" applyBorder="1" applyAlignment="1">
      <alignment horizontal="center" vertical="top"/>
    </xf>
    <xf numFmtId="0" fontId="5" fillId="12" borderId="22" xfId="2" applyFont="1" applyFill="1" applyBorder="1" applyAlignment="1">
      <alignment horizontal="center" vertical="center"/>
    </xf>
    <xf numFmtId="0" fontId="5" fillId="12" borderId="0" xfId="2" applyFont="1" applyFill="1" applyAlignment="1">
      <alignment horizontal="center" vertical="center"/>
    </xf>
    <xf numFmtId="0" fontId="28" fillId="10" borderId="10" xfId="0" applyFont="1" applyFill="1" applyBorder="1" applyAlignment="1">
      <alignment horizontal="center" vertical="center"/>
    </xf>
    <xf numFmtId="0" fontId="28" fillId="10" borderId="18" xfId="0" applyFont="1" applyFill="1" applyBorder="1" applyAlignment="1">
      <alignment horizontal="center" vertical="center"/>
    </xf>
    <xf numFmtId="0" fontId="31" fillId="3" borderId="0" xfId="24" applyFont="1" applyFill="1" applyAlignment="1">
      <alignment horizontal="left" vertical="center" wrapText="1"/>
    </xf>
    <xf numFmtId="0" fontId="18" fillId="3" borderId="0" xfId="0" applyFont="1" applyFill="1" applyAlignment="1">
      <alignment horizontal="center"/>
    </xf>
    <xf numFmtId="0" fontId="20" fillId="0" borderId="9" xfId="0" applyFont="1" applyBorder="1" applyAlignment="1">
      <alignment horizontal="center" vertical="top" wrapText="1"/>
    </xf>
    <xf numFmtId="0" fontId="20" fillId="0" borderId="2" xfId="0" applyFont="1" applyBorder="1" applyAlignment="1">
      <alignment horizontal="center" vertical="top" wrapText="1"/>
    </xf>
    <xf numFmtId="0" fontId="20" fillId="0" borderId="11" xfId="0" applyFont="1" applyBorder="1" applyAlignment="1">
      <alignment horizontal="center" vertical="top" wrapText="1"/>
    </xf>
    <xf numFmtId="0" fontId="18" fillId="3" borderId="0" xfId="0" applyFont="1" applyFill="1" applyAlignment="1">
      <alignment horizontal="center" vertical="center"/>
    </xf>
    <xf numFmtId="0" fontId="18" fillId="3" borderId="0" xfId="0" applyFont="1" applyFill="1" applyAlignment="1">
      <alignment horizontal="center" vertical="center" wrapText="1"/>
    </xf>
  </cellXfs>
  <cellStyles count="27">
    <cellStyle name="Euro 2" xfId="6" xr:uid="{9FF7CFA1-7022-4209-991E-DFEE5BC2AAF1}"/>
    <cellStyle name="Normal" xfId="23" xr:uid="{50314ECA-7238-491E-A284-3DAF032B5DF5}"/>
    <cellStyle name="SAPMemberCell" xfId="26" xr:uid="{C3CDEF11-4044-4ECD-A748-236F4C03E216}"/>
    <cellStyle name="Standaard" xfId="0" builtinId="0"/>
    <cellStyle name="Standaard 10" xfId="2" xr:uid="{D2DA56D8-1687-45EB-A380-98FF869EAD02}"/>
    <cellStyle name="Standaard 2" xfId="3" xr:uid="{53C21E7D-9BE1-4B8D-8796-89897C0414E4}"/>
    <cellStyle name="Standaard 3" xfId="4" xr:uid="{88721639-3E1D-4802-A097-E2861F854825}"/>
    <cellStyle name="Standaard 33" xfId="8" xr:uid="{6531AD23-6029-4476-9A8A-01FA324DBBA6}"/>
    <cellStyle name="Standaard 34" xfId="9" xr:uid="{F92A41F7-51F0-449F-B424-A4C71358B214}"/>
    <cellStyle name="Standaard 35" xfId="11" xr:uid="{DE49EEDF-4A07-48E2-9B47-360CC342282F}"/>
    <cellStyle name="Standaard 36" xfId="12" xr:uid="{64B8B974-3B92-4700-8E1E-B0049B1E2A12}"/>
    <cellStyle name="Standaard 37" xfId="13" xr:uid="{5FAF0911-1BA3-4554-A5D2-CB07B8228A3C}"/>
    <cellStyle name="Standaard 38" xfId="14" xr:uid="{3DC1EAFF-5AFB-44BD-9628-D18919A2E411}"/>
    <cellStyle name="Standaard 39" xfId="15" xr:uid="{B9625C76-4040-4B81-80EA-CCA99E04FAD7}"/>
    <cellStyle name="Standaard 4" xfId="5" xr:uid="{A4B230CD-9361-4D20-A5CC-66726B0EE1C2}"/>
    <cellStyle name="Standaard 40" xfId="16" xr:uid="{A4C04737-85A2-481B-AAC2-557A260E76F5}"/>
    <cellStyle name="Standaard 41" xfId="17" xr:uid="{5637E8C6-5C7E-4978-99E3-0D5EFC35A763}"/>
    <cellStyle name="Standaard 42" xfId="18" xr:uid="{603993F5-A624-4847-AB41-B0CDE7EB08BC}"/>
    <cellStyle name="Standaard 43" xfId="19" xr:uid="{031ED539-526E-48A3-AB54-AB75B2515776}"/>
    <cellStyle name="Standaard 44" xfId="20" xr:uid="{46730CF7-2A9C-4751-B6F5-A39643FC3490}"/>
    <cellStyle name="Standaard 45" xfId="21" xr:uid="{F08474AC-9D19-4593-9C3E-1D55AFEAE353}"/>
    <cellStyle name="Standaard 46" xfId="22" xr:uid="{60CBDFCF-9DD7-4B6F-9DB9-971666BA1857}"/>
    <cellStyle name="Standaard 48" xfId="10" xr:uid="{E0EF548B-B6AF-4D08-95E9-5CBE43C68797}"/>
    <cellStyle name="Standaard_Bijlage 21 Matrix smo en glas SNS Noord" xfId="25" xr:uid="{0577FB34-17E8-451B-AB33-C6AAB7C4AFCA}"/>
    <cellStyle name="Standaard_Rev16 Matrices SNS Zuid Totaal tbv Actief Groep" xfId="24" xr:uid="{727FE14D-6A8B-47A0-89AF-CEA2AE1E72B4}"/>
    <cellStyle name="Valuta" xfId="1" builtinId="4"/>
    <cellStyle name="Valuta 2" xfId="7" xr:uid="{0D2F4295-2B7A-4CF1-8BE7-8B44869387DE}"/>
  </cellStyles>
  <dxfs count="0"/>
  <tableStyles count="0" defaultTableStyle="TableStyleMedium2" defaultPivotStyle="PivotStyleLight16"/>
  <colors>
    <mruColors>
      <color rgb="FF6B54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D96BA-E8CC-45C2-BE2A-BCE068432916}">
  <sheetPr>
    <tabColor theme="7" tint="0.79998168889431442"/>
  </sheetPr>
  <dimension ref="A1:B11"/>
  <sheetViews>
    <sheetView tabSelected="1" topLeftCell="A3" workbookViewId="0">
      <selection activeCell="B11" sqref="B11"/>
    </sheetView>
  </sheetViews>
  <sheetFormatPr defaultRowHeight="13.5"/>
  <cols>
    <col min="1" max="1" width="50" customWidth="1"/>
    <col min="2" max="2" width="96.4609375" customWidth="1"/>
  </cols>
  <sheetData>
    <row r="1" spans="1:2" ht="15">
      <c r="A1" s="48" t="s">
        <v>0</v>
      </c>
      <c r="B1" s="47"/>
    </row>
    <row r="2" spans="1:2">
      <c r="A2" s="47"/>
      <c r="B2" s="47"/>
    </row>
    <row r="3" spans="1:2" ht="14">
      <c r="A3" s="49" t="s">
        <v>1</v>
      </c>
      <c r="B3" s="47"/>
    </row>
    <row r="4" spans="1:2">
      <c r="A4" s="47"/>
      <c r="B4" s="47"/>
    </row>
    <row r="5" spans="1:2">
      <c r="A5" s="129" t="s">
        <v>2</v>
      </c>
      <c r="B5" s="130"/>
    </row>
    <row r="6" spans="1:2">
      <c r="A6" s="131" t="s">
        <v>3</v>
      </c>
      <c r="B6" s="131"/>
    </row>
    <row r="7" spans="1:2">
      <c r="A7" s="131" t="s">
        <v>4</v>
      </c>
      <c r="B7" s="131"/>
    </row>
    <row r="8" spans="1:2" ht="21" customHeight="1">
      <c r="A8" s="50" t="s">
        <v>5</v>
      </c>
      <c r="B8" s="51" t="s">
        <v>386</v>
      </c>
    </row>
    <row r="9" spans="1:2" ht="135.5">
      <c r="A9" s="50" t="s">
        <v>388</v>
      </c>
      <c r="B9" s="120" t="s">
        <v>387</v>
      </c>
    </row>
    <row r="10" spans="1:2" ht="38.25" customHeight="1">
      <c r="A10" s="50" t="s">
        <v>389</v>
      </c>
      <c r="B10" s="52" t="s">
        <v>390</v>
      </c>
    </row>
    <row r="11" spans="1:2" ht="100" customHeight="1">
      <c r="A11" s="50" t="s">
        <v>400</v>
      </c>
      <c r="B11" s="52" t="s">
        <v>168</v>
      </c>
    </row>
  </sheetData>
  <mergeCells count="3">
    <mergeCell ref="A5:B5"/>
    <mergeCell ref="A6:B6"/>
    <mergeCell ref="A7: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A2A84-6254-4526-AC7A-B99C89916A23}">
  <sheetPr>
    <tabColor rgb="FFFF0000"/>
  </sheetPr>
  <dimension ref="A1:H9"/>
  <sheetViews>
    <sheetView workbookViewId="0">
      <selection activeCell="G26" sqref="G26"/>
    </sheetView>
  </sheetViews>
  <sheetFormatPr defaultColWidth="9" defaultRowHeight="13.5"/>
  <cols>
    <col min="1" max="1" width="19.15234375" style="3" customWidth="1"/>
    <col min="2" max="2" width="15.61328125" style="3" customWidth="1"/>
    <col min="3" max="3" width="17.61328125" style="3" bestFit="1" customWidth="1"/>
    <col min="4" max="4" width="17.61328125" style="9" customWidth="1"/>
    <col min="5" max="5" width="17.61328125" style="3" bestFit="1" customWidth="1"/>
    <col min="6" max="6" width="17.61328125" style="3" customWidth="1"/>
    <col min="7" max="7" width="16.3828125" style="3" bestFit="1" customWidth="1"/>
    <col min="8" max="8" width="15.15234375" style="3" bestFit="1" customWidth="1"/>
    <col min="9" max="16384" width="9" style="3"/>
  </cols>
  <sheetData>
    <row r="1" spans="1:8" ht="14" thickBot="1">
      <c r="A1" s="135"/>
      <c r="B1" s="132" t="s">
        <v>140</v>
      </c>
      <c r="C1" s="133"/>
      <c r="D1" s="133"/>
      <c r="E1" s="133"/>
      <c r="F1" s="134"/>
      <c r="G1" s="137" t="s">
        <v>142</v>
      </c>
      <c r="H1" s="138"/>
    </row>
    <row r="2" spans="1:8" ht="14" thickBot="1">
      <c r="A2" s="136"/>
      <c r="B2" s="96" t="s">
        <v>7</v>
      </c>
      <c r="C2" s="97" t="s">
        <v>8</v>
      </c>
      <c r="D2" s="97" t="s">
        <v>127</v>
      </c>
      <c r="E2" s="98" t="s">
        <v>9</v>
      </c>
      <c r="F2" s="99" t="s">
        <v>128</v>
      </c>
      <c r="G2" s="95" t="s">
        <v>141</v>
      </c>
      <c r="H2" s="102" t="s">
        <v>9</v>
      </c>
    </row>
    <row r="3" spans="1:8">
      <c r="A3" s="11" t="s">
        <v>170</v>
      </c>
      <c r="B3" s="100">
        <f>'1. Ruimtebestand'!G152</f>
        <v>1941.3000000000004</v>
      </c>
      <c r="C3" s="65" t="e">
        <f>'1. Ruimtebestand'!N152</f>
        <v>#DIV/0!</v>
      </c>
      <c r="D3" s="66" t="e">
        <f>C3/12</f>
        <v>#DIV/0!</v>
      </c>
      <c r="E3" s="93" t="e">
        <f>'1. Ruimtebestand'!O152</f>
        <v>#DIV/0!</v>
      </c>
      <c r="F3" s="94" t="e">
        <f>E3/12</f>
        <v>#DIV/0!</v>
      </c>
      <c r="G3" s="101">
        <f>'2. Glasstaat'!F7</f>
        <v>0</v>
      </c>
      <c r="H3" s="103">
        <f>'2. Glasstaat'!G7</f>
        <v>0</v>
      </c>
    </row>
    <row r="6" spans="1:8" ht="14" thickBot="1">
      <c r="A6" s="111" t="s">
        <v>164</v>
      </c>
    </row>
    <row r="7" spans="1:8">
      <c r="A7" s="99" t="s">
        <v>165</v>
      </c>
      <c r="B7" s="104" t="e">
        <f>E3</f>
        <v>#DIV/0!</v>
      </c>
    </row>
    <row r="8" spans="1:8">
      <c r="A8" s="112" t="s">
        <v>166</v>
      </c>
      <c r="B8" s="104">
        <f>H3</f>
        <v>0</v>
      </c>
    </row>
    <row r="9" spans="1:8">
      <c r="B9" s="104" t="e">
        <f>B7+B8</f>
        <v>#DIV/0!</v>
      </c>
    </row>
  </sheetData>
  <mergeCells count="3">
    <mergeCell ref="B1:F1"/>
    <mergeCell ref="A1:A2"/>
    <mergeCell ref="G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61405-EA17-4DCC-8054-37FE7FA5FACB}">
  <sheetPr>
    <tabColor theme="4"/>
    <pageSetUpPr fitToPage="1"/>
  </sheetPr>
  <dimension ref="A1:P157"/>
  <sheetViews>
    <sheetView zoomScale="90" zoomScaleNormal="90" workbookViewId="0">
      <pane ySplit="1" topLeftCell="A2" activePane="bottomLeft" state="frozen"/>
      <selection pane="bottomLeft" activeCell="L143" sqref="L143"/>
    </sheetView>
  </sheetViews>
  <sheetFormatPr defaultColWidth="9" defaultRowHeight="13.5"/>
  <cols>
    <col min="1" max="1" width="25.84375" style="3" customWidth="1"/>
    <col min="2" max="2" width="15.84375" style="3" bestFit="1" customWidth="1"/>
    <col min="3" max="3" width="17.23046875" style="3" bestFit="1" customWidth="1"/>
    <col min="4" max="4" width="32" style="9" bestFit="1" customWidth="1"/>
    <col min="5" max="5" width="28" style="9" customWidth="1"/>
    <col min="6" max="6" width="22.4609375" style="9" customWidth="1"/>
    <col min="7" max="7" width="14.23046875" style="3" bestFit="1" customWidth="1"/>
    <col min="8" max="8" width="14.23046875" style="3" customWidth="1"/>
    <col min="9" max="9" width="21.23046875" style="9" customWidth="1"/>
    <col min="10" max="10" width="14.84375" style="8" customWidth="1"/>
    <col min="11" max="12" width="13" style="9" bestFit="1" customWidth="1"/>
    <col min="13" max="13" width="16.23046875" style="9" bestFit="1" customWidth="1"/>
    <col min="14" max="14" width="18.765625" style="64" bestFit="1" customWidth="1"/>
    <col min="15" max="15" width="20" style="14" bestFit="1" customWidth="1"/>
    <col min="16" max="16" width="53.15234375" style="3" customWidth="1"/>
    <col min="17" max="16384" width="9" style="3"/>
  </cols>
  <sheetData>
    <row r="1" spans="1:16">
      <c r="A1" s="2" t="s">
        <v>6</v>
      </c>
      <c r="B1" s="13" t="s">
        <v>11</v>
      </c>
      <c r="C1" s="2" t="s">
        <v>12</v>
      </c>
      <c r="D1" s="12" t="s">
        <v>13</v>
      </c>
      <c r="E1" s="12" t="s">
        <v>167</v>
      </c>
      <c r="F1" s="12" t="s">
        <v>126</v>
      </c>
      <c r="G1" s="5" t="s">
        <v>7</v>
      </c>
      <c r="H1" s="113" t="s">
        <v>215</v>
      </c>
      <c r="I1" s="15" t="s">
        <v>14</v>
      </c>
      <c r="J1" s="59" t="s">
        <v>15</v>
      </c>
      <c r="K1" s="15" t="s">
        <v>216</v>
      </c>
      <c r="L1" s="15" t="s">
        <v>16</v>
      </c>
      <c r="M1" s="61" t="s">
        <v>17</v>
      </c>
      <c r="N1" s="63" t="s">
        <v>8</v>
      </c>
      <c r="O1" s="4" t="s">
        <v>9</v>
      </c>
      <c r="P1" s="4" t="s">
        <v>129</v>
      </c>
    </row>
    <row r="2" spans="1:16">
      <c r="A2" s="6" t="s">
        <v>170</v>
      </c>
      <c r="B2" s="6" t="s">
        <v>26</v>
      </c>
      <c r="C2" s="7" t="s">
        <v>171</v>
      </c>
      <c r="D2" s="7" t="s">
        <v>201</v>
      </c>
      <c r="E2" s="7" t="s">
        <v>218</v>
      </c>
      <c r="F2" s="7" t="s">
        <v>218</v>
      </c>
      <c r="G2" s="6"/>
      <c r="H2" s="53">
        <v>127</v>
      </c>
      <c r="I2" s="57"/>
      <c r="J2" s="105"/>
      <c r="K2" s="106"/>
      <c r="L2" s="106"/>
      <c r="M2" s="114"/>
      <c r="N2" s="115"/>
      <c r="O2" s="116"/>
      <c r="P2" s="117"/>
    </row>
    <row r="3" spans="1:16">
      <c r="A3" s="6" t="s">
        <v>170</v>
      </c>
      <c r="B3" s="6" t="s">
        <v>26</v>
      </c>
      <c r="C3" s="7" t="s">
        <v>172</v>
      </c>
      <c r="D3" s="7" t="s">
        <v>24</v>
      </c>
      <c r="E3" s="7" t="s">
        <v>218</v>
      </c>
      <c r="F3" s="7" t="s">
        <v>218</v>
      </c>
      <c r="G3" s="6"/>
      <c r="H3" s="53">
        <v>14.7</v>
      </c>
      <c r="I3" s="57"/>
      <c r="J3" s="105"/>
      <c r="K3" s="106"/>
      <c r="L3" s="106"/>
      <c r="M3" s="114"/>
      <c r="N3" s="115"/>
      <c r="O3" s="116"/>
      <c r="P3" s="117"/>
    </row>
    <row r="4" spans="1:16">
      <c r="A4" s="6" t="s">
        <v>170</v>
      </c>
      <c r="B4" s="6" t="s">
        <v>26</v>
      </c>
      <c r="C4" s="7" t="s">
        <v>173</v>
      </c>
      <c r="D4" s="7" t="s">
        <v>150</v>
      </c>
      <c r="E4" s="7" t="s">
        <v>218</v>
      </c>
      <c r="F4" s="7" t="s">
        <v>218</v>
      </c>
      <c r="G4" s="6"/>
      <c r="H4" s="53">
        <v>11.6</v>
      </c>
      <c r="I4" s="57"/>
      <c r="J4" s="105"/>
      <c r="K4" s="106"/>
      <c r="L4" s="106"/>
      <c r="M4" s="114"/>
      <c r="N4" s="115"/>
      <c r="O4" s="116"/>
      <c r="P4" s="117"/>
    </row>
    <row r="5" spans="1:16">
      <c r="A5" s="6" t="s">
        <v>170</v>
      </c>
      <c r="B5" s="6" t="s">
        <v>26</v>
      </c>
      <c r="C5" s="7" t="s">
        <v>174</v>
      </c>
      <c r="D5" s="7" t="s">
        <v>202</v>
      </c>
      <c r="E5" s="7" t="s">
        <v>218</v>
      </c>
      <c r="F5" s="7" t="s">
        <v>218</v>
      </c>
      <c r="G5" s="6"/>
      <c r="H5" s="53">
        <v>3.7</v>
      </c>
      <c r="I5" s="57"/>
      <c r="J5" s="105"/>
      <c r="K5" s="106"/>
      <c r="L5" s="106"/>
      <c r="M5" s="114"/>
      <c r="N5" s="115"/>
      <c r="O5" s="116"/>
      <c r="P5" s="117"/>
    </row>
    <row r="6" spans="1:16">
      <c r="A6" s="6" t="s">
        <v>170</v>
      </c>
      <c r="B6" s="6" t="s">
        <v>26</v>
      </c>
      <c r="C6" s="7" t="s">
        <v>175</v>
      </c>
      <c r="D6" s="7" t="s">
        <v>23</v>
      </c>
      <c r="E6" s="7" t="s">
        <v>218</v>
      </c>
      <c r="F6" s="7" t="s">
        <v>218</v>
      </c>
      <c r="G6" s="6"/>
      <c r="H6" s="53">
        <v>1.2</v>
      </c>
      <c r="I6" s="57"/>
      <c r="J6" s="105"/>
      <c r="K6" s="106"/>
      <c r="L6" s="106"/>
      <c r="M6" s="114"/>
      <c r="N6" s="115"/>
      <c r="O6" s="116"/>
      <c r="P6" s="117"/>
    </row>
    <row r="7" spans="1:16">
      <c r="A7" s="6" t="s">
        <v>170</v>
      </c>
      <c r="B7" s="6" t="s">
        <v>26</v>
      </c>
      <c r="C7" s="7" t="s">
        <v>176</v>
      </c>
      <c r="D7" s="7" t="s">
        <v>23</v>
      </c>
      <c r="E7" s="7" t="s">
        <v>218</v>
      </c>
      <c r="F7" s="7" t="s">
        <v>218</v>
      </c>
      <c r="G7" s="6"/>
      <c r="H7" s="53">
        <v>1.2</v>
      </c>
      <c r="I7" s="57"/>
      <c r="J7" s="105"/>
      <c r="K7" s="106"/>
      <c r="L7" s="106"/>
      <c r="M7" s="114"/>
      <c r="N7" s="115"/>
      <c r="O7" s="116"/>
      <c r="P7" s="117"/>
    </row>
    <row r="8" spans="1:16">
      <c r="A8" s="6" t="s">
        <v>170</v>
      </c>
      <c r="B8" s="6" t="s">
        <v>26</v>
      </c>
      <c r="C8" s="7" t="s">
        <v>177</v>
      </c>
      <c r="D8" s="7" t="s">
        <v>203</v>
      </c>
      <c r="E8" s="7" t="s">
        <v>218</v>
      </c>
      <c r="F8" s="7" t="s">
        <v>218</v>
      </c>
      <c r="G8" s="6"/>
      <c r="H8" s="53">
        <v>49.5</v>
      </c>
      <c r="I8" s="57"/>
      <c r="J8" s="105"/>
      <c r="K8" s="106"/>
      <c r="L8" s="106"/>
      <c r="M8" s="114"/>
      <c r="N8" s="115"/>
      <c r="O8" s="116"/>
      <c r="P8" s="117"/>
    </row>
    <row r="9" spans="1:16">
      <c r="A9" s="6" t="s">
        <v>170</v>
      </c>
      <c r="B9" s="6" t="s">
        <v>26</v>
      </c>
      <c r="C9" s="7" t="s">
        <v>178</v>
      </c>
      <c r="D9" s="7" t="s">
        <v>204</v>
      </c>
      <c r="E9" s="7" t="s">
        <v>218</v>
      </c>
      <c r="F9" s="7" t="s">
        <v>218</v>
      </c>
      <c r="G9" s="6"/>
      <c r="H9" s="53">
        <v>203.2</v>
      </c>
      <c r="I9" s="57"/>
      <c r="J9" s="105"/>
      <c r="K9" s="106"/>
      <c r="L9" s="106"/>
      <c r="M9" s="114"/>
      <c r="N9" s="115"/>
      <c r="O9" s="116"/>
      <c r="P9" s="117"/>
    </row>
    <row r="10" spans="1:16">
      <c r="A10" s="6" t="s">
        <v>170</v>
      </c>
      <c r="B10" s="6" t="s">
        <v>26</v>
      </c>
      <c r="C10" s="7" t="s">
        <v>179</v>
      </c>
      <c r="D10" s="7" t="s">
        <v>204</v>
      </c>
      <c r="E10" s="7" t="s">
        <v>218</v>
      </c>
      <c r="F10" s="7" t="s">
        <v>218</v>
      </c>
      <c r="G10" s="6"/>
      <c r="H10" s="53"/>
      <c r="I10" s="57"/>
      <c r="J10" s="105"/>
      <c r="K10" s="106"/>
      <c r="L10" s="106"/>
      <c r="M10" s="114"/>
      <c r="N10" s="115"/>
      <c r="O10" s="116"/>
      <c r="P10" s="117"/>
    </row>
    <row r="11" spans="1:16">
      <c r="A11" s="6" t="s">
        <v>170</v>
      </c>
      <c r="B11" s="6" t="s">
        <v>26</v>
      </c>
      <c r="C11" s="7" t="s">
        <v>180</v>
      </c>
      <c r="D11" s="7" t="s">
        <v>205</v>
      </c>
      <c r="E11" s="7" t="s">
        <v>218</v>
      </c>
      <c r="F11" s="7" t="s">
        <v>218</v>
      </c>
      <c r="G11" s="6"/>
      <c r="H11" s="53">
        <v>50.3</v>
      </c>
      <c r="I11" s="57"/>
      <c r="J11" s="105"/>
      <c r="K11" s="106"/>
      <c r="L11" s="106"/>
      <c r="M11" s="114"/>
      <c r="N11" s="115"/>
      <c r="O11" s="116"/>
      <c r="P11" s="117"/>
    </row>
    <row r="12" spans="1:16">
      <c r="A12" s="6" t="s">
        <v>170</v>
      </c>
      <c r="B12" s="6" t="s">
        <v>26</v>
      </c>
      <c r="C12" s="7" t="s">
        <v>181</v>
      </c>
      <c r="D12" s="7" t="s">
        <v>206</v>
      </c>
      <c r="E12" s="7" t="s">
        <v>218</v>
      </c>
      <c r="F12" s="7" t="s">
        <v>218</v>
      </c>
      <c r="G12" s="6"/>
      <c r="H12" s="53">
        <v>23.6</v>
      </c>
      <c r="I12" s="57"/>
      <c r="J12" s="105"/>
      <c r="K12" s="106"/>
      <c r="L12" s="106"/>
      <c r="M12" s="114"/>
      <c r="N12" s="115"/>
      <c r="O12" s="116"/>
      <c r="P12" s="117"/>
    </row>
    <row r="13" spans="1:16">
      <c r="A13" s="6" t="s">
        <v>170</v>
      </c>
      <c r="B13" s="6" t="s">
        <v>26</v>
      </c>
      <c r="C13" s="7" t="s">
        <v>182</v>
      </c>
      <c r="D13" s="7" t="s">
        <v>23</v>
      </c>
      <c r="E13" s="7" t="s">
        <v>218</v>
      </c>
      <c r="F13" s="7" t="s">
        <v>218</v>
      </c>
      <c r="G13" s="6"/>
      <c r="H13" s="53">
        <v>1.2</v>
      </c>
      <c r="I13" s="57"/>
      <c r="J13" s="105"/>
      <c r="K13" s="106"/>
      <c r="L13" s="106"/>
      <c r="M13" s="114"/>
      <c r="N13" s="115"/>
      <c r="O13" s="116"/>
      <c r="P13" s="117"/>
    </row>
    <row r="14" spans="1:16">
      <c r="A14" s="6" t="s">
        <v>170</v>
      </c>
      <c r="B14" s="6" t="s">
        <v>26</v>
      </c>
      <c r="C14" s="7" t="s">
        <v>183</v>
      </c>
      <c r="D14" s="7" t="s">
        <v>207</v>
      </c>
      <c r="E14" s="7" t="s">
        <v>218</v>
      </c>
      <c r="F14" s="7" t="s">
        <v>218</v>
      </c>
      <c r="G14" s="6"/>
      <c r="H14" s="53">
        <v>25</v>
      </c>
      <c r="I14" s="57"/>
      <c r="J14" s="105"/>
      <c r="K14" s="106"/>
      <c r="L14" s="106"/>
      <c r="M14" s="114"/>
      <c r="N14" s="115"/>
      <c r="O14" s="116"/>
      <c r="P14" s="117"/>
    </row>
    <row r="15" spans="1:16">
      <c r="A15" s="6" t="s">
        <v>170</v>
      </c>
      <c r="B15" s="6" t="s">
        <v>26</v>
      </c>
      <c r="C15" s="7" t="s">
        <v>184</v>
      </c>
      <c r="D15" s="7" t="s">
        <v>208</v>
      </c>
      <c r="E15" s="7" t="s">
        <v>218</v>
      </c>
      <c r="F15" s="7" t="s">
        <v>218</v>
      </c>
      <c r="G15" s="6"/>
      <c r="H15" s="53">
        <v>34.4</v>
      </c>
      <c r="I15" s="57"/>
      <c r="J15" s="105"/>
      <c r="K15" s="106"/>
      <c r="L15" s="106"/>
      <c r="M15" s="114"/>
      <c r="N15" s="115"/>
      <c r="O15" s="116"/>
      <c r="P15" s="117"/>
    </row>
    <row r="16" spans="1:16">
      <c r="A16" s="6" t="s">
        <v>170</v>
      </c>
      <c r="B16" s="6" t="s">
        <v>26</v>
      </c>
      <c r="C16" s="7" t="s">
        <v>143</v>
      </c>
      <c r="D16" s="7" t="s">
        <v>19</v>
      </c>
      <c r="E16" s="7" t="s">
        <v>218</v>
      </c>
      <c r="F16" s="7" t="s">
        <v>218</v>
      </c>
      <c r="G16" s="6"/>
      <c r="H16" s="53">
        <v>9</v>
      </c>
      <c r="I16" s="57"/>
      <c r="J16" s="105"/>
      <c r="K16" s="106"/>
      <c r="L16" s="106"/>
      <c r="M16" s="114"/>
      <c r="N16" s="115"/>
      <c r="O16" s="116"/>
      <c r="P16" s="117"/>
    </row>
    <row r="17" spans="1:16">
      <c r="A17" s="6" t="s">
        <v>170</v>
      </c>
      <c r="B17" s="6" t="s">
        <v>26</v>
      </c>
      <c r="C17" s="7" t="s">
        <v>144</v>
      </c>
      <c r="D17" s="122" t="s">
        <v>209</v>
      </c>
      <c r="E17" s="7" t="s">
        <v>393</v>
      </c>
      <c r="F17" s="7" t="s">
        <v>21</v>
      </c>
      <c r="G17" s="53">
        <v>154.19999999999999</v>
      </c>
      <c r="H17" s="53"/>
      <c r="I17" s="57" t="s">
        <v>25</v>
      </c>
      <c r="J17" s="60">
        <v>0</v>
      </c>
      <c r="K17" s="57">
        <v>52</v>
      </c>
      <c r="L17" s="7">
        <v>104</v>
      </c>
      <c r="M17" s="62"/>
      <c r="N17" s="107" t="e">
        <f>G17/M17*L17</f>
        <v>#DIV/0!</v>
      </c>
      <c r="O17" s="109" t="e">
        <f>N17*J17</f>
        <v>#DIV/0!</v>
      </c>
      <c r="P17" s="6"/>
    </row>
    <row r="18" spans="1:16">
      <c r="A18" s="6" t="s">
        <v>170</v>
      </c>
      <c r="B18" s="6" t="s">
        <v>26</v>
      </c>
      <c r="C18" s="7" t="s">
        <v>185</v>
      </c>
      <c r="D18" s="122" t="s">
        <v>210</v>
      </c>
      <c r="E18" s="7" t="s">
        <v>393</v>
      </c>
      <c r="F18" s="7" t="s">
        <v>21</v>
      </c>
      <c r="G18" s="53">
        <v>6.8</v>
      </c>
      <c r="H18" s="53"/>
      <c r="I18" s="57" t="s">
        <v>25</v>
      </c>
      <c r="J18" s="60">
        <v>0</v>
      </c>
      <c r="K18" s="57">
        <v>52</v>
      </c>
      <c r="L18" s="7">
        <v>104</v>
      </c>
      <c r="M18" s="62"/>
      <c r="N18" s="107" t="e">
        <f>G18/M18*L18</f>
        <v>#DIV/0!</v>
      </c>
      <c r="O18" s="109" t="e">
        <f>N18*J18</f>
        <v>#DIV/0!</v>
      </c>
      <c r="P18" s="6"/>
    </row>
    <row r="19" spans="1:16">
      <c r="A19" s="6" t="s">
        <v>170</v>
      </c>
      <c r="B19" s="6" t="s">
        <v>26</v>
      </c>
      <c r="C19" s="7" t="s">
        <v>186</v>
      </c>
      <c r="D19" s="7" t="s">
        <v>19</v>
      </c>
      <c r="E19" s="7" t="s">
        <v>218</v>
      </c>
      <c r="F19" s="7" t="s">
        <v>218</v>
      </c>
      <c r="H19" s="53">
        <v>6.3</v>
      </c>
      <c r="I19" s="57"/>
      <c r="J19" s="105"/>
      <c r="K19" s="118"/>
      <c r="L19" s="106"/>
      <c r="M19" s="114"/>
      <c r="N19" s="115"/>
      <c r="O19" s="116"/>
      <c r="P19" s="117"/>
    </row>
    <row r="20" spans="1:16">
      <c r="A20" s="6" t="s">
        <v>170</v>
      </c>
      <c r="B20" s="6" t="s">
        <v>26</v>
      </c>
      <c r="C20" s="7" t="s">
        <v>145</v>
      </c>
      <c r="D20" s="122" t="s">
        <v>211</v>
      </c>
      <c r="E20" s="7" t="s">
        <v>393</v>
      </c>
      <c r="F20" s="7" t="s">
        <v>27</v>
      </c>
      <c r="G20" s="53">
        <v>4.5999999999999996</v>
      </c>
      <c r="H20" s="53"/>
      <c r="I20" s="57" t="s">
        <v>25</v>
      </c>
      <c r="J20" s="60">
        <v>0</v>
      </c>
      <c r="K20" s="57">
        <v>52</v>
      </c>
      <c r="L20" s="7">
        <v>104</v>
      </c>
      <c r="M20" s="62"/>
      <c r="N20" s="107" t="e">
        <f t="shared" ref="N20:N41" si="0">G20/M20*L20</f>
        <v>#DIV/0!</v>
      </c>
      <c r="O20" s="109" t="e">
        <f t="shared" ref="O20:O41" si="1">N20*J20</f>
        <v>#DIV/0!</v>
      </c>
      <c r="P20" s="6"/>
    </row>
    <row r="21" spans="1:16">
      <c r="A21" s="6" t="s">
        <v>170</v>
      </c>
      <c r="B21" s="6" t="s">
        <v>26</v>
      </c>
      <c r="C21" s="7" t="s">
        <v>146</v>
      </c>
      <c r="D21" s="126" t="s">
        <v>212</v>
      </c>
      <c r="E21" s="7" t="s">
        <v>218</v>
      </c>
      <c r="F21" s="7" t="s">
        <v>27</v>
      </c>
      <c r="G21" s="53"/>
      <c r="H21" s="53">
        <v>8.3000000000000007</v>
      </c>
      <c r="I21" s="57" t="s">
        <v>25</v>
      </c>
      <c r="J21" s="105"/>
      <c r="K21" s="118"/>
      <c r="L21" s="106"/>
      <c r="M21" s="114"/>
      <c r="N21" s="115"/>
      <c r="O21" s="116"/>
      <c r="P21" s="117"/>
    </row>
    <row r="22" spans="1:16">
      <c r="A22" s="6" t="s">
        <v>170</v>
      </c>
      <c r="B22" s="6" t="s">
        <v>26</v>
      </c>
      <c r="C22" s="7" t="s">
        <v>187</v>
      </c>
      <c r="D22" s="127" t="s">
        <v>23</v>
      </c>
      <c r="E22" s="7" t="s">
        <v>218</v>
      </c>
      <c r="F22" s="7" t="s">
        <v>27</v>
      </c>
      <c r="G22" s="53"/>
      <c r="H22" s="53">
        <v>1.2</v>
      </c>
      <c r="I22" s="57" t="s">
        <v>25</v>
      </c>
      <c r="J22" s="105"/>
      <c r="K22" s="118"/>
      <c r="L22" s="106"/>
      <c r="M22" s="114"/>
      <c r="N22" s="115"/>
      <c r="O22" s="116"/>
      <c r="P22" s="117"/>
    </row>
    <row r="23" spans="1:16">
      <c r="A23" s="6" t="s">
        <v>170</v>
      </c>
      <c r="B23" s="6" t="s">
        <v>26</v>
      </c>
      <c r="C23" s="7" t="s">
        <v>188</v>
      </c>
      <c r="D23" s="127" t="s">
        <v>23</v>
      </c>
      <c r="E23" s="7" t="s">
        <v>218</v>
      </c>
      <c r="F23" s="7" t="s">
        <v>27</v>
      </c>
      <c r="G23" s="53"/>
      <c r="H23" s="53">
        <v>1.2</v>
      </c>
      <c r="I23" s="57" t="s">
        <v>25</v>
      </c>
      <c r="J23" s="105"/>
      <c r="K23" s="118"/>
      <c r="L23" s="106"/>
      <c r="M23" s="114"/>
      <c r="N23" s="115"/>
      <c r="O23" s="116"/>
      <c r="P23" s="117"/>
    </row>
    <row r="24" spans="1:16">
      <c r="A24" s="6" t="s">
        <v>170</v>
      </c>
      <c r="B24" s="6" t="s">
        <v>26</v>
      </c>
      <c r="C24" s="7" t="s">
        <v>147</v>
      </c>
      <c r="D24" s="122" t="s">
        <v>202</v>
      </c>
      <c r="E24" s="7" t="s">
        <v>393</v>
      </c>
      <c r="F24" s="7" t="s">
        <v>27</v>
      </c>
      <c r="G24" s="53">
        <v>6.8</v>
      </c>
      <c r="H24" s="53"/>
      <c r="I24" s="57" t="s">
        <v>25</v>
      </c>
      <c r="J24" s="60">
        <v>0</v>
      </c>
      <c r="K24" s="57">
        <v>52</v>
      </c>
      <c r="L24" s="7">
        <v>104</v>
      </c>
      <c r="M24" s="62"/>
      <c r="N24" s="107" t="e">
        <f t="shared" si="0"/>
        <v>#DIV/0!</v>
      </c>
      <c r="O24" s="109" t="e">
        <f t="shared" si="1"/>
        <v>#DIV/0!</v>
      </c>
      <c r="P24" s="6"/>
    </row>
    <row r="25" spans="1:16">
      <c r="A25" s="6" t="s">
        <v>170</v>
      </c>
      <c r="B25" s="6" t="s">
        <v>26</v>
      </c>
      <c r="C25" s="7" t="s">
        <v>189</v>
      </c>
      <c r="D25" s="122" t="s">
        <v>23</v>
      </c>
      <c r="E25" s="7" t="s">
        <v>393</v>
      </c>
      <c r="F25" s="7" t="s">
        <v>27</v>
      </c>
      <c r="G25" s="53">
        <v>1.2</v>
      </c>
      <c r="H25" s="53"/>
      <c r="I25" s="57" t="s">
        <v>25</v>
      </c>
      <c r="J25" s="60">
        <v>0</v>
      </c>
      <c r="K25" s="57">
        <v>52</v>
      </c>
      <c r="L25" s="7">
        <v>104</v>
      </c>
      <c r="M25" s="62"/>
      <c r="N25" s="107" t="e">
        <f t="shared" si="0"/>
        <v>#DIV/0!</v>
      </c>
      <c r="O25" s="109" t="e">
        <f t="shared" si="1"/>
        <v>#DIV/0!</v>
      </c>
      <c r="P25" s="6"/>
    </row>
    <row r="26" spans="1:16">
      <c r="A26" s="6" t="s">
        <v>170</v>
      </c>
      <c r="B26" s="6" t="s">
        <v>26</v>
      </c>
      <c r="C26" s="7" t="s">
        <v>190</v>
      </c>
      <c r="D26" s="122" t="s">
        <v>23</v>
      </c>
      <c r="E26" s="7" t="s">
        <v>393</v>
      </c>
      <c r="F26" s="7" t="s">
        <v>27</v>
      </c>
      <c r="G26" s="53">
        <v>1.2</v>
      </c>
      <c r="H26" s="53"/>
      <c r="I26" s="57" t="s">
        <v>25</v>
      </c>
      <c r="J26" s="60">
        <v>0</v>
      </c>
      <c r="K26" s="57">
        <v>52</v>
      </c>
      <c r="L26" s="7">
        <v>104</v>
      </c>
      <c r="M26" s="62"/>
      <c r="N26" s="107" t="e">
        <f t="shared" si="0"/>
        <v>#DIV/0!</v>
      </c>
      <c r="O26" s="109" t="e">
        <f t="shared" si="1"/>
        <v>#DIV/0!</v>
      </c>
      <c r="P26" s="6"/>
    </row>
    <row r="27" spans="1:16">
      <c r="A27" s="6" t="s">
        <v>170</v>
      </c>
      <c r="B27" s="6" t="s">
        <v>26</v>
      </c>
      <c r="C27" s="7" t="s">
        <v>191</v>
      </c>
      <c r="D27" s="122" t="s">
        <v>23</v>
      </c>
      <c r="E27" s="7" t="s">
        <v>393</v>
      </c>
      <c r="F27" s="7" t="s">
        <v>27</v>
      </c>
      <c r="G27" s="53">
        <v>1.2</v>
      </c>
      <c r="H27" s="53"/>
      <c r="I27" s="57" t="s">
        <v>25</v>
      </c>
      <c r="J27" s="60">
        <v>0</v>
      </c>
      <c r="K27" s="57">
        <v>52</v>
      </c>
      <c r="L27" s="7">
        <v>104</v>
      </c>
      <c r="M27" s="62"/>
      <c r="N27" s="107" t="e">
        <f t="shared" si="0"/>
        <v>#DIV/0!</v>
      </c>
      <c r="O27" s="109" t="e">
        <f t="shared" si="1"/>
        <v>#DIV/0!</v>
      </c>
      <c r="P27" s="6"/>
    </row>
    <row r="28" spans="1:16">
      <c r="A28" s="6" t="s">
        <v>170</v>
      </c>
      <c r="B28" s="6" t="s">
        <v>26</v>
      </c>
      <c r="C28" s="7" t="s">
        <v>192</v>
      </c>
      <c r="D28" s="122" t="s">
        <v>23</v>
      </c>
      <c r="E28" s="7" t="s">
        <v>393</v>
      </c>
      <c r="F28" s="7" t="s">
        <v>27</v>
      </c>
      <c r="G28" s="53">
        <v>1.2</v>
      </c>
      <c r="H28" s="53"/>
      <c r="I28" s="57" t="s">
        <v>25</v>
      </c>
      <c r="J28" s="60">
        <v>0</v>
      </c>
      <c r="K28" s="57">
        <v>52</v>
      </c>
      <c r="L28" s="7">
        <v>104</v>
      </c>
      <c r="M28" s="62"/>
      <c r="N28" s="107" t="e">
        <f t="shared" si="0"/>
        <v>#DIV/0!</v>
      </c>
      <c r="O28" s="109" t="e">
        <f t="shared" si="1"/>
        <v>#DIV/0!</v>
      </c>
      <c r="P28" s="6"/>
    </row>
    <row r="29" spans="1:16">
      <c r="A29" s="6" t="s">
        <v>170</v>
      </c>
      <c r="B29" s="6" t="s">
        <v>26</v>
      </c>
      <c r="C29" s="7" t="s">
        <v>155</v>
      </c>
      <c r="D29" s="123" t="s">
        <v>213</v>
      </c>
      <c r="E29" s="7" t="s">
        <v>394</v>
      </c>
      <c r="F29" s="7" t="s">
        <v>27</v>
      </c>
      <c r="G29" s="53">
        <v>20.399999999999999</v>
      </c>
      <c r="H29" s="53"/>
      <c r="I29" s="57" t="s">
        <v>217</v>
      </c>
      <c r="J29" s="60">
        <v>0</v>
      </c>
      <c r="K29" s="57">
        <v>40</v>
      </c>
      <c r="L29" s="7">
        <v>40</v>
      </c>
      <c r="M29" s="62"/>
      <c r="N29" s="107" t="e">
        <f t="shared" si="0"/>
        <v>#DIV/0!</v>
      </c>
      <c r="O29" s="109" t="e">
        <f t="shared" si="1"/>
        <v>#DIV/0!</v>
      </c>
      <c r="P29" s="6"/>
    </row>
    <row r="30" spans="1:16">
      <c r="A30" s="6" t="s">
        <v>170</v>
      </c>
      <c r="B30" s="6" t="s">
        <v>26</v>
      </c>
      <c r="C30" s="7" t="s">
        <v>193</v>
      </c>
      <c r="D30" s="123" t="s">
        <v>23</v>
      </c>
      <c r="E30" s="7" t="s">
        <v>394</v>
      </c>
      <c r="F30" s="7" t="s">
        <v>27</v>
      </c>
      <c r="G30" s="53">
        <v>1.2</v>
      </c>
      <c r="H30" s="53"/>
      <c r="I30" s="57" t="s">
        <v>25</v>
      </c>
      <c r="J30" s="60">
        <v>0</v>
      </c>
      <c r="K30" s="57">
        <v>40</v>
      </c>
      <c r="L30" s="7">
        <v>80</v>
      </c>
      <c r="M30" s="62"/>
      <c r="N30" s="107" t="e">
        <f t="shared" si="0"/>
        <v>#DIV/0!</v>
      </c>
      <c r="O30" s="109" t="e">
        <f t="shared" si="1"/>
        <v>#DIV/0!</v>
      </c>
      <c r="P30" s="6"/>
    </row>
    <row r="31" spans="1:16">
      <c r="A31" s="6" t="s">
        <v>170</v>
      </c>
      <c r="B31" s="6" t="s">
        <v>26</v>
      </c>
      <c r="C31" s="7" t="s">
        <v>194</v>
      </c>
      <c r="D31" s="123" t="s">
        <v>151</v>
      </c>
      <c r="E31" s="7" t="s">
        <v>394</v>
      </c>
      <c r="F31" s="7" t="s">
        <v>27</v>
      </c>
      <c r="G31" s="53">
        <v>5.7</v>
      </c>
      <c r="H31" s="53"/>
      <c r="I31" s="57" t="s">
        <v>25</v>
      </c>
      <c r="J31" s="60">
        <v>0</v>
      </c>
      <c r="K31" s="57">
        <v>40</v>
      </c>
      <c r="L31" s="7">
        <v>40</v>
      </c>
      <c r="M31" s="62"/>
      <c r="N31" s="107" t="e">
        <f t="shared" si="0"/>
        <v>#DIV/0!</v>
      </c>
      <c r="O31" s="109" t="e">
        <f t="shared" si="1"/>
        <v>#DIV/0!</v>
      </c>
      <c r="P31" s="6"/>
    </row>
    <row r="32" spans="1:16">
      <c r="A32" s="6" t="s">
        <v>170</v>
      </c>
      <c r="B32" s="6" t="s">
        <v>26</v>
      </c>
      <c r="C32" s="7" t="s">
        <v>156</v>
      </c>
      <c r="D32" s="123" t="s">
        <v>30</v>
      </c>
      <c r="E32" s="7" t="s">
        <v>394</v>
      </c>
      <c r="F32" s="7" t="s">
        <v>27</v>
      </c>
      <c r="G32" s="53">
        <v>21.1</v>
      </c>
      <c r="H32" s="53"/>
      <c r="I32" s="57" t="s">
        <v>217</v>
      </c>
      <c r="J32" s="60">
        <v>0</v>
      </c>
      <c r="K32" s="57">
        <v>40</v>
      </c>
      <c r="L32" s="7">
        <v>40</v>
      </c>
      <c r="M32" s="62"/>
      <c r="N32" s="107" t="e">
        <f t="shared" si="0"/>
        <v>#DIV/0!</v>
      </c>
      <c r="O32" s="109" t="e">
        <f t="shared" si="1"/>
        <v>#DIV/0!</v>
      </c>
      <c r="P32" s="6"/>
    </row>
    <row r="33" spans="1:16">
      <c r="A33" s="6" t="s">
        <v>170</v>
      </c>
      <c r="B33" s="6" t="s">
        <v>26</v>
      </c>
      <c r="C33" s="7" t="s">
        <v>195</v>
      </c>
      <c r="D33" s="123" t="s">
        <v>23</v>
      </c>
      <c r="E33" s="7" t="s">
        <v>394</v>
      </c>
      <c r="F33" s="7" t="s">
        <v>27</v>
      </c>
      <c r="G33" s="53">
        <v>1.2</v>
      </c>
      <c r="H33" s="53"/>
      <c r="I33" s="57" t="s">
        <v>25</v>
      </c>
      <c r="J33" s="60">
        <v>0</v>
      </c>
      <c r="K33" s="57">
        <v>40</v>
      </c>
      <c r="L33" s="7">
        <v>80</v>
      </c>
      <c r="M33" s="62"/>
      <c r="N33" s="107" t="e">
        <f t="shared" si="0"/>
        <v>#DIV/0!</v>
      </c>
      <c r="O33" s="109" t="e">
        <f t="shared" si="1"/>
        <v>#DIV/0!</v>
      </c>
      <c r="P33" s="6"/>
    </row>
    <row r="34" spans="1:16">
      <c r="A34" s="6" t="s">
        <v>170</v>
      </c>
      <c r="B34" s="6" t="s">
        <v>26</v>
      </c>
      <c r="C34" s="7" t="s">
        <v>196</v>
      </c>
      <c r="D34" s="123" t="s">
        <v>151</v>
      </c>
      <c r="E34" s="7" t="s">
        <v>394</v>
      </c>
      <c r="F34" s="7" t="s">
        <v>27</v>
      </c>
      <c r="G34" s="53">
        <v>5.6</v>
      </c>
      <c r="H34" s="53"/>
      <c r="I34" s="57" t="s">
        <v>25</v>
      </c>
      <c r="J34" s="60">
        <v>0</v>
      </c>
      <c r="K34" s="57">
        <v>40</v>
      </c>
      <c r="L34" s="7">
        <v>40</v>
      </c>
      <c r="M34" s="62"/>
      <c r="N34" s="107" t="e">
        <f t="shared" si="0"/>
        <v>#DIV/0!</v>
      </c>
      <c r="O34" s="109" t="e">
        <f t="shared" si="1"/>
        <v>#DIV/0!</v>
      </c>
      <c r="P34" s="6"/>
    </row>
    <row r="35" spans="1:16">
      <c r="A35" s="6" t="s">
        <v>170</v>
      </c>
      <c r="B35" s="6" t="s">
        <v>26</v>
      </c>
      <c r="C35" s="7" t="s">
        <v>157</v>
      </c>
      <c r="D35" s="123" t="s">
        <v>30</v>
      </c>
      <c r="E35" s="7" t="s">
        <v>394</v>
      </c>
      <c r="F35" s="7" t="s">
        <v>27</v>
      </c>
      <c r="G35" s="53">
        <v>21.4</v>
      </c>
      <c r="H35" s="53"/>
      <c r="I35" s="57" t="s">
        <v>217</v>
      </c>
      <c r="J35" s="60">
        <v>0</v>
      </c>
      <c r="K35" s="57">
        <v>40</v>
      </c>
      <c r="L35" s="7">
        <v>40</v>
      </c>
      <c r="M35" s="62"/>
      <c r="N35" s="107" t="e">
        <f t="shared" si="0"/>
        <v>#DIV/0!</v>
      </c>
      <c r="O35" s="109" t="e">
        <f t="shared" si="1"/>
        <v>#DIV/0!</v>
      </c>
      <c r="P35" s="6"/>
    </row>
    <row r="36" spans="1:16">
      <c r="A36" s="6" t="s">
        <v>170</v>
      </c>
      <c r="B36" s="6" t="s">
        <v>26</v>
      </c>
      <c r="C36" s="7" t="s">
        <v>197</v>
      </c>
      <c r="D36" s="123" t="s">
        <v>23</v>
      </c>
      <c r="E36" s="7" t="s">
        <v>394</v>
      </c>
      <c r="F36" s="7" t="s">
        <v>27</v>
      </c>
      <c r="G36" s="53">
        <v>1.2</v>
      </c>
      <c r="H36" s="53"/>
      <c r="I36" s="57" t="s">
        <v>25</v>
      </c>
      <c r="J36" s="60">
        <v>0</v>
      </c>
      <c r="K36" s="57">
        <v>40</v>
      </c>
      <c r="L36" s="7">
        <v>80</v>
      </c>
      <c r="M36" s="62"/>
      <c r="N36" s="107" t="e">
        <f t="shared" si="0"/>
        <v>#DIV/0!</v>
      </c>
      <c r="O36" s="109" t="e">
        <f t="shared" si="1"/>
        <v>#DIV/0!</v>
      </c>
      <c r="P36" s="6"/>
    </row>
    <row r="37" spans="1:16">
      <c r="A37" s="6" t="s">
        <v>170</v>
      </c>
      <c r="B37" s="6" t="s">
        <v>26</v>
      </c>
      <c r="C37" s="7" t="s">
        <v>198</v>
      </c>
      <c r="D37" s="123" t="s">
        <v>151</v>
      </c>
      <c r="E37" s="7" t="s">
        <v>394</v>
      </c>
      <c r="F37" s="7" t="s">
        <v>27</v>
      </c>
      <c r="G37" s="53">
        <v>5.4</v>
      </c>
      <c r="H37" s="53"/>
      <c r="I37" s="57" t="s">
        <v>25</v>
      </c>
      <c r="J37" s="60">
        <v>0</v>
      </c>
      <c r="K37" s="57">
        <v>40</v>
      </c>
      <c r="L37" s="7">
        <v>40</v>
      </c>
      <c r="M37" s="62"/>
      <c r="N37" s="107" t="e">
        <f t="shared" si="0"/>
        <v>#DIV/0!</v>
      </c>
      <c r="O37" s="109" t="e">
        <f t="shared" si="1"/>
        <v>#DIV/0!</v>
      </c>
      <c r="P37" s="6"/>
    </row>
    <row r="38" spans="1:16">
      <c r="A38" s="6" t="s">
        <v>170</v>
      </c>
      <c r="B38" s="6" t="s">
        <v>26</v>
      </c>
      <c r="C38" s="7" t="s">
        <v>148</v>
      </c>
      <c r="D38" s="123" t="s">
        <v>30</v>
      </c>
      <c r="E38" s="7" t="s">
        <v>394</v>
      </c>
      <c r="F38" s="7" t="s">
        <v>27</v>
      </c>
      <c r="G38" s="53">
        <v>20.100000000000001</v>
      </c>
      <c r="H38" s="53"/>
      <c r="I38" s="57" t="s">
        <v>217</v>
      </c>
      <c r="J38" s="60">
        <v>0</v>
      </c>
      <c r="K38" s="57">
        <v>40</v>
      </c>
      <c r="L38" s="7">
        <v>40</v>
      </c>
      <c r="M38" s="62"/>
      <c r="N38" s="107" t="e">
        <f t="shared" si="0"/>
        <v>#DIV/0!</v>
      </c>
      <c r="O38" s="109" t="e">
        <f t="shared" si="1"/>
        <v>#DIV/0!</v>
      </c>
      <c r="P38" s="6"/>
    </row>
    <row r="39" spans="1:16">
      <c r="A39" s="6" t="s">
        <v>170</v>
      </c>
      <c r="B39" s="6" t="s">
        <v>26</v>
      </c>
      <c r="C39" s="7" t="s">
        <v>199</v>
      </c>
      <c r="D39" s="123" t="s">
        <v>23</v>
      </c>
      <c r="E39" s="7" t="s">
        <v>394</v>
      </c>
      <c r="F39" s="7" t="s">
        <v>27</v>
      </c>
      <c r="G39" s="53">
        <v>1.2</v>
      </c>
      <c r="H39" s="53"/>
      <c r="I39" s="57" t="s">
        <v>25</v>
      </c>
      <c r="J39" s="60">
        <v>0</v>
      </c>
      <c r="K39" s="57">
        <v>40</v>
      </c>
      <c r="L39" s="7">
        <v>80</v>
      </c>
      <c r="M39" s="62"/>
      <c r="N39" s="107" t="e">
        <f t="shared" si="0"/>
        <v>#DIV/0!</v>
      </c>
      <c r="O39" s="109" t="e">
        <f t="shared" si="1"/>
        <v>#DIV/0!</v>
      </c>
      <c r="P39" s="6"/>
    </row>
    <row r="40" spans="1:16">
      <c r="A40" s="6" t="s">
        <v>170</v>
      </c>
      <c r="B40" s="6" t="s">
        <v>26</v>
      </c>
      <c r="C40" s="7" t="s">
        <v>200</v>
      </c>
      <c r="D40" s="123" t="s">
        <v>151</v>
      </c>
      <c r="E40" s="7" t="s">
        <v>394</v>
      </c>
      <c r="F40" s="7" t="s">
        <v>27</v>
      </c>
      <c r="G40" s="53">
        <v>5.7</v>
      </c>
      <c r="H40" s="53"/>
      <c r="I40" s="57" t="s">
        <v>25</v>
      </c>
      <c r="J40" s="60">
        <v>0</v>
      </c>
      <c r="K40" s="57">
        <v>40</v>
      </c>
      <c r="L40" s="7">
        <v>40</v>
      </c>
      <c r="M40" s="62"/>
      <c r="N40" s="107" t="e">
        <f t="shared" si="0"/>
        <v>#DIV/0!</v>
      </c>
      <c r="O40" s="109" t="e">
        <f t="shared" si="1"/>
        <v>#DIV/0!</v>
      </c>
      <c r="P40" s="6"/>
    </row>
    <row r="41" spans="1:16">
      <c r="A41" s="6" t="s">
        <v>170</v>
      </c>
      <c r="B41" s="6" t="s">
        <v>26</v>
      </c>
      <c r="C41" s="7" t="s">
        <v>149</v>
      </c>
      <c r="D41" s="123" t="s">
        <v>214</v>
      </c>
      <c r="E41" s="7" t="s">
        <v>394</v>
      </c>
      <c r="F41" s="7" t="s">
        <v>21</v>
      </c>
      <c r="G41" s="53">
        <v>22.9</v>
      </c>
      <c r="H41" s="53"/>
      <c r="I41" s="57" t="s">
        <v>25</v>
      </c>
      <c r="J41" s="60">
        <v>0</v>
      </c>
      <c r="K41" s="57">
        <v>40</v>
      </c>
      <c r="L41" s="7">
        <v>40</v>
      </c>
      <c r="M41" s="62"/>
      <c r="N41" s="107" t="e">
        <f t="shared" si="0"/>
        <v>#DIV/0!</v>
      </c>
      <c r="O41" s="109" t="e">
        <f t="shared" si="1"/>
        <v>#DIV/0!</v>
      </c>
      <c r="P41" s="6"/>
    </row>
    <row r="42" spans="1:16">
      <c r="A42" s="6" t="s">
        <v>170</v>
      </c>
      <c r="B42" s="6" t="s">
        <v>26</v>
      </c>
      <c r="C42" s="7" t="s">
        <v>158</v>
      </c>
      <c r="D42" s="57" t="s">
        <v>22</v>
      </c>
      <c r="E42" s="7" t="s">
        <v>218</v>
      </c>
      <c r="F42" s="7" t="s">
        <v>22</v>
      </c>
      <c r="G42" s="53"/>
      <c r="H42" s="53">
        <v>1.7</v>
      </c>
      <c r="I42" s="57"/>
      <c r="J42" s="105"/>
      <c r="K42" s="106"/>
      <c r="L42" s="106"/>
      <c r="M42" s="114"/>
      <c r="N42" s="115"/>
      <c r="O42" s="116"/>
      <c r="P42" s="117"/>
    </row>
    <row r="43" spans="1:16">
      <c r="A43" s="6" t="s">
        <v>170</v>
      </c>
      <c r="B43" s="6" t="s">
        <v>26</v>
      </c>
      <c r="C43" s="7" t="s">
        <v>159</v>
      </c>
      <c r="D43" s="123" t="s">
        <v>250</v>
      </c>
      <c r="E43" s="7" t="s">
        <v>394</v>
      </c>
      <c r="F43" s="7" t="s">
        <v>27</v>
      </c>
      <c r="G43" s="53">
        <v>18.899999999999999</v>
      </c>
      <c r="H43" s="53"/>
      <c r="I43" s="57" t="s">
        <v>217</v>
      </c>
      <c r="J43" s="60">
        <v>0</v>
      </c>
      <c r="K43" s="7">
        <v>40</v>
      </c>
      <c r="L43" s="7">
        <v>40</v>
      </c>
      <c r="M43" s="62"/>
      <c r="N43" s="107" t="e">
        <f>G43/M43*L43</f>
        <v>#DIV/0!</v>
      </c>
      <c r="O43" s="109" t="e">
        <f>N43*J43</f>
        <v>#DIV/0!</v>
      </c>
      <c r="P43" s="6"/>
    </row>
    <row r="44" spans="1:16">
      <c r="A44" s="6" t="s">
        <v>170</v>
      </c>
      <c r="B44" s="6" t="s">
        <v>26</v>
      </c>
      <c r="C44" s="7" t="s">
        <v>160</v>
      </c>
      <c r="D44" s="57" t="s">
        <v>251</v>
      </c>
      <c r="E44" s="7" t="s">
        <v>218</v>
      </c>
      <c r="F44" s="7" t="s">
        <v>22</v>
      </c>
      <c r="G44" s="53"/>
      <c r="H44" s="53">
        <v>5.7</v>
      </c>
      <c r="I44" s="57"/>
      <c r="J44" s="105"/>
      <c r="K44" s="106"/>
      <c r="L44" s="106"/>
      <c r="M44" s="114"/>
      <c r="N44" s="115"/>
      <c r="O44" s="116"/>
      <c r="P44" s="117"/>
    </row>
    <row r="45" spans="1:16">
      <c r="A45" s="6" t="s">
        <v>170</v>
      </c>
      <c r="B45" s="6" t="s">
        <v>26</v>
      </c>
      <c r="C45" s="7" t="s">
        <v>161</v>
      </c>
      <c r="D45" s="128" t="s">
        <v>252</v>
      </c>
      <c r="E45" s="7" t="s">
        <v>218</v>
      </c>
      <c r="F45" s="7" t="s">
        <v>27</v>
      </c>
      <c r="G45" s="53"/>
      <c r="H45" s="53">
        <v>11.3</v>
      </c>
      <c r="I45" s="57" t="s">
        <v>217</v>
      </c>
      <c r="J45" s="105"/>
      <c r="K45" s="118"/>
      <c r="L45" s="106"/>
      <c r="M45" s="114"/>
      <c r="N45" s="115"/>
      <c r="O45" s="116"/>
      <c r="P45" s="117"/>
    </row>
    <row r="46" spans="1:16">
      <c r="A46" s="6" t="s">
        <v>170</v>
      </c>
      <c r="B46" s="6" t="s">
        <v>26</v>
      </c>
      <c r="C46" s="7" t="s">
        <v>219</v>
      </c>
      <c r="D46" s="128" t="s">
        <v>152</v>
      </c>
      <c r="E46" s="7" t="s">
        <v>218</v>
      </c>
      <c r="F46" s="7" t="s">
        <v>22</v>
      </c>
      <c r="G46" s="53"/>
      <c r="H46" s="53">
        <v>33.4</v>
      </c>
      <c r="I46" s="57" t="s">
        <v>25</v>
      </c>
      <c r="J46" s="105"/>
      <c r="K46" s="118"/>
      <c r="L46" s="106"/>
      <c r="M46" s="114"/>
      <c r="N46" s="115"/>
      <c r="O46" s="116"/>
      <c r="P46" s="117"/>
    </row>
    <row r="47" spans="1:16">
      <c r="A47" s="6" t="s">
        <v>170</v>
      </c>
      <c r="B47" s="6" t="s">
        <v>26</v>
      </c>
      <c r="C47" s="7" t="s">
        <v>162</v>
      </c>
      <c r="D47" s="123" t="s">
        <v>253</v>
      </c>
      <c r="E47" s="7" t="s">
        <v>394</v>
      </c>
      <c r="F47" s="7" t="s">
        <v>395</v>
      </c>
      <c r="G47" s="53">
        <v>285.39999999999998</v>
      </c>
      <c r="H47" s="53"/>
      <c r="I47" s="57" t="s">
        <v>25</v>
      </c>
      <c r="J47" s="60">
        <v>0</v>
      </c>
      <c r="K47" s="7">
        <v>40</v>
      </c>
      <c r="L47" s="7">
        <v>40</v>
      </c>
      <c r="M47" s="62"/>
      <c r="N47" s="107" t="e">
        <f t="shared" ref="N47:N64" si="2">G47/M47*L47</f>
        <v>#DIV/0!</v>
      </c>
      <c r="O47" s="109" t="e">
        <f t="shared" ref="O47:O64" si="3">N47*J47</f>
        <v>#DIV/0!</v>
      </c>
      <c r="P47" s="6"/>
    </row>
    <row r="48" spans="1:16">
      <c r="A48" s="6" t="s">
        <v>170</v>
      </c>
      <c r="B48" s="6" t="s">
        <v>26</v>
      </c>
      <c r="C48" s="7" t="s">
        <v>163</v>
      </c>
      <c r="D48" s="121" t="s">
        <v>254</v>
      </c>
      <c r="E48" s="7" t="s">
        <v>398</v>
      </c>
      <c r="F48" s="7" t="s">
        <v>21</v>
      </c>
      <c r="G48" s="53">
        <v>6.1</v>
      </c>
      <c r="H48" s="53"/>
      <c r="I48" s="57" t="s">
        <v>281</v>
      </c>
      <c r="J48" s="60">
        <v>0</v>
      </c>
      <c r="K48" s="7">
        <v>40</v>
      </c>
      <c r="L48" s="7">
        <v>200</v>
      </c>
      <c r="M48" s="62"/>
      <c r="N48" s="107" t="e">
        <f t="shared" si="2"/>
        <v>#DIV/0!</v>
      </c>
      <c r="O48" s="109" t="e">
        <f t="shared" si="3"/>
        <v>#DIV/0!</v>
      </c>
      <c r="P48" s="6"/>
    </row>
    <row r="49" spans="1:16">
      <c r="A49" s="6" t="s">
        <v>170</v>
      </c>
      <c r="B49" s="6" t="s">
        <v>26</v>
      </c>
      <c r="C49" s="7" t="s">
        <v>220</v>
      </c>
      <c r="D49" s="121" t="s">
        <v>255</v>
      </c>
      <c r="E49" s="7" t="s">
        <v>398</v>
      </c>
      <c r="F49" s="7" t="s">
        <v>280</v>
      </c>
      <c r="G49" s="53">
        <v>29.6</v>
      </c>
      <c r="H49" s="53"/>
      <c r="I49" s="57" t="s">
        <v>25</v>
      </c>
      <c r="J49" s="60">
        <v>0</v>
      </c>
      <c r="K49" s="7">
        <v>40</v>
      </c>
      <c r="L49" s="7">
        <v>200</v>
      </c>
      <c r="M49" s="62"/>
      <c r="N49" s="107" t="e">
        <f t="shared" si="2"/>
        <v>#DIV/0!</v>
      </c>
      <c r="O49" s="109" t="e">
        <f t="shared" si="3"/>
        <v>#DIV/0!</v>
      </c>
      <c r="P49" s="6"/>
    </row>
    <row r="50" spans="1:16">
      <c r="A50" s="6" t="s">
        <v>170</v>
      </c>
      <c r="B50" s="6" t="s">
        <v>26</v>
      </c>
      <c r="C50" s="7" t="s">
        <v>221</v>
      </c>
      <c r="D50" s="121" t="s">
        <v>255</v>
      </c>
      <c r="E50" s="7" t="s">
        <v>398</v>
      </c>
      <c r="F50" s="7" t="s">
        <v>280</v>
      </c>
      <c r="G50" s="53">
        <v>29.5</v>
      </c>
      <c r="H50" s="53"/>
      <c r="I50" s="57" t="s">
        <v>25</v>
      </c>
      <c r="J50" s="60">
        <v>0</v>
      </c>
      <c r="K50" s="7">
        <v>40</v>
      </c>
      <c r="L50" s="7">
        <v>200</v>
      </c>
      <c r="M50" s="62"/>
      <c r="N50" s="107" t="e">
        <f t="shared" si="2"/>
        <v>#DIV/0!</v>
      </c>
      <c r="O50" s="109" t="e">
        <f t="shared" si="3"/>
        <v>#DIV/0!</v>
      </c>
      <c r="P50" s="6"/>
    </row>
    <row r="51" spans="1:16">
      <c r="A51" s="6" t="s">
        <v>170</v>
      </c>
      <c r="B51" s="6" t="s">
        <v>26</v>
      </c>
      <c r="C51" s="7" t="s">
        <v>222</v>
      </c>
      <c r="D51" s="121" t="s">
        <v>256</v>
      </c>
      <c r="E51" s="7" t="s">
        <v>398</v>
      </c>
      <c r="F51" s="7" t="s">
        <v>280</v>
      </c>
      <c r="G51" s="53">
        <v>33.6</v>
      </c>
      <c r="H51" s="53"/>
      <c r="I51" s="57" t="s">
        <v>25</v>
      </c>
      <c r="J51" s="60">
        <v>0</v>
      </c>
      <c r="K51" s="7">
        <v>40</v>
      </c>
      <c r="L51" s="7">
        <v>200</v>
      </c>
      <c r="M51" s="62"/>
      <c r="N51" s="107" t="e">
        <f t="shared" si="2"/>
        <v>#DIV/0!</v>
      </c>
      <c r="O51" s="109" t="e">
        <f t="shared" si="3"/>
        <v>#DIV/0!</v>
      </c>
      <c r="P51" s="6"/>
    </row>
    <row r="52" spans="1:16">
      <c r="A52" s="6" t="s">
        <v>170</v>
      </c>
      <c r="B52" s="6" t="s">
        <v>26</v>
      </c>
      <c r="C52" s="7" t="s">
        <v>223</v>
      </c>
      <c r="D52" s="121" t="s">
        <v>256</v>
      </c>
      <c r="E52" s="7" t="s">
        <v>398</v>
      </c>
      <c r="F52" s="7" t="s">
        <v>280</v>
      </c>
      <c r="G52" s="53">
        <v>34.1</v>
      </c>
      <c r="H52" s="53"/>
      <c r="I52" s="57" t="s">
        <v>25</v>
      </c>
      <c r="J52" s="60">
        <v>0</v>
      </c>
      <c r="K52" s="7">
        <v>40</v>
      </c>
      <c r="L52" s="7">
        <v>200</v>
      </c>
      <c r="M52" s="62"/>
      <c r="N52" s="107" t="e">
        <f t="shared" si="2"/>
        <v>#DIV/0!</v>
      </c>
      <c r="O52" s="109" t="e">
        <f t="shared" si="3"/>
        <v>#DIV/0!</v>
      </c>
      <c r="P52" s="6"/>
    </row>
    <row r="53" spans="1:16">
      <c r="A53" s="6" t="s">
        <v>170</v>
      </c>
      <c r="B53" s="6" t="s">
        <v>26</v>
      </c>
      <c r="C53" s="7" t="s">
        <v>224</v>
      </c>
      <c r="D53" s="121" t="s">
        <v>257</v>
      </c>
      <c r="E53" s="7" t="s">
        <v>398</v>
      </c>
      <c r="F53" s="7" t="s">
        <v>280</v>
      </c>
      <c r="G53" s="53">
        <v>28.7</v>
      </c>
      <c r="H53" s="53"/>
      <c r="I53" s="57" t="s">
        <v>25</v>
      </c>
      <c r="J53" s="60">
        <v>0</v>
      </c>
      <c r="K53" s="7">
        <v>40</v>
      </c>
      <c r="L53" s="7">
        <v>200</v>
      </c>
      <c r="M53" s="62"/>
      <c r="N53" s="107" t="e">
        <f t="shared" si="2"/>
        <v>#DIV/0!</v>
      </c>
      <c r="O53" s="109" t="e">
        <f t="shared" si="3"/>
        <v>#DIV/0!</v>
      </c>
      <c r="P53" s="6"/>
    </row>
    <row r="54" spans="1:16">
      <c r="A54" s="6" t="s">
        <v>170</v>
      </c>
      <c r="B54" s="6" t="s">
        <v>26</v>
      </c>
      <c r="C54" s="7" t="s">
        <v>225</v>
      </c>
      <c r="D54" s="121" t="s">
        <v>258</v>
      </c>
      <c r="E54" s="7" t="s">
        <v>398</v>
      </c>
      <c r="F54" s="7" t="s">
        <v>280</v>
      </c>
      <c r="G54" s="53">
        <v>32.4</v>
      </c>
      <c r="H54" s="53"/>
      <c r="I54" s="57" t="s">
        <v>25</v>
      </c>
      <c r="J54" s="60">
        <v>0</v>
      </c>
      <c r="K54" s="7">
        <v>40</v>
      </c>
      <c r="L54" s="7">
        <v>200</v>
      </c>
      <c r="M54" s="62"/>
      <c r="N54" s="107" t="e">
        <f t="shared" si="2"/>
        <v>#DIV/0!</v>
      </c>
      <c r="O54" s="109" t="e">
        <f t="shared" si="3"/>
        <v>#DIV/0!</v>
      </c>
      <c r="P54" s="6"/>
    </row>
    <row r="55" spans="1:16">
      <c r="A55" s="6" t="s">
        <v>170</v>
      </c>
      <c r="B55" s="6" t="s">
        <v>26</v>
      </c>
      <c r="C55" s="7" t="s">
        <v>226</v>
      </c>
      <c r="D55" s="121" t="s">
        <v>259</v>
      </c>
      <c r="E55" s="7" t="s">
        <v>398</v>
      </c>
      <c r="F55" s="7" t="s">
        <v>27</v>
      </c>
      <c r="G55" s="53">
        <v>3</v>
      </c>
      <c r="H55" s="53"/>
      <c r="I55" s="57" t="s">
        <v>25</v>
      </c>
      <c r="J55" s="60">
        <v>0</v>
      </c>
      <c r="K55" s="7">
        <v>40</v>
      </c>
      <c r="L55" s="7">
        <v>200</v>
      </c>
      <c r="M55" s="62"/>
      <c r="N55" s="107" t="e">
        <f t="shared" si="2"/>
        <v>#DIV/0!</v>
      </c>
      <c r="O55" s="109" t="e">
        <f t="shared" si="3"/>
        <v>#DIV/0!</v>
      </c>
      <c r="P55" s="6"/>
    </row>
    <row r="56" spans="1:16">
      <c r="A56" s="6" t="s">
        <v>170</v>
      </c>
      <c r="B56" s="6" t="s">
        <v>26</v>
      </c>
      <c r="C56" s="7" t="s">
        <v>227</v>
      </c>
      <c r="D56" s="121" t="s">
        <v>23</v>
      </c>
      <c r="E56" s="7" t="s">
        <v>398</v>
      </c>
      <c r="F56" s="7" t="s">
        <v>27</v>
      </c>
      <c r="G56" s="53">
        <v>1.1000000000000001</v>
      </c>
      <c r="H56" s="53"/>
      <c r="I56" s="57" t="s">
        <v>25</v>
      </c>
      <c r="J56" s="60">
        <v>0</v>
      </c>
      <c r="K56" s="7">
        <v>40</v>
      </c>
      <c r="L56" s="7">
        <v>200</v>
      </c>
      <c r="M56" s="62"/>
      <c r="N56" s="107" t="e">
        <f t="shared" si="2"/>
        <v>#DIV/0!</v>
      </c>
      <c r="O56" s="109" t="e">
        <f t="shared" si="3"/>
        <v>#DIV/0!</v>
      </c>
      <c r="P56" s="6"/>
    </row>
    <row r="57" spans="1:16">
      <c r="A57" s="6" t="s">
        <v>170</v>
      </c>
      <c r="B57" s="6" t="s">
        <v>26</v>
      </c>
      <c r="C57" s="7" t="s">
        <v>228</v>
      </c>
      <c r="D57" s="121" t="s">
        <v>23</v>
      </c>
      <c r="E57" s="7" t="s">
        <v>398</v>
      </c>
      <c r="F57" s="7" t="s">
        <v>27</v>
      </c>
      <c r="G57" s="53">
        <v>1.1000000000000001</v>
      </c>
      <c r="H57" s="53"/>
      <c r="I57" s="57" t="s">
        <v>25</v>
      </c>
      <c r="J57" s="60">
        <v>0</v>
      </c>
      <c r="K57" s="7">
        <v>40</v>
      </c>
      <c r="L57" s="7">
        <v>200</v>
      </c>
      <c r="M57" s="62"/>
      <c r="N57" s="107" t="e">
        <f t="shared" si="2"/>
        <v>#DIV/0!</v>
      </c>
      <c r="O57" s="109" t="e">
        <f t="shared" si="3"/>
        <v>#DIV/0!</v>
      </c>
      <c r="P57" s="6"/>
    </row>
    <row r="58" spans="1:16">
      <c r="A58" s="6" t="s">
        <v>170</v>
      </c>
      <c r="B58" s="6" t="s">
        <v>26</v>
      </c>
      <c r="C58" s="7" t="s">
        <v>277</v>
      </c>
      <c r="D58" s="121" t="s">
        <v>260</v>
      </c>
      <c r="E58" s="7" t="s">
        <v>398</v>
      </c>
      <c r="F58" s="7" t="s">
        <v>27</v>
      </c>
      <c r="G58" s="53">
        <v>1.5</v>
      </c>
      <c r="H58" s="53"/>
      <c r="I58" s="57" t="s">
        <v>25</v>
      </c>
      <c r="J58" s="60">
        <v>0</v>
      </c>
      <c r="K58" s="7">
        <v>40</v>
      </c>
      <c r="L58" s="7">
        <v>200</v>
      </c>
      <c r="M58" s="62"/>
      <c r="N58" s="107" t="e">
        <f t="shared" si="2"/>
        <v>#DIV/0!</v>
      </c>
      <c r="O58" s="109" t="e">
        <f t="shared" si="3"/>
        <v>#DIV/0!</v>
      </c>
      <c r="P58" s="6"/>
    </row>
    <row r="59" spans="1:16">
      <c r="A59" s="6" t="s">
        <v>170</v>
      </c>
      <c r="B59" s="6" t="s">
        <v>26</v>
      </c>
      <c r="C59" s="7" t="s">
        <v>278</v>
      </c>
      <c r="D59" s="121" t="s">
        <v>261</v>
      </c>
      <c r="E59" s="7" t="s">
        <v>398</v>
      </c>
      <c r="F59" s="7" t="s">
        <v>280</v>
      </c>
      <c r="G59" s="53">
        <v>56.9</v>
      </c>
      <c r="H59" s="53"/>
      <c r="I59" s="57" t="s">
        <v>25</v>
      </c>
      <c r="J59" s="60">
        <v>0</v>
      </c>
      <c r="K59" s="7">
        <v>40</v>
      </c>
      <c r="L59" s="7">
        <v>200</v>
      </c>
      <c r="M59" s="62"/>
      <c r="N59" s="107" t="e">
        <f t="shared" si="2"/>
        <v>#DIV/0!</v>
      </c>
      <c r="O59" s="109" t="e">
        <f t="shared" si="3"/>
        <v>#DIV/0!</v>
      </c>
      <c r="P59" s="6"/>
    </row>
    <row r="60" spans="1:16">
      <c r="A60" s="6" t="s">
        <v>170</v>
      </c>
      <c r="B60" s="6" t="s">
        <v>26</v>
      </c>
      <c r="C60" s="7" t="s">
        <v>279</v>
      </c>
      <c r="D60" s="121" t="s">
        <v>262</v>
      </c>
      <c r="E60" s="7" t="s">
        <v>398</v>
      </c>
      <c r="F60" s="7" t="s">
        <v>280</v>
      </c>
      <c r="G60" s="53">
        <v>7.9</v>
      </c>
      <c r="H60" s="53"/>
      <c r="I60" s="57" t="s">
        <v>25</v>
      </c>
      <c r="J60" s="60">
        <v>0</v>
      </c>
      <c r="K60" s="7">
        <v>40</v>
      </c>
      <c r="L60" s="7">
        <v>200</v>
      </c>
      <c r="M60" s="62"/>
      <c r="N60" s="107" t="e">
        <f t="shared" si="2"/>
        <v>#DIV/0!</v>
      </c>
      <c r="O60" s="109" t="e">
        <f t="shared" si="3"/>
        <v>#DIV/0!</v>
      </c>
      <c r="P60" s="6"/>
    </row>
    <row r="61" spans="1:16">
      <c r="A61" s="6" t="s">
        <v>170</v>
      </c>
      <c r="B61" s="6" t="s">
        <v>26</v>
      </c>
      <c r="C61" s="7" t="s">
        <v>229</v>
      </c>
      <c r="D61" s="121" t="s">
        <v>24</v>
      </c>
      <c r="E61" s="7" t="s">
        <v>398</v>
      </c>
      <c r="F61" s="7" t="s">
        <v>21</v>
      </c>
      <c r="G61" s="53">
        <v>3.2</v>
      </c>
      <c r="H61" s="53"/>
      <c r="I61" s="57" t="s">
        <v>25</v>
      </c>
      <c r="J61" s="60">
        <v>0</v>
      </c>
      <c r="K61" s="7">
        <v>40</v>
      </c>
      <c r="L61" s="7">
        <v>200</v>
      </c>
      <c r="M61" s="62"/>
      <c r="N61" s="107" t="e">
        <f t="shared" si="2"/>
        <v>#DIV/0!</v>
      </c>
      <c r="O61" s="109" t="e">
        <f t="shared" si="3"/>
        <v>#DIV/0!</v>
      </c>
      <c r="P61" s="6"/>
    </row>
    <row r="62" spans="1:16">
      <c r="A62" s="6" t="s">
        <v>170</v>
      </c>
      <c r="B62" s="6" t="s">
        <v>26</v>
      </c>
      <c r="C62" s="7" t="s">
        <v>230</v>
      </c>
      <c r="D62" s="121" t="s">
        <v>263</v>
      </c>
      <c r="E62" s="7" t="s">
        <v>398</v>
      </c>
      <c r="F62" s="7" t="s">
        <v>27</v>
      </c>
      <c r="G62" s="53">
        <v>4.5999999999999996</v>
      </c>
      <c r="H62" s="53"/>
      <c r="I62" s="57" t="s">
        <v>25</v>
      </c>
      <c r="J62" s="60">
        <v>0</v>
      </c>
      <c r="K62" s="7">
        <v>40</v>
      </c>
      <c r="L62" s="7">
        <v>200</v>
      </c>
      <c r="M62" s="62"/>
      <c r="N62" s="107" t="e">
        <f t="shared" si="2"/>
        <v>#DIV/0!</v>
      </c>
      <c r="O62" s="109" t="e">
        <f t="shared" si="3"/>
        <v>#DIV/0!</v>
      </c>
      <c r="P62" s="6"/>
    </row>
    <row r="63" spans="1:16">
      <c r="A63" s="6" t="s">
        <v>170</v>
      </c>
      <c r="B63" s="6" t="s">
        <v>26</v>
      </c>
      <c r="C63" s="7" t="s">
        <v>231</v>
      </c>
      <c r="D63" s="121" t="s">
        <v>264</v>
      </c>
      <c r="E63" s="7" t="s">
        <v>398</v>
      </c>
      <c r="F63" s="7" t="s">
        <v>27</v>
      </c>
      <c r="G63" s="53">
        <v>1.2</v>
      </c>
      <c r="H63" s="53"/>
      <c r="I63" s="57" t="s">
        <v>25</v>
      </c>
      <c r="J63" s="60">
        <v>0</v>
      </c>
      <c r="K63" s="7">
        <v>40</v>
      </c>
      <c r="L63" s="7">
        <v>200</v>
      </c>
      <c r="M63" s="62"/>
      <c r="N63" s="107" t="e">
        <f t="shared" si="2"/>
        <v>#DIV/0!</v>
      </c>
      <c r="O63" s="109" t="e">
        <f t="shared" si="3"/>
        <v>#DIV/0!</v>
      </c>
      <c r="P63" s="6"/>
    </row>
    <row r="64" spans="1:16">
      <c r="A64" s="6" t="s">
        <v>170</v>
      </c>
      <c r="B64" s="6" t="s">
        <v>26</v>
      </c>
      <c r="C64" s="7" t="s">
        <v>232</v>
      </c>
      <c r="D64" s="121" t="s">
        <v>23</v>
      </c>
      <c r="E64" s="7" t="s">
        <v>398</v>
      </c>
      <c r="F64" s="7" t="s">
        <v>27</v>
      </c>
      <c r="G64" s="53">
        <v>1.2</v>
      </c>
      <c r="H64" s="53"/>
      <c r="I64" s="57" t="s">
        <v>25</v>
      </c>
      <c r="J64" s="60">
        <v>0</v>
      </c>
      <c r="K64" s="7">
        <v>40</v>
      </c>
      <c r="L64" s="7">
        <v>200</v>
      </c>
      <c r="M64" s="62"/>
      <c r="N64" s="107" t="e">
        <f t="shared" si="2"/>
        <v>#DIV/0!</v>
      </c>
      <c r="O64" s="109" t="e">
        <f t="shared" si="3"/>
        <v>#DIV/0!</v>
      </c>
      <c r="P64" s="6"/>
    </row>
    <row r="65" spans="1:16">
      <c r="A65" s="6" t="s">
        <v>170</v>
      </c>
      <c r="B65" s="6" t="s">
        <v>26</v>
      </c>
      <c r="C65" s="7" t="s">
        <v>233</v>
      </c>
      <c r="D65" s="57" t="s">
        <v>22</v>
      </c>
      <c r="E65" s="7" t="s">
        <v>218</v>
      </c>
      <c r="F65" s="7" t="s">
        <v>22</v>
      </c>
      <c r="G65" s="53"/>
      <c r="H65" s="53"/>
      <c r="I65" s="57"/>
      <c r="J65" s="105"/>
      <c r="K65" s="106"/>
      <c r="L65" s="106"/>
      <c r="M65" s="114"/>
      <c r="N65" s="115"/>
      <c r="O65" s="116"/>
      <c r="P65" s="117"/>
    </row>
    <row r="66" spans="1:16">
      <c r="A66" s="6" t="s">
        <v>170</v>
      </c>
      <c r="B66" s="6" t="s">
        <v>26</v>
      </c>
      <c r="C66" s="7" t="s">
        <v>234</v>
      </c>
      <c r="D66" s="57" t="s">
        <v>22</v>
      </c>
      <c r="E66" s="7" t="s">
        <v>218</v>
      </c>
      <c r="F66" s="7" t="s">
        <v>22</v>
      </c>
      <c r="G66" s="53"/>
      <c r="H66" s="53">
        <v>6</v>
      </c>
      <c r="I66" s="57"/>
      <c r="J66" s="105"/>
      <c r="K66" s="106"/>
      <c r="L66" s="106"/>
      <c r="M66" s="114"/>
      <c r="N66" s="115"/>
      <c r="O66" s="116"/>
      <c r="P66" s="117"/>
    </row>
    <row r="67" spans="1:16">
      <c r="A67" s="6" t="s">
        <v>170</v>
      </c>
      <c r="B67" s="6" t="s">
        <v>26</v>
      </c>
      <c r="C67" s="7" t="s">
        <v>235</v>
      </c>
      <c r="D67" s="121" t="s">
        <v>265</v>
      </c>
      <c r="E67" s="7" t="s">
        <v>398</v>
      </c>
      <c r="F67" s="7" t="s">
        <v>21</v>
      </c>
      <c r="G67" s="53">
        <v>7.5</v>
      </c>
      <c r="H67" s="53"/>
      <c r="I67" s="57" t="s">
        <v>20</v>
      </c>
      <c r="J67" s="60">
        <v>0</v>
      </c>
      <c r="K67" s="7">
        <v>40</v>
      </c>
      <c r="L67" s="7">
        <v>200</v>
      </c>
      <c r="M67" s="62"/>
      <c r="N67" s="107" t="e">
        <f>G67/M67*L67</f>
        <v>#DIV/0!</v>
      </c>
      <c r="O67" s="109" t="e">
        <f>N67*J67</f>
        <v>#DIV/0!</v>
      </c>
      <c r="P67" s="6"/>
    </row>
    <row r="68" spans="1:16">
      <c r="A68" s="6" t="s">
        <v>170</v>
      </c>
      <c r="B68" s="6" t="s">
        <v>26</v>
      </c>
      <c r="C68" s="7" t="s">
        <v>236</v>
      </c>
      <c r="D68" s="57" t="s">
        <v>266</v>
      </c>
      <c r="E68" s="7" t="s">
        <v>218</v>
      </c>
      <c r="F68" s="7" t="s">
        <v>22</v>
      </c>
      <c r="G68" s="53"/>
      <c r="H68" s="53">
        <v>9.1</v>
      </c>
      <c r="I68" s="57"/>
      <c r="J68" s="105"/>
      <c r="K68" s="106"/>
      <c r="L68" s="106"/>
      <c r="M68" s="114"/>
      <c r="N68" s="115"/>
      <c r="O68" s="116"/>
      <c r="P68" s="117"/>
    </row>
    <row r="69" spans="1:16">
      <c r="A69" s="6" t="s">
        <v>170</v>
      </c>
      <c r="B69" s="6" t="s">
        <v>26</v>
      </c>
      <c r="C69" s="7" t="s">
        <v>237</v>
      </c>
      <c r="D69" s="57" t="s">
        <v>267</v>
      </c>
      <c r="E69" s="7" t="s">
        <v>218</v>
      </c>
      <c r="F69" s="7" t="s">
        <v>22</v>
      </c>
      <c r="G69" s="53"/>
      <c r="H69" s="53">
        <v>4.4000000000000004</v>
      </c>
      <c r="I69" s="57"/>
      <c r="J69" s="105"/>
      <c r="K69" s="106"/>
      <c r="L69" s="106"/>
      <c r="M69" s="114"/>
      <c r="N69" s="115"/>
      <c r="O69" s="116"/>
      <c r="P69" s="117"/>
    </row>
    <row r="70" spans="1:16">
      <c r="A70" s="6" t="s">
        <v>170</v>
      </c>
      <c r="B70" s="6" t="s">
        <v>26</v>
      </c>
      <c r="C70" s="7" t="s">
        <v>238</v>
      </c>
      <c r="D70" s="125" t="s">
        <v>268</v>
      </c>
      <c r="E70" s="7" t="s">
        <v>397</v>
      </c>
      <c r="F70" s="7" t="s">
        <v>21</v>
      </c>
      <c r="G70" s="53">
        <v>24.8</v>
      </c>
      <c r="H70" s="53"/>
      <c r="I70" s="57" t="s">
        <v>282</v>
      </c>
      <c r="J70" s="60">
        <v>0</v>
      </c>
      <c r="K70" s="7">
        <v>52</v>
      </c>
      <c r="L70" s="7">
        <v>255</v>
      </c>
      <c r="M70" s="62"/>
      <c r="N70" s="107" t="e">
        <f t="shared" ref="N70:N84" si="4">G70/M70*L70</f>
        <v>#DIV/0!</v>
      </c>
      <c r="O70" s="109" t="e">
        <f t="shared" ref="O70:O84" si="5">N70*J70</f>
        <v>#DIV/0!</v>
      </c>
      <c r="P70" s="6"/>
    </row>
    <row r="71" spans="1:16">
      <c r="A71" s="6" t="s">
        <v>170</v>
      </c>
      <c r="B71" s="6" t="s">
        <v>26</v>
      </c>
      <c r="C71" s="7" t="s">
        <v>239</v>
      </c>
      <c r="D71" s="125" t="s">
        <v>19</v>
      </c>
      <c r="E71" s="7" t="s">
        <v>397</v>
      </c>
      <c r="F71" s="7" t="s">
        <v>21</v>
      </c>
      <c r="G71" s="53">
        <v>9.4</v>
      </c>
      <c r="H71" s="53"/>
      <c r="I71" s="57" t="s">
        <v>25</v>
      </c>
      <c r="J71" s="60">
        <v>0</v>
      </c>
      <c r="K71" s="7">
        <v>52</v>
      </c>
      <c r="L71" s="7">
        <v>255</v>
      </c>
      <c r="M71" s="62"/>
      <c r="N71" s="107" t="e">
        <f t="shared" si="4"/>
        <v>#DIV/0!</v>
      </c>
      <c r="O71" s="109" t="e">
        <f t="shared" si="5"/>
        <v>#DIV/0!</v>
      </c>
      <c r="P71" s="6"/>
    </row>
    <row r="72" spans="1:16">
      <c r="A72" s="6" t="s">
        <v>170</v>
      </c>
      <c r="B72" s="6" t="s">
        <v>26</v>
      </c>
      <c r="C72" s="7" t="s">
        <v>240</v>
      </c>
      <c r="D72" s="125" t="s">
        <v>269</v>
      </c>
      <c r="E72" s="7" t="s">
        <v>397</v>
      </c>
      <c r="F72" s="7" t="s">
        <v>27</v>
      </c>
      <c r="G72" s="53">
        <v>1.2</v>
      </c>
      <c r="H72" s="53"/>
      <c r="I72" s="57" t="s">
        <v>25</v>
      </c>
      <c r="J72" s="60">
        <v>0</v>
      </c>
      <c r="K72" s="7">
        <v>52</v>
      </c>
      <c r="L72" s="7">
        <v>255</v>
      </c>
      <c r="M72" s="62"/>
      <c r="N72" s="107" t="e">
        <f t="shared" si="4"/>
        <v>#DIV/0!</v>
      </c>
      <c r="O72" s="109" t="e">
        <f t="shared" si="5"/>
        <v>#DIV/0!</v>
      </c>
      <c r="P72" s="6"/>
    </row>
    <row r="73" spans="1:16">
      <c r="A73" s="6" t="s">
        <v>170</v>
      </c>
      <c r="B73" s="6" t="s">
        <v>26</v>
      </c>
      <c r="C73" s="7" t="s">
        <v>241</v>
      </c>
      <c r="D73" s="125" t="s">
        <v>270</v>
      </c>
      <c r="E73" s="7" t="s">
        <v>397</v>
      </c>
      <c r="F73" s="7" t="s">
        <v>27</v>
      </c>
      <c r="G73" s="53">
        <v>1.3</v>
      </c>
      <c r="H73" s="53"/>
      <c r="I73" s="57" t="s">
        <v>25</v>
      </c>
      <c r="J73" s="60">
        <v>0</v>
      </c>
      <c r="K73" s="7">
        <v>52</v>
      </c>
      <c r="L73" s="7">
        <v>255</v>
      </c>
      <c r="M73" s="62"/>
      <c r="N73" s="107" t="e">
        <f t="shared" si="4"/>
        <v>#DIV/0!</v>
      </c>
      <c r="O73" s="109" t="e">
        <f t="shared" si="5"/>
        <v>#DIV/0!</v>
      </c>
      <c r="P73" s="6"/>
    </row>
    <row r="74" spans="1:16">
      <c r="A74" s="6" t="s">
        <v>170</v>
      </c>
      <c r="B74" s="6" t="s">
        <v>26</v>
      </c>
      <c r="C74" s="7" t="s">
        <v>242</v>
      </c>
      <c r="D74" s="125" t="s">
        <v>271</v>
      </c>
      <c r="E74" s="7" t="s">
        <v>397</v>
      </c>
      <c r="F74" s="7" t="s">
        <v>27</v>
      </c>
      <c r="G74" s="53">
        <v>4</v>
      </c>
      <c r="H74" s="53"/>
      <c r="I74" s="57" t="s">
        <v>25</v>
      </c>
      <c r="J74" s="60">
        <v>0</v>
      </c>
      <c r="K74" s="7">
        <v>52</v>
      </c>
      <c r="L74" s="7">
        <v>255</v>
      </c>
      <c r="M74" s="62"/>
      <c r="N74" s="107" t="e">
        <f t="shared" si="4"/>
        <v>#DIV/0!</v>
      </c>
      <c r="O74" s="109" t="e">
        <f t="shared" si="5"/>
        <v>#DIV/0!</v>
      </c>
      <c r="P74" s="6"/>
    </row>
    <row r="75" spans="1:16">
      <c r="A75" s="6" t="s">
        <v>170</v>
      </c>
      <c r="B75" s="6" t="s">
        <v>26</v>
      </c>
      <c r="C75" s="7" t="s">
        <v>243</v>
      </c>
      <c r="D75" s="125" t="s">
        <v>272</v>
      </c>
      <c r="E75" s="7" t="s">
        <v>397</v>
      </c>
      <c r="F75" s="7" t="s">
        <v>21</v>
      </c>
      <c r="G75" s="53">
        <v>5.9</v>
      </c>
      <c r="H75" s="53"/>
      <c r="I75" s="57" t="s">
        <v>25</v>
      </c>
      <c r="J75" s="60">
        <v>0</v>
      </c>
      <c r="K75" s="7">
        <v>52</v>
      </c>
      <c r="L75" s="7">
        <v>255</v>
      </c>
      <c r="M75" s="62"/>
      <c r="N75" s="107" t="e">
        <f t="shared" si="4"/>
        <v>#DIV/0!</v>
      </c>
      <c r="O75" s="109" t="e">
        <f t="shared" si="5"/>
        <v>#DIV/0!</v>
      </c>
      <c r="P75" s="6"/>
    </row>
    <row r="76" spans="1:16">
      <c r="A76" s="6" t="s">
        <v>170</v>
      </c>
      <c r="B76" s="6" t="s">
        <v>26</v>
      </c>
      <c r="C76" s="7" t="s">
        <v>244</v>
      </c>
      <c r="D76" s="125" t="s">
        <v>273</v>
      </c>
      <c r="E76" s="7" t="s">
        <v>397</v>
      </c>
      <c r="F76" s="7" t="s">
        <v>21</v>
      </c>
      <c r="G76" s="53">
        <v>17.600000000000001</v>
      </c>
      <c r="H76" s="53"/>
      <c r="I76" s="57" t="s">
        <v>25</v>
      </c>
      <c r="J76" s="60">
        <v>0</v>
      </c>
      <c r="K76" s="7">
        <v>52</v>
      </c>
      <c r="L76" s="7">
        <v>255</v>
      </c>
      <c r="M76" s="62"/>
      <c r="N76" s="107" t="e">
        <f t="shared" si="4"/>
        <v>#DIV/0!</v>
      </c>
      <c r="O76" s="109" t="e">
        <f t="shared" si="5"/>
        <v>#DIV/0!</v>
      </c>
      <c r="P76" s="6"/>
    </row>
    <row r="77" spans="1:16">
      <c r="A77" s="6" t="s">
        <v>170</v>
      </c>
      <c r="B77" s="6" t="s">
        <v>26</v>
      </c>
      <c r="C77" s="7" t="s">
        <v>245</v>
      </c>
      <c r="D77" s="125" t="s">
        <v>274</v>
      </c>
      <c r="E77" s="7" t="s">
        <v>397</v>
      </c>
      <c r="F77" s="7" t="s">
        <v>21</v>
      </c>
      <c r="G77" s="53">
        <v>19.600000000000001</v>
      </c>
      <c r="H77" s="53"/>
      <c r="I77" s="57" t="s">
        <v>25</v>
      </c>
      <c r="J77" s="60">
        <v>0</v>
      </c>
      <c r="K77" s="7">
        <v>52</v>
      </c>
      <c r="L77" s="7">
        <v>255</v>
      </c>
      <c r="M77" s="62"/>
      <c r="N77" s="107" t="e">
        <f t="shared" si="4"/>
        <v>#DIV/0!</v>
      </c>
      <c r="O77" s="109" t="e">
        <f t="shared" si="5"/>
        <v>#DIV/0!</v>
      </c>
      <c r="P77" s="6"/>
    </row>
    <row r="78" spans="1:16">
      <c r="A78" s="6" t="s">
        <v>170</v>
      </c>
      <c r="B78" s="6" t="s">
        <v>26</v>
      </c>
      <c r="C78" s="7" t="s">
        <v>246</v>
      </c>
      <c r="D78" s="125" t="s">
        <v>275</v>
      </c>
      <c r="E78" s="7" t="s">
        <v>397</v>
      </c>
      <c r="F78" s="7" t="s">
        <v>343</v>
      </c>
      <c r="G78" s="53">
        <v>6</v>
      </c>
      <c r="H78" s="53"/>
      <c r="I78" s="57" t="s">
        <v>25</v>
      </c>
      <c r="J78" s="60">
        <v>0</v>
      </c>
      <c r="K78" s="7">
        <v>52</v>
      </c>
      <c r="L78" s="7">
        <v>255</v>
      </c>
      <c r="M78" s="62"/>
      <c r="N78" s="107" t="e">
        <f t="shared" si="4"/>
        <v>#DIV/0!</v>
      </c>
      <c r="O78" s="109" t="e">
        <f t="shared" si="5"/>
        <v>#DIV/0!</v>
      </c>
      <c r="P78" s="6"/>
    </row>
    <row r="79" spans="1:16">
      <c r="A79" s="6" t="s">
        <v>170</v>
      </c>
      <c r="B79" s="6" t="s">
        <v>26</v>
      </c>
      <c r="C79" s="7" t="s">
        <v>247</v>
      </c>
      <c r="D79" s="125" t="s">
        <v>276</v>
      </c>
      <c r="E79" s="7" t="s">
        <v>397</v>
      </c>
      <c r="F79" s="7" t="s">
        <v>28</v>
      </c>
      <c r="G79" s="53">
        <v>20</v>
      </c>
      <c r="H79" s="53"/>
      <c r="I79" s="57" t="s">
        <v>25</v>
      </c>
      <c r="J79" s="60">
        <v>0</v>
      </c>
      <c r="K79" s="7">
        <v>52</v>
      </c>
      <c r="L79" s="7">
        <v>255</v>
      </c>
      <c r="M79" s="62"/>
      <c r="N79" s="107" t="e">
        <f t="shared" si="4"/>
        <v>#DIV/0!</v>
      </c>
      <c r="O79" s="109" t="e">
        <f t="shared" si="5"/>
        <v>#DIV/0!</v>
      </c>
      <c r="P79" s="6"/>
    </row>
    <row r="80" spans="1:16">
      <c r="A80" s="6" t="s">
        <v>170</v>
      </c>
      <c r="B80" s="6" t="s">
        <v>26</v>
      </c>
      <c r="C80" s="7" t="s">
        <v>248</v>
      </c>
      <c r="D80" s="125" t="s">
        <v>29</v>
      </c>
      <c r="E80" s="7" t="s">
        <v>397</v>
      </c>
      <c r="F80" s="7" t="s">
        <v>28</v>
      </c>
      <c r="G80" s="53">
        <v>22</v>
      </c>
      <c r="H80" s="53"/>
      <c r="I80" s="57" t="s">
        <v>25</v>
      </c>
      <c r="J80" s="60">
        <v>0</v>
      </c>
      <c r="K80" s="7">
        <v>52</v>
      </c>
      <c r="L80" s="7">
        <v>255</v>
      </c>
      <c r="M80" s="62"/>
      <c r="N80" s="107" t="e">
        <f t="shared" si="4"/>
        <v>#DIV/0!</v>
      </c>
      <c r="O80" s="109" t="e">
        <f t="shared" si="5"/>
        <v>#DIV/0!</v>
      </c>
      <c r="P80" s="6"/>
    </row>
    <row r="81" spans="1:16">
      <c r="A81" s="6" t="s">
        <v>170</v>
      </c>
      <c r="B81" s="6" t="s">
        <v>26</v>
      </c>
      <c r="C81" s="7" t="s">
        <v>249</v>
      </c>
      <c r="D81" s="125" t="s">
        <v>29</v>
      </c>
      <c r="E81" s="7" t="s">
        <v>397</v>
      </c>
      <c r="F81" s="7" t="s">
        <v>28</v>
      </c>
      <c r="G81" s="53">
        <v>22</v>
      </c>
      <c r="H81" s="53"/>
      <c r="I81" s="57" t="s">
        <v>25</v>
      </c>
      <c r="J81" s="60">
        <v>0</v>
      </c>
      <c r="K81" s="7">
        <v>52</v>
      </c>
      <c r="L81" s="7">
        <v>255</v>
      </c>
      <c r="M81" s="62"/>
      <c r="N81" s="107" t="e">
        <f t="shared" si="4"/>
        <v>#DIV/0!</v>
      </c>
      <c r="O81" s="109" t="e">
        <f t="shared" si="5"/>
        <v>#DIV/0!</v>
      </c>
      <c r="P81" s="6"/>
    </row>
    <row r="82" spans="1:16">
      <c r="A82" s="6" t="s">
        <v>170</v>
      </c>
      <c r="B82" s="6" t="s">
        <v>26</v>
      </c>
      <c r="C82" s="7" t="s">
        <v>283</v>
      </c>
      <c r="D82" s="125" t="s">
        <v>29</v>
      </c>
      <c r="E82" s="7" t="s">
        <v>397</v>
      </c>
      <c r="F82" s="7" t="s">
        <v>28</v>
      </c>
      <c r="G82" s="53">
        <v>22.4</v>
      </c>
      <c r="H82" s="53"/>
      <c r="I82" s="57" t="s">
        <v>25</v>
      </c>
      <c r="J82" s="60">
        <v>0</v>
      </c>
      <c r="K82" s="7">
        <v>52</v>
      </c>
      <c r="L82" s="7">
        <v>255</v>
      </c>
      <c r="M82" s="62"/>
      <c r="N82" s="107" t="e">
        <f t="shared" si="4"/>
        <v>#DIV/0!</v>
      </c>
      <c r="O82" s="109" t="e">
        <f t="shared" si="5"/>
        <v>#DIV/0!</v>
      </c>
      <c r="P82" s="6"/>
    </row>
    <row r="83" spans="1:16">
      <c r="A83" s="6" t="s">
        <v>170</v>
      </c>
      <c r="B83" s="6" t="s">
        <v>26</v>
      </c>
      <c r="C83" s="7" t="s">
        <v>284</v>
      </c>
      <c r="D83" s="125" t="s">
        <v>322</v>
      </c>
      <c r="E83" s="7" t="s">
        <v>397</v>
      </c>
      <c r="F83" s="7" t="s">
        <v>343</v>
      </c>
      <c r="G83" s="53">
        <v>15.9</v>
      </c>
      <c r="H83" s="53"/>
      <c r="I83" s="57" t="s">
        <v>25</v>
      </c>
      <c r="J83" s="60">
        <v>0</v>
      </c>
      <c r="K83" s="7">
        <v>52</v>
      </c>
      <c r="L83" s="7">
        <v>255</v>
      </c>
      <c r="M83" s="62"/>
      <c r="N83" s="107" t="e">
        <f t="shared" si="4"/>
        <v>#DIV/0!</v>
      </c>
      <c r="O83" s="109" t="e">
        <f t="shared" si="5"/>
        <v>#DIV/0!</v>
      </c>
      <c r="P83" s="6"/>
    </row>
    <row r="84" spans="1:16">
      <c r="A84" s="6" t="s">
        <v>170</v>
      </c>
      <c r="B84" s="6" t="s">
        <v>26</v>
      </c>
      <c r="C84" s="7" t="s">
        <v>285</v>
      </c>
      <c r="D84" s="125" t="s">
        <v>323</v>
      </c>
      <c r="E84" s="7" t="s">
        <v>397</v>
      </c>
      <c r="F84" s="7" t="s">
        <v>343</v>
      </c>
      <c r="G84" s="53">
        <v>17.7</v>
      </c>
      <c r="H84" s="53"/>
      <c r="I84" s="57" t="s">
        <v>25</v>
      </c>
      <c r="J84" s="60">
        <v>0</v>
      </c>
      <c r="K84" s="7">
        <v>52</v>
      </c>
      <c r="L84" s="7">
        <v>255</v>
      </c>
      <c r="M84" s="62"/>
      <c r="N84" s="107" t="e">
        <f t="shared" si="4"/>
        <v>#DIV/0!</v>
      </c>
      <c r="O84" s="109" t="e">
        <f t="shared" si="5"/>
        <v>#DIV/0!</v>
      </c>
      <c r="P84" s="6"/>
    </row>
    <row r="85" spans="1:16">
      <c r="A85" s="6" t="s">
        <v>170</v>
      </c>
      <c r="B85" s="6" t="s">
        <v>26</v>
      </c>
      <c r="C85" s="7" t="s">
        <v>286</v>
      </c>
      <c r="D85" s="57" t="s">
        <v>324</v>
      </c>
      <c r="E85" s="7" t="s">
        <v>218</v>
      </c>
      <c r="F85" s="7" t="s">
        <v>22</v>
      </c>
      <c r="G85" s="53"/>
      <c r="H85" s="53">
        <v>7.5</v>
      </c>
      <c r="I85" s="57"/>
      <c r="J85" s="105"/>
      <c r="K85" s="106"/>
      <c r="L85" s="106"/>
      <c r="M85" s="114"/>
      <c r="N85" s="115"/>
      <c r="O85" s="116"/>
      <c r="P85" s="117"/>
    </row>
    <row r="86" spans="1:16">
      <c r="A86" s="6" t="s">
        <v>170</v>
      </c>
      <c r="B86" s="6" t="s">
        <v>26</v>
      </c>
      <c r="C86" s="7" t="s">
        <v>287</v>
      </c>
      <c r="D86" s="122" t="s">
        <v>19</v>
      </c>
      <c r="E86" s="7" t="s">
        <v>393</v>
      </c>
      <c r="F86" s="7" t="s">
        <v>21</v>
      </c>
      <c r="G86" s="53">
        <v>12.6</v>
      </c>
      <c r="H86" s="53"/>
      <c r="I86" s="57" t="s">
        <v>25</v>
      </c>
      <c r="J86" s="60">
        <v>0</v>
      </c>
      <c r="K86" s="7">
        <v>52</v>
      </c>
      <c r="L86" s="7">
        <v>104</v>
      </c>
      <c r="M86" s="62"/>
      <c r="N86" s="107" t="e">
        <f>G86/M86*L86</f>
        <v>#DIV/0!</v>
      </c>
      <c r="O86" s="109" t="e">
        <f>N86*J86</f>
        <v>#DIV/0!</v>
      </c>
      <c r="P86" s="6"/>
    </row>
    <row r="87" spans="1:16">
      <c r="A87" s="6" t="s">
        <v>170</v>
      </c>
      <c r="B87" s="6" t="s">
        <v>26</v>
      </c>
      <c r="C87" s="7" t="s">
        <v>288</v>
      </c>
      <c r="D87" s="125" t="s">
        <v>19</v>
      </c>
      <c r="E87" s="7" t="s">
        <v>397</v>
      </c>
      <c r="F87" s="7" t="s">
        <v>21</v>
      </c>
      <c r="G87" s="53">
        <v>21.2</v>
      </c>
      <c r="H87" s="53"/>
      <c r="I87" s="57" t="s">
        <v>25</v>
      </c>
      <c r="J87" s="60">
        <v>0</v>
      </c>
      <c r="K87" s="7">
        <v>52</v>
      </c>
      <c r="L87" s="7">
        <v>255</v>
      </c>
      <c r="M87" s="62"/>
      <c r="N87" s="107" t="e">
        <f>G87/M87*L87</f>
        <v>#DIV/0!</v>
      </c>
      <c r="O87" s="109" t="e">
        <f>N87*J87</f>
        <v>#DIV/0!</v>
      </c>
      <c r="P87" s="6"/>
    </row>
    <row r="88" spans="1:16">
      <c r="A88" s="6" t="s">
        <v>170</v>
      </c>
      <c r="B88" s="6" t="s">
        <v>26</v>
      </c>
      <c r="C88" s="7" t="s">
        <v>289</v>
      </c>
      <c r="D88" s="57" t="s">
        <v>325</v>
      </c>
      <c r="E88" s="7" t="s">
        <v>218</v>
      </c>
      <c r="F88" s="7" t="s">
        <v>22</v>
      </c>
      <c r="G88" s="53"/>
      <c r="H88" s="53">
        <v>3.7</v>
      </c>
      <c r="I88" s="57"/>
      <c r="J88" s="105"/>
      <c r="K88" s="106"/>
      <c r="L88" s="106"/>
      <c r="M88" s="114"/>
      <c r="N88" s="115"/>
      <c r="O88" s="116"/>
      <c r="P88" s="117"/>
    </row>
    <row r="89" spans="1:16">
      <c r="A89" s="6" t="s">
        <v>170</v>
      </c>
      <c r="B89" s="6" t="s">
        <v>26</v>
      </c>
      <c r="C89" s="7" t="s">
        <v>290</v>
      </c>
      <c r="D89" s="127" t="s">
        <v>18</v>
      </c>
      <c r="E89" s="7" t="s">
        <v>218</v>
      </c>
      <c r="F89" s="7" t="s">
        <v>21</v>
      </c>
      <c r="H89" s="53">
        <v>4.9000000000000004</v>
      </c>
      <c r="I89" s="57" t="s">
        <v>25</v>
      </c>
      <c r="J89" s="105"/>
      <c r="K89" s="118"/>
      <c r="L89" s="106"/>
      <c r="M89" s="114"/>
      <c r="N89" s="115"/>
      <c r="O89" s="116"/>
      <c r="P89" s="117"/>
    </row>
    <row r="90" spans="1:16">
      <c r="A90" s="6" t="s">
        <v>170</v>
      </c>
      <c r="B90" s="6" t="s">
        <v>26</v>
      </c>
      <c r="C90" s="7" t="s">
        <v>291</v>
      </c>
      <c r="D90" s="57" t="s">
        <v>326</v>
      </c>
      <c r="E90" s="7" t="s">
        <v>218</v>
      </c>
      <c r="F90" s="7" t="s">
        <v>22</v>
      </c>
      <c r="G90" s="53"/>
      <c r="H90" s="53">
        <v>10.7</v>
      </c>
      <c r="I90" s="57"/>
      <c r="J90" s="105"/>
      <c r="K90" s="106"/>
      <c r="L90" s="106"/>
      <c r="M90" s="114"/>
      <c r="N90" s="115"/>
      <c r="O90" s="116"/>
      <c r="P90" s="117"/>
    </row>
    <row r="91" spans="1:16">
      <c r="A91" s="6" t="s">
        <v>170</v>
      </c>
      <c r="B91" s="6" t="s">
        <v>26</v>
      </c>
      <c r="C91" s="7" t="s">
        <v>292</v>
      </c>
      <c r="D91" s="57" t="s">
        <v>327</v>
      </c>
      <c r="E91" s="7" t="s">
        <v>218</v>
      </c>
      <c r="F91" s="7" t="s">
        <v>22</v>
      </c>
      <c r="G91" s="53"/>
      <c r="H91" s="53">
        <v>42.5</v>
      </c>
      <c r="I91" s="57"/>
      <c r="J91" s="105"/>
      <c r="K91" s="106"/>
      <c r="L91" s="106"/>
      <c r="M91" s="114"/>
      <c r="N91" s="115"/>
      <c r="O91" s="116"/>
      <c r="P91" s="117"/>
    </row>
    <row r="92" spans="1:16">
      <c r="A92" s="6" t="s">
        <v>170</v>
      </c>
      <c r="B92" s="6" t="s">
        <v>26</v>
      </c>
      <c r="C92" s="7" t="s">
        <v>293</v>
      </c>
      <c r="D92" s="57" t="s">
        <v>328</v>
      </c>
      <c r="E92" s="7" t="s">
        <v>218</v>
      </c>
      <c r="F92" s="7" t="s">
        <v>22</v>
      </c>
      <c r="G92" s="53"/>
      <c r="H92" s="53">
        <v>3.2</v>
      </c>
      <c r="I92" s="57"/>
      <c r="J92" s="105"/>
      <c r="K92" s="106"/>
      <c r="L92" s="106"/>
      <c r="M92" s="114"/>
      <c r="N92" s="115"/>
      <c r="O92" s="116"/>
      <c r="P92" s="117"/>
    </row>
    <row r="93" spans="1:16">
      <c r="A93" s="6" t="s">
        <v>170</v>
      </c>
      <c r="B93" s="6" t="s">
        <v>26</v>
      </c>
      <c r="C93" s="7" t="s">
        <v>294</v>
      </c>
      <c r="D93" s="57" t="s">
        <v>328</v>
      </c>
      <c r="E93" s="7" t="s">
        <v>218</v>
      </c>
      <c r="F93" s="7" t="s">
        <v>22</v>
      </c>
      <c r="G93" s="53"/>
      <c r="H93" s="53">
        <v>3.1</v>
      </c>
      <c r="I93" s="57"/>
      <c r="J93" s="105"/>
      <c r="K93" s="106"/>
      <c r="L93" s="106"/>
      <c r="M93" s="114"/>
      <c r="N93" s="115"/>
      <c r="O93" s="116"/>
      <c r="P93" s="117"/>
    </row>
    <row r="94" spans="1:16">
      <c r="A94" s="6" t="s">
        <v>170</v>
      </c>
      <c r="B94" s="6" t="s">
        <v>26</v>
      </c>
      <c r="C94" s="7" t="s">
        <v>295</v>
      </c>
      <c r="D94" s="57" t="s">
        <v>328</v>
      </c>
      <c r="E94" s="7" t="s">
        <v>218</v>
      </c>
      <c r="F94" s="7" t="s">
        <v>22</v>
      </c>
      <c r="G94" s="53"/>
      <c r="H94" s="53">
        <v>2.9</v>
      </c>
      <c r="I94" s="57"/>
      <c r="J94" s="105"/>
      <c r="K94" s="106"/>
      <c r="L94" s="106"/>
      <c r="M94" s="114"/>
      <c r="N94" s="115"/>
      <c r="O94" s="116"/>
      <c r="P94" s="117"/>
    </row>
    <row r="95" spans="1:16">
      <c r="A95" s="6" t="s">
        <v>170</v>
      </c>
      <c r="B95" s="6" t="s">
        <v>31</v>
      </c>
      <c r="C95" s="7" t="s">
        <v>296</v>
      </c>
      <c r="D95" s="57" t="s">
        <v>329</v>
      </c>
      <c r="E95" s="7" t="s">
        <v>218</v>
      </c>
      <c r="F95" s="7" t="s">
        <v>22</v>
      </c>
      <c r="G95" s="53"/>
      <c r="H95" s="53">
        <v>4.7</v>
      </c>
      <c r="I95" s="57"/>
      <c r="J95" s="105"/>
      <c r="K95" s="106"/>
      <c r="L95" s="106"/>
      <c r="M95" s="114"/>
      <c r="N95" s="115"/>
      <c r="O95" s="116"/>
      <c r="P95" s="117"/>
    </row>
    <row r="96" spans="1:16">
      <c r="A96" s="6" t="s">
        <v>170</v>
      </c>
      <c r="B96" s="6" t="s">
        <v>31</v>
      </c>
      <c r="C96" s="7" t="s">
        <v>297</v>
      </c>
      <c r="D96" s="123" t="s">
        <v>391</v>
      </c>
      <c r="E96" s="7" t="s">
        <v>394</v>
      </c>
      <c r="F96" s="7" t="s">
        <v>395</v>
      </c>
      <c r="G96" s="53">
        <v>48.1</v>
      </c>
      <c r="H96" s="53"/>
      <c r="I96" s="57" t="s">
        <v>25</v>
      </c>
      <c r="J96" s="60">
        <v>0</v>
      </c>
      <c r="K96" s="7">
        <v>44</v>
      </c>
      <c r="L96" s="7">
        <v>44</v>
      </c>
      <c r="M96" s="62"/>
      <c r="N96" s="107" t="e">
        <f>G96/M96*L96</f>
        <v>#DIV/0!</v>
      </c>
      <c r="O96" s="109" t="e">
        <f>N96*J96</f>
        <v>#DIV/0!</v>
      </c>
      <c r="P96" s="6"/>
    </row>
    <row r="97" spans="1:16">
      <c r="A97" s="6" t="s">
        <v>170</v>
      </c>
      <c r="B97" s="6" t="s">
        <v>31</v>
      </c>
      <c r="C97" s="7" t="s">
        <v>298</v>
      </c>
      <c r="D97" s="57" t="s">
        <v>150</v>
      </c>
      <c r="E97" s="7" t="s">
        <v>218</v>
      </c>
      <c r="F97" s="7" t="s">
        <v>22</v>
      </c>
      <c r="G97" s="53"/>
      <c r="H97" s="53">
        <v>9.1</v>
      </c>
      <c r="I97" s="57"/>
      <c r="J97" s="105"/>
      <c r="K97" s="106"/>
      <c r="L97" s="106"/>
      <c r="M97" s="114"/>
      <c r="N97" s="115"/>
      <c r="O97" s="116"/>
      <c r="P97" s="117"/>
    </row>
    <row r="98" spans="1:16">
      <c r="A98" s="6" t="s">
        <v>170</v>
      </c>
      <c r="B98" s="6" t="s">
        <v>31</v>
      </c>
      <c r="C98" s="7" t="s">
        <v>299</v>
      </c>
      <c r="D98" s="123" t="s">
        <v>24</v>
      </c>
      <c r="E98" s="7" t="s">
        <v>394</v>
      </c>
      <c r="F98" s="7" t="s">
        <v>21</v>
      </c>
      <c r="G98" s="53">
        <v>9.8000000000000007</v>
      </c>
      <c r="H98" s="53"/>
      <c r="I98" s="57" t="s">
        <v>154</v>
      </c>
      <c r="J98" s="60">
        <v>0</v>
      </c>
      <c r="K98" s="7">
        <v>44</v>
      </c>
      <c r="L98" s="7">
        <v>44</v>
      </c>
      <c r="M98" s="62"/>
      <c r="N98" s="107" t="e">
        <f>G98/M98*L98</f>
        <v>#DIV/0!</v>
      </c>
      <c r="O98" s="109" t="e">
        <f>N98*J98</f>
        <v>#DIV/0!</v>
      </c>
      <c r="P98" s="6"/>
    </row>
    <row r="99" spans="1:16">
      <c r="A99" s="6" t="s">
        <v>170</v>
      </c>
      <c r="B99" s="6" t="s">
        <v>31</v>
      </c>
      <c r="C99" s="7" t="s">
        <v>300</v>
      </c>
      <c r="D99" s="123" t="s">
        <v>330</v>
      </c>
      <c r="E99" s="7" t="s">
        <v>394</v>
      </c>
      <c r="F99" s="7" t="s">
        <v>21</v>
      </c>
      <c r="G99" s="53">
        <v>55.5</v>
      </c>
      <c r="H99" s="53"/>
      <c r="I99" s="57" t="s">
        <v>25</v>
      </c>
      <c r="J99" s="60">
        <v>0</v>
      </c>
      <c r="K99" s="7">
        <v>44</v>
      </c>
      <c r="L99" s="7">
        <v>44</v>
      </c>
      <c r="M99" s="62"/>
      <c r="N99" s="107" t="e">
        <f>G99/M99*L99</f>
        <v>#DIV/0!</v>
      </c>
      <c r="O99" s="109" t="e">
        <f>N99*J99</f>
        <v>#DIV/0!</v>
      </c>
      <c r="P99" s="6"/>
    </row>
    <row r="100" spans="1:16">
      <c r="A100" s="6" t="s">
        <v>170</v>
      </c>
      <c r="B100" s="6" t="s">
        <v>31</v>
      </c>
      <c r="C100" s="7" t="s">
        <v>301</v>
      </c>
      <c r="D100" s="123" t="s">
        <v>392</v>
      </c>
      <c r="E100" s="7" t="s">
        <v>394</v>
      </c>
      <c r="F100" s="7" t="s">
        <v>395</v>
      </c>
      <c r="G100" s="53">
        <v>56.4</v>
      </c>
      <c r="I100" s="57" t="s">
        <v>25</v>
      </c>
      <c r="J100" s="60">
        <v>0</v>
      </c>
      <c r="K100" s="7">
        <v>52</v>
      </c>
      <c r="L100" s="7">
        <v>104</v>
      </c>
      <c r="M100" s="62"/>
      <c r="N100" s="107" t="e">
        <f t="shared" ref="N100" si="6">G100/M100*L100</f>
        <v>#DIV/0!</v>
      </c>
      <c r="O100" s="109" t="e">
        <f t="shared" ref="O100" si="7">N100*J100</f>
        <v>#DIV/0!</v>
      </c>
      <c r="P100" s="6"/>
    </row>
    <row r="101" spans="1:16">
      <c r="A101" s="6" t="s">
        <v>170</v>
      </c>
      <c r="B101" s="6" t="s">
        <v>31</v>
      </c>
      <c r="C101" s="7" t="s">
        <v>302</v>
      </c>
      <c r="D101" s="57" t="s">
        <v>331</v>
      </c>
      <c r="E101" s="7" t="s">
        <v>218</v>
      </c>
      <c r="F101" s="7" t="s">
        <v>22</v>
      </c>
      <c r="G101" s="53"/>
      <c r="H101" s="53">
        <v>15</v>
      </c>
      <c r="I101" s="57"/>
      <c r="J101" s="105"/>
      <c r="K101" s="106"/>
      <c r="L101" s="106"/>
      <c r="M101" s="114"/>
      <c r="N101" s="115"/>
      <c r="O101" s="116"/>
      <c r="P101" s="117"/>
    </row>
    <row r="102" spans="1:16">
      <c r="A102" s="6" t="s">
        <v>170</v>
      </c>
      <c r="B102" s="6" t="s">
        <v>31</v>
      </c>
      <c r="C102" s="7" t="s">
        <v>303</v>
      </c>
      <c r="D102" s="57" t="s">
        <v>332</v>
      </c>
      <c r="E102" s="7" t="s">
        <v>218</v>
      </c>
      <c r="F102" s="7" t="s">
        <v>22</v>
      </c>
      <c r="G102" s="53"/>
      <c r="H102" s="53">
        <v>44.5</v>
      </c>
      <c r="I102" s="57"/>
      <c r="J102" s="105"/>
      <c r="K102" s="106"/>
      <c r="L102" s="106"/>
      <c r="M102" s="114"/>
      <c r="N102" s="115"/>
      <c r="O102" s="116"/>
      <c r="P102" s="117"/>
    </row>
    <row r="103" spans="1:16">
      <c r="A103" s="6" t="s">
        <v>170</v>
      </c>
      <c r="B103" s="6" t="s">
        <v>31</v>
      </c>
      <c r="C103" s="7" t="s">
        <v>304</v>
      </c>
      <c r="D103" s="57" t="s">
        <v>333</v>
      </c>
      <c r="E103" s="7" t="s">
        <v>218</v>
      </c>
      <c r="F103" s="7" t="s">
        <v>22</v>
      </c>
      <c r="G103" s="53"/>
      <c r="H103" s="53">
        <v>9.9</v>
      </c>
      <c r="I103" s="57"/>
      <c r="J103" s="105"/>
      <c r="K103" s="106"/>
      <c r="L103" s="106"/>
      <c r="M103" s="114"/>
      <c r="N103" s="115"/>
      <c r="O103" s="116"/>
      <c r="P103" s="117"/>
    </row>
    <row r="104" spans="1:16">
      <c r="A104" s="6" t="s">
        <v>170</v>
      </c>
      <c r="B104" s="6" t="s">
        <v>31</v>
      </c>
      <c r="C104" s="7" t="s">
        <v>305</v>
      </c>
      <c r="D104" s="122" t="s">
        <v>19</v>
      </c>
      <c r="E104" s="7" t="s">
        <v>393</v>
      </c>
      <c r="F104" s="7" t="s">
        <v>21</v>
      </c>
      <c r="G104" s="53">
        <v>78</v>
      </c>
      <c r="H104" s="53"/>
      <c r="I104" s="57" t="s">
        <v>25</v>
      </c>
      <c r="J104" s="60">
        <v>0</v>
      </c>
      <c r="K104" s="7">
        <v>52</v>
      </c>
      <c r="L104" s="7">
        <v>52</v>
      </c>
      <c r="M104" s="62"/>
      <c r="N104" s="107" t="e">
        <f>G104/M104*L104</f>
        <v>#DIV/0!</v>
      </c>
      <c r="O104" s="109" t="e">
        <f>N104*J104</f>
        <v>#DIV/0!</v>
      </c>
      <c r="P104" s="6"/>
    </row>
    <row r="105" spans="1:16">
      <c r="A105" s="6" t="s">
        <v>170</v>
      </c>
      <c r="B105" s="6" t="s">
        <v>31</v>
      </c>
      <c r="C105" s="7" t="s">
        <v>306</v>
      </c>
      <c r="D105" s="122" t="s">
        <v>19</v>
      </c>
      <c r="E105" s="7" t="s">
        <v>393</v>
      </c>
      <c r="F105" s="7" t="s">
        <v>21</v>
      </c>
      <c r="G105" s="53">
        <v>18.8</v>
      </c>
      <c r="I105" s="57" t="s">
        <v>25</v>
      </c>
      <c r="J105" s="60">
        <v>0</v>
      </c>
      <c r="K105" s="7">
        <v>44</v>
      </c>
      <c r="L105" s="7">
        <v>44</v>
      </c>
      <c r="M105" s="62"/>
      <c r="N105" s="107" t="e">
        <f>G105/M105*L105</f>
        <v>#DIV/0!</v>
      </c>
      <c r="O105" s="109" t="e">
        <f>N105*J105</f>
        <v>#DIV/0!</v>
      </c>
      <c r="P105" s="6"/>
    </row>
    <row r="106" spans="1:16">
      <c r="A106" s="6" t="s">
        <v>170</v>
      </c>
      <c r="B106" s="6" t="s">
        <v>31</v>
      </c>
      <c r="C106" s="7" t="s">
        <v>307</v>
      </c>
      <c r="D106" s="122" t="s">
        <v>334</v>
      </c>
      <c r="E106" s="7" t="s">
        <v>393</v>
      </c>
      <c r="F106" s="7" t="s">
        <v>27</v>
      </c>
      <c r="G106" s="53">
        <v>3.7</v>
      </c>
      <c r="H106" s="53"/>
      <c r="I106" s="57" t="s">
        <v>25</v>
      </c>
      <c r="J106" s="60">
        <v>0</v>
      </c>
      <c r="K106" s="7">
        <v>52</v>
      </c>
      <c r="L106" s="7">
        <v>104</v>
      </c>
      <c r="M106" s="62"/>
      <c r="N106" s="107" t="e">
        <f>G106/M106*L106</f>
        <v>#DIV/0!</v>
      </c>
      <c r="O106" s="109" t="e">
        <f>N106*J106</f>
        <v>#DIV/0!</v>
      </c>
      <c r="P106" s="6"/>
    </row>
    <row r="107" spans="1:16">
      <c r="A107" s="6" t="s">
        <v>170</v>
      </c>
      <c r="B107" s="6" t="s">
        <v>31</v>
      </c>
      <c r="C107" s="7" t="s">
        <v>308</v>
      </c>
      <c r="D107" s="122" t="s">
        <v>23</v>
      </c>
      <c r="E107" s="7" t="s">
        <v>393</v>
      </c>
      <c r="F107" s="7" t="s">
        <v>27</v>
      </c>
      <c r="G107" s="53">
        <v>1.2</v>
      </c>
      <c r="H107" s="53"/>
      <c r="I107" s="57" t="s">
        <v>25</v>
      </c>
      <c r="J107" s="60">
        <v>0</v>
      </c>
      <c r="K107" s="7">
        <v>52</v>
      </c>
      <c r="L107" s="7">
        <v>104</v>
      </c>
      <c r="M107" s="62"/>
      <c r="N107" s="107" t="e">
        <f t="shared" ref="N107:N110" si="8">G107/M107*L107</f>
        <v>#DIV/0!</v>
      </c>
      <c r="O107" s="109" t="e">
        <f t="shared" ref="O107:O110" si="9">N107*J107</f>
        <v>#DIV/0!</v>
      </c>
      <c r="P107" s="6"/>
    </row>
    <row r="108" spans="1:16">
      <c r="A108" s="6" t="s">
        <v>170</v>
      </c>
      <c r="B108" s="6" t="s">
        <v>31</v>
      </c>
      <c r="C108" s="7" t="s">
        <v>309</v>
      </c>
      <c r="D108" s="122" t="s">
        <v>23</v>
      </c>
      <c r="E108" s="7" t="s">
        <v>393</v>
      </c>
      <c r="F108" s="7" t="s">
        <v>27</v>
      </c>
      <c r="G108" s="53">
        <v>1.2</v>
      </c>
      <c r="H108" s="53"/>
      <c r="I108" s="57" t="s">
        <v>25</v>
      </c>
      <c r="J108" s="60">
        <v>0</v>
      </c>
      <c r="K108" s="7">
        <v>52</v>
      </c>
      <c r="L108" s="7">
        <v>104</v>
      </c>
      <c r="M108" s="62"/>
      <c r="N108" s="107" t="e">
        <f t="shared" si="8"/>
        <v>#DIV/0!</v>
      </c>
      <c r="O108" s="109" t="e">
        <f t="shared" si="9"/>
        <v>#DIV/0!</v>
      </c>
      <c r="P108" s="6"/>
    </row>
    <row r="109" spans="1:16">
      <c r="A109" s="6" t="s">
        <v>170</v>
      </c>
      <c r="B109" s="6" t="s">
        <v>31</v>
      </c>
      <c r="C109" s="7" t="s">
        <v>310</v>
      </c>
      <c r="D109" s="122" t="s">
        <v>153</v>
      </c>
      <c r="E109" s="7" t="s">
        <v>393</v>
      </c>
      <c r="F109" s="7" t="s">
        <v>27</v>
      </c>
      <c r="G109" s="53">
        <v>6.8</v>
      </c>
      <c r="H109" s="53"/>
      <c r="I109" s="57" t="s">
        <v>25</v>
      </c>
      <c r="J109" s="60">
        <v>0</v>
      </c>
      <c r="K109" s="7">
        <v>52</v>
      </c>
      <c r="L109" s="7">
        <v>104</v>
      </c>
      <c r="M109" s="62"/>
      <c r="N109" s="107" t="e">
        <f t="shared" si="8"/>
        <v>#DIV/0!</v>
      </c>
      <c r="O109" s="109" t="e">
        <f t="shared" si="9"/>
        <v>#DIV/0!</v>
      </c>
      <c r="P109" s="6"/>
    </row>
    <row r="110" spans="1:16">
      <c r="A110" s="6" t="s">
        <v>170</v>
      </c>
      <c r="B110" s="6" t="s">
        <v>31</v>
      </c>
      <c r="C110" s="7" t="s">
        <v>335</v>
      </c>
      <c r="D110" s="122" t="s">
        <v>23</v>
      </c>
      <c r="E110" s="7" t="s">
        <v>393</v>
      </c>
      <c r="F110" s="7" t="s">
        <v>27</v>
      </c>
      <c r="G110" s="53">
        <v>1.8</v>
      </c>
      <c r="H110" s="53"/>
      <c r="I110" s="57" t="s">
        <v>25</v>
      </c>
      <c r="J110" s="60">
        <v>0</v>
      </c>
      <c r="K110" s="7">
        <v>52</v>
      </c>
      <c r="L110" s="7">
        <v>104</v>
      </c>
      <c r="M110" s="62"/>
      <c r="N110" s="107" t="e">
        <f t="shared" si="8"/>
        <v>#DIV/0!</v>
      </c>
      <c r="O110" s="109" t="e">
        <f t="shared" si="9"/>
        <v>#DIV/0!</v>
      </c>
      <c r="P110" s="6"/>
    </row>
    <row r="111" spans="1:16">
      <c r="A111" s="6" t="s">
        <v>170</v>
      </c>
      <c r="B111" s="6" t="s">
        <v>31</v>
      </c>
      <c r="C111" s="7" t="s">
        <v>311</v>
      </c>
      <c r="D111" s="119" t="s">
        <v>336</v>
      </c>
      <c r="E111" s="7" t="s">
        <v>218</v>
      </c>
      <c r="F111" s="7" t="s">
        <v>22</v>
      </c>
      <c r="G111" s="53"/>
      <c r="H111" s="53">
        <v>11</v>
      </c>
      <c r="I111" s="57"/>
      <c r="J111" s="105"/>
      <c r="K111" s="106"/>
      <c r="L111" s="106"/>
      <c r="M111" s="114"/>
      <c r="N111" s="115"/>
      <c r="O111" s="116"/>
      <c r="P111" s="117"/>
    </row>
    <row r="112" spans="1:16">
      <c r="A112" s="6" t="s">
        <v>170</v>
      </c>
      <c r="B112" s="6" t="s">
        <v>31</v>
      </c>
      <c r="C112" s="7" t="s">
        <v>312</v>
      </c>
      <c r="D112" s="121" t="s">
        <v>254</v>
      </c>
      <c r="E112" s="7" t="s">
        <v>398</v>
      </c>
      <c r="F112" s="7" t="s">
        <v>21</v>
      </c>
      <c r="G112" s="53">
        <v>4.5</v>
      </c>
      <c r="H112" s="53"/>
      <c r="I112" s="57" t="s">
        <v>281</v>
      </c>
      <c r="J112" s="60">
        <v>0</v>
      </c>
      <c r="K112" s="7">
        <v>40</v>
      </c>
      <c r="L112" s="7">
        <v>200</v>
      </c>
      <c r="M112" s="62"/>
      <c r="N112" s="107" t="e">
        <f>G112/M112*L112</f>
        <v>#DIV/0!</v>
      </c>
      <c r="O112" s="109" t="e">
        <f>N112*J112</f>
        <v>#DIV/0!</v>
      </c>
      <c r="P112" s="6"/>
    </row>
    <row r="113" spans="1:16">
      <c r="A113" s="6" t="s">
        <v>170</v>
      </c>
      <c r="B113" s="6" t="s">
        <v>31</v>
      </c>
      <c r="C113" s="7" t="s">
        <v>313</v>
      </c>
      <c r="D113" s="121" t="s">
        <v>337</v>
      </c>
      <c r="E113" s="7" t="s">
        <v>398</v>
      </c>
      <c r="F113" s="7" t="s">
        <v>280</v>
      </c>
      <c r="G113" s="53">
        <v>25.3</v>
      </c>
      <c r="H113" s="53"/>
      <c r="I113" s="57" t="s">
        <v>25</v>
      </c>
      <c r="J113" s="60">
        <v>0</v>
      </c>
      <c r="K113" s="7">
        <v>40</v>
      </c>
      <c r="L113" s="7">
        <v>200</v>
      </c>
      <c r="M113" s="62"/>
      <c r="N113" s="107" t="e">
        <f t="shared" ref="N113:N117" si="10">G113/M113*L113</f>
        <v>#DIV/0!</v>
      </c>
      <c r="O113" s="109" t="e">
        <f t="shared" ref="O113:O117" si="11">N113*J113</f>
        <v>#DIV/0!</v>
      </c>
      <c r="P113" s="6"/>
    </row>
    <row r="114" spans="1:16">
      <c r="A114" s="6" t="s">
        <v>170</v>
      </c>
      <c r="B114" s="6" t="s">
        <v>31</v>
      </c>
      <c r="C114" s="7" t="s">
        <v>314</v>
      </c>
      <c r="D114" s="121" t="s">
        <v>337</v>
      </c>
      <c r="E114" s="7" t="s">
        <v>398</v>
      </c>
      <c r="F114" s="7" t="s">
        <v>280</v>
      </c>
      <c r="G114" s="53">
        <v>24.9</v>
      </c>
      <c r="H114" s="53"/>
      <c r="I114" s="57" t="s">
        <v>25</v>
      </c>
      <c r="J114" s="60">
        <v>0</v>
      </c>
      <c r="K114" s="7">
        <v>40</v>
      </c>
      <c r="L114" s="7">
        <v>200</v>
      </c>
      <c r="M114" s="62"/>
      <c r="N114" s="107" t="e">
        <f t="shared" si="10"/>
        <v>#DIV/0!</v>
      </c>
      <c r="O114" s="109" t="e">
        <f t="shared" si="11"/>
        <v>#DIV/0!</v>
      </c>
      <c r="P114" s="6"/>
    </row>
    <row r="115" spans="1:16">
      <c r="A115" s="6" t="s">
        <v>170</v>
      </c>
      <c r="B115" s="6" t="s">
        <v>31</v>
      </c>
      <c r="C115" s="7" t="s">
        <v>315</v>
      </c>
      <c r="D115" s="121" t="s">
        <v>338</v>
      </c>
      <c r="E115" s="7" t="s">
        <v>398</v>
      </c>
      <c r="F115" s="7" t="s">
        <v>280</v>
      </c>
      <c r="G115" s="53">
        <v>45.6</v>
      </c>
      <c r="H115" s="53"/>
      <c r="I115" s="57" t="s">
        <v>25</v>
      </c>
      <c r="J115" s="60">
        <v>0</v>
      </c>
      <c r="K115" s="7">
        <v>40</v>
      </c>
      <c r="L115" s="7">
        <v>200</v>
      </c>
      <c r="M115" s="62"/>
      <c r="N115" s="107" t="e">
        <f t="shared" si="10"/>
        <v>#DIV/0!</v>
      </c>
      <c r="O115" s="109" t="e">
        <f t="shared" si="11"/>
        <v>#DIV/0!</v>
      </c>
      <c r="P115" s="6"/>
    </row>
    <row r="116" spans="1:16">
      <c r="A116" s="6" t="s">
        <v>170</v>
      </c>
      <c r="B116" s="6" t="s">
        <v>31</v>
      </c>
      <c r="C116" s="7" t="s">
        <v>321</v>
      </c>
      <c r="D116" s="121" t="s">
        <v>339</v>
      </c>
      <c r="E116" s="7" t="s">
        <v>398</v>
      </c>
      <c r="F116" s="7" t="s">
        <v>21</v>
      </c>
      <c r="G116" s="53">
        <v>3.1</v>
      </c>
      <c r="H116" s="53"/>
      <c r="I116" s="57" t="s">
        <v>20</v>
      </c>
      <c r="J116" s="60">
        <v>0</v>
      </c>
      <c r="K116" s="7">
        <v>40</v>
      </c>
      <c r="L116" s="7">
        <v>200</v>
      </c>
      <c r="M116" s="62"/>
      <c r="N116" s="107" t="e">
        <f t="shared" si="10"/>
        <v>#DIV/0!</v>
      </c>
      <c r="O116" s="109" t="e">
        <f t="shared" si="11"/>
        <v>#DIV/0!</v>
      </c>
      <c r="P116" s="6"/>
    </row>
    <row r="117" spans="1:16">
      <c r="A117" s="6" t="s">
        <v>170</v>
      </c>
      <c r="B117" s="6" t="s">
        <v>31</v>
      </c>
      <c r="C117" s="7" t="s">
        <v>316</v>
      </c>
      <c r="D117" s="121" t="s">
        <v>340</v>
      </c>
      <c r="E117" s="7" t="s">
        <v>398</v>
      </c>
      <c r="F117" s="7" t="s">
        <v>280</v>
      </c>
      <c r="G117" s="53">
        <v>29.6</v>
      </c>
      <c r="H117" s="53"/>
      <c r="I117" s="57" t="s">
        <v>25</v>
      </c>
      <c r="J117" s="60">
        <v>0</v>
      </c>
      <c r="K117" s="7">
        <v>40</v>
      </c>
      <c r="L117" s="7">
        <v>200</v>
      </c>
      <c r="M117" s="62"/>
      <c r="N117" s="107" t="e">
        <f t="shared" si="10"/>
        <v>#DIV/0!</v>
      </c>
      <c r="O117" s="109" t="e">
        <f t="shared" si="11"/>
        <v>#DIV/0!</v>
      </c>
      <c r="P117" s="6"/>
    </row>
    <row r="118" spans="1:16">
      <c r="A118" s="6" t="s">
        <v>170</v>
      </c>
      <c r="B118" s="6" t="s">
        <v>31</v>
      </c>
      <c r="C118" s="7" t="s">
        <v>317</v>
      </c>
      <c r="D118" s="121" t="s">
        <v>341</v>
      </c>
      <c r="E118" s="7" t="s">
        <v>398</v>
      </c>
      <c r="F118" s="7" t="s">
        <v>280</v>
      </c>
      <c r="G118" s="53">
        <v>29.5</v>
      </c>
      <c r="H118" s="53"/>
      <c r="I118" s="57" t="s">
        <v>25</v>
      </c>
      <c r="J118" s="60">
        <v>0</v>
      </c>
      <c r="K118" s="7">
        <v>40</v>
      </c>
      <c r="L118" s="7">
        <v>200</v>
      </c>
      <c r="M118" s="62"/>
      <c r="N118" s="107" t="e">
        <f t="shared" ref="N118:N140" si="12">G118/M118*L118</f>
        <v>#DIV/0!</v>
      </c>
      <c r="O118" s="109" t="e">
        <f t="shared" ref="O118:O140" si="13">N118*J118</f>
        <v>#DIV/0!</v>
      </c>
      <c r="P118" s="6"/>
    </row>
    <row r="119" spans="1:16">
      <c r="A119" s="6" t="s">
        <v>170</v>
      </c>
      <c r="B119" s="6" t="s">
        <v>31</v>
      </c>
      <c r="C119" s="7" t="s">
        <v>318</v>
      </c>
      <c r="D119" s="121" t="s">
        <v>342</v>
      </c>
      <c r="E119" s="7" t="s">
        <v>398</v>
      </c>
      <c r="F119" s="7" t="s">
        <v>280</v>
      </c>
      <c r="G119" s="53">
        <v>59</v>
      </c>
      <c r="H119" s="53"/>
      <c r="I119" s="57" t="s">
        <v>25</v>
      </c>
      <c r="J119" s="60">
        <v>0</v>
      </c>
      <c r="K119" s="7">
        <v>40</v>
      </c>
      <c r="L119" s="7">
        <v>200</v>
      </c>
      <c r="M119" s="62"/>
      <c r="N119" s="107" t="e">
        <f t="shared" si="12"/>
        <v>#DIV/0!</v>
      </c>
      <c r="O119" s="109" t="e">
        <f t="shared" si="13"/>
        <v>#DIV/0!</v>
      </c>
      <c r="P119" s="6"/>
    </row>
    <row r="120" spans="1:16">
      <c r="A120" s="6" t="s">
        <v>170</v>
      </c>
      <c r="B120" s="6" t="s">
        <v>31</v>
      </c>
      <c r="C120" s="7" t="s">
        <v>319</v>
      </c>
      <c r="D120" s="121" t="s">
        <v>260</v>
      </c>
      <c r="E120" s="7" t="s">
        <v>398</v>
      </c>
      <c r="F120" s="7" t="s">
        <v>27</v>
      </c>
      <c r="G120" s="53">
        <v>1.2</v>
      </c>
      <c r="H120" s="53"/>
      <c r="I120" s="57" t="s">
        <v>25</v>
      </c>
      <c r="J120" s="60">
        <v>0</v>
      </c>
      <c r="K120" s="7">
        <v>40</v>
      </c>
      <c r="L120" s="7">
        <v>200</v>
      </c>
      <c r="M120" s="62"/>
      <c r="N120" s="107" t="e">
        <f t="shared" si="12"/>
        <v>#DIV/0!</v>
      </c>
      <c r="O120" s="109" t="e">
        <f t="shared" si="13"/>
        <v>#DIV/0!</v>
      </c>
      <c r="P120" s="6"/>
    </row>
    <row r="121" spans="1:16">
      <c r="A121" s="6" t="s">
        <v>170</v>
      </c>
      <c r="B121" s="6" t="s">
        <v>31</v>
      </c>
      <c r="C121" s="7" t="s">
        <v>320</v>
      </c>
      <c r="D121" s="121" t="s">
        <v>259</v>
      </c>
      <c r="E121" s="7" t="s">
        <v>398</v>
      </c>
      <c r="F121" s="7" t="s">
        <v>27</v>
      </c>
      <c r="G121" s="53">
        <v>2.6</v>
      </c>
      <c r="H121" s="53"/>
      <c r="I121" s="57" t="s">
        <v>25</v>
      </c>
      <c r="J121" s="60">
        <v>0</v>
      </c>
      <c r="K121" s="7">
        <v>40</v>
      </c>
      <c r="L121" s="7">
        <v>200</v>
      </c>
      <c r="M121" s="62"/>
      <c r="N121" s="107" t="e">
        <f t="shared" si="12"/>
        <v>#DIV/0!</v>
      </c>
      <c r="O121" s="109" t="e">
        <f t="shared" si="13"/>
        <v>#DIV/0!</v>
      </c>
      <c r="P121" s="6"/>
    </row>
    <row r="122" spans="1:16">
      <c r="A122" s="6" t="s">
        <v>170</v>
      </c>
      <c r="B122" s="6" t="s">
        <v>31</v>
      </c>
      <c r="C122" s="7" t="s">
        <v>354</v>
      </c>
      <c r="D122" s="121" t="s">
        <v>23</v>
      </c>
      <c r="E122" s="7" t="s">
        <v>398</v>
      </c>
      <c r="F122" s="7" t="s">
        <v>27</v>
      </c>
      <c r="G122" s="53">
        <v>1.2</v>
      </c>
      <c r="H122" s="53"/>
      <c r="I122" s="57" t="s">
        <v>25</v>
      </c>
      <c r="J122" s="60">
        <v>0</v>
      </c>
      <c r="K122" s="7">
        <v>40</v>
      </c>
      <c r="L122" s="7">
        <v>200</v>
      </c>
      <c r="M122" s="62"/>
      <c r="N122" s="107" t="e">
        <f t="shared" si="12"/>
        <v>#DIV/0!</v>
      </c>
      <c r="O122" s="109" t="e">
        <f t="shared" si="13"/>
        <v>#DIV/0!</v>
      </c>
      <c r="P122" s="6"/>
    </row>
    <row r="123" spans="1:16">
      <c r="A123" s="6" t="s">
        <v>170</v>
      </c>
      <c r="B123" s="6" t="s">
        <v>31</v>
      </c>
      <c r="C123" s="7" t="s">
        <v>355</v>
      </c>
      <c r="D123" s="121" t="s">
        <v>23</v>
      </c>
      <c r="E123" s="7" t="s">
        <v>398</v>
      </c>
      <c r="F123" s="7" t="s">
        <v>27</v>
      </c>
      <c r="G123" s="53">
        <v>1.2</v>
      </c>
      <c r="H123" s="53"/>
      <c r="I123" s="57" t="s">
        <v>25</v>
      </c>
      <c r="J123" s="60">
        <v>0</v>
      </c>
      <c r="K123" s="7">
        <v>40</v>
      </c>
      <c r="L123" s="7">
        <v>200</v>
      </c>
      <c r="M123" s="62"/>
      <c r="N123" s="107" t="e">
        <f t="shared" si="12"/>
        <v>#DIV/0!</v>
      </c>
      <c r="O123" s="109" t="e">
        <f t="shared" si="13"/>
        <v>#DIV/0!</v>
      </c>
      <c r="P123" s="6"/>
    </row>
    <row r="124" spans="1:16">
      <c r="A124" s="6" t="s">
        <v>170</v>
      </c>
      <c r="B124" s="6" t="s">
        <v>31</v>
      </c>
      <c r="C124" s="7" t="s">
        <v>344</v>
      </c>
      <c r="D124" s="121" t="s">
        <v>259</v>
      </c>
      <c r="E124" s="7" t="s">
        <v>398</v>
      </c>
      <c r="F124" s="7" t="s">
        <v>27</v>
      </c>
      <c r="G124" s="53">
        <v>2.6</v>
      </c>
      <c r="H124" s="53"/>
      <c r="I124" s="57" t="s">
        <v>25</v>
      </c>
      <c r="J124" s="60">
        <v>0</v>
      </c>
      <c r="K124" s="7">
        <v>40</v>
      </c>
      <c r="L124" s="7">
        <v>200</v>
      </c>
      <c r="M124" s="62"/>
      <c r="N124" s="107" t="e">
        <f t="shared" si="12"/>
        <v>#DIV/0!</v>
      </c>
      <c r="O124" s="109" t="e">
        <f t="shared" si="13"/>
        <v>#DIV/0!</v>
      </c>
      <c r="P124" s="6"/>
    </row>
    <row r="125" spans="1:16">
      <c r="A125" s="6" t="s">
        <v>170</v>
      </c>
      <c r="B125" s="6" t="s">
        <v>31</v>
      </c>
      <c r="C125" s="7" t="s">
        <v>356</v>
      </c>
      <c r="D125" s="121" t="s">
        <v>23</v>
      </c>
      <c r="E125" s="7" t="s">
        <v>398</v>
      </c>
      <c r="F125" s="7" t="s">
        <v>27</v>
      </c>
      <c r="G125" s="53">
        <v>1.2</v>
      </c>
      <c r="H125" s="53"/>
      <c r="I125" s="57" t="s">
        <v>25</v>
      </c>
      <c r="J125" s="60">
        <v>0</v>
      </c>
      <c r="K125" s="7">
        <v>40</v>
      </c>
      <c r="L125" s="7">
        <v>200</v>
      </c>
      <c r="M125" s="62"/>
      <c r="N125" s="107" t="e">
        <f t="shared" si="12"/>
        <v>#DIV/0!</v>
      </c>
      <c r="O125" s="109" t="e">
        <f t="shared" si="13"/>
        <v>#DIV/0!</v>
      </c>
      <c r="P125" s="6"/>
    </row>
    <row r="126" spans="1:16">
      <c r="A126" s="6" t="s">
        <v>170</v>
      </c>
      <c r="B126" s="6" t="s">
        <v>31</v>
      </c>
      <c r="C126" s="7" t="s">
        <v>357</v>
      </c>
      <c r="D126" s="121" t="s">
        <v>23</v>
      </c>
      <c r="E126" s="7" t="s">
        <v>398</v>
      </c>
      <c r="F126" s="7" t="s">
        <v>27</v>
      </c>
      <c r="G126" s="53">
        <v>1.2</v>
      </c>
      <c r="H126" s="53"/>
      <c r="I126" s="57" t="s">
        <v>25</v>
      </c>
      <c r="J126" s="60">
        <v>0</v>
      </c>
      <c r="K126" s="7">
        <v>40</v>
      </c>
      <c r="L126" s="7">
        <v>200</v>
      </c>
      <c r="M126" s="62"/>
      <c r="N126" s="107" t="e">
        <f t="shared" si="12"/>
        <v>#DIV/0!</v>
      </c>
      <c r="O126" s="109" t="e">
        <f t="shared" si="13"/>
        <v>#DIV/0!</v>
      </c>
      <c r="P126" s="6"/>
    </row>
    <row r="127" spans="1:16">
      <c r="A127" s="6" t="s">
        <v>170</v>
      </c>
      <c r="B127" s="6" t="s">
        <v>31</v>
      </c>
      <c r="C127" s="7" t="s">
        <v>345</v>
      </c>
      <c r="D127" s="121" t="s">
        <v>385</v>
      </c>
      <c r="E127" s="7" t="s">
        <v>398</v>
      </c>
      <c r="F127" s="7" t="s">
        <v>21</v>
      </c>
      <c r="G127" s="53">
        <v>37.1</v>
      </c>
      <c r="H127" s="53"/>
      <c r="I127" s="57" t="s">
        <v>25</v>
      </c>
      <c r="J127" s="60">
        <v>0</v>
      </c>
      <c r="K127" s="7">
        <v>40</v>
      </c>
      <c r="L127" s="7">
        <v>200</v>
      </c>
      <c r="M127" s="62"/>
      <c r="N127" s="107" t="e">
        <f t="shared" si="12"/>
        <v>#DIV/0!</v>
      </c>
      <c r="O127" s="109" t="e">
        <f t="shared" si="13"/>
        <v>#DIV/0!</v>
      </c>
      <c r="P127" s="6"/>
    </row>
    <row r="128" spans="1:16">
      <c r="A128" s="6" t="s">
        <v>170</v>
      </c>
      <c r="B128" s="6" t="s">
        <v>31</v>
      </c>
      <c r="C128" s="7" t="s">
        <v>358</v>
      </c>
      <c r="D128" s="121" t="s">
        <v>384</v>
      </c>
      <c r="E128" s="7" t="s">
        <v>398</v>
      </c>
      <c r="F128" s="7" t="s">
        <v>21</v>
      </c>
      <c r="G128" s="53">
        <v>6.2</v>
      </c>
      <c r="H128" s="53"/>
      <c r="I128" s="57" t="s">
        <v>25</v>
      </c>
      <c r="J128" s="60">
        <v>0</v>
      </c>
      <c r="K128" s="7">
        <v>40</v>
      </c>
      <c r="L128" s="7">
        <v>200</v>
      </c>
      <c r="M128" s="62"/>
      <c r="N128" s="107" t="e">
        <f t="shared" si="12"/>
        <v>#DIV/0!</v>
      </c>
      <c r="O128" s="109" t="e">
        <f t="shared" si="13"/>
        <v>#DIV/0!</v>
      </c>
      <c r="P128" s="6"/>
    </row>
    <row r="129" spans="1:16">
      <c r="A129" s="6" t="s">
        <v>170</v>
      </c>
      <c r="B129" s="6" t="s">
        <v>31</v>
      </c>
      <c r="C129" s="7" t="s">
        <v>346</v>
      </c>
      <c r="D129" s="124" t="s">
        <v>383</v>
      </c>
      <c r="E129" s="7" t="s">
        <v>396</v>
      </c>
      <c r="F129" s="7" t="s">
        <v>21</v>
      </c>
      <c r="G129" s="53">
        <v>18.399999999999999</v>
      </c>
      <c r="H129" s="53"/>
      <c r="I129" s="57" t="s">
        <v>25</v>
      </c>
      <c r="J129" s="60">
        <v>0</v>
      </c>
      <c r="K129" s="7">
        <v>52</v>
      </c>
      <c r="L129" s="7">
        <v>255</v>
      </c>
      <c r="M129" s="62"/>
      <c r="N129" s="107" t="e">
        <f t="shared" si="12"/>
        <v>#DIV/0!</v>
      </c>
      <c r="O129" s="109" t="e">
        <f t="shared" si="13"/>
        <v>#DIV/0!</v>
      </c>
      <c r="P129" s="6"/>
    </row>
    <row r="130" spans="1:16">
      <c r="A130" s="6" t="s">
        <v>170</v>
      </c>
      <c r="B130" s="6" t="s">
        <v>31</v>
      </c>
      <c r="C130" s="7" t="s">
        <v>347</v>
      </c>
      <c r="D130" s="124" t="s">
        <v>382</v>
      </c>
      <c r="E130" s="7" t="s">
        <v>396</v>
      </c>
      <c r="F130" s="7" t="s">
        <v>21</v>
      </c>
      <c r="G130" s="53">
        <v>17.7</v>
      </c>
      <c r="H130" s="53"/>
      <c r="I130" s="57" t="s">
        <v>25</v>
      </c>
      <c r="J130" s="60">
        <v>0</v>
      </c>
      <c r="K130" s="7">
        <v>52</v>
      </c>
      <c r="L130" s="7">
        <v>255</v>
      </c>
      <c r="M130" s="62"/>
      <c r="N130" s="107" t="e">
        <f t="shared" si="12"/>
        <v>#DIV/0!</v>
      </c>
      <c r="O130" s="109" t="e">
        <f t="shared" si="13"/>
        <v>#DIV/0!</v>
      </c>
      <c r="P130" s="6"/>
    </row>
    <row r="131" spans="1:16">
      <c r="A131" s="6" t="s">
        <v>170</v>
      </c>
      <c r="B131" s="6" t="s">
        <v>31</v>
      </c>
      <c r="C131" s="7" t="s">
        <v>348</v>
      </c>
      <c r="D131" s="124" t="s">
        <v>381</v>
      </c>
      <c r="E131" s="7" t="s">
        <v>396</v>
      </c>
      <c r="F131" s="7" t="s">
        <v>343</v>
      </c>
      <c r="G131" s="53">
        <v>54</v>
      </c>
      <c r="H131" s="53"/>
      <c r="I131" s="57" t="s">
        <v>25</v>
      </c>
      <c r="J131" s="60">
        <v>0</v>
      </c>
      <c r="K131" s="7">
        <v>52</v>
      </c>
      <c r="L131" s="7">
        <v>255</v>
      </c>
      <c r="M131" s="62"/>
      <c r="N131" s="107" t="e">
        <f t="shared" si="12"/>
        <v>#DIV/0!</v>
      </c>
      <c r="O131" s="109" t="e">
        <f t="shared" si="13"/>
        <v>#DIV/0!</v>
      </c>
      <c r="P131" s="6"/>
    </row>
    <row r="132" spans="1:16">
      <c r="A132" s="6" t="s">
        <v>170</v>
      </c>
      <c r="B132" s="6" t="s">
        <v>31</v>
      </c>
      <c r="C132" s="7" t="s">
        <v>349</v>
      </c>
      <c r="D132" s="124" t="s">
        <v>323</v>
      </c>
      <c r="E132" s="7" t="s">
        <v>396</v>
      </c>
      <c r="F132" s="7" t="s">
        <v>343</v>
      </c>
      <c r="G132" s="53">
        <v>16.899999999999999</v>
      </c>
      <c r="H132" s="53"/>
      <c r="I132" s="57" t="s">
        <v>25</v>
      </c>
      <c r="J132" s="60">
        <v>0</v>
      </c>
      <c r="K132" s="7">
        <v>52</v>
      </c>
      <c r="L132" s="7">
        <v>255</v>
      </c>
      <c r="M132" s="62"/>
      <c r="N132" s="107" t="e">
        <f t="shared" si="12"/>
        <v>#DIV/0!</v>
      </c>
      <c r="O132" s="109" t="e">
        <f t="shared" si="13"/>
        <v>#DIV/0!</v>
      </c>
      <c r="P132" s="6"/>
    </row>
    <row r="133" spans="1:16">
      <c r="A133" s="6" t="s">
        <v>170</v>
      </c>
      <c r="B133" s="6" t="s">
        <v>31</v>
      </c>
      <c r="C133" s="7" t="s">
        <v>350</v>
      </c>
      <c r="D133" s="124" t="s">
        <v>323</v>
      </c>
      <c r="E133" s="7" t="s">
        <v>396</v>
      </c>
      <c r="F133" s="7" t="s">
        <v>343</v>
      </c>
      <c r="G133" s="53">
        <v>16.399999999999999</v>
      </c>
      <c r="H133" s="53"/>
      <c r="I133" s="57" t="s">
        <v>25</v>
      </c>
      <c r="J133" s="60">
        <v>0</v>
      </c>
      <c r="K133" s="7">
        <v>52</v>
      </c>
      <c r="L133" s="7">
        <v>255</v>
      </c>
      <c r="M133" s="62"/>
      <c r="N133" s="107" t="e">
        <f t="shared" si="12"/>
        <v>#DIV/0!</v>
      </c>
      <c r="O133" s="109" t="e">
        <f t="shared" si="13"/>
        <v>#DIV/0!</v>
      </c>
      <c r="P133" s="6"/>
    </row>
    <row r="134" spans="1:16">
      <c r="A134" s="6" t="s">
        <v>170</v>
      </c>
      <c r="B134" s="6" t="s">
        <v>31</v>
      </c>
      <c r="C134" s="7" t="s">
        <v>351</v>
      </c>
      <c r="D134" s="124" t="s">
        <v>323</v>
      </c>
      <c r="E134" s="7" t="s">
        <v>396</v>
      </c>
      <c r="F134" s="7" t="s">
        <v>343</v>
      </c>
      <c r="G134" s="53">
        <v>16</v>
      </c>
      <c r="H134" s="53"/>
      <c r="I134" s="57" t="s">
        <v>25</v>
      </c>
      <c r="J134" s="60">
        <v>0</v>
      </c>
      <c r="K134" s="7">
        <v>52</v>
      </c>
      <c r="L134" s="7">
        <v>255</v>
      </c>
      <c r="M134" s="62"/>
      <c r="N134" s="107" t="e">
        <f t="shared" si="12"/>
        <v>#DIV/0!</v>
      </c>
      <c r="O134" s="109" t="e">
        <f t="shared" si="13"/>
        <v>#DIV/0!</v>
      </c>
      <c r="P134" s="6"/>
    </row>
    <row r="135" spans="1:16">
      <c r="A135" s="6" t="s">
        <v>170</v>
      </c>
      <c r="B135" s="6" t="s">
        <v>31</v>
      </c>
      <c r="C135" s="7" t="s">
        <v>352</v>
      </c>
      <c r="D135" s="124" t="s">
        <v>323</v>
      </c>
      <c r="E135" s="7" t="s">
        <v>396</v>
      </c>
      <c r="F135" s="7" t="s">
        <v>343</v>
      </c>
      <c r="G135" s="53">
        <v>15.8</v>
      </c>
      <c r="H135" s="53"/>
      <c r="I135" s="57" t="s">
        <v>25</v>
      </c>
      <c r="J135" s="60">
        <v>0</v>
      </c>
      <c r="K135" s="7">
        <v>52</v>
      </c>
      <c r="L135" s="7">
        <v>255</v>
      </c>
      <c r="M135" s="62"/>
      <c r="N135" s="107" t="e">
        <f t="shared" si="12"/>
        <v>#DIV/0!</v>
      </c>
      <c r="O135" s="109" t="e">
        <f t="shared" si="13"/>
        <v>#DIV/0!</v>
      </c>
      <c r="P135" s="6"/>
    </row>
    <row r="136" spans="1:16">
      <c r="A136" s="6" t="s">
        <v>170</v>
      </c>
      <c r="B136" s="6" t="s">
        <v>31</v>
      </c>
      <c r="C136" s="7" t="s">
        <v>353</v>
      </c>
      <c r="D136" s="124" t="s">
        <v>323</v>
      </c>
      <c r="E136" s="7" t="s">
        <v>396</v>
      </c>
      <c r="F136" s="7" t="s">
        <v>343</v>
      </c>
      <c r="G136" s="53">
        <v>15.8</v>
      </c>
      <c r="H136" s="53"/>
      <c r="I136" s="57" t="s">
        <v>25</v>
      </c>
      <c r="J136" s="60">
        <v>0</v>
      </c>
      <c r="K136" s="7">
        <v>52</v>
      </c>
      <c r="L136" s="7">
        <v>255</v>
      </c>
      <c r="M136" s="62"/>
      <c r="N136" s="107" t="e">
        <f t="shared" si="12"/>
        <v>#DIV/0!</v>
      </c>
      <c r="O136" s="109" t="e">
        <f t="shared" si="13"/>
        <v>#DIV/0!</v>
      </c>
      <c r="P136" s="6"/>
    </row>
    <row r="137" spans="1:16">
      <c r="A137" s="6" t="s">
        <v>170</v>
      </c>
      <c r="B137" s="6" t="s">
        <v>31</v>
      </c>
      <c r="C137" s="7" t="s">
        <v>359</v>
      </c>
      <c r="D137" s="125" t="s">
        <v>322</v>
      </c>
      <c r="E137" s="7" t="s">
        <v>397</v>
      </c>
      <c r="F137" s="7" t="s">
        <v>343</v>
      </c>
      <c r="G137" s="53">
        <v>17.8</v>
      </c>
      <c r="H137" s="53"/>
      <c r="I137" s="57" t="s">
        <v>25</v>
      </c>
      <c r="J137" s="60">
        <v>0</v>
      </c>
      <c r="K137" s="7">
        <v>52</v>
      </c>
      <c r="L137" s="7">
        <v>255</v>
      </c>
      <c r="M137" s="62"/>
      <c r="N137" s="107" t="e">
        <f t="shared" si="12"/>
        <v>#DIV/0!</v>
      </c>
      <c r="O137" s="109" t="e">
        <f t="shared" si="13"/>
        <v>#DIV/0!</v>
      </c>
      <c r="P137" s="6"/>
    </row>
    <row r="138" spans="1:16">
      <c r="A138" s="6" t="s">
        <v>170</v>
      </c>
      <c r="B138" s="6" t="s">
        <v>31</v>
      </c>
      <c r="C138" s="7" t="s">
        <v>360</v>
      </c>
      <c r="D138" s="125" t="s">
        <v>380</v>
      </c>
      <c r="E138" s="7" t="s">
        <v>397</v>
      </c>
      <c r="F138" s="7" t="s">
        <v>21</v>
      </c>
      <c r="G138" s="53">
        <v>30.7</v>
      </c>
      <c r="H138" s="53"/>
      <c r="I138" s="57" t="s">
        <v>25</v>
      </c>
      <c r="J138" s="60">
        <v>0</v>
      </c>
      <c r="K138" s="7">
        <v>52</v>
      </c>
      <c r="L138" s="7">
        <v>255</v>
      </c>
      <c r="M138" s="62"/>
      <c r="N138" s="107" t="e">
        <f t="shared" si="12"/>
        <v>#DIV/0!</v>
      </c>
      <c r="O138" s="109" t="e">
        <f t="shared" si="13"/>
        <v>#DIV/0!</v>
      </c>
      <c r="P138" s="6"/>
    </row>
    <row r="139" spans="1:16">
      <c r="A139" s="6" t="s">
        <v>170</v>
      </c>
      <c r="B139" s="6" t="s">
        <v>31</v>
      </c>
      <c r="C139" s="7" t="s">
        <v>361</v>
      </c>
      <c r="D139" s="124" t="s">
        <v>379</v>
      </c>
      <c r="E139" s="7" t="s">
        <v>396</v>
      </c>
      <c r="F139" s="7" t="s">
        <v>27</v>
      </c>
      <c r="G139" s="53">
        <v>4</v>
      </c>
      <c r="H139" s="53"/>
      <c r="I139" s="57" t="s">
        <v>25</v>
      </c>
      <c r="J139" s="60">
        <v>0</v>
      </c>
      <c r="K139" s="7">
        <v>52</v>
      </c>
      <c r="L139" s="7">
        <v>255</v>
      </c>
      <c r="M139" s="62"/>
      <c r="N139" s="107" t="e">
        <f t="shared" si="12"/>
        <v>#DIV/0!</v>
      </c>
      <c r="O139" s="109" t="e">
        <f t="shared" si="13"/>
        <v>#DIV/0!</v>
      </c>
      <c r="P139" s="6"/>
    </row>
    <row r="140" spans="1:16">
      <c r="A140" s="6" t="s">
        <v>170</v>
      </c>
      <c r="B140" s="6" t="s">
        <v>31</v>
      </c>
      <c r="C140" s="7" t="s">
        <v>366</v>
      </c>
      <c r="D140" s="124" t="s">
        <v>23</v>
      </c>
      <c r="E140" s="7" t="s">
        <v>396</v>
      </c>
      <c r="F140" s="7" t="s">
        <v>27</v>
      </c>
      <c r="G140" s="53">
        <v>1.4</v>
      </c>
      <c r="H140" s="53"/>
      <c r="I140" s="57" t="s">
        <v>25</v>
      </c>
      <c r="J140" s="60">
        <v>0</v>
      </c>
      <c r="K140" s="7">
        <v>52</v>
      </c>
      <c r="L140" s="7">
        <v>255</v>
      </c>
      <c r="M140" s="62"/>
      <c r="N140" s="107" t="e">
        <f t="shared" si="12"/>
        <v>#DIV/0!</v>
      </c>
      <c r="O140" s="109" t="e">
        <f t="shared" si="13"/>
        <v>#DIV/0!</v>
      </c>
      <c r="P140" s="6"/>
    </row>
    <row r="141" spans="1:16">
      <c r="A141" s="6" t="s">
        <v>170</v>
      </c>
      <c r="B141" s="6" t="s">
        <v>31</v>
      </c>
      <c r="C141" s="7" t="s">
        <v>362</v>
      </c>
      <c r="D141" s="57" t="s">
        <v>150</v>
      </c>
      <c r="E141" s="7" t="s">
        <v>218</v>
      </c>
      <c r="F141" s="7"/>
      <c r="G141" s="53"/>
      <c r="H141" s="53">
        <v>7.7</v>
      </c>
      <c r="I141" s="57"/>
      <c r="J141" s="105"/>
      <c r="K141" s="106"/>
      <c r="L141" s="106"/>
      <c r="M141" s="114"/>
      <c r="N141" s="115"/>
      <c r="O141" s="116"/>
      <c r="P141" s="117"/>
    </row>
    <row r="142" spans="1:16">
      <c r="A142" s="6" t="s">
        <v>170</v>
      </c>
      <c r="B142" s="6" t="s">
        <v>31</v>
      </c>
      <c r="C142" s="7" t="s">
        <v>363</v>
      </c>
      <c r="D142" s="124" t="s">
        <v>19</v>
      </c>
      <c r="E142" s="7" t="s">
        <v>396</v>
      </c>
      <c r="F142" s="7" t="s">
        <v>21</v>
      </c>
      <c r="G142" s="53">
        <v>13.8</v>
      </c>
      <c r="H142" s="53"/>
      <c r="I142" s="57" t="s">
        <v>25</v>
      </c>
      <c r="J142" s="60">
        <v>0</v>
      </c>
      <c r="K142" s="7">
        <v>52</v>
      </c>
      <c r="L142" s="7">
        <v>255</v>
      </c>
      <c r="M142" s="62"/>
      <c r="N142" s="107" t="e">
        <f t="shared" ref="N142" si="14">G142/M142*L142</f>
        <v>#DIV/0!</v>
      </c>
      <c r="O142" s="109" t="e">
        <f t="shared" ref="O142" si="15">N142*J142</f>
        <v>#DIV/0!</v>
      </c>
      <c r="P142" s="6"/>
    </row>
    <row r="143" spans="1:16">
      <c r="A143" s="6" t="s">
        <v>170</v>
      </c>
      <c r="B143" s="6" t="s">
        <v>31</v>
      </c>
      <c r="C143" s="7" t="s">
        <v>364</v>
      </c>
      <c r="D143" s="57" t="s">
        <v>378</v>
      </c>
      <c r="E143" s="7" t="s">
        <v>218</v>
      </c>
      <c r="F143" s="7"/>
      <c r="G143" s="53"/>
      <c r="H143" s="53">
        <v>17</v>
      </c>
      <c r="I143" s="57"/>
      <c r="J143" s="105"/>
      <c r="K143" s="106"/>
      <c r="L143" s="106"/>
      <c r="M143" s="114"/>
      <c r="N143" s="115"/>
      <c r="O143" s="116"/>
      <c r="P143" s="117"/>
    </row>
    <row r="144" spans="1:16">
      <c r="A144" s="6" t="s">
        <v>170</v>
      </c>
      <c r="B144" s="6" t="s">
        <v>31</v>
      </c>
      <c r="C144" s="7" t="s">
        <v>365</v>
      </c>
      <c r="D144" s="124" t="s">
        <v>271</v>
      </c>
      <c r="E144" s="7" t="s">
        <v>396</v>
      </c>
      <c r="F144" s="7" t="s">
        <v>27</v>
      </c>
      <c r="G144" s="53">
        <v>3.9</v>
      </c>
      <c r="H144" s="53"/>
      <c r="I144" s="57" t="s">
        <v>25</v>
      </c>
      <c r="J144" s="60">
        <v>0</v>
      </c>
      <c r="K144" s="7">
        <v>52</v>
      </c>
      <c r="L144" s="7">
        <v>255</v>
      </c>
      <c r="M144" s="62"/>
      <c r="N144" s="107" t="e">
        <f t="shared" ref="N144" si="16">G144/M144*L144</f>
        <v>#DIV/0!</v>
      </c>
      <c r="O144" s="109" t="e">
        <f t="shared" ref="O144" si="17">N144*J144</f>
        <v>#DIV/0!</v>
      </c>
      <c r="P144" s="6"/>
    </row>
    <row r="145" spans="1:16">
      <c r="A145" s="6" t="s">
        <v>170</v>
      </c>
      <c r="B145" s="6" t="s">
        <v>31</v>
      </c>
      <c r="C145" s="7" t="s">
        <v>367</v>
      </c>
      <c r="D145" s="57" t="s">
        <v>18</v>
      </c>
      <c r="E145" s="7" t="s">
        <v>218</v>
      </c>
      <c r="F145" s="7"/>
      <c r="G145" s="53"/>
      <c r="H145" s="53">
        <v>4.7</v>
      </c>
      <c r="I145" s="57"/>
      <c r="J145" s="105"/>
      <c r="K145" s="106"/>
      <c r="L145" s="106"/>
      <c r="M145" s="114"/>
      <c r="N145" s="115"/>
      <c r="O145" s="116"/>
      <c r="P145" s="117"/>
    </row>
    <row r="146" spans="1:16">
      <c r="A146" s="6" t="s">
        <v>170</v>
      </c>
      <c r="B146" s="6" t="s">
        <v>31</v>
      </c>
      <c r="C146" s="7" t="s">
        <v>368</v>
      </c>
      <c r="D146" s="57" t="s">
        <v>376</v>
      </c>
      <c r="E146" s="7" t="s">
        <v>218</v>
      </c>
      <c r="F146" s="7"/>
      <c r="G146" s="53"/>
      <c r="H146" s="53">
        <v>7.9</v>
      </c>
      <c r="I146" s="57"/>
      <c r="J146" s="105"/>
      <c r="K146" s="106"/>
      <c r="L146" s="106"/>
      <c r="M146" s="114"/>
      <c r="N146" s="115"/>
      <c r="O146" s="116"/>
      <c r="P146" s="117"/>
    </row>
    <row r="147" spans="1:16">
      <c r="A147" s="6" t="s">
        <v>170</v>
      </c>
      <c r="B147" s="6" t="s">
        <v>31</v>
      </c>
      <c r="C147" s="7" t="s">
        <v>369</v>
      </c>
      <c r="D147" s="57" t="s">
        <v>377</v>
      </c>
      <c r="E147" s="7" t="s">
        <v>218</v>
      </c>
      <c r="F147" s="7"/>
      <c r="G147" s="53"/>
      <c r="H147" s="53">
        <v>2.2999999999999998</v>
      </c>
      <c r="I147" s="57"/>
      <c r="J147" s="105"/>
      <c r="K147" s="106"/>
      <c r="L147" s="106"/>
      <c r="M147" s="114"/>
      <c r="N147" s="115"/>
      <c r="O147" s="116"/>
      <c r="P147" s="117"/>
    </row>
    <row r="148" spans="1:16">
      <c r="A148" s="6" t="s">
        <v>170</v>
      </c>
      <c r="B148" s="6" t="s">
        <v>31</v>
      </c>
      <c r="C148" s="7" t="s">
        <v>370</v>
      </c>
      <c r="D148" s="57" t="s">
        <v>376</v>
      </c>
      <c r="E148" s="7" t="s">
        <v>218</v>
      </c>
      <c r="F148" s="7"/>
      <c r="G148" s="53"/>
      <c r="H148" s="53">
        <v>0.6</v>
      </c>
      <c r="I148" s="57"/>
      <c r="J148" s="105"/>
      <c r="K148" s="106"/>
      <c r="L148" s="106"/>
      <c r="M148" s="114"/>
      <c r="N148" s="115"/>
      <c r="O148" s="116"/>
      <c r="P148" s="117"/>
    </row>
    <row r="149" spans="1:16">
      <c r="A149" s="6" t="s">
        <v>170</v>
      </c>
      <c r="B149" s="6" t="s">
        <v>31</v>
      </c>
      <c r="C149" s="7" t="s">
        <v>371</v>
      </c>
      <c r="D149" s="57" t="s">
        <v>376</v>
      </c>
      <c r="E149" s="7" t="s">
        <v>218</v>
      </c>
      <c r="F149" s="7"/>
      <c r="G149" s="53"/>
      <c r="H149" s="53">
        <v>0.8</v>
      </c>
      <c r="I149" s="57"/>
      <c r="J149" s="105"/>
      <c r="K149" s="106"/>
      <c r="L149" s="106"/>
      <c r="M149" s="114"/>
      <c r="N149" s="115"/>
      <c r="O149" s="116"/>
      <c r="P149" s="117"/>
    </row>
    <row r="150" spans="1:16">
      <c r="A150" s="6" t="s">
        <v>170</v>
      </c>
      <c r="B150" s="6" t="s">
        <v>31</v>
      </c>
      <c r="C150" s="7" t="s">
        <v>372</v>
      </c>
      <c r="D150" s="57" t="s">
        <v>375</v>
      </c>
      <c r="E150" s="7" t="s">
        <v>218</v>
      </c>
      <c r="F150" s="7"/>
      <c r="G150" s="53"/>
      <c r="H150" s="53">
        <v>81.099999999999994</v>
      </c>
      <c r="I150" s="57"/>
      <c r="J150" s="105"/>
      <c r="K150" s="106"/>
      <c r="L150" s="106"/>
      <c r="M150" s="114"/>
      <c r="N150" s="115"/>
      <c r="O150" s="116"/>
      <c r="P150" s="117"/>
    </row>
    <row r="151" spans="1:16" ht="14" thickBot="1">
      <c r="A151" s="6" t="s">
        <v>170</v>
      </c>
      <c r="B151" s="6" t="s">
        <v>31</v>
      </c>
      <c r="C151" s="7" t="s">
        <v>373</v>
      </c>
      <c r="D151" s="57" t="s">
        <v>374</v>
      </c>
      <c r="E151" s="7" t="s">
        <v>218</v>
      </c>
      <c r="F151" s="7" t="s">
        <v>27</v>
      </c>
      <c r="G151" s="53"/>
      <c r="H151" s="53">
        <v>26.5</v>
      </c>
      <c r="I151" s="57"/>
      <c r="J151" s="105"/>
      <c r="K151" s="106"/>
      <c r="L151" s="106"/>
      <c r="M151" s="114"/>
      <c r="N151" s="115"/>
      <c r="O151" s="116"/>
      <c r="P151" s="117"/>
    </row>
    <row r="152" spans="1:16" ht="14" thickBot="1">
      <c r="A152" s="54" t="s">
        <v>170</v>
      </c>
      <c r="B152" s="55"/>
      <c r="C152" s="55"/>
      <c r="D152" s="58"/>
      <c r="E152" s="58"/>
      <c r="F152" s="58" t="s">
        <v>10</v>
      </c>
      <c r="G152" s="56">
        <f>SUM(G2:G151)</f>
        <v>1941.3000000000004</v>
      </c>
      <c r="H152" s="56">
        <f>SUM(H2:H151)</f>
        <v>965.50000000000011</v>
      </c>
      <c r="I152" s="58"/>
      <c r="J152" s="108"/>
      <c r="K152" s="55"/>
      <c r="L152" s="55"/>
      <c r="M152" s="10"/>
      <c r="N152" s="110" t="e">
        <f>SUM(N2:N151)</f>
        <v>#DIV/0!</v>
      </c>
      <c r="O152" s="110" t="e">
        <f>SUM(O2:O151)</f>
        <v>#DIV/0!</v>
      </c>
      <c r="P152" s="67"/>
    </row>
    <row r="153" spans="1:16">
      <c r="F153" s="8"/>
    </row>
    <row r="154" spans="1:16">
      <c r="F154" s="8"/>
    </row>
    <row r="155" spans="1:16">
      <c r="F155" s="8"/>
    </row>
    <row r="156" spans="1:16">
      <c r="F156" s="8"/>
    </row>
    <row r="157" spans="1:16">
      <c r="F157" s="8"/>
    </row>
  </sheetData>
  <autoFilter ref="A1:O152" xr:uid="{BB861405-EA17-4DCC-8054-37FE7FA5FACB}"/>
  <phoneticPr fontId="9" type="noConversion"/>
  <pageMargins left="0.7" right="0.7" top="0.75" bottom="0.75" header="0.3" footer="0.3"/>
  <pageSetup paperSize="8" scale="69"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88112-DB6B-4D64-AF5B-CA4E742BE834}">
  <sheetPr>
    <tabColor theme="5"/>
  </sheetPr>
  <dimension ref="A1:G11"/>
  <sheetViews>
    <sheetView workbookViewId="0">
      <selection activeCell="C29" sqref="C29"/>
    </sheetView>
  </sheetViews>
  <sheetFormatPr defaultRowHeight="13.5"/>
  <cols>
    <col min="1" max="1" width="3.4609375" customWidth="1"/>
    <col min="2" max="2" width="50.61328125" bestFit="1" customWidth="1"/>
    <col min="3" max="7" width="16.84375" customWidth="1"/>
  </cols>
  <sheetData>
    <row r="1" spans="1:7" ht="15">
      <c r="A1" s="139" t="s">
        <v>130</v>
      </c>
      <c r="B1" s="140"/>
      <c r="C1" s="140"/>
      <c r="D1" s="140"/>
      <c r="E1" s="140"/>
      <c r="F1" s="140"/>
      <c r="G1" s="140"/>
    </row>
    <row r="2" spans="1:7" ht="54">
      <c r="A2" s="68"/>
      <c r="B2" s="69"/>
      <c r="C2" s="70" t="s">
        <v>131</v>
      </c>
      <c r="D2" s="70" t="s">
        <v>132</v>
      </c>
      <c r="E2" s="70" t="s">
        <v>133</v>
      </c>
      <c r="F2" s="71" t="s">
        <v>134</v>
      </c>
      <c r="G2" s="71" t="s">
        <v>135</v>
      </c>
    </row>
    <row r="3" spans="1:7">
      <c r="A3" s="72"/>
      <c r="B3" s="73"/>
      <c r="C3" s="74"/>
      <c r="D3" s="74"/>
      <c r="E3" s="75"/>
      <c r="F3" s="75"/>
      <c r="G3" s="76"/>
    </row>
    <row r="4" spans="1:7">
      <c r="A4" s="77"/>
      <c r="B4" s="78" t="s">
        <v>136</v>
      </c>
      <c r="C4" s="79">
        <v>495</v>
      </c>
      <c r="D4" s="80">
        <v>2</v>
      </c>
      <c r="E4" s="81">
        <v>0</v>
      </c>
      <c r="F4" s="82">
        <f>C4*E4</f>
        <v>0</v>
      </c>
      <c r="G4" s="83">
        <f>D4*F4</f>
        <v>0</v>
      </c>
    </row>
    <row r="5" spans="1:7" ht="12.75" customHeight="1">
      <c r="A5" s="77"/>
      <c r="B5" s="78" t="s">
        <v>137</v>
      </c>
      <c r="C5" s="79">
        <v>495</v>
      </c>
      <c r="D5" s="80">
        <v>2</v>
      </c>
      <c r="E5" s="81">
        <v>0</v>
      </c>
      <c r="F5" s="82">
        <f t="shared" ref="F5:G5" si="0">C5*E5</f>
        <v>0</v>
      </c>
      <c r="G5" s="83">
        <f t="shared" si="0"/>
        <v>0</v>
      </c>
    </row>
    <row r="6" spans="1:7" ht="14" thickBot="1">
      <c r="A6" s="84"/>
      <c r="B6" s="85" t="s">
        <v>138</v>
      </c>
      <c r="C6" s="86">
        <v>225</v>
      </c>
      <c r="D6" s="87">
        <v>2</v>
      </c>
      <c r="E6" s="81">
        <v>0</v>
      </c>
      <c r="F6" s="82">
        <f>C6*E6</f>
        <v>0</v>
      </c>
      <c r="G6" s="83">
        <f>D6*F6</f>
        <v>0</v>
      </c>
    </row>
    <row r="7" spans="1:7" ht="14" thickBot="1">
      <c r="A7" s="88"/>
      <c r="B7" s="89" t="s">
        <v>139</v>
      </c>
      <c r="C7" s="90">
        <f>SUM(C4:C6)</f>
        <v>1215</v>
      </c>
      <c r="D7" s="91"/>
      <c r="E7" s="92"/>
      <c r="F7" s="92">
        <f>F4+F5+F6</f>
        <v>0</v>
      </c>
      <c r="G7" s="92">
        <f>G4+G5+G6</f>
        <v>0</v>
      </c>
    </row>
    <row r="10" spans="1:7">
      <c r="B10" s="141" t="s">
        <v>399</v>
      </c>
      <c r="C10" s="141"/>
      <c r="D10" s="141"/>
      <c r="E10" s="141"/>
      <c r="F10" s="141"/>
      <c r="G10" s="141"/>
    </row>
    <row r="11" spans="1:7">
      <c r="B11" s="141"/>
      <c r="C11" s="141"/>
      <c r="D11" s="141"/>
      <c r="E11" s="141"/>
      <c r="F11" s="141"/>
      <c r="G11" s="141"/>
    </row>
  </sheetData>
  <protectedRanges>
    <protectedRange algorithmName="SHA-512" hashValue="qd/YDRvQnyD0duaZkCyS71woS7GiMIv5aRaoE+NEvMbCmowLU6KhGTvvyWDjPEwAchFIYl72m3Qs/ZecgSGMYA==" saltValue="1q0eLsSE/WzTRBZsQnOIZA==" spinCount="100000" sqref="F3:G3 A3:D7" name="Bereik1"/>
    <protectedRange algorithmName="SHA-512" hashValue="qd/YDRvQnyD0duaZkCyS71woS7GiMIv5aRaoE+NEvMbCmowLU6KhGTvvyWDjPEwAchFIYl72m3Qs/ZecgSGMYA==" saltValue="1q0eLsSE/WzTRBZsQnOIZA==" spinCount="100000" sqref="F4:G7" name="Bereik1_1"/>
  </protectedRanges>
  <mergeCells count="2">
    <mergeCell ref="A1:G1"/>
    <mergeCell ref="B10:G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58529-052A-4852-A5C3-AC53988A2119}">
  <sheetPr>
    <tabColor theme="9" tint="0.79998168889431442"/>
  </sheetPr>
  <dimension ref="A1:H86"/>
  <sheetViews>
    <sheetView workbookViewId="0">
      <selection activeCell="A10" sqref="A10"/>
    </sheetView>
  </sheetViews>
  <sheetFormatPr defaultColWidth="8" defaultRowHeight="13.5"/>
  <cols>
    <col min="1" max="1" width="61.3828125" style="17" customWidth="1"/>
    <col min="2" max="5" width="18.15234375" style="17" customWidth="1"/>
    <col min="6" max="6" width="18.765625" style="17" customWidth="1"/>
    <col min="7" max="16384" width="8" style="17"/>
  </cols>
  <sheetData>
    <row r="1" spans="1:8" ht="14.5">
      <c r="A1" s="16" t="s">
        <v>32</v>
      </c>
      <c r="B1" s="16"/>
      <c r="C1" s="16"/>
      <c r="D1" s="16"/>
      <c r="E1" s="16"/>
      <c r="F1" s="16"/>
      <c r="G1" s="18"/>
      <c r="H1" s="19"/>
    </row>
    <row r="2" spans="1:8" ht="14.5">
      <c r="A2" s="16" t="s">
        <v>33</v>
      </c>
      <c r="B2" s="16"/>
      <c r="C2" s="16"/>
      <c r="D2" s="16"/>
      <c r="E2" s="16"/>
      <c r="F2" s="16"/>
      <c r="G2" s="18"/>
      <c r="H2" s="19"/>
    </row>
    <row r="3" spans="1:8" ht="14.5">
      <c r="A3" s="20" t="s">
        <v>34</v>
      </c>
      <c r="B3" s="21" t="s">
        <v>35</v>
      </c>
      <c r="C3" s="21" t="s">
        <v>36</v>
      </c>
      <c r="D3" s="21" t="s">
        <v>37</v>
      </c>
      <c r="E3" s="22" t="s">
        <v>38</v>
      </c>
      <c r="F3" s="16"/>
      <c r="G3" s="18"/>
      <c r="H3" s="19"/>
    </row>
    <row r="4" spans="1:8" ht="14.5">
      <c r="A4" s="23" t="s">
        <v>39</v>
      </c>
      <c r="B4" s="24">
        <v>0</v>
      </c>
      <c r="C4" s="25">
        <v>0</v>
      </c>
      <c r="D4" s="24">
        <v>0</v>
      </c>
      <c r="E4" s="26">
        <f>SUM(B4:D4)</f>
        <v>0</v>
      </c>
      <c r="F4" s="16"/>
      <c r="G4" s="18"/>
      <c r="H4" s="19"/>
    </row>
    <row r="5" spans="1:8" ht="14.5">
      <c r="A5" s="23" t="s">
        <v>40</v>
      </c>
      <c r="B5" s="24">
        <v>0</v>
      </c>
      <c r="C5" s="25">
        <v>0</v>
      </c>
      <c r="D5" s="24">
        <v>0</v>
      </c>
      <c r="E5" s="26">
        <f t="shared" ref="E5:E19" si="0">SUM(B5:D5)</f>
        <v>0</v>
      </c>
      <c r="F5" s="16"/>
      <c r="G5" s="18"/>
      <c r="H5" s="19"/>
    </row>
    <row r="6" spans="1:8" ht="14.5">
      <c r="A6" s="23" t="s">
        <v>41</v>
      </c>
      <c r="B6" s="24">
        <v>0</v>
      </c>
      <c r="C6" s="25">
        <v>0</v>
      </c>
      <c r="D6" s="24">
        <v>0</v>
      </c>
      <c r="E6" s="26">
        <f t="shared" si="0"/>
        <v>0</v>
      </c>
      <c r="F6" s="16"/>
      <c r="G6" s="18"/>
      <c r="H6" s="19"/>
    </row>
    <row r="7" spans="1:8" ht="14.5">
      <c r="A7" s="23" t="s">
        <v>42</v>
      </c>
      <c r="B7" s="24">
        <v>0</v>
      </c>
      <c r="C7" s="25">
        <v>0</v>
      </c>
      <c r="D7" s="24">
        <v>0</v>
      </c>
      <c r="E7" s="26">
        <f t="shared" si="0"/>
        <v>0</v>
      </c>
      <c r="F7" s="16"/>
      <c r="G7" s="18"/>
      <c r="H7" s="19"/>
    </row>
    <row r="8" spans="1:8" ht="14.5">
      <c r="A8" s="23" t="s">
        <v>43</v>
      </c>
      <c r="B8" s="24">
        <v>0</v>
      </c>
      <c r="C8" s="25">
        <v>0</v>
      </c>
      <c r="D8" s="24">
        <v>0</v>
      </c>
      <c r="E8" s="26">
        <f t="shared" si="0"/>
        <v>0</v>
      </c>
      <c r="F8" s="16"/>
      <c r="G8" s="18"/>
      <c r="H8" s="19"/>
    </row>
    <row r="9" spans="1:8" ht="14.5">
      <c r="A9" s="23" t="s">
        <v>44</v>
      </c>
      <c r="B9" s="24">
        <v>0</v>
      </c>
      <c r="C9" s="25">
        <v>0</v>
      </c>
      <c r="D9" s="24">
        <v>0</v>
      </c>
      <c r="E9" s="26">
        <f t="shared" si="0"/>
        <v>0</v>
      </c>
      <c r="F9" s="16"/>
      <c r="G9" s="18"/>
      <c r="H9" s="19"/>
    </row>
    <row r="10" spans="1:8" ht="14.5">
      <c r="A10" s="23" t="s">
        <v>45</v>
      </c>
      <c r="B10" s="24">
        <v>0</v>
      </c>
      <c r="C10" s="25">
        <v>0</v>
      </c>
      <c r="D10" s="24">
        <v>0</v>
      </c>
      <c r="E10" s="26">
        <f t="shared" si="0"/>
        <v>0</v>
      </c>
      <c r="F10" s="16"/>
      <c r="G10" s="18"/>
      <c r="H10" s="19"/>
    </row>
    <row r="11" spans="1:8" ht="14.5">
      <c r="A11" s="23" t="s">
        <v>46</v>
      </c>
      <c r="B11" s="24">
        <v>0</v>
      </c>
      <c r="C11" s="25">
        <v>0</v>
      </c>
      <c r="D11" s="24">
        <v>0</v>
      </c>
      <c r="E11" s="26">
        <f t="shared" si="0"/>
        <v>0</v>
      </c>
      <c r="F11" s="16"/>
      <c r="G11" s="18"/>
      <c r="H11" s="19"/>
    </row>
    <row r="12" spans="1:8" ht="14.5">
      <c r="A12" s="23" t="s">
        <v>47</v>
      </c>
      <c r="B12" s="24">
        <v>0</v>
      </c>
      <c r="C12" s="25">
        <v>0</v>
      </c>
      <c r="D12" s="24">
        <v>0</v>
      </c>
      <c r="E12" s="26">
        <f t="shared" si="0"/>
        <v>0</v>
      </c>
      <c r="F12" s="16"/>
      <c r="G12" s="18"/>
      <c r="H12" s="19"/>
    </row>
    <row r="13" spans="1:8" ht="14.5">
      <c r="A13" s="23" t="s">
        <v>48</v>
      </c>
      <c r="B13" s="24">
        <v>0</v>
      </c>
      <c r="C13" s="25">
        <v>0</v>
      </c>
      <c r="D13" s="24">
        <v>0</v>
      </c>
      <c r="E13" s="26">
        <f t="shared" si="0"/>
        <v>0</v>
      </c>
      <c r="F13" s="16"/>
      <c r="G13" s="18"/>
      <c r="H13" s="19"/>
    </row>
    <row r="14" spans="1:8" ht="14.5">
      <c r="A14" s="23" t="s">
        <v>49</v>
      </c>
      <c r="B14" s="24">
        <v>0</v>
      </c>
      <c r="C14" s="25">
        <v>0</v>
      </c>
      <c r="D14" s="24">
        <v>0</v>
      </c>
      <c r="E14" s="26">
        <f t="shared" si="0"/>
        <v>0</v>
      </c>
      <c r="F14" s="16"/>
      <c r="G14" s="18"/>
      <c r="H14" s="19"/>
    </row>
    <row r="15" spans="1:8" ht="14.5">
      <c r="A15" s="23" t="s">
        <v>50</v>
      </c>
      <c r="B15" s="24">
        <v>0</v>
      </c>
      <c r="C15" s="25">
        <v>0</v>
      </c>
      <c r="D15" s="24">
        <v>0</v>
      </c>
      <c r="E15" s="26">
        <f t="shared" si="0"/>
        <v>0</v>
      </c>
      <c r="F15" s="16"/>
      <c r="G15" s="18"/>
      <c r="H15" s="19"/>
    </row>
    <row r="16" spans="1:8" ht="14.5">
      <c r="A16" s="23" t="s">
        <v>51</v>
      </c>
      <c r="B16" s="24">
        <v>0</v>
      </c>
      <c r="C16" s="25">
        <v>0</v>
      </c>
      <c r="D16" s="24">
        <v>0</v>
      </c>
      <c r="E16" s="26">
        <f t="shared" si="0"/>
        <v>0</v>
      </c>
      <c r="F16" s="16"/>
      <c r="G16" s="18"/>
      <c r="H16" s="19"/>
    </row>
    <row r="17" spans="1:8" ht="14.5">
      <c r="A17" s="23" t="s">
        <v>52</v>
      </c>
      <c r="B17" s="24">
        <v>0</v>
      </c>
      <c r="C17" s="25">
        <v>0</v>
      </c>
      <c r="D17" s="24">
        <v>0</v>
      </c>
      <c r="E17" s="26">
        <f t="shared" si="0"/>
        <v>0</v>
      </c>
      <c r="F17" s="16"/>
      <c r="G17" s="18"/>
      <c r="H17" s="19"/>
    </row>
    <row r="18" spans="1:8" ht="14.5">
      <c r="A18" s="23" t="s">
        <v>53</v>
      </c>
      <c r="B18" s="24">
        <v>0</v>
      </c>
      <c r="C18" s="25">
        <v>0</v>
      </c>
      <c r="D18" s="24">
        <v>0</v>
      </c>
      <c r="E18" s="26">
        <f t="shared" si="0"/>
        <v>0</v>
      </c>
      <c r="F18" s="16"/>
      <c r="G18" s="18"/>
      <c r="H18" s="19"/>
    </row>
    <row r="19" spans="1:8" ht="15" thickBot="1">
      <c r="A19" s="23" t="s">
        <v>54</v>
      </c>
      <c r="B19" s="24">
        <v>0</v>
      </c>
      <c r="C19" s="25">
        <v>0</v>
      </c>
      <c r="D19" s="24">
        <v>0</v>
      </c>
      <c r="E19" s="27">
        <f t="shared" si="0"/>
        <v>0</v>
      </c>
      <c r="F19" s="16"/>
      <c r="G19" s="18"/>
      <c r="H19" s="19"/>
    </row>
    <row r="20" spans="1:8" ht="15" thickBot="1">
      <c r="A20" s="28" t="s">
        <v>55</v>
      </c>
      <c r="B20" s="16"/>
      <c r="C20" s="16"/>
      <c r="D20" s="16"/>
      <c r="E20" s="29">
        <f>SUM(E4:E19)</f>
        <v>0</v>
      </c>
      <c r="F20" s="30" t="s">
        <v>56</v>
      </c>
      <c r="G20" s="31">
        <v>6</v>
      </c>
      <c r="H20" s="19"/>
    </row>
    <row r="21" spans="1:8" ht="14.5">
      <c r="A21" s="16"/>
      <c r="B21" s="16"/>
      <c r="C21" s="16"/>
      <c r="D21" s="16"/>
      <c r="E21" s="16"/>
      <c r="F21" s="30"/>
      <c r="G21" s="1"/>
      <c r="H21" s="19"/>
    </row>
    <row r="22" spans="1:8" ht="14.5">
      <c r="A22" s="20" t="s">
        <v>57</v>
      </c>
      <c r="B22" s="21" t="s">
        <v>35</v>
      </c>
      <c r="C22" s="21" t="s">
        <v>36</v>
      </c>
      <c r="D22" s="32" t="s">
        <v>37</v>
      </c>
      <c r="E22" s="22" t="s">
        <v>58</v>
      </c>
      <c r="F22" s="30"/>
      <c r="G22" s="1"/>
      <c r="H22" s="19"/>
    </row>
    <row r="23" spans="1:8" ht="14.5">
      <c r="A23" s="23" t="s">
        <v>59</v>
      </c>
      <c r="B23" s="24">
        <v>0</v>
      </c>
      <c r="C23" s="25">
        <v>0</v>
      </c>
      <c r="D23" s="25">
        <v>0</v>
      </c>
      <c r="E23" s="26">
        <f>SUM(B23:D23)</f>
        <v>0</v>
      </c>
      <c r="F23" s="30"/>
      <c r="G23" s="1"/>
      <c r="H23" s="19"/>
    </row>
    <row r="24" spans="1:8" ht="15" thickBot="1">
      <c r="A24" s="23" t="s">
        <v>60</v>
      </c>
      <c r="B24" s="24">
        <v>0</v>
      </c>
      <c r="C24" s="25">
        <v>0</v>
      </c>
      <c r="D24" s="25">
        <v>0</v>
      </c>
      <c r="E24" s="27">
        <f>SUM(B24:D24)</f>
        <v>0</v>
      </c>
      <c r="F24" s="30"/>
      <c r="G24" s="1"/>
      <c r="H24" s="19"/>
    </row>
    <row r="25" spans="1:8" ht="15" thickBot="1">
      <c r="A25" s="28" t="s">
        <v>61</v>
      </c>
      <c r="B25" s="16"/>
      <c r="C25" s="16"/>
      <c r="D25" s="16"/>
      <c r="E25" s="29">
        <f>SUM(E23:E24)</f>
        <v>0</v>
      </c>
      <c r="F25" s="30" t="s">
        <v>56</v>
      </c>
      <c r="G25" s="31">
        <v>2</v>
      </c>
      <c r="H25" s="19"/>
    </row>
    <row r="26" spans="1:8" ht="14.5">
      <c r="A26" s="16"/>
      <c r="B26" s="16"/>
      <c r="C26" s="16"/>
      <c r="D26" s="16"/>
      <c r="E26" s="16"/>
      <c r="F26" s="30"/>
      <c r="G26" s="1"/>
      <c r="H26" s="19"/>
    </row>
    <row r="27" spans="1:8" ht="14.5">
      <c r="A27" s="20" t="s">
        <v>62</v>
      </c>
      <c r="B27" s="21" t="s">
        <v>35</v>
      </c>
      <c r="C27" s="21" t="s">
        <v>36</v>
      </c>
      <c r="D27" s="21" t="s">
        <v>37</v>
      </c>
      <c r="E27" s="22" t="s">
        <v>58</v>
      </c>
      <c r="F27" s="30"/>
      <c r="G27" s="1"/>
      <c r="H27" s="19"/>
    </row>
    <row r="28" spans="1:8" ht="14.5">
      <c r="A28" s="23" t="s">
        <v>63</v>
      </c>
      <c r="B28" s="24">
        <v>0</v>
      </c>
      <c r="C28" s="25">
        <v>0</v>
      </c>
      <c r="D28" s="25">
        <v>0</v>
      </c>
      <c r="E28" s="26">
        <f t="shared" ref="E28" si="1">SUM(B28:D28)</f>
        <v>0</v>
      </c>
      <c r="F28" s="30"/>
      <c r="G28" s="1"/>
      <c r="H28" s="19"/>
    </row>
    <row r="29" spans="1:8" ht="14.5">
      <c r="A29" s="33" t="s">
        <v>64</v>
      </c>
      <c r="B29" s="21" t="s">
        <v>65</v>
      </c>
      <c r="C29" s="34" t="s">
        <v>66</v>
      </c>
      <c r="D29" s="34" t="s">
        <v>67</v>
      </c>
      <c r="E29" s="34"/>
      <c r="F29" s="30"/>
      <c r="G29" s="1"/>
      <c r="H29" s="19"/>
    </row>
    <row r="30" spans="1:8" ht="15" thickBot="1">
      <c r="A30" s="23" t="s">
        <v>68</v>
      </c>
      <c r="B30" s="24">
        <v>0</v>
      </c>
      <c r="C30" s="24">
        <v>0</v>
      </c>
      <c r="D30" s="24">
        <v>0</v>
      </c>
      <c r="E30" s="27">
        <f>SUM(B30:D30)</f>
        <v>0</v>
      </c>
      <c r="F30" s="30"/>
      <c r="G30" s="1"/>
      <c r="H30" s="19"/>
    </row>
    <row r="31" spans="1:8" ht="15" thickBot="1">
      <c r="A31" s="28" t="s">
        <v>69</v>
      </c>
      <c r="B31" s="16"/>
      <c r="C31" s="16"/>
      <c r="D31" s="16"/>
      <c r="E31" s="29">
        <f>SUM(E28:E28,E30)</f>
        <v>0</v>
      </c>
      <c r="F31" s="30" t="s">
        <v>56</v>
      </c>
      <c r="G31" s="31">
        <v>2</v>
      </c>
      <c r="H31" s="19"/>
    </row>
    <row r="32" spans="1:8" ht="14.5">
      <c r="A32" s="16"/>
      <c r="B32" s="16"/>
      <c r="C32" s="16"/>
      <c r="D32" s="16"/>
      <c r="E32" s="16"/>
      <c r="F32" s="30"/>
      <c r="G32" s="1"/>
      <c r="H32" s="19"/>
    </row>
    <row r="33" spans="1:8" ht="14.5">
      <c r="A33" s="20" t="s">
        <v>70</v>
      </c>
      <c r="B33" s="21" t="s">
        <v>35</v>
      </c>
      <c r="C33" s="21" t="s">
        <v>36</v>
      </c>
      <c r="D33" s="32" t="s">
        <v>37</v>
      </c>
      <c r="E33" s="22" t="s">
        <v>58</v>
      </c>
      <c r="F33" s="30"/>
      <c r="G33" s="1"/>
      <c r="H33" s="19"/>
    </row>
    <row r="34" spans="1:8" ht="14.5">
      <c r="A34" s="23" t="s">
        <v>71</v>
      </c>
      <c r="B34" s="24">
        <v>0</v>
      </c>
      <c r="C34" s="25">
        <v>0</v>
      </c>
      <c r="D34" s="25">
        <v>0</v>
      </c>
      <c r="E34" s="26">
        <f>SUM(B34:D34)</f>
        <v>0</v>
      </c>
      <c r="F34" s="30"/>
      <c r="G34" s="1"/>
      <c r="H34" s="19"/>
    </row>
    <row r="35" spans="1:8" ht="14.5">
      <c r="A35" s="23" t="s">
        <v>72</v>
      </c>
      <c r="B35" s="24">
        <v>0</v>
      </c>
      <c r="C35" s="25">
        <v>0</v>
      </c>
      <c r="D35" s="25">
        <v>0</v>
      </c>
      <c r="E35" s="26">
        <f t="shared" ref="E35:E38" si="2">SUM(B35:D35)</f>
        <v>0</v>
      </c>
      <c r="F35" s="30"/>
      <c r="G35" s="1"/>
      <c r="H35" s="19"/>
    </row>
    <row r="36" spans="1:8" ht="14.5">
      <c r="A36" s="23" t="s">
        <v>73</v>
      </c>
      <c r="B36" s="24">
        <v>0</v>
      </c>
      <c r="C36" s="25">
        <v>0</v>
      </c>
      <c r="D36" s="25">
        <v>0</v>
      </c>
      <c r="E36" s="26">
        <f t="shared" si="2"/>
        <v>0</v>
      </c>
      <c r="F36" s="30"/>
      <c r="G36" s="1"/>
      <c r="H36" s="19"/>
    </row>
    <row r="37" spans="1:8" ht="14.5">
      <c r="A37" s="23" t="s">
        <v>74</v>
      </c>
      <c r="B37" s="24">
        <v>0</v>
      </c>
      <c r="C37" s="25">
        <v>0</v>
      </c>
      <c r="D37" s="25">
        <v>0</v>
      </c>
      <c r="E37" s="26">
        <f t="shared" si="2"/>
        <v>0</v>
      </c>
      <c r="F37" s="30"/>
      <c r="G37" s="1"/>
      <c r="H37" s="19"/>
    </row>
    <row r="38" spans="1:8" ht="14.5">
      <c r="A38" s="23" t="s">
        <v>75</v>
      </c>
      <c r="B38" s="24">
        <v>0</v>
      </c>
      <c r="C38" s="25">
        <v>0</v>
      </c>
      <c r="D38" s="25">
        <v>0</v>
      </c>
      <c r="E38" s="26">
        <f t="shared" si="2"/>
        <v>0</v>
      </c>
      <c r="F38" s="30"/>
      <c r="G38" s="1"/>
      <c r="H38" s="19"/>
    </row>
    <row r="39" spans="1:8" ht="14.5">
      <c r="A39" s="35" t="s">
        <v>76</v>
      </c>
      <c r="B39" s="21" t="s">
        <v>77</v>
      </c>
      <c r="C39" s="21" t="s">
        <v>78</v>
      </c>
      <c r="D39" s="34" t="s">
        <v>79</v>
      </c>
      <c r="E39" s="34"/>
      <c r="F39" s="30"/>
      <c r="G39" s="1"/>
      <c r="H39" s="19"/>
    </row>
    <row r="40" spans="1:8" ht="15" thickBot="1">
      <c r="A40" s="36" t="s">
        <v>80</v>
      </c>
      <c r="B40" s="24">
        <v>0</v>
      </c>
      <c r="C40" s="24">
        <v>0</v>
      </c>
      <c r="D40" s="24">
        <v>0</v>
      </c>
      <c r="E40" s="27">
        <f>SUM(B40:D40)</f>
        <v>0</v>
      </c>
      <c r="F40" s="30"/>
      <c r="G40" s="1"/>
      <c r="H40" s="19"/>
    </row>
    <row r="41" spans="1:8" ht="15" thickBot="1">
      <c r="A41" s="28" t="s">
        <v>81</v>
      </c>
      <c r="B41" s="37"/>
      <c r="C41" s="37"/>
      <c r="D41" s="37"/>
      <c r="E41" s="29">
        <f>SUM(E34:E38,E40)</f>
        <v>0</v>
      </c>
      <c r="F41" s="30" t="s">
        <v>56</v>
      </c>
      <c r="G41" s="31">
        <v>4</v>
      </c>
      <c r="H41" s="19"/>
    </row>
    <row r="42" spans="1:8" ht="14.5">
      <c r="A42" s="37"/>
      <c r="B42" s="37"/>
      <c r="C42" s="37"/>
      <c r="D42" s="37"/>
      <c r="E42" s="16"/>
      <c r="F42" s="30"/>
      <c r="G42" s="1"/>
      <c r="H42" s="19"/>
    </row>
    <row r="43" spans="1:8" ht="14.5">
      <c r="A43" s="34" t="s">
        <v>82</v>
      </c>
      <c r="B43" s="21" t="s">
        <v>35</v>
      </c>
      <c r="C43" s="21" t="s">
        <v>36</v>
      </c>
      <c r="D43" s="32" t="s">
        <v>37</v>
      </c>
      <c r="E43" s="22" t="s">
        <v>58</v>
      </c>
      <c r="F43" s="30"/>
      <c r="G43" s="1"/>
      <c r="H43" s="19"/>
    </row>
    <row r="44" spans="1:8" ht="14.5">
      <c r="A44" s="23" t="s">
        <v>83</v>
      </c>
      <c r="B44" s="24">
        <v>0</v>
      </c>
      <c r="C44" s="25">
        <v>0</v>
      </c>
      <c r="D44" s="25">
        <v>0</v>
      </c>
      <c r="E44" s="26">
        <f>SUM(B44:D44)</f>
        <v>0</v>
      </c>
      <c r="F44" s="30"/>
      <c r="G44" s="1"/>
      <c r="H44" s="19"/>
    </row>
    <row r="45" spans="1:8" ht="15" thickBot="1">
      <c r="A45" s="23" t="s">
        <v>84</v>
      </c>
      <c r="B45" s="24">
        <v>0</v>
      </c>
      <c r="C45" s="25">
        <v>0</v>
      </c>
      <c r="D45" s="25">
        <v>0</v>
      </c>
      <c r="E45" s="27">
        <f>SUM(B45:D45)</f>
        <v>0</v>
      </c>
      <c r="F45" s="30"/>
      <c r="G45" s="1"/>
      <c r="H45" s="19"/>
    </row>
    <row r="46" spans="1:8" ht="15" thickBot="1">
      <c r="A46" s="28" t="s">
        <v>85</v>
      </c>
      <c r="B46" s="16"/>
      <c r="C46" s="16"/>
      <c r="D46" s="16"/>
      <c r="E46" s="29">
        <f>SUM(E44:E45)</f>
        <v>0</v>
      </c>
      <c r="F46" s="30" t="s">
        <v>56</v>
      </c>
      <c r="G46" s="31">
        <v>2</v>
      </c>
      <c r="H46" s="19"/>
    </row>
    <row r="47" spans="1:8" ht="14.5">
      <c r="A47" s="38"/>
      <c r="B47" s="38"/>
      <c r="C47" s="38"/>
      <c r="D47" s="38"/>
      <c r="E47" s="16"/>
      <c r="F47" s="30"/>
      <c r="G47" s="1"/>
      <c r="H47" s="19"/>
    </row>
    <row r="48" spans="1:8" ht="23">
      <c r="A48" s="20" t="s">
        <v>86</v>
      </c>
      <c r="B48" s="39" t="s">
        <v>87</v>
      </c>
      <c r="C48" s="39" t="s">
        <v>88</v>
      </c>
      <c r="D48" s="39" t="s">
        <v>89</v>
      </c>
      <c r="E48" s="22" t="s">
        <v>58</v>
      </c>
      <c r="F48" s="30"/>
      <c r="G48" s="1"/>
      <c r="H48" s="19"/>
    </row>
    <row r="49" spans="1:8" ht="14.5">
      <c r="A49" s="23" t="s">
        <v>90</v>
      </c>
      <c r="B49" s="24">
        <v>0</v>
      </c>
      <c r="C49" s="24">
        <v>0</v>
      </c>
      <c r="D49" s="24">
        <v>0</v>
      </c>
      <c r="E49" s="26">
        <f>SUM(B49:D49)</f>
        <v>0</v>
      </c>
      <c r="F49" s="30"/>
      <c r="G49" s="1"/>
      <c r="H49" s="19"/>
    </row>
    <row r="50" spans="1:8" ht="14.5">
      <c r="A50" s="23" t="s">
        <v>91</v>
      </c>
      <c r="B50" s="24">
        <v>0</v>
      </c>
      <c r="C50" s="25">
        <v>0</v>
      </c>
      <c r="D50" s="25">
        <v>0</v>
      </c>
      <c r="E50" s="26">
        <f t="shared" ref="E50:E52" si="3">SUM(B50:D50)</f>
        <v>0</v>
      </c>
      <c r="F50" s="30"/>
      <c r="G50" s="1"/>
      <c r="H50" s="19"/>
    </row>
    <row r="51" spans="1:8" ht="14.5">
      <c r="A51" s="23" t="s">
        <v>92</v>
      </c>
      <c r="B51" s="24">
        <v>0</v>
      </c>
      <c r="C51" s="25">
        <v>0</v>
      </c>
      <c r="D51" s="25">
        <v>0</v>
      </c>
      <c r="E51" s="26">
        <f t="shared" si="3"/>
        <v>0</v>
      </c>
      <c r="F51" s="30"/>
      <c r="G51" s="1"/>
      <c r="H51" s="19"/>
    </row>
    <row r="52" spans="1:8" ht="15" thickBot="1">
      <c r="A52" s="23" t="s">
        <v>93</v>
      </c>
      <c r="B52" s="24">
        <v>0</v>
      </c>
      <c r="C52" s="25">
        <v>0</v>
      </c>
      <c r="D52" s="25">
        <v>0</v>
      </c>
      <c r="E52" s="27">
        <f t="shared" si="3"/>
        <v>0</v>
      </c>
      <c r="F52" s="30"/>
      <c r="G52" s="1"/>
      <c r="H52" s="19"/>
    </row>
    <row r="53" spans="1:8" ht="15" thickBot="1">
      <c r="A53" s="28" t="s">
        <v>94</v>
      </c>
      <c r="B53" s="16"/>
      <c r="C53" s="16"/>
      <c r="D53" s="16"/>
      <c r="E53" s="29">
        <f>SUM(E49:E52)</f>
        <v>0</v>
      </c>
      <c r="F53" s="30" t="s">
        <v>56</v>
      </c>
      <c r="G53" s="31">
        <v>8</v>
      </c>
      <c r="H53" s="19"/>
    </row>
    <row r="54" spans="1:8" ht="14.5">
      <c r="A54" s="16"/>
      <c r="B54" s="16"/>
      <c r="C54" s="16"/>
      <c r="D54" s="16"/>
      <c r="E54" s="16"/>
      <c r="F54" s="30"/>
      <c r="G54" s="1"/>
      <c r="H54" s="19"/>
    </row>
    <row r="55" spans="1:8" ht="14.5">
      <c r="A55" s="40" t="s">
        <v>95</v>
      </c>
      <c r="B55" s="34" t="s">
        <v>96</v>
      </c>
      <c r="C55" s="34" t="s">
        <v>97</v>
      </c>
      <c r="D55" s="34" t="s">
        <v>98</v>
      </c>
      <c r="E55" s="22" t="s">
        <v>58</v>
      </c>
      <c r="F55" s="30"/>
      <c r="G55" s="1"/>
      <c r="H55" s="19"/>
    </row>
    <row r="56" spans="1:8" ht="14.5">
      <c r="A56" s="36" t="s">
        <v>99</v>
      </c>
      <c r="B56" s="24">
        <v>0</v>
      </c>
      <c r="C56" s="24">
        <v>0</v>
      </c>
      <c r="D56" s="24">
        <v>0</v>
      </c>
      <c r="E56" s="26">
        <f>SUM(B56:D56)</f>
        <v>0</v>
      </c>
      <c r="F56" s="30"/>
      <c r="G56" s="1"/>
      <c r="H56" s="19"/>
    </row>
    <row r="57" spans="1:8" ht="14.5">
      <c r="A57" s="36" t="s">
        <v>100</v>
      </c>
      <c r="B57" s="24">
        <v>0</v>
      </c>
      <c r="C57" s="24">
        <v>0</v>
      </c>
      <c r="D57" s="24">
        <v>0</v>
      </c>
      <c r="E57" s="26">
        <f t="shared" ref="E57:E60" si="4">SUM(B57:D57)</f>
        <v>0</v>
      </c>
      <c r="F57" s="30"/>
      <c r="G57" s="1"/>
      <c r="H57" s="19"/>
    </row>
    <row r="58" spans="1:8" ht="14.5">
      <c r="A58" s="36" t="s">
        <v>101</v>
      </c>
      <c r="B58" s="24">
        <v>0</v>
      </c>
      <c r="C58" s="24">
        <v>0</v>
      </c>
      <c r="D58" s="24">
        <v>0</v>
      </c>
      <c r="E58" s="26">
        <f t="shared" si="4"/>
        <v>0</v>
      </c>
      <c r="F58" s="30"/>
      <c r="G58" s="1"/>
      <c r="H58" s="19"/>
    </row>
    <row r="59" spans="1:8" ht="14.5">
      <c r="A59" s="36" t="s">
        <v>102</v>
      </c>
      <c r="B59" s="24">
        <v>0</v>
      </c>
      <c r="C59" s="24">
        <v>0</v>
      </c>
      <c r="D59" s="24">
        <v>0</v>
      </c>
      <c r="E59" s="26">
        <f t="shared" si="4"/>
        <v>0</v>
      </c>
      <c r="F59" s="30"/>
      <c r="G59" s="1"/>
      <c r="H59" s="19"/>
    </row>
    <row r="60" spans="1:8" ht="14.5">
      <c r="A60" s="36" t="s">
        <v>103</v>
      </c>
      <c r="B60" s="24">
        <v>0</v>
      </c>
      <c r="C60" s="24">
        <v>0</v>
      </c>
      <c r="D60" s="24">
        <v>0</v>
      </c>
      <c r="E60" s="27">
        <f t="shared" si="4"/>
        <v>0</v>
      </c>
      <c r="F60" s="30"/>
      <c r="G60" s="1"/>
      <c r="H60" s="19"/>
    </row>
    <row r="61" spans="1:8" ht="15" thickBot="1">
      <c r="A61" s="36" t="s">
        <v>169</v>
      </c>
      <c r="B61" s="24">
        <v>0</v>
      </c>
      <c r="C61" s="24">
        <v>0</v>
      </c>
      <c r="D61" s="24">
        <v>0</v>
      </c>
      <c r="E61" s="27">
        <f t="shared" ref="E61" si="5">SUM(B61:D61)</f>
        <v>0</v>
      </c>
      <c r="F61" s="30"/>
      <c r="G61" s="1"/>
      <c r="H61" s="19"/>
    </row>
    <row r="62" spans="1:8" ht="15" thickBot="1">
      <c r="A62" s="28" t="s">
        <v>104</v>
      </c>
      <c r="B62" s="41"/>
      <c r="C62" s="41"/>
      <c r="D62" s="41"/>
      <c r="E62" s="29">
        <f>SUM(E56:E61)</f>
        <v>0</v>
      </c>
      <c r="F62" s="30" t="s">
        <v>56</v>
      </c>
      <c r="G62" s="31">
        <v>6</v>
      </c>
      <c r="H62" s="19"/>
    </row>
    <row r="63" spans="1:8" ht="14.5">
      <c r="A63" s="41"/>
      <c r="B63" s="41"/>
      <c r="C63" s="41"/>
      <c r="D63" s="41"/>
      <c r="E63" s="41"/>
      <c r="F63" s="30"/>
      <c r="G63" s="1"/>
      <c r="H63" s="19"/>
    </row>
    <row r="64" spans="1:8" ht="14.5">
      <c r="A64" s="34" t="s">
        <v>105</v>
      </c>
      <c r="B64" s="21" t="s">
        <v>106</v>
      </c>
      <c r="C64" s="34" t="s">
        <v>107</v>
      </c>
      <c r="D64" s="34" t="s">
        <v>108</v>
      </c>
      <c r="E64" s="22" t="s">
        <v>58</v>
      </c>
      <c r="F64" s="30"/>
      <c r="G64" s="1"/>
      <c r="H64" s="19"/>
    </row>
    <row r="65" spans="1:8" ht="14.5">
      <c r="A65" s="36" t="s">
        <v>109</v>
      </c>
      <c r="B65" s="24">
        <v>0</v>
      </c>
      <c r="C65" s="24">
        <v>0</v>
      </c>
      <c r="D65" s="24">
        <v>0</v>
      </c>
      <c r="E65" s="26">
        <f t="shared" ref="E65:E70" si="6">SUM(B65:D65)</f>
        <v>0</v>
      </c>
      <c r="F65" s="30"/>
      <c r="G65" s="1"/>
      <c r="H65" s="19"/>
    </row>
    <row r="66" spans="1:8" ht="14.5">
      <c r="A66" s="36" t="s">
        <v>110</v>
      </c>
      <c r="B66" s="24">
        <v>0</v>
      </c>
      <c r="C66" s="24">
        <v>0</v>
      </c>
      <c r="D66" s="24">
        <v>0</v>
      </c>
      <c r="E66" s="26">
        <f t="shared" si="6"/>
        <v>0</v>
      </c>
      <c r="F66" s="30"/>
      <c r="G66" s="1"/>
      <c r="H66" s="19"/>
    </row>
    <row r="67" spans="1:8" ht="14.5">
      <c r="A67" s="36" t="s">
        <v>111</v>
      </c>
      <c r="B67" s="24">
        <v>0</v>
      </c>
      <c r="C67" s="24">
        <v>0</v>
      </c>
      <c r="D67" s="24">
        <v>0</v>
      </c>
      <c r="E67" s="26">
        <f t="shared" si="6"/>
        <v>0</v>
      </c>
      <c r="F67" s="30"/>
      <c r="G67" s="1"/>
      <c r="H67" s="19"/>
    </row>
    <row r="68" spans="1:8" ht="14.5">
      <c r="A68" s="36" t="s">
        <v>112</v>
      </c>
      <c r="B68" s="24">
        <v>0</v>
      </c>
      <c r="C68" s="24">
        <v>0</v>
      </c>
      <c r="D68" s="24">
        <v>0</v>
      </c>
      <c r="E68" s="26">
        <f t="shared" si="6"/>
        <v>0</v>
      </c>
      <c r="F68" s="30"/>
      <c r="G68" s="1"/>
      <c r="H68" s="19"/>
    </row>
    <row r="69" spans="1:8" ht="14.5">
      <c r="A69" s="36" t="s">
        <v>113</v>
      </c>
      <c r="B69" s="24">
        <v>0</v>
      </c>
      <c r="C69" s="24">
        <v>0</v>
      </c>
      <c r="D69" s="24">
        <v>0</v>
      </c>
      <c r="E69" s="26">
        <f t="shared" si="6"/>
        <v>0</v>
      </c>
      <c r="F69" s="30"/>
      <c r="G69" s="1"/>
      <c r="H69" s="19"/>
    </row>
    <row r="70" spans="1:8" ht="14.5">
      <c r="A70" s="36" t="s">
        <v>114</v>
      </c>
      <c r="B70" s="24">
        <v>0</v>
      </c>
      <c r="C70" s="24">
        <v>0</v>
      </c>
      <c r="D70" s="24">
        <v>0</v>
      </c>
      <c r="E70" s="26">
        <f t="shared" si="6"/>
        <v>0</v>
      </c>
      <c r="F70" s="30"/>
      <c r="G70" s="1"/>
      <c r="H70" s="19"/>
    </row>
    <row r="71" spans="1:8" ht="14.5">
      <c r="A71" s="42"/>
      <c r="B71" s="21" t="s">
        <v>77</v>
      </c>
      <c r="C71" s="21" t="s">
        <v>115</v>
      </c>
      <c r="D71" s="34" t="s">
        <v>79</v>
      </c>
      <c r="E71" s="34"/>
      <c r="F71" s="30"/>
      <c r="G71" s="1"/>
      <c r="H71" s="19"/>
    </row>
    <row r="72" spans="1:8" ht="14.5">
      <c r="A72" s="36" t="s">
        <v>116</v>
      </c>
      <c r="B72" s="24">
        <v>0</v>
      </c>
      <c r="C72" s="24">
        <v>0</v>
      </c>
      <c r="D72" s="24">
        <v>0</v>
      </c>
      <c r="E72" s="26">
        <f>SUM(B72:D72)</f>
        <v>0</v>
      </c>
      <c r="F72" s="30"/>
      <c r="G72" s="1"/>
      <c r="H72" s="19"/>
    </row>
    <row r="73" spans="1:8" ht="14.5">
      <c r="A73" s="36" t="s">
        <v>117</v>
      </c>
      <c r="B73" s="24">
        <v>0</v>
      </c>
      <c r="C73" s="24">
        <v>0</v>
      </c>
      <c r="D73" s="24">
        <v>0</v>
      </c>
      <c r="E73" s="26">
        <f t="shared" ref="E73:E74" si="7">SUM(B73:D73)</f>
        <v>0</v>
      </c>
      <c r="F73" s="30"/>
      <c r="G73" s="1"/>
      <c r="H73" s="19"/>
    </row>
    <row r="74" spans="1:8" ht="15" thickBot="1">
      <c r="A74" s="36" t="s">
        <v>118</v>
      </c>
      <c r="B74" s="24">
        <v>0</v>
      </c>
      <c r="C74" s="24">
        <v>0</v>
      </c>
      <c r="D74" s="24">
        <v>0</v>
      </c>
      <c r="E74" s="27">
        <f t="shared" si="7"/>
        <v>0</v>
      </c>
      <c r="F74" s="30"/>
      <c r="G74" s="1"/>
      <c r="H74" s="19"/>
    </row>
    <row r="75" spans="1:8" ht="15" thickBot="1">
      <c r="A75" s="28" t="s">
        <v>119</v>
      </c>
      <c r="B75" s="41"/>
      <c r="C75" s="41"/>
      <c r="D75" s="41"/>
      <c r="E75" s="29">
        <f>SUM(E65:E70,E72:E74)</f>
        <v>0</v>
      </c>
      <c r="F75" s="30" t="s">
        <v>56</v>
      </c>
      <c r="G75" s="31">
        <v>6</v>
      </c>
      <c r="H75" s="19"/>
    </row>
    <row r="76" spans="1:8" ht="15" thickBot="1">
      <c r="A76" s="16"/>
      <c r="B76" s="16"/>
      <c r="C76" s="16"/>
      <c r="D76" s="16"/>
      <c r="E76" s="16"/>
      <c r="F76" s="30"/>
      <c r="G76" s="1"/>
      <c r="H76" s="19"/>
    </row>
    <row r="77" spans="1:8" ht="15" thickBot="1">
      <c r="A77" s="16"/>
      <c r="B77" s="16"/>
      <c r="C77" s="142" t="s">
        <v>120</v>
      </c>
      <c r="D77" s="142"/>
      <c r="E77" s="142"/>
      <c r="F77" s="142"/>
      <c r="G77" s="43">
        <f>SUM(G20,G25,G31,G41,G46,G53,G62,G75)</f>
        <v>36</v>
      </c>
      <c r="H77" s="19"/>
    </row>
    <row r="78" spans="1:8" ht="14.5">
      <c r="A78" s="16"/>
      <c r="B78" s="16"/>
      <c r="C78" s="16"/>
      <c r="D78" s="16"/>
      <c r="E78" s="16"/>
      <c r="F78" s="16"/>
      <c r="G78" s="18"/>
      <c r="H78" s="19"/>
    </row>
    <row r="79" spans="1:8" ht="14.5">
      <c r="A79" s="44" t="s">
        <v>121</v>
      </c>
      <c r="B79" s="16"/>
      <c r="C79" s="16"/>
      <c r="D79" s="16"/>
      <c r="E79" s="16"/>
      <c r="F79" s="16"/>
      <c r="G79" s="18"/>
      <c r="H79" s="19"/>
    </row>
    <row r="80" spans="1:8" ht="39.75" customHeight="1">
      <c r="A80" s="143" t="s">
        <v>122</v>
      </c>
      <c r="B80" s="144"/>
      <c r="C80" s="144"/>
      <c r="D80" s="144"/>
      <c r="E80" s="145"/>
      <c r="F80" s="45"/>
      <c r="G80" s="18"/>
      <c r="H80" s="19"/>
    </row>
    <row r="81" spans="1:8" ht="14.5">
      <c r="A81" s="146" t="s">
        <v>123</v>
      </c>
      <c r="B81" s="146"/>
      <c r="C81" s="146"/>
      <c r="D81" s="146"/>
      <c r="E81" s="146"/>
      <c r="F81" s="16"/>
      <c r="G81" s="18"/>
      <c r="H81" s="19"/>
    </row>
    <row r="82" spans="1:8" ht="14.5">
      <c r="A82" s="46"/>
      <c r="B82" s="16"/>
      <c r="C82" s="16"/>
      <c r="D82" s="16"/>
      <c r="E82" s="16"/>
      <c r="F82" s="16"/>
      <c r="G82" s="18"/>
      <c r="H82" s="19"/>
    </row>
    <row r="83" spans="1:8" ht="37.5" customHeight="1">
      <c r="A83" s="143" t="s">
        <v>124</v>
      </c>
      <c r="B83" s="144"/>
      <c r="C83" s="144"/>
      <c r="D83" s="144"/>
      <c r="E83" s="145"/>
      <c r="F83" s="45"/>
      <c r="G83" s="18"/>
      <c r="H83" s="19"/>
    </row>
    <row r="84" spans="1:8" ht="14.5">
      <c r="A84" s="147" t="s">
        <v>125</v>
      </c>
      <c r="B84" s="147"/>
      <c r="C84" s="147"/>
      <c r="D84" s="147"/>
      <c r="E84" s="147"/>
      <c r="F84" s="16"/>
      <c r="G84" s="18"/>
      <c r="H84" s="19"/>
    </row>
    <row r="85" spans="1:8" ht="14.5">
      <c r="A85" s="19"/>
      <c r="B85" s="19"/>
      <c r="C85" s="19"/>
      <c r="D85" s="19"/>
      <c r="E85" s="19"/>
      <c r="F85" s="19"/>
      <c r="G85" s="18"/>
      <c r="H85" s="19"/>
    </row>
    <row r="86" spans="1:8" ht="14.5">
      <c r="A86" s="19"/>
      <c r="B86" s="19"/>
      <c r="C86" s="19"/>
      <c r="D86" s="19"/>
      <c r="E86" s="19"/>
      <c r="F86" s="19"/>
      <c r="G86" s="18"/>
      <c r="H86" s="19"/>
    </row>
  </sheetData>
  <mergeCells count="5">
    <mergeCell ref="C77:F77"/>
    <mergeCell ref="A80:E80"/>
    <mergeCell ref="A81:E81"/>
    <mergeCell ref="A83:E83"/>
    <mergeCell ref="A84:E8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atum xmlns="9e382b6c-e61f-4bce-b859-f21d47fe6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391E1E-7A01-4DDD-A4F7-8451810A3803}">
  <ds:schemaRefs>
    <ds:schemaRef ds:uri="http://schemas.microsoft.com/office/2006/metadata/properties"/>
    <ds:schemaRef ds:uri="920356a5-9ac3-41fb-acfb-ecc7d4404ac4"/>
    <ds:schemaRef ds:uri="http://purl.org/dc/dcmitype/"/>
    <ds:schemaRef ds:uri="http://purl.org/dc/terms/"/>
    <ds:schemaRef ds:uri="85136085-2deb-4ba9-a307-56ccb65f900a"/>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 ds:uri="82e0b6db-396f-4f5a-9786-2ac5d5bde2e3"/>
    <ds:schemaRef ds:uri="9e382b6c-e61f-4bce-b859-f21d47fe645a"/>
  </ds:schemaRefs>
</ds:datastoreItem>
</file>

<file path=customXml/itemProps2.xml><?xml version="1.0" encoding="utf-8"?>
<ds:datastoreItem xmlns:ds="http://schemas.openxmlformats.org/officeDocument/2006/customXml" ds:itemID="{90791F31-4BAB-4777-A77F-E2E7296BC795}">
  <ds:schemaRefs>
    <ds:schemaRef ds:uri="http://schemas.microsoft.com/sharepoint/v3/contenttype/forms"/>
  </ds:schemaRefs>
</ds:datastoreItem>
</file>

<file path=customXml/itemProps3.xml><?xml version="1.0" encoding="utf-8"?>
<ds:datastoreItem xmlns:ds="http://schemas.openxmlformats.org/officeDocument/2006/customXml" ds:itemID="{C18393EA-CE33-45B2-90B6-FEEDEFA5E8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Uitleg</vt:lpstr>
      <vt:lpstr>Totaalblad</vt:lpstr>
      <vt:lpstr>1. Ruimtebestand</vt:lpstr>
      <vt:lpstr>2. Glasstaat</vt:lpstr>
      <vt:lpstr>3. Regiewerkzaamheden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van Elstlande</dc:creator>
  <cp:keywords/>
  <dc:description/>
  <cp:lastModifiedBy>Robin van Elstlande</cp:lastModifiedBy>
  <cp:revision/>
  <dcterms:created xsi:type="dcterms:W3CDTF">2023-11-13T08:56:19Z</dcterms:created>
  <dcterms:modified xsi:type="dcterms:W3CDTF">2025-10-23T14:01:31Z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