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R:\1. AFDELINGSARCHIEF\Financiën\Financien Archeologie\Raamcontract  BAAC\aanbesteding 2025\"/>
    </mc:Choice>
  </mc:AlternateContent>
  <xr:revisionPtr revIDLastSave="0" documentId="8_{82F382ED-BB78-4F0F-ABC6-285AEE416F2F}" xr6:coauthVersionLast="47" xr6:coauthVersionMax="47" xr10:uidLastSave="{00000000-0000-0000-0000-000000000000}"/>
  <bookViews>
    <workbookView xWindow="28680" yWindow="735" windowWidth="29040" windowHeight="15720" xr2:uid="{0AF2F74E-3F64-4125-B7E6-E9D56604984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15" i="1" l="1"/>
  <c r="D14" i="1"/>
  <c r="D13" i="1"/>
  <c r="D12" i="1"/>
  <c r="E28" i="1" l="1"/>
  <c r="D23" i="1"/>
  <c r="E23" i="1" s="1"/>
  <c r="E22" i="1"/>
  <c r="D21" i="1"/>
  <c r="E21" i="1" s="1"/>
  <c r="D20" i="1"/>
  <c r="E20" i="1" s="1"/>
  <c r="E15" i="1"/>
  <c r="E14" i="1"/>
  <c r="E13" i="1"/>
  <c r="E12" i="1"/>
  <c r="D7" i="1"/>
  <c r="E7" i="1" s="1"/>
  <c r="D6" i="1"/>
  <c r="E6" i="1" s="1"/>
  <c r="D5" i="1"/>
  <c r="E5" i="1" s="1"/>
  <c r="E29" i="1" l="1"/>
  <c r="E16" i="1"/>
  <c r="E24" i="1"/>
  <c r="E8" i="1"/>
  <c r="C31" i="1" l="1"/>
  <c r="C33" i="1"/>
</calcChain>
</file>

<file path=xl/sharedStrings.xml><?xml version="1.0" encoding="utf-8"?>
<sst xmlns="http://schemas.openxmlformats.org/spreadsheetml/2006/main" count="39" uniqueCount="15">
  <si>
    <t xml:space="preserve">Functionaris </t>
  </si>
  <si>
    <t>Uurtarief</t>
  </si>
  <si>
    <t>Inzet verhouding</t>
  </si>
  <si>
    <t>relatief uurtarief</t>
  </si>
  <si>
    <t>Senior KNA-archeoloog</t>
  </si>
  <si>
    <t>KNA-archeoloog Ma</t>
  </si>
  <si>
    <t>Senior Veldtechnicus</t>
  </si>
  <si>
    <t>Totaal gewogen uurtarief</t>
  </si>
  <si>
    <t>Materiaalspecialist</t>
  </si>
  <si>
    <t>Gemiddeld totaal gewogen uurtarief</t>
  </si>
  <si>
    <t>Punten totaal</t>
  </si>
  <si>
    <r>
      <t xml:space="preserve">Uurtarieven voor opdrachten met maximaal 5 dagen veldwerk, 
</t>
    </r>
    <r>
      <rPr>
        <sz val="10"/>
        <color theme="1"/>
        <rFont val="Arial"/>
        <family val="2"/>
      </rPr>
      <t>Binnen deze tarieven dienen alle werkzaamheden opgenomen te worden. Ook werkzaamheden die door andere dan de genoemde functionarissen worden uitgevoerd.</t>
    </r>
  </si>
  <si>
    <r>
      <t xml:space="preserve">Uurtarieven voor opdrachten met meer dan 40 dagen veldwerk,
</t>
    </r>
    <r>
      <rPr>
        <sz val="10"/>
        <color theme="1"/>
        <rFont val="Arial"/>
        <family val="2"/>
      </rPr>
      <t>Binnen deze tarieven dienen alle werkzaamheden opgenomen te worden. Ook werkzaamheden die door andere dan de genoemde functionarissen worden uitgevoerd.</t>
    </r>
  </si>
  <si>
    <t>* U dient de blauw gearceerde velden in te vullen</t>
  </si>
  <si>
    <r>
      <t xml:space="preserve">Uurtarieven voor begeleidingen met weinig sporen en beperkte uitwerking
</t>
    </r>
    <r>
      <rPr>
        <sz val="10"/>
        <color theme="1"/>
        <rFont val="Arial"/>
        <family val="2"/>
      </rPr>
      <t>Binnen deze tarieven dienen alle werkzaamheden opgenomen te worden. Ook werkzaamheden die door andere dan de genoemde functionarissen worden uitgevoerd. Op basis van de verwachting wordt van te voren afgesproken wanneer deze tarieven worden gehanteerd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</si>
</sst>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1"/>
      <color theme="1"/>
      <name val="Arial"/>
      <family val="2"/>
    </font>
    <font>
      <b/>
      <sz val="9"/>
      <color theme="1"/>
      <name val="Arial"/>
      <family val="2"/>
    </font>
    <font>
      <b/>
      <sz val="11"/>
      <color theme="1"/>
      <name val="Arial"/>
      <family val="2"/>
    </font>
    <font>
      <sz val="9"/>
      <color theme="1"/>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rgb="FFFFFF0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4" fillId="0" borderId="0" xfId="0" applyFont="1"/>
    <xf numFmtId="0" fontId="5" fillId="3" borderId="4" xfId="0" applyFont="1" applyFill="1" applyBorder="1"/>
    <xf numFmtId="44" fontId="4" fillId="2" borderId="4" xfId="1" applyFont="1" applyFill="1" applyBorder="1" applyAlignment="1" applyProtection="1">
      <alignment horizontal="center"/>
      <protection locked="0"/>
    </xf>
    <xf numFmtId="44" fontId="4" fillId="3" borderId="4" xfId="1" applyFont="1" applyFill="1" applyBorder="1" applyAlignment="1">
      <alignment horizontal="center"/>
    </xf>
    <xf numFmtId="44" fontId="5" fillId="3" borderId="2" xfId="1" applyFont="1" applyFill="1" applyBorder="1" applyAlignment="1">
      <alignment horizontal="center"/>
    </xf>
    <xf numFmtId="44" fontId="5" fillId="3" borderId="4" xfId="1" applyFont="1" applyFill="1" applyBorder="1" applyAlignment="1">
      <alignment horizontal="center"/>
    </xf>
    <xf numFmtId="0" fontId="7" fillId="3" borderId="4" xfId="0" applyFont="1" applyFill="1" applyBorder="1"/>
    <xf numFmtId="2" fontId="7" fillId="3" borderId="4" xfId="0" applyNumberFormat="1" applyFont="1" applyFill="1" applyBorder="1" applyAlignment="1">
      <alignment horizontal="center"/>
    </xf>
    <xf numFmtId="0" fontId="5" fillId="5" borderId="4" xfId="0" applyFont="1" applyFill="1" applyBorder="1" applyAlignment="1">
      <alignment vertical="center"/>
    </xf>
    <xf numFmtId="0" fontId="6" fillId="4" borderId="4" xfId="0" applyFont="1" applyFill="1" applyBorder="1" applyAlignment="1">
      <alignment vertical="center"/>
    </xf>
    <xf numFmtId="0" fontId="6" fillId="6" borderId="0" xfId="0" applyFont="1" applyFill="1"/>
    <xf numFmtId="0" fontId="6" fillId="6" borderId="0" xfId="0" applyFont="1" applyFill="1" applyAlignment="1">
      <alignment horizontal="left" vertical="center"/>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4" xfId="0" applyFont="1" applyFill="1" applyBorder="1" applyAlignment="1">
      <alignment horizontal="left"/>
    </xf>
    <xf numFmtId="2" fontId="6" fillId="4" borderId="4" xfId="0" applyNumberFormat="1" applyFont="1" applyFill="1" applyBorder="1" applyAlignment="1">
      <alignment vertical="center"/>
    </xf>
    <xf numFmtId="44" fontId="6" fillId="0" borderId="4" xfId="0" applyNumberFormat="1" applyFont="1" applyFill="1" applyBorder="1" applyAlignment="1">
      <alignment vertical="center"/>
    </xf>
    <xf numFmtId="2" fontId="4" fillId="5" borderId="0" xfId="0" applyNumberFormat="1" applyFont="1" applyFill="1"/>
  </cellXfs>
  <cellStyles count="2">
    <cellStyle name="Standaard" xfId="0" builtinId="0"/>
    <cellStyle name="Valuta" xfId="1" builtinId="4"/>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127C-C1C3-4B5E-911E-3F4A1D5B2B7E}">
  <dimension ref="B2:E33"/>
  <sheetViews>
    <sheetView tabSelected="1" topLeftCell="B9" workbookViewId="0">
      <selection activeCell="H32" sqref="H32"/>
    </sheetView>
  </sheetViews>
  <sheetFormatPr defaultRowHeight="14.25" x14ac:dyDescent="0.2"/>
  <cols>
    <col min="1" max="1" width="9.140625" style="1"/>
    <col min="2" max="2" width="33.7109375" style="1" customWidth="1"/>
    <col min="3" max="3" width="15.28515625" style="1" customWidth="1"/>
    <col min="4" max="4" width="18.28515625" style="1" customWidth="1"/>
    <col min="5" max="5" width="16.5703125" style="1" customWidth="1"/>
    <col min="6" max="16384" width="9.140625" style="1"/>
  </cols>
  <sheetData>
    <row r="2" spans="2:5" ht="25.5" customHeight="1" x14ac:dyDescent="0.25">
      <c r="B2" s="12" t="s">
        <v>13</v>
      </c>
      <c r="C2" s="11"/>
      <c r="D2" s="11"/>
      <c r="E2" s="11"/>
    </row>
    <row r="3" spans="2:5" ht="48.75" customHeight="1" x14ac:dyDescent="0.2">
      <c r="B3" s="13" t="s">
        <v>11</v>
      </c>
      <c r="C3" s="14"/>
      <c r="D3" s="14"/>
      <c r="E3" s="15"/>
    </row>
    <row r="4" spans="2:5" x14ac:dyDescent="0.2">
      <c r="B4" s="2" t="s">
        <v>0</v>
      </c>
      <c r="C4" s="2" t="s">
        <v>1</v>
      </c>
      <c r="D4" s="2" t="s">
        <v>2</v>
      </c>
      <c r="E4" s="2" t="s">
        <v>3</v>
      </c>
    </row>
    <row r="5" spans="2:5" x14ac:dyDescent="0.2">
      <c r="B5" s="7" t="s">
        <v>4</v>
      </c>
      <c r="C5" s="3"/>
      <c r="D5" s="8">
        <f>4/6</f>
        <v>0.66666666666666663</v>
      </c>
      <c r="E5" s="4">
        <f>D5*C5</f>
        <v>0</v>
      </c>
    </row>
    <row r="6" spans="2:5" x14ac:dyDescent="0.2">
      <c r="B6" s="7" t="s">
        <v>5</v>
      </c>
      <c r="C6" s="3"/>
      <c r="D6" s="8">
        <f>1/6</f>
        <v>0.16666666666666666</v>
      </c>
      <c r="E6" s="4">
        <f>D6*C6</f>
        <v>0</v>
      </c>
    </row>
    <row r="7" spans="2:5" x14ac:dyDescent="0.2">
      <c r="B7" s="7" t="s">
        <v>6</v>
      </c>
      <c r="C7" s="3"/>
      <c r="D7" s="8">
        <f>1/6</f>
        <v>0.16666666666666666</v>
      </c>
      <c r="E7" s="4">
        <f>D7*C7</f>
        <v>0</v>
      </c>
    </row>
    <row r="8" spans="2:5" x14ac:dyDescent="0.2">
      <c r="B8" s="2" t="s">
        <v>7</v>
      </c>
      <c r="C8" s="5"/>
      <c r="D8" s="5"/>
      <c r="E8" s="6">
        <f>SUM(E5:E7)</f>
        <v>0</v>
      </c>
    </row>
    <row r="10" spans="2:5" ht="38.25" customHeight="1" x14ac:dyDescent="0.2">
      <c r="B10" s="16" t="s">
        <v>12</v>
      </c>
      <c r="C10" s="17"/>
      <c r="D10" s="17"/>
      <c r="E10" s="17"/>
    </row>
    <row r="11" spans="2:5" x14ac:dyDescent="0.2">
      <c r="B11" s="2" t="s">
        <v>0</v>
      </c>
      <c r="C11" s="2" t="s">
        <v>1</v>
      </c>
      <c r="D11" s="2" t="s">
        <v>2</v>
      </c>
      <c r="E11" s="2" t="s">
        <v>3</v>
      </c>
    </row>
    <row r="12" spans="2:5" x14ac:dyDescent="0.2">
      <c r="B12" s="7" t="s">
        <v>4</v>
      </c>
      <c r="C12" s="3"/>
      <c r="D12" s="8">
        <f>4/8</f>
        <v>0.5</v>
      </c>
      <c r="E12" s="4">
        <f>D12*C12</f>
        <v>0</v>
      </c>
    </row>
    <row r="13" spans="2:5" x14ac:dyDescent="0.2">
      <c r="B13" s="7" t="s">
        <v>5</v>
      </c>
      <c r="C13" s="3"/>
      <c r="D13" s="8">
        <f>1/8</f>
        <v>0.125</v>
      </c>
      <c r="E13" s="4">
        <f>D13*C13</f>
        <v>0</v>
      </c>
    </row>
    <row r="14" spans="2:5" x14ac:dyDescent="0.2">
      <c r="B14" s="7" t="s">
        <v>6</v>
      </c>
      <c r="C14" s="3"/>
      <c r="D14" s="8">
        <f>2/8</f>
        <v>0.25</v>
      </c>
      <c r="E14" s="4">
        <f>D14*C14</f>
        <v>0</v>
      </c>
    </row>
    <row r="15" spans="2:5" x14ac:dyDescent="0.2">
      <c r="B15" s="7" t="s">
        <v>8</v>
      </c>
      <c r="C15" s="3"/>
      <c r="D15" s="8">
        <f>1/8</f>
        <v>0.125</v>
      </c>
      <c r="E15" s="4">
        <f>D15*C15</f>
        <v>0</v>
      </c>
    </row>
    <row r="16" spans="2:5" x14ac:dyDescent="0.2">
      <c r="B16" s="2" t="s">
        <v>7</v>
      </c>
      <c r="C16" s="5"/>
      <c r="D16" s="5"/>
      <c r="E16" s="6">
        <f>SUM(E12:E15)</f>
        <v>0</v>
      </c>
    </row>
    <row r="18" spans="2:5" ht="42.75" customHeight="1" x14ac:dyDescent="0.2">
      <c r="B18" s="16" t="s">
        <v>12</v>
      </c>
      <c r="C18" s="17"/>
      <c r="D18" s="17"/>
      <c r="E18" s="17"/>
    </row>
    <row r="19" spans="2:5" x14ac:dyDescent="0.2">
      <c r="B19" s="2" t="s">
        <v>0</v>
      </c>
      <c r="C19" s="2" t="s">
        <v>1</v>
      </c>
      <c r="D19" s="2" t="s">
        <v>2</v>
      </c>
      <c r="E19" s="2" t="s">
        <v>3</v>
      </c>
    </row>
    <row r="20" spans="2:5" x14ac:dyDescent="0.2">
      <c r="B20" s="7" t="s">
        <v>4</v>
      </c>
      <c r="C20" s="3"/>
      <c r="D20" s="8">
        <f>3/7</f>
        <v>0.42857142857142855</v>
      </c>
      <c r="E20" s="4">
        <f>D20*C20</f>
        <v>0</v>
      </c>
    </row>
    <row r="21" spans="2:5" x14ac:dyDescent="0.2">
      <c r="B21" s="7" t="s">
        <v>5</v>
      </c>
      <c r="C21" s="3"/>
      <c r="D21" s="8">
        <f>1/7</f>
        <v>0.14285714285714285</v>
      </c>
      <c r="E21" s="4">
        <f>D21*C21</f>
        <v>0</v>
      </c>
    </row>
    <row r="22" spans="2:5" x14ac:dyDescent="0.2">
      <c r="B22" s="7" t="s">
        <v>6</v>
      </c>
      <c r="C22" s="3"/>
      <c r="D22" s="8">
        <f>2/7</f>
        <v>0.2857142857142857</v>
      </c>
      <c r="E22" s="4">
        <f>D22*C22</f>
        <v>0</v>
      </c>
    </row>
    <row r="23" spans="2:5" x14ac:dyDescent="0.2">
      <c r="B23" s="7" t="s">
        <v>8</v>
      </c>
      <c r="C23" s="3"/>
      <c r="D23" s="8">
        <f>1/7</f>
        <v>0.14285714285714285</v>
      </c>
      <c r="E23" s="4">
        <f>D23*C23</f>
        <v>0</v>
      </c>
    </row>
    <row r="24" spans="2:5" x14ac:dyDescent="0.2">
      <c r="B24" s="2" t="s">
        <v>7</v>
      </c>
      <c r="C24" s="5"/>
      <c r="D24" s="5"/>
      <c r="E24" s="6">
        <f>SUM(E20:E23)</f>
        <v>0</v>
      </c>
    </row>
    <row r="26" spans="2:5" ht="53.25" customHeight="1" x14ac:dyDescent="0.2">
      <c r="B26" s="16" t="s">
        <v>14</v>
      </c>
      <c r="C26" s="17"/>
      <c r="D26" s="17"/>
      <c r="E26" s="17"/>
    </row>
    <row r="27" spans="2:5" x14ac:dyDescent="0.2">
      <c r="B27" s="2" t="s">
        <v>0</v>
      </c>
      <c r="C27" s="2" t="s">
        <v>1</v>
      </c>
      <c r="D27" s="2" t="s">
        <v>2</v>
      </c>
      <c r="E27" s="2" t="s">
        <v>3</v>
      </c>
    </row>
    <row r="28" spans="2:5" x14ac:dyDescent="0.2">
      <c r="B28" s="7" t="s">
        <v>4</v>
      </c>
      <c r="C28" s="3"/>
      <c r="D28" s="8">
        <v>1</v>
      </c>
      <c r="E28" s="4">
        <f>D28*C28</f>
        <v>0</v>
      </c>
    </row>
    <row r="29" spans="2:5" x14ac:dyDescent="0.2">
      <c r="B29" s="2" t="s">
        <v>7</v>
      </c>
      <c r="C29" s="5"/>
      <c r="D29" s="5"/>
      <c r="E29" s="6">
        <f>SUM(E28:E28)</f>
        <v>0</v>
      </c>
    </row>
    <row r="31" spans="2:5" ht="38.25" customHeight="1" x14ac:dyDescent="0.2">
      <c r="B31" s="9" t="s">
        <v>9</v>
      </c>
      <c r="C31" s="20">
        <f>SUM(E24,E29,E16,(E8*3))/6</f>
        <v>0</v>
      </c>
    </row>
    <row r="33" spans="2:4" ht="33.75" customHeight="1" x14ac:dyDescent="0.2">
      <c r="B33" s="10" t="s">
        <v>10</v>
      </c>
      <c r="C33" s="18">
        <f>IF(C31&gt;105,"Let op: Gemiddeld totaal gewogen uurtarief ligt boven maximum",IF(C31&lt;65,10,((10/(65-105))*C31)-((10*105)/(65-105))))</f>
        <v>10</v>
      </c>
      <c r="D33" s="19"/>
    </row>
  </sheetData>
  <mergeCells count="4">
    <mergeCell ref="B3:E3"/>
    <mergeCell ref="B10:E10"/>
    <mergeCell ref="B18:E18"/>
    <mergeCell ref="B26:E26"/>
  </mergeCells>
  <conditionalFormatting sqref="C33:D33">
    <cfRule type="containsText" dxfId="0" priority="1" operator="containsText" text="Let op: Gemiddeld totaal gewogen uurtarief ligt boven maximum">
      <formula>NOT(ISERROR(SEARCH("Let op: Gemiddeld totaal gewogen uurtarief ligt boven maximum",C33)))</formula>
    </cfRule>
  </conditionalFormatting>
  <pageMargins left="0.7" right="0.7" top="0.75" bottom="0.75" header="0.3" footer="0.3"/>
  <pageSetup paperSize="9" orientation="portrait" horizontalDpi="300" r:id="rId1"/>
  <ignoredErrors>
    <ignoredError sqref="D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Xiu Wang</dc:creator>
  <cp:lastModifiedBy>Ronald van Genabeek</cp:lastModifiedBy>
  <dcterms:created xsi:type="dcterms:W3CDTF">2021-06-23T13:37:26Z</dcterms:created>
  <dcterms:modified xsi:type="dcterms:W3CDTF">2025-09-03T13:57:02Z</dcterms:modified>
</cp:coreProperties>
</file>