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R:\Control &amp; Auditing\Inkoop\01. Actuele Productgroepen\Beveiliging EA 2025\06 Nota van Inlichtingen\Nieuwe versies documenten\"/>
    </mc:Choice>
  </mc:AlternateContent>
  <xr:revisionPtr revIDLastSave="0" documentId="13_ncr:1_{9B008554-C541-4795-83A0-2248DC28C951}" xr6:coauthVersionLast="47" xr6:coauthVersionMax="47" xr10:uidLastSave="{00000000-0000-0000-0000-000000000000}"/>
  <bookViews>
    <workbookView xWindow="28680" yWindow="-120" windowWidth="29040" windowHeight="17640" xr2:uid="{00000000-000D-0000-FFFF-FFFF00000000}"/>
  </bookViews>
  <sheets>
    <sheet name="Tarievenblad" sheetId="1" r:id="rId1"/>
    <sheet name="Afroep  &amp; annulering" sheetId="2" r:id="rId2"/>
  </sheets>
  <calcPr calcId="191029" iterateCount="1"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9" i="1" l="1"/>
  <c r="L15" i="1"/>
  <c r="I29" i="1"/>
  <c r="L27" i="1"/>
  <c r="L26" i="1"/>
  <c r="K26" i="1"/>
  <c r="I26" i="1"/>
  <c r="L56" i="1"/>
  <c r="L55" i="1"/>
  <c r="K53" i="1"/>
  <c r="J51" i="1"/>
  <c r="M25" i="1"/>
  <c r="L25" i="1"/>
  <c r="L20" i="1"/>
  <c r="L18" i="1"/>
  <c r="E18" i="1"/>
  <c r="L17" i="1"/>
  <c r="K17" i="1"/>
  <c r="L37" i="1"/>
  <c r="L36" i="1"/>
  <c r="L35" i="1"/>
  <c r="L33" i="1"/>
  <c r="L32" i="1"/>
  <c r="L31" i="1"/>
  <c r="L30" i="1"/>
  <c r="H68" i="1"/>
  <c r="M60" i="1"/>
  <c r="G67" i="1"/>
  <c r="H67" i="1"/>
  <c r="L60" i="1"/>
  <c r="I36" i="1"/>
  <c r="I60" i="1"/>
  <c r="K35" i="1"/>
  <c r="K32" i="1"/>
  <c r="K60" i="1"/>
  <c r="G66" i="1"/>
  <c r="H66" i="1"/>
  <c r="G64" i="1"/>
  <c r="H64" i="1"/>
  <c r="G65" i="1"/>
  <c r="H65" i="1"/>
  <c r="H70" i="1"/>
</calcChain>
</file>

<file path=xl/sharedStrings.xml><?xml version="1.0" encoding="utf-8"?>
<sst xmlns="http://schemas.openxmlformats.org/spreadsheetml/2006/main" count="454" uniqueCount="201">
  <si>
    <t>Plaats</t>
  </si>
  <si>
    <t>Adres</t>
  </si>
  <si>
    <t>Uren vast op jaarbasis</t>
  </si>
  <si>
    <t>Uren avond op jaarbasis</t>
  </si>
  <si>
    <t>Brand- en sluitronde</t>
  </si>
  <si>
    <t>Opmerking</t>
  </si>
  <si>
    <t>Landelijk kantoor</t>
  </si>
  <si>
    <t>Utrecht</t>
  </si>
  <si>
    <t>Vivaldiplantsoen 100</t>
  </si>
  <si>
    <t>Midden-Noord</t>
  </si>
  <si>
    <t>Zoutbranderij 1</t>
  </si>
  <si>
    <t>06.30-19.00 uur</t>
  </si>
  <si>
    <t>L.Springerl. 21</t>
  </si>
  <si>
    <t>Middendreef 293</t>
  </si>
  <si>
    <t>Noord-West</t>
  </si>
  <si>
    <t>Amsterdam</t>
  </si>
  <si>
    <t>Wibautstr. 6-12</t>
  </si>
  <si>
    <t>06.30-20.30 uur</t>
  </si>
  <si>
    <t>Maandag t/m vrijdag van 06.30 - 20:30 uur</t>
  </si>
  <si>
    <t>n.v.t.</t>
  </si>
  <si>
    <t>Haarlem</t>
  </si>
  <si>
    <t>Oostvest 60</t>
  </si>
  <si>
    <t>Alkmaar</t>
  </si>
  <si>
    <t>Drechterwaard 100-104</t>
  </si>
  <si>
    <t>Zaandam</t>
  </si>
  <si>
    <t>Vincent van Goghlaan 73</t>
  </si>
  <si>
    <t>Oost</t>
  </si>
  <si>
    <t>Zwolle</t>
  </si>
  <si>
    <t>Dobbe 70-74</t>
  </si>
  <si>
    <t>07.00-19.00 uur</t>
  </si>
  <si>
    <t>Een avond per twee weken (dinsdag 17:00 - 20:00 uur)
Een avond per week (donderdag 17:00 - 21:00 uur)</t>
  </si>
  <si>
    <t>Arnhem</t>
  </si>
  <si>
    <t>Nw. Oeverstraat 65</t>
  </si>
  <si>
    <t>07.00-19.30 uur</t>
  </si>
  <si>
    <t>Maandag t/m vrijdag van 08:30 - 17:30 uur</t>
  </si>
  <si>
    <t>Zutphen</t>
  </si>
  <si>
    <t>Houtwal 16 A</t>
  </si>
  <si>
    <t>Zuid</t>
  </si>
  <si>
    <t>Breda</t>
  </si>
  <si>
    <t>Langendijk 34-36</t>
  </si>
  <si>
    <t>Eindhoven</t>
  </si>
  <si>
    <t>Polluxstraat 114-116</t>
  </si>
  <si>
    <t xml:space="preserve">06.00-18.30 uur open </t>
  </si>
  <si>
    <t>Roermond</t>
  </si>
  <si>
    <t>Slachthuisstraat 31</t>
  </si>
  <si>
    <t>06.00-19.00 uur open</t>
  </si>
  <si>
    <t>Den Bosch</t>
  </si>
  <si>
    <t>Eekbrouwersweg 6</t>
  </si>
  <si>
    <t>Maastricht</t>
  </si>
  <si>
    <t>Heerderweg 25</t>
  </si>
  <si>
    <t>Bergen op Zoom</t>
  </si>
  <si>
    <t>VHH</t>
  </si>
  <si>
    <t>Vlissingen</t>
  </si>
  <si>
    <t>Edisonweg 17D</t>
  </si>
  <si>
    <t>Heerlen</t>
  </si>
  <si>
    <t>Putgraaf 3</t>
  </si>
  <si>
    <t>07.00-19.00 uur open</t>
  </si>
  <si>
    <t>Rijen</t>
  </si>
  <si>
    <t>Provincienbaan 7</t>
  </si>
  <si>
    <t>Venlo</t>
  </si>
  <si>
    <t>Tilburg</t>
  </si>
  <si>
    <t>Ringbaan West 275</t>
  </si>
  <si>
    <t>Zuid-West</t>
  </si>
  <si>
    <t>Rotterdam</t>
  </si>
  <si>
    <t>Marconistraat 2</t>
  </si>
  <si>
    <t>Twee medewerkers per dienst
Maandag t/m vrijdag van 08:00 - 22:00 uur</t>
  </si>
  <si>
    <t>Den Haag</t>
  </si>
  <si>
    <t>Bezuidenhoutseweg 179</t>
  </si>
  <si>
    <t>Zichtenburglaan 218</t>
  </si>
  <si>
    <t>Schiedam</t>
  </si>
  <si>
    <t>Bettoweg 27</t>
  </si>
  <si>
    <t>Carnisselaan 68</t>
  </si>
  <si>
    <t xml:space="preserve">Totaal </t>
  </si>
  <si>
    <t>Reguliere openingstijden *</t>
  </si>
  <si>
    <t>Beveiligingsdiensten - overdag</t>
  </si>
  <si>
    <t>Beveiligingdiensten - avond openstelling</t>
  </si>
  <si>
    <t>Open- &amp; sluitrondes</t>
  </si>
  <si>
    <t>Locaties Opdrachtgever</t>
  </si>
  <si>
    <t>Openingsronde</t>
  </si>
  <si>
    <t>Beveiligers avondopenstelling of training</t>
  </si>
  <si>
    <t>Inzet Beveiligers overdag</t>
  </si>
  <si>
    <t>Invulinstructie:</t>
  </si>
  <si>
    <t>Uurtarief beveiligingsdiensten overdag</t>
  </si>
  <si>
    <t>Uurtarief beveiligingsdiensten avond openstelling</t>
  </si>
  <si>
    <t>Tarief één opvolging n.a.v. een alarmmelding</t>
  </si>
  <si>
    <t>Uw ingevulde tarieven worden vermeningvuldigd met de jaarafnames uit onderstaande prognoses.</t>
  </si>
  <si>
    <t>dagen per jaar</t>
  </si>
  <si>
    <t xml:space="preserve">M2 </t>
  </si>
  <si>
    <t xml:space="preserve">Bouwlagen </t>
  </si>
  <si>
    <t>De Tweede beveiliger wordt door de regio Noord West verrekend.</t>
  </si>
  <si>
    <t xml:space="preserve">Rosmalen </t>
  </si>
  <si>
    <t xml:space="preserve">De Kleine Elst 20 </t>
  </si>
  <si>
    <t>Totaal alle openingsrondes</t>
  </si>
  <si>
    <t>Totaal alle brand en sluitrondes</t>
  </si>
  <si>
    <t>Helmond</t>
  </si>
  <si>
    <t>Vossenbeemd 116</t>
  </si>
  <si>
    <t>Bosruiterweg 33</t>
  </si>
  <si>
    <t>Kemphaanpad 3</t>
  </si>
  <si>
    <t>Koningsweg 46</t>
  </si>
  <si>
    <t>Brugstraat 17</t>
  </si>
  <si>
    <t>Sittard</t>
  </si>
  <si>
    <t>U treft hieronder een overzicht van de locaties van Reclassering Nederland met daarachter de verwachtte jaarafname per type dienstverlening. U kunt géén rechten ontlenen aan onderstaande prognose, desalniettemin is deze gebasseerd op historische afname en/of toekomstige plannen.</t>
  </si>
  <si>
    <t xml:space="preserve">08.30 - 17.00 </t>
  </si>
  <si>
    <t>eerste do avond vd maand van 17.00-20.00 uur</t>
  </si>
  <si>
    <t>Niet op feestdagen</t>
  </si>
  <si>
    <t>Amerikaweg 3a</t>
  </si>
  <si>
    <t xml:space="preserve">08.00 - 16.00 </t>
  </si>
  <si>
    <t>08.00 - 16.00, woensdag gesloten</t>
  </si>
  <si>
    <t>08.00 - 16.00, vrijdag gesloten</t>
  </si>
  <si>
    <t xml:space="preserve">James Wattstraat 4 </t>
  </si>
  <si>
    <t>Gyroscoopweg 144</t>
  </si>
  <si>
    <t>06.30 tot 19.00</t>
  </si>
  <si>
    <t xml:space="preserve">open(6.00uur) en sluit (20.30uur) ronde. </t>
  </si>
  <si>
    <t xml:space="preserve">07.00-19.00 uur </t>
  </si>
  <si>
    <t xml:space="preserve">momenteel geen avondspreekuur </t>
  </si>
  <si>
    <t xml:space="preserve">di avond van 17.00-20.00 uur (indien voldoende afspraken) </t>
  </si>
  <si>
    <t>momenteel geen avondspreekuur</t>
  </si>
  <si>
    <t>openen en sluiten zelf</t>
  </si>
  <si>
    <t>WSU</t>
  </si>
  <si>
    <t>Middelburg</t>
  </si>
  <si>
    <t>verzorgt eigenaar locatie</t>
  </si>
  <si>
    <t>Handelsstraat 15</t>
  </si>
  <si>
    <t>Kazernelaan 20</t>
  </si>
  <si>
    <t>ma t/m vr van 06.00u tot 21.30 uur</t>
  </si>
  <si>
    <t>Avondopenstelling en trainingen binnen periode als vaste beveiligers aanwezig zijn, dus geen extra inzet</t>
  </si>
  <si>
    <t>N.v.t.</t>
  </si>
  <si>
    <t xml:space="preserve">ma en wo van 07:45u tot 21:00u      di en do van 07:45u tot 18:30u        vrijdag van 07:45u tot 18:00u    </t>
  </si>
  <si>
    <t>Brand- / sluitronde wirdt gedaan door aanwezige objectbeveiliger</t>
  </si>
  <si>
    <t>ma t/m za van 06:00u tot 17:30u</t>
  </si>
  <si>
    <t>ma t/m vr van 06:00u tot 16.00 uur</t>
  </si>
  <si>
    <t>Vrijdag gesloten</t>
  </si>
  <si>
    <t>Zwarte Woud 2</t>
  </si>
  <si>
    <t>om de week op donderdagavond 17.30-20.00 uur</t>
  </si>
  <si>
    <t>Donderdagen bij avondopeningen sluitronde 21 uur</t>
  </si>
  <si>
    <t>Computerweg 20</t>
  </si>
  <si>
    <t>06.00 open 17.30uur sluiten</t>
  </si>
  <si>
    <t>Voorlopig (tot september 2025)  is deze locatie op vrijdag en zaterdag open.  Dit kan verlengd worden.</t>
  </si>
  <si>
    <t>Uw inschrijfprijs Ex btw</t>
  </si>
  <si>
    <t>Tarievenblad - INSCHRIJFDEEL VOOR INSCHRIJVERS - - BEVEILIGINGSDIENSTEN</t>
  </si>
  <si>
    <r>
      <t>06.15-20.00 uur,</t>
    </r>
    <r>
      <rPr>
        <sz val="10"/>
        <rFont val="Calibri"/>
        <family val="2"/>
        <scheme val="minor"/>
      </rPr>
      <t xml:space="preserve"> dinsdagavond sluitronde 21.00 uur</t>
    </r>
  </si>
  <si>
    <t>06.45-20.00 uur</t>
  </si>
  <si>
    <t>Maandag t/m vrijdag van 08:15 - 17:15 uur</t>
  </si>
  <si>
    <t>Tarieven ex btw</t>
  </si>
  <si>
    <t>Totaalprijzen</t>
  </si>
  <si>
    <t>Per uur</t>
  </si>
  <si>
    <t>Gemiddeld per brand en sluit</t>
  </si>
  <si>
    <t>Gemiddeld per openingsronde</t>
  </si>
  <si>
    <t>Eenheid</t>
  </si>
  <si>
    <t>Kantoor</t>
  </si>
  <si>
    <t>Locatiesoort</t>
  </si>
  <si>
    <t>Leeuwarden</t>
  </si>
  <si>
    <t>Groningen</t>
  </si>
  <si>
    <t>Assen</t>
  </si>
  <si>
    <t xml:space="preserve">Lelystad </t>
  </si>
  <si>
    <t>Almere</t>
  </si>
  <si>
    <t xml:space="preserve">Orvelte </t>
  </si>
  <si>
    <t xml:space="preserve">Groningen </t>
  </si>
  <si>
    <t xml:space="preserve">Zeewolde </t>
  </si>
  <si>
    <t>Kantor</t>
  </si>
  <si>
    <t>n.v.t</t>
  </si>
  <si>
    <t xml:space="preserve">* Dit betreft de openingstijden voor de gebruikers van het betreffende pand. </t>
  </si>
  <si>
    <t xml:space="preserve"> </t>
  </si>
  <si>
    <t>ma en woe van 07:00u tot 20:30u         di en do van 07:00u tot 18:00u           vrijdag van 07:00 tot 17:30u</t>
  </si>
  <si>
    <t>Het is nu bijna elke dinsdag. Maar het wisselt nog wel eens.</t>
  </si>
  <si>
    <t>Datum:</t>
  </si>
  <si>
    <t>Handtekening rechtsgeldig vertegenwoordiger:</t>
  </si>
  <si>
    <t>Naam:</t>
  </si>
  <si>
    <t>Functie:</t>
  </si>
  <si>
    <t>Organisatie:</t>
  </si>
  <si>
    <t xml:space="preserve">Ondertekening </t>
  </si>
  <si>
    <t>Vrijlandstraat 33</t>
  </si>
  <si>
    <r>
      <t xml:space="preserve">U dient alleen de </t>
    </r>
    <r>
      <rPr>
        <b/>
        <sz val="11"/>
        <color theme="1"/>
        <rFont val="Calibri"/>
        <family val="2"/>
        <scheme val="minor"/>
      </rPr>
      <t>ORANJE</t>
    </r>
    <r>
      <rPr>
        <sz val="11"/>
        <color theme="1"/>
        <rFont val="Calibri"/>
        <family val="2"/>
        <scheme val="minor"/>
      </rPr>
      <t xml:space="preserve">-velden in te vullen (velden </t>
    </r>
    <r>
      <rPr>
        <b/>
        <sz val="11"/>
        <rFont val="Calibri"/>
        <family val="2"/>
        <scheme val="minor"/>
      </rPr>
      <t>F64 tot F68</t>
    </r>
    <r>
      <rPr>
        <sz val="11"/>
        <color theme="1"/>
        <rFont val="Calibri"/>
        <family val="2"/>
        <scheme val="minor"/>
      </rPr>
      <t>)</t>
    </r>
  </si>
  <si>
    <r>
      <t>Voor de inzet van beveiligingdiensten overdag en de avond-/ extra trainingsopenstellingen vult u een uurtarief in. (Cellen</t>
    </r>
    <r>
      <rPr>
        <sz val="11"/>
        <color rgb="FFFF0000"/>
        <rFont val="Calibri"/>
        <family val="2"/>
        <scheme val="minor"/>
      </rPr>
      <t xml:space="preserve"> </t>
    </r>
    <r>
      <rPr>
        <b/>
        <sz val="11"/>
        <rFont val="Calibri"/>
        <family val="2"/>
        <scheme val="minor"/>
      </rPr>
      <t>F64</t>
    </r>
    <r>
      <rPr>
        <sz val="11"/>
        <rFont val="Calibri"/>
        <family val="2"/>
        <scheme val="minor"/>
      </rPr>
      <t xml:space="preserve"> en</t>
    </r>
    <r>
      <rPr>
        <b/>
        <sz val="11"/>
        <rFont val="Calibri"/>
        <family val="2"/>
        <scheme val="minor"/>
      </rPr>
      <t xml:space="preserve"> F65</t>
    </r>
    <r>
      <rPr>
        <sz val="11"/>
        <color theme="1"/>
        <rFont val="Calibri"/>
        <family val="2"/>
        <scheme val="minor"/>
      </rPr>
      <t xml:space="preserve">) Dit uurtarief is inclusief alle kostencomponenten die u rekent zoals, maar niet uitputtend, Btw, reiskosten en overige onkosten. </t>
    </r>
  </si>
  <si>
    <r>
      <t>Voor de openings- en sluit/brandrondes vult u een tarief per keer dat in. (Cellen</t>
    </r>
    <r>
      <rPr>
        <sz val="11"/>
        <color rgb="FFFF0000"/>
        <rFont val="Calibri"/>
        <family val="2"/>
        <scheme val="minor"/>
      </rPr>
      <t xml:space="preserve"> </t>
    </r>
    <r>
      <rPr>
        <b/>
        <sz val="11"/>
        <rFont val="Calibri"/>
        <family val="2"/>
        <scheme val="minor"/>
      </rPr>
      <t xml:space="preserve">F66 </t>
    </r>
    <r>
      <rPr>
        <sz val="11"/>
        <rFont val="Calibri"/>
        <family val="2"/>
        <scheme val="minor"/>
      </rPr>
      <t xml:space="preserve">en </t>
    </r>
    <r>
      <rPr>
        <b/>
        <sz val="11"/>
        <rFont val="Calibri"/>
        <family val="2"/>
        <scheme val="minor"/>
      </rPr>
      <t>F67</t>
    </r>
    <r>
      <rPr>
        <sz val="11"/>
        <rFont val="Calibri"/>
        <family val="2"/>
        <scheme val="minor"/>
      </rPr>
      <t>)</t>
    </r>
    <r>
      <rPr>
        <sz val="11"/>
        <color theme="1"/>
        <rFont val="Calibri"/>
        <family val="2"/>
        <scheme val="minor"/>
      </rPr>
      <t xml:space="preserve"> Voor dit tarief geldt tevens dat u een tarief opgeeft inclusief alle kostencomponenten die u rekent zoals, maar niet uitputtend, Btw, reiskosten en overige onkosten.</t>
    </r>
    <r>
      <rPr>
        <b/>
        <sz val="11"/>
        <color theme="1"/>
        <rFont val="Calibri"/>
        <family val="2"/>
        <scheme val="minor"/>
      </rPr>
      <t xml:space="preserve"> LET OP</t>
    </r>
    <r>
      <rPr>
        <sz val="11"/>
        <color theme="1"/>
        <rFont val="Calibri"/>
        <family val="2"/>
        <scheme val="minor"/>
      </rPr>
      <t xml:space="preserve">: AVONDTARIEF GELDT PAS VANAF 18:00 UUR. Het urenaantal in dit tarievenblad is hiermee fictief en slechts ter vergelijking van de inschrijvngen. </t>
    </r>
  </si>
  <si>
    <r>
      <t xml:space="preserve">De som van alle subtotalen vormt in cel </t>
    </r>
    <r>
      <rPr>
        <b/>
        <sz val="11"/>
        <color theme="1"/>
        <rFont val="Calibri"/>
        <family val="2"/>
        <scheme val="minor"/>
      </rPr>
      <t>H69</t>
    </r>
    <r>
      <rPr>
        <sz val="11"/>
        <color theme="1"/>
        <rFont val="Calibri"/>
        <family val="2"/>
        <scheme val="minor"/>
      </rPr>
      <t xml:space="preserve"> vormt uw inschrijfprijs welke volgens de scoremethodiek uit paragraaf</t>
    </r>
    <r>
      <rPr>
        <sz val="11"/>
        <color rgb="FFFF0000"/>
        <rFont val="Calibri"/>
        <family val="2"/>
        <scheme val="minor"/>
      </rPr>
      <t xml:space="preserve"> </t>
    </r>
    <r>
      <rPr>
        <sz val="11"/>
        <rFont val="Calibri"/>
        <family val="2"/>
        <scheme val="minor"/>
      </rPr>
      <t xml:space="preserve">5.3 </t>
    </r>
    <r>
      <rPr>
        <sz val="11"/>
        <color theme="1"/>
        <rFont val="Calibri"/>
        <family val="2"/>
        <scheme val="minor"/>
      </rPr>
      <t>van de Aanbestedingsleidraad beoordeeld zal worden. Alle tarieven betreffen ex btw.</t>
    </r>
  </si>
  <si>
    <t>Er wordt al een aantal jaar geen training gegeven in de avond.</t>
  </si>
  <si>
    <t>Training is om de 3 weken op donderdag. wij horen dit meestal 6 weken voor de 1ste training en krigen deze dan doorgepland voor ongeveer 4 maanden.</t>
  </si>
  <si>
    <t>afname op jaarbasis</t>
  </si>
  <si>
    <t>Tarief vervolg opvolging alarmmelding per 30 min</t>
  </si>
  <si>
    <t>Per alarmmelding (start tarief)</t>
  </si>
  <si>
    <t>Per alarmmelding vervolgtarief (per 30 min)</t>
  </si>
  <si>
    <t>Tijdsvak</t>
  </si>
  <si>
    <t>Percentage</t>
  </si>
  <si>
    <t>Type toeslag</t>
  </si>
  <si>
    <t>Geldende uurtarief</t>
  </si>
  <si>
    <t>Afroep</t>
  </si>
  <si>
    <t>Annulering</t>
  </si>
  <si>
    <t>Tussen 28 en 7 dagen</t>
  </si>
  <si>
    <t>Tussen 7 en 2 dagen</t>
  </si>
  <si>
    <t>Minder dan 2 dagen</t>
  </si>
  <si>
    <t>Afroep &amp; Annuleringstoeslagen</t>
  </si>
  <si>
    <r>
      <t>Een avond per week 1 uur (training) tot 21</t>
    </r>
    <r>
      <rPr>
        <sz val="10"/>
        <color rgb="FF00B050"/>
        <rFont val="Calibri"/>
        <family val="2"/>
        <scheme val="minor"/>
      </rPr>
      <t xml:space="preserve">.00 </t>
    </r>
    <r>
      <rPr>
        <sz val="10"/>
        <color theme="1"/>
        <rFont val="Calibri"/>
        <family val="2"/>
        <scheme val="minor"/>
      </rPr>
      <t xml:space="preserve">uur </t>
    </r>
    <r>
      <rPr>
        <sz val="10"/>
        <color rgb="FF00B050"/>
        <rFont val="Calibri"/>
        <family val="2"/>
        <scheme val="minor"/>
      </rPr>
      <t>op donderdag</t>
    </r>
    <r>
      <rPr>
        <sz val="10"/>
        <color theme="1"/>
        <rFont val="Calibri"/>
        <family val="2"/>
        <scheme val="minor"/>
      </rPr>
      <t xml:space="preserve">.
</t>
    </r>
  </si>
  <si>
    <t>Van 17.00-20.00 op afroep alleen training, ongeveer eenmaal per 2 weken - Vervallen</t>
  </si>
  <si>
    <r>
      <t xml:space="preserve">Van 17.00-20.00 op afroep alleen training, ongeveer eenmaal per week, </t>
    </r>
    <r>
      <rPr>
        <sz val="10"/>
        <color rgb="FF00B050"/>
        <rFont val="Calibri"/>
        <family val="2"/>
        <scheme val="minor"/>
      </rPr>
      <t>donderdag.</t>
    </r>
  </si>
  <si>
    <t>Bijlage 5 - Tarievenblad - Beveiligingsdiensten -  Versie 30 -7</t>
  </si>
  <si>
    <t>Uurtarief overdag annulering</t>
  </si>
  <si>
    <t>Uuratarief avond  annulering</t>
  </si>
  <si>
    <t>Uurtarief overdag +  afroep toeslag</t>
  </si>
  <si>
    <t>Uurtarief avond + afroeptoeslag</t>
  </si>
  <si>
    <t xml:space="preserve">U treft hieronder het overzicht aan voor de afroep-en/ annnuleringstoeslagen.  Hierbij zijn voor zowel de afroep als annulering 3 categorieen. 
Graag ontvangt aanbestedende dienst in rij D het percentage van de toesalg en in rij F en G wat het tarief na de toeslag betreft. Verzoek is hierbij om alle oranje velde in te vullen. Dit onderdeel is slechts informatief en telt niet mee in bij uw inschrijfprijs. </t>
  </si>
  <si>
    <r>
      <t xml:space="preserve">U vult een tarief in voor het opvolgen van aan alarmmelding vanuit de particuliere alarm centrale (PAC) waarop Reclassering Nederland is aangesloten. </t>
    </r>
    <r>
      <rPr>
        <sz val="11"/>
        <rFont val="Calibri"/>
        <family val="2"/>
        <scheme val="minor"/>
      </rPr>
      <t xml:space="preserve">(Cel </t>
    </r>
    <r>
      <rPr>
        <b/>
        <sz val="11"/>
        <rFont val="Calibri"/>
        <family val="2"/>
        <scheme val="minor"/>
      </rPr>
      <t>F68</t>
    </r>
    <r>
      <rPr>
        <sz val="11"/>
        <rFont val="Calibri"/>
        <family val="2"/>
        <scheme val="minor"/>
      </rPr>
      <t>)</t>
    </r>
    <r>
      <rPr>
        <sz val="11"/>
        <color theme="1"/>
        <rFont val="Calibri"/>
        <family val="2"/>
        <scheme val="minor"/>
      </rPr>
      <t xml:space="preserve"> Dit betreft het starrtarief voor de eerste 30 minuten. Voor dit tarief geldt tevens dat u een tarief opgeeft inclusief alle kostencomponenten die u rekent zoals, maar niet uitputtend, Btw, reiskosten en overige onkosten. Een prognose voor de jaarlijks te verwachte alarmopvolgingen ligt tussen de 100 en 150 keer per jaar, derhalve is voor de berekening van uw inschrijfprijs een indicatief aantal van 125 alarmopvolgingen opgenomen.
In rij 69 krijgt u de ruimte om uw tarief in te vullen voor de 30 minuten opvolgend op het starttarief van een alarmopvolging,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</si>
</sst>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_ * #,##0_ ;_ * \-#,##0_ ;_ * &quot;-&quot;??_ ;_ @_ "/>
    <numFmt numFmtId="165" formatCode="_-[$€]\ * #,##0.00_-;_-[$€]\ * #,##0.00\-;_-[$€]\ * &quot;-&quot;??_-;_-@_-"/>
    <numFmt numFmtId="166" formatCode="_-* #,##0.00_-;_-* #,##0.00\-;_-* &quot;-&quot;??_-;_-@_-"/>
    <numFmt numFmtId="167" formatCode="&quot;€&quot;\ #,##0.00"/>
  </numFmts>
  <fonts count="26" x14ac:knownFonts="1">
    <font>
      <sz val="11"/>
      <color theme="1"/>
      <name val="Calibri"/>
      <family val="2"/>
      <scheme val="minor"/>
    </font>
    <font>
      <sz val="11"/>
      <color theme="1"/>
      <name val="Calibri"/>
      <family val="2"/>
      <scheme val="minor"/>
    </font>
    <font>
      <sz val="11"/>
      <color theme="0"/>
      <name val="Calibri"/>
      <family val="2"/>
      <scheme val="minor"/>
    </font>
    <font>
      <b/>
      <sz val="10"/>
      <color theme="0"/>
      <name val="Calibri"/>
      <family val="2"/>
      <scheme val="minor"/>
    </font>
    <font>
      <sz val="10"/>
      <color theme="1"/>
      <name val="Calibri"/>
      <family val="2"/>
      <scheme val="minor"/>
    </font>
    <font>
      <sz val="10"/>
      <color theme="0"/>
      <name val="Calibri"/>
      <family val="2"/>
      <scheme val="minor"/>
    </font>
    <font>
      <sz val="10"/>
      <color rgb="FFFF0000"/>
      <name val="Calibri"/>
      <family val="2"/>
      <scheme val="minor"/>
    </font>
    <font>
      <sz val="10"/>
      <name val="Arial"/>
      <family val="2"/>
    </font>
    <font>
      <sz val="10"/>
      <name val="Calibri"/>
      <family val="2"/>
      <scheme val="minor"/>
    </font>
    <font>
      <b/>
      <sz val="10"/>
      <color theme="1"/>
      <name val="Calibri"/>
      <family val="2"/>
      <scheme val="minor"/>
    </font>
    <font>
      <b/>
      <i/>
      <sz val="14"/>
      <color theme="1"/>
      <name val="Calibri"/>
      <family val="2"/>
      <scheme val="minor"/>
    </font>
    <font>
      <b/>
      <sz val="14"/>
      <color theme="0"/>
      <name val="Calibri"/>
      <family val="2"/>
      <scheme val="minor"/>
    </font>
    <font>
      <sz val="14"/>
      <color theme="1"/>
      <name val="Calibri"/>
      <family val="2"/>
      <scheme val="minor"/>
    </font>
    <font>
      <b/>
      <u/>
      <sz val="11"/>
      <color theme="1"/>
      <name val="Calibri"/>
      <family val="2"/>
      <scheme val="minor"/>
    </font>
    <font>
      <b/>
      <i/>
      <sz val="14"/>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20"/>
      <color theme="0"/>
      <name val="Calibri"/>
      <family val="2"/>
      <scheme val="minor"/>
    </font>
    <font>
      <b/>
      <sz val="14"/>
      <color theme="1"/>
      <name val="Calibri"/>
      <family val="2"/>
      <scheme val="minor"/>
    </font>
    <font>
      <b/>
      <sz val="12"/>
      <color theme="0"/>
      <name val="Calibri"/>
      <family val="2"/>
      <scheme val="minor"/>
    </font>
    <font>
      <b/>
      <sz val="10"/>
      <color rgb="FF586574"/>
      <name val="Calibri"/>
      <family val="2"/>
      <scheme val="minor"/>
    </font>
    <font>
      <sz val="10"/>
      <color rgb="FF586574"/>
      <name val="Calibri"/>
      <family val="2"/>
      <scheme val="minor"/>
    </font>
    <font>
      <b/>
      <sz val="11"/>
      <name val="Calibri"/>
      <family val="2"/>
      <scheme val="minor"/>
    </font>
    <font>
      <b/>
      <sz val="11"/>
      <color theme="0"/>
      <name val="Calibri"/>
      <family val="2"/>
      <scheme val="minor"/>
    </font>
    <font>
      <sz val="10"/>
      <color rgb="FF00B050"/>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1"/>
        <bgColor indexed="64"/>
      </patternFill>
    </fill>
    <fill>
      <patternFill patternType="solid">
        <fgColor rgb="FF009999"/>
        <bgColor indexed="64"/>
      </patternFill>
    </fill>
    <fill>
      <patternFill patternType="solid">
        <fgColor theme="7"/>
        <bgColor indexed="64"/>
      </patternFill>
    </fill>
    <fill>
      <patternFill patternType="solid">
        <fgColor rgb="FF92D050"/>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9" tint="0.59999389629810485"/>
        <bgColor indexed="64"/>
      </patternFill>
    </fill>
  </fills>
  <borders count="112">
    <border>
      <left/>
      <right/>
      <top/>
      <bottom/>
      <diagonal/>
    </border>
    <border>
      <left style="thin">
        <color rgb="FF586574"/>
      </left>
      <right/>
      <top/>
      <bottom style="thin">
        <color rgb="FF586574"/>
      </bottom>
      <diagonal/>
    </border>
    <border>
      <left style="thin">
        <color indexed="64"/>
      </left>
      <right style="thin">
        <color indexed="64"/>
      </right>
      <top style="thin">
        <color indexed="64"/>
      </top>
      <bottom style="thin">
        <color indexed="64"/>
      </bottom>
      <diagonal/>
    </border>
    <border>
      <left style="thin">
        <color rgb="FF586574"/>
      </left>
      <right/>
      <top style="thin">
        <color rgb="FF586574"/>
      </top>
      <bottom style="thin">
        <color rgb="FF586574"/>
      </bottom>
      <diagonal/>
    </border>
    <border>
      <left style="thin">
        <color rgb="FF586574"/>
      </left>
      <right/>
      <top style="thin">
        <color rgb="FF58657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586574"/>
      </left>
      <right style="medium">
        <color indexed="64"/>
      </right>
      <top/>
      <bottom/>
      <diagonal/>
    </border>
    <border>
      <left style="medium">
        <color indexed="64"/>
      </left>
      <right style="thin">
        <color rgb="FF586574"/>
      </right>
      <top/>
      <bottom style="thin">
        <color rgb="FF586574"/>
      </bottom>
      <diagonal/>
    </border>
    <border>
      <left style="thin">
        <color rgb="FF586574"/>
      </left>
      <right style="medium">
        <color indexed="64"/>
      </right>
      <top/>
      <bottom style="thin">
        <color rgb="FF586574"/>
      </bottom>
      <diagonal/>
    </border>
    <border>
      <left style="medium">
        <color indexed="64"/>
      </left>
      <right style="thin">
        <color rgb="FF586574"/>
      </right>
      <top style="thin">
        <color rgb="FF586574"/>
      </top>
      <bottom/>
      <diagonal/>
    </border>
    <border>
      <left style="medium">
        <color indexed="64"/>
      </left>
      <right style="thin">
        <color rgb="FF586574"/>
      </right>
      <top style="thin">
        <color rgb="FF586574"/>
      </top>
      <bottom style="thin">
        <color rgb="FF586574"/>
      </bottom>
      <diagonal/>
    </border>
    <border>
      <left style="thin">
        <color rgb="FF586574"/>
      </left>
      <right style="medium">
        <color indexed="64"/>
      </right>
      <top style="thin">
        <color rgb="FF586574"/>
      </top>
      <bottom style="thin">
        <color rgb="FF58657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rgb="FF586574"/>
      </right>
      <top style="medium">
        <color indexed="64"/>
      </top>
      <bottom/>
      <diagonal/>
    </border>
    <border>
      <left style="thin">
        <color rgb="FF586574"/>
      </left>
      <right/>
      <top style="medium">
        <color indexed="64"/>
      </top>
      <bottom/>
      <diagonal/>
    </border>
    <border>
      <left style="thin">
        <color rgb="FF586574"/>
      </left>
      <right style="thin">
        <color rgb="FF586574"/>
      </right>
      <top style="medium">
        <color indexed="64"/>
      </top>
      <bottom/>
      <diagonal/>
    </border>
    <border>
      <left style="thin">
        <color rgb="FF58657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thin">
        <color rgb="FF586574"/>
      </right>
      <top style="medium">
        <color indexed="64"/>
      </top>
      <bottom/>
      <diagonal/>
    </border>
    <border>
      <left/>
      <right style="thin">
        <color rgb="FF586574"/>
      </right>
      <top/>
      <bottom style="thin">
        <color rgb="FF586574"/>
      </bottom>
      <diagonal/>
    </border>
    <border>
      <left/>
      <right style="thin">
        <color rgb="FF586574"/>
      </right>
      <top style="thin">
        <color rgb="FF586574"/>
      </top>
      <bottom/>
      <diagonal/>
    </border>
    <border>
      <left/>
      <right style="thin">
        <color rgb="FF586574"/>
      </right>
      <top style="thin">
        <color rgb="FF586574"/>
      </top>
      <bottom style="thin">
        <color rgb="FF586574"/>
      </bottom>
      <diagonal/>
    </border>
    <border>
      <left style="medium">
        <color indexed="64"/>
      </left>
      <right style="thin">
        <color rgb="FF586574"/>
      </right>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rgb="FF586574"/>
      </left>
      <right/>
      <top/>
      <bottom/>
      <diagonal/>
    </border>
    <border>
      <left/>
      <right style="medium">
        <color indexed="64"/>
      </right>
      <top/>
      <bottom style="thin">
        <color rgb="FF586574"/>
      </bottom>
      <diagonal/>
    </border>
    <border>
      <left/>
      <right style="medium">
        <color indexed="64"/>
      </right>
      <top style="thin">
        <color rgb="FF586574"/>
      </top>
      <bottom style="thin">
        <color rgb="FF586574"/>
      </bottom>
      <diagonal/>
    </border>
    <border>
      <left/>
      <right style="medium">
        <color indexed="64"/>
      </right>
      <top style="thin">
        <color rgb="FF58657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rgb="FF586574"/>
      </right>
      <top/>
      <bottom/>
      <diagonal/>
    </border>
    <border>
      <left style="thin">
        <color rgb="FF586574"/>
      </left>
      <right style="thin">
        <color rgb="FF586574"/>
      </right>
      <top style="thin">
        <color theme="1"/>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top/>
      <bottom style="thin">
        <color rgb="FF586574"/>
      </bottom>
      <diagonal/>
    </border>
    <border>
      <left style="thin">
        <color rgb="FF586574"/>
      </left>
      <right style="medium">
        <color indexed="64"/>
      </right>
      <top style="thin">
        <color rgb="FF58657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rgb="FF58657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ck">
        <color indexed="64"/>
      </left>
      <right/>
      <top/>
      <bottom/>
      <diagonal/>
    </border>
    <border>
      <left style="thick">
        <color indexed="64"/>
      </left>
      <right/>
      <top style="thick">
        <color indexed="64"/>
      </top>
      <bottom style="thick">
        <color indexed="64"/>
      </bottom>
      <diagonal/>
    </border>
    <border>
      <left/>
      <right style="thick">
        <color indexed="64"/>
      </right>
      <top style="thick">
        <color indexed="64"/>
      </top>
      <bottom style="medium">
        <color indexed="64"/>
      </bottom>
      <diagonal/>
    </border>
    <border>
      <left style="thin">
        <color rgb="FF586574"/>
      </left>
      <right style="thin">
        <color indexed="64"/>
      </right>
      <top style="thin">
        <color rgb="FF586574"/>
      </top>
      <bottom style="thin">
        <color rgb="FF586574"/>
      </bottom>
      <diagonal/>
    </border>
    <border>
      <left style="thin">
        <color rgb="FF586574"/>
      </left>
      <right style="thin">
        <color indexed="64"/>
      </right>
      <top style="thin">
        <color rgb="FF586574"/>
      </top>
      <bottom style="medium">
        <color indexed="64"/>
      </bottom>
      <diagonal/>
    </border>
    <border>
      <left style="thin">
        <color rgb="FF586574"/>
      </left>
      <right style="thin">
        <color indexed="64"/>
      </right>
      <top style="medium">
        <color indexed="64"/>
      </top>
      <bottom style="thin">
        <color rgb="FF58657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rgb="FF586574"/>
      </left>
      <right style="thin">
        <color indexed="64"/>
      </right>
      <top style="thin">
        <color rgb="FF58657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thin">
        <color rgb="FF586574"/>
      </top>
      <bottom style="thin">
        <color rgb="FF586574"/>
      </bottom>
      <diagonal/>
    </border>
    <border>
      <left style="medium">
        <color indexed="64"/>
      </left>
      <right style="medium">
        <color indexed="64"/>
      </right>
      <top style="thin">
        <color indexed="64"/>
      </top>
      <bottom style="thin">
        <color rgb="FF586574"/>
      </bottom>
      <diagonal/>
    </border>
    <border>
      <left style="thin">
        <color rgb="FF586574"/>
      </left>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style="medium">
        <color indexed="64"/>
      </left>
      <right style="thin">
        <color rgb="FF586574"/>
      </right>
      <top style="thin">
        <color rgb="FF586574"/>
      </top>
      <bottom style="medium">
        <color indexed="64"/>
      </bottom>
      <diagonal/>
    </border>
    <border>
      <left style="thin">
        <color rgb="FF586574"/>
      </left>
      <right style="thin">
        <color rgb="FF586574"/>
      </right>
      <top style="thin">
        <color rgb="FF586574"/>
      </top>
      <bottom style="medium">
        <color indexed="64"/>
      </bottom>
      <diagonal/>
    </border>
    <border>
      <left style="medium">
        <color indexed="64"/>
      </left>
      <right style="thin">
        <color rgb="FF586574"/>
      </right>
      <top style="medium">
        <color indexed="64"/>
      </top>
      <bottom style="thin">
        <color rgb="FF586574"/>
      </bottom>
      <diagonal/>
    </border>
    <border>
      <left style="thin">
        <color rgb="FF586574"/>
      </left>
      <right style="medium">
        <color indexed="64"/>
      </right>
      <top style="medium">
        <color indexed="64"/>
      </top>
      <bottom style="thin">
        <color rgb="FF586574"/>
      </bottom>
      <diagonal/>
    </border>
    <border>
      <left style="thin">
        <color rgb="FF586574"/>
      </left>
      <right style="thin">
        <color rgb="FF586574"/>
      </right>
      <top style="medium">
        <color indexed="64"/>
      </top>
      <bottom style="thin">
        <color rgb="FF586574"/>
      </bottom>
      <diagonal/>
    </border>
    <border>
      <left style="medium">
        <color indexed="64"/>
      </left>
      <right style="thin">
        <color indexed="64"/>
      </right>
      <top style="thin">
        <color rgb="FF586574"/>
      </top>
      <bottom style="thin">
        <color indexed="64"/>
      </bottom>
      <diagonal/>
    </border>
    <border>
      <left style="medium">
        <color indexed="64"/>
      </left>
      <right style="medium">
        <color indexed="64"/>
      </right>
      <top style="thin">
        <color rgb="FF586574"/>
      </top>
      <bottom style="thin">
        <color indexed="64"/>
      </bottom>
      <diagonal/>
    </border>
    <border>
      <left style="medium">
        <color indexed="64"/>
      </left>
      <right style="thin">
        <color rgb="FF586574"/>
      </right>
      <top style="thin">
        <color rgb="FF586574"/>
      </top>
      <bottom style="thin">
        <color indexed="64"/>
      </bottom>
      <diagonal/>
    </border>
    <border>
      <left style="thin">
        <color rgb="FF586574"/>
      </left>
      <right style="medium">
        <color indexed="64"/>
      </right>
      <top style="thin">
        <color rgb="FF586574"/>
      </top>
      <bottom style="thin">
        <color indexed="64"/>
      </bottom>
      <diagonal/>
    </border>
    <border>
      <left style="thin">
        <color rgb="FF586574"/>
      </left>
      <right style="thin">
        <color indexed="64"/>
      </right>
      <top style="thin">
        <color rgb="FF586574"/>
      </top>
      <bottom style="thin">
        <color indexed="64"/>
      </bottom>
      <diagonal/>
    </border>
    <border>
      <left/>
      <right/>
      <top style="thin">
        <color rgb="FF586574"/>
      </top>
      <bottom/>
      <diagonal/>
    </border>
    <border>
      <left style="medium">
        <color indexed="64"/>
      </left>
      <right style="medium">
        <color indexed="64"/>
      </right>
      <top style="medium">
        <color indexed="64"/>
      </top>
      <bottom style="thin">
        <color rgb="FF586574"/>
      </bottom>
      <diagonal/>
    </border>
    <border>
      <left style="medium">
        <color indexed="64"/>
      </left>
      <right style="medium">
        <color indexed="64"/>
      </right>
      <top style="thin">
        <color rgb="FF586574"/>
      </top>
      <bottom/>
      <diagonal/>
    </border>
    <border>
      <left style="medium">
        <color indexed="64"/>
      </left>
      <right style="medium">
        <color indexed="64"/>
      </right>
      <top style="thin">
        <color rgb="FF586574"/>
      </top>
      <bottom style="medium">
        <color indexed="64"/>
      </bottom>
      <diagonal/>
    </border>
    <border>
      <left style="thin">
        <color rgb="FF58657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ck">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165" fontId="7" fillId="0" borderId="0" applyFont="0" applyFill="0" applyBorder="0" applyAlignment="0" applyProtection="0"/>
    <xf numFmtId="0" fontId="7" fillId="0" borderId="0"/>
    <xf numFmtId="0" fontId="1" fillId="0" borderId="0"/>
    <xf numFmtId="166" fontId="7" fillId="0" borderId="0" applyFont="0" applyFill="0" applyBorder="0" applyAlignment="0" applyProtection="0"/>
  </cellStyleXfs>
  <cellXfs count="290">
    <xf numFmtId="0" fontId="0" fillId="0" borderId="0" xfId="0"/>
    <xf numFmtId="0" fontId="0" fillId="2" borderId="0" xfId="0" applyFill="1" applyAlignment="1">
      <alignment vertical="top"/>
    </xf>
    <xf numFmtId="0" fontId="0" fillId="2" borderId="0" xfId="0" applyFill="1" applyAlignment="1">
      <alignment vertical="top" wrapText="1"/>
    </xf>
    <xf numFmtId="0" fontId="0" fillId="2" borderId="0" xfId="0" applyFill="1" applyAlignment="1">
      <alignment horizontal="center" vertical="top" wrapText="1"/>
    </xf>
    <xf numFmtId="0" fontId="8" fillId="5" borderId="3" xfId="0" applyFont="1" applyFill="1" applyBorder="1" applyAlignment="1">
      <alignment vertical="top" wrapText="1"/>
    </xf>
    <xf numFmtId="0" fontId="4" fillId="5" borderId="1" xfId="0" applyFont="1" applyFill="1" applyBorder="1" applyAlignment="1">
      <alignment vertical="top"/>
    </xf>
    <xf numFmtId="0" fontId="4" fillId="5" borderId="3" xfId="0" applyFont="1" applyFill="1" applyBorder="1" applyAlignment="1">
      <alignment vertical="top"/>
    </xf>
    <xf numFmtId="0" fontId="4" fillId="5" borderId="4" xfId="0" applyFont="1" applyFill="1" applyBorder="1" applyAlignment="1">
      <alignment vertical="top"/>
    </xf>
    <xf numFmtId="0" fontId="4" fillId="5" borderId="10" xfId="0" applyFont="1" applyFill="1" applyBorder="1" applyAlignment="1">
      <alignment vertical="top" wrapText="1"/>
    </xf>
    <xf numFmtId="0" fontId="4" fillId="5" borderId="12" xfId="0" applyFont="1" applyFill="1" applyBorder="1" applyAlignment="1">
      <alignment vertical="top" wrapText="1"/>
    </xf>
    <xf numFmtId="0" fontId="4" fillId="5" borderId="13" xfId="0" applyFont="1" applyFill="1" applyBorder="1" applyAlignment="1">
      <alignment vertical="top" wrapText="1"/>
    </xf>
    <xf numFmtId="0" fontId="4" fillId="5" borderId="10" xfId="0" applyFont="1" applyFill="1" applyBorder="1" applyAlignment="1">
      <alignment vertical="top"/>
    </xf>
    <xf numFmtId="0" fontId="4" fillId="5" borderId="13" xfId="0" applyFont="1" applyFill="1" applyBorder="1" applyAlignment="1">
      <alignment vertical="top"/>
    </xf>
    <xf numFmtId="0" fontId="4" fillId="5" borderId="12" xfId="0" applyFont="1" applyFill="1" applyBorder="1" applyAlignment="1">
      <alignment vertical="top"/>
    </xf>
    <xf numFmtId="164" fontId="0" fillId="2" borderId="0" xfId="1" applyNumberFormat="1" applyFont="1" applyFill="1" applyAlignment="1">
      <alignment horizontal="center"/>
    </xf>
    <xf numFmtId="164" fontId="0" fillId="2" borderId="0" xfId="1" applyNumberFormat="1" applyFont="1" applyFill="1" applyAlignment="1">
      <alignment vertical="top"/>
    </xf>
    <xf numFmtId="164" fontId="4" fillId="5" borderId="11" xfId="1" applyNumberFormat="1" applyFont="1" applyFill="1" applyBorder="1" applyAlignment="1">
      <alignment vertical="top"/>
    </xf>
    <xf numFmtId="164" fontId="0" fillId="2" borderId="0" xfId="1" applyNumberFormat="1" applyFont="1" applyFill="1" applyAlignment="1">
      <alignment vertical="top" wrapText="1"/>
    </xf>
    <xf numFmtId="164" fontId="4" fillId="5" borderId="9" xfId="1" applyNumberFormat="1" applyFont="1" applyFill="1" applyBorder="1" applyAlignment="1">
      <alignment vertical="top" wrapText="1"/>
    </xf>
    <xf numFmtId="164" fontId="9" fillId="2" borderId="0" xfId="1" applyNumberFormat="1" applyFont="1" applyFill="1" applyBorder="1" applyAlignment="1">
      <alignment horizontal="center"/>
    </xf>
    <xf numFmtId="164" fontId="9" fillId="2" borderId="0" xfId="1" applyNumberFormat="1" applyFont="1" applyFill="1" applyBorder="1" applyAlignment="1">
      <alignment horizontal="center" wrapText="1"/>
    </xf>
    <xf numFmtId="164" fontId="9" fillId="2" borderId="0" xfId="1" applyNumberFormat="1" applyFont="1" applyFill="1" applyBorder="1" applyAlignment="1">
      <alignment vertical="top"/>
    </xf>
    <xf numFmtId="164" fontId="9" fillId="2" borderId="0" xfId="1" applyNumberFormat="1" applyFont="1" applyFill="1" applyBorder="1" applyAlignment="1">
      <alignment vertical="top" wrapText="1"/>
    </xf>
    <xf numFmtId="164" fontId="0" fillId="2" borderId="0" xfId="1" applyNumberFormat="1" applyFont="1" applyFill="1" applyBorder="1" applyAlignment="1">
      <alignment horizontal="center"/>
    </xf>
    <xf numFmtId="164" fontId="9" fillId="2" borderId="0" xfId="1" applyNumberFormat="1" applyFont="1" applyFill="1" applyBorder="1" applyAlignment="1"/>
    <xf numFmtId="0" fontId="2" fillId="3" borderId="16" xfId="0" applyFont="1" applyFill="1" applyBorder="1" applyAlignment="1">
      <alignment vertical="top" wrapText="1"/>
    </xf>
    <xf numFmtId="0" fontId="3" fillId="7" borderId="28" xfId="0" applyFont="1" applyFill="1" applyBorder="1" applyAlignment="1">
      <alignment vertical="top" wrapText="1"/>
    </xf>
    <xf numFmtId="0" fontId="3" fillId="7" borderId="29" xfId="0" applyFont="1" applyFill="1" applyBorder="1" applyAlignment="1">
      <alignment vertical="top" wrapText="1"/>
    </xf>
    <xf numFmtId="0" fontId="3" fillId="7" borderId="30" xfId="0" applyFont="1" applyFill="1" applyBorder="1" applyAlignment="1">
      <alignment vertical="top" wrapText="1"/>
    </xf>
    <xf numFmtId="164" fontId="3" fillId="7" borderId="31" xfId="1" applyNumberFormat="1" applyFont="1" applyFill="1" applyBorder="1" applyAlignment="1">
      <alignment vertical="top" wrapText="1"/>
    </xf>
    <xf numFmtId="0" fontId="3" fillId="7" borderId="16" xfId="0" applyFont="1" applyFill="1" applyBorder="1" applyAlignment="1">
      <alignment vertical="top" wrapText="1"/>
    </xf>
    <xf numFmtId="0" fontId="12" fillId="2" borderId="0" xfId="0" applyFont="1" applyFill="1" applyAlignment="1">
      <alignment vertical="top"/>
    </xf>
    <xf numFmtId="0" fontId="0" fillId="5" borderId="25" xfId="0" applyFill="1" applyBorder="1" applyAlignment="1">
      <alignment vertical="top"/>
    </xf>
    <xf numFmtId="0" fontId="0" fillId="5" borderId="27" xfId="0" applyFill="1" applyBorder="1" applyAlignment="1">
      <alignment vertical="top"/>
    </xf>
    <xf numFmtId="164" fontId="3" fillId="7" borderId="28" xfId="1" applyNumberFormat="1" applyFont="1" applyFill="1" applyBorder="1" applyAlignment="1">
      <alignment horizontal="left" vertical="top" wrapText="1"/>
    </xf>
    <xf numFmtId="0" fontId="13" fillId="5" borderId="26" xfId="0" applyFont="1" applyFill="1" applyBorder="1" applyAlignment="1">
      <alignment vertical="top"/>
    </xf>
    <xf numFmtId="0" fontId="3" fillId="7" borderId="40" xfId="0" applyFont="1" applyFill="1" applyBorder="1" applyAlignment="1">
      <alignment vertical="top" wrapText="1"/>
    </xf>
    <xf numFmtId="0" fontId="4" fillId="5" borderId="41" xfId="0" applyFont="1" applyFill="1" applyBorder="1" applyAlignment="1">
      <alignment vertical="top" wrapText="1"/>
    </xf>
    <xf numFmtId="0" fontId="4" fillId="5" borderId="42" xfId="0" applyFont="1" applyFill="1" applyBorder="1" applyAlignment="1">
      <alignment vertical="top" wrapText="1"/>
    </xf>
    <xf numFmtId="0" fontId="4" fillId="5" borderId="43" xfId="0" applyFont="1" applyFill="1" applyBorder="1" applyAlignment="1">
      <alignment vertical="top" wrapText="1"/>
    </xf>
    <xf numFmtId="0" fontId="8" fillId="5" borderId="43" xfId="0" applyFont="1" applyFill="1" applyBorder="1" applyAlignment="1">
      <alignment vertical="top" wrapText="1"/>
    </xf>
    <xf numFmtId="0" fontId="4" fillId="5" borderId="44" xfId="0" applyFont="1" applyFill="1" applyBorder="1" applyAlignment="1">
      <alignment vertical="top" wrapText="1"/>
    </xf>
    <xf numFmtId="0" fontId="2" fillId="3" borderId="46" xfId="0" applyFont="1" applyFill="1" applyBorder="1" applyAlignment="1">
      <alignment horizontal="center" vertical="top"/>
    </xf>
    <xf numFmtId="0" fontId="2" fillId="3" borderId="38" xfId="0" applyFont="1" applyFill="1" applyBorder="1" applyAlignment="1">
      <alignment horizontal="center" vertical="top"/>
    </xf>
    <xf numFmtId="0" fontId="3" fillId="7" borderId="48" xfId="0" applyFont="1" applyFill="1" applyBorder="1" applyAlignment="1">
      <alignment vertical="top" wrapText="1"/>
    </xf>
    <xf numFmtId="0" fontId="0" fillId="2" borderId="0" xfId="0" applyFill="1" applyAlignment="1">
      <alignment horizontal="center" vertical="top"/>
    </xf>
    <xf numFmtId="0" fontId="0" fillId="5" borderId="25" xfId="0" applyFill="1" applyBorder="1" applyAlignment="1">
      <alignment horizontal="center" vertical="top"/>
    </xf>
    <xf numFmtId="0" fontId="3" fillId="7" borderId="47" xfId="0" applyFont="1" applyFill="1" applyBorder="1" applyAlignment="1">
      <alignment horizontal="center" vertical="top" wrapText="1"/>
    </xf>
    <xf numFmtId="164" fontId="4" fillId="5" borderId="2" xfId="1" applyNumberFormat="1" applyFont="1" applyFill="1" applyBorder="1" applyAlignment="1">
      <alignment vertical="top"/>
    </xf>
    <xf numFmtId="164" fontId="4" fillId="5" borderId="4" xfId="1" applyNumberFormat="1" applyFont="1" applyFill="1" applyBorder="1" applyAlignment="1">
      <alignment vertical="top" wrapText="1"/>
    </xf>
    <xf numFmtId="0" fontId="4" fillId="5" borderId="50" xfId="0" applyFont="1" applyFill="1" applyBorder="1" applyAlignment="1">
      <alignment vertical="top" wrapText="1"/>
    </xf>
    <xf numFmtId="0" fontId="4" fillId="5" borderId="52" xfId="0" applyFont="1" applyFill="1" applyBorder="1" applyAlignment="1">
      <alignment vertical="top" wrapText="1"/>
    </xf>
    <xf numFmtId="164" fontId="4" fillId="5" borderId="1" xfId="1" applyNumberFormat="1" applyFont="1" applyFill="1" applyBorder="1" applyAlignment="1">
      <alignment horizontal="center" vertical="center" wrapText="1"/>
    </xf>
    <xf numFmtId="164" fontId="4" fillId="5" borderId="4" xfId="1" applyNumberFormat="1" applyFont="1" applyFill="1" applyBorder="1" applyAlignment="1">
      <alignment horizontal="center" vertical="center" wrapText="1"/>
    </xf>
    <xf numFmtId="164" fontId="8" fillId="5" borderId="36" xfId="1" applyNumberFormat="1" applyFont="1" applyFill="1" applyBorder="1" applyAlignment="1">
      <alignment horizontal="center" vertical="center"/>
    </xf>
    <xf numFmtId="164" fontId="8" fillId="5" borderId="53" xfId="1" applyNumberFormat="1" applyFont="1" applyFill="1" applyBorder="1" applyAlignment="1">
      <alignment horizontal="center" vertical="center"/>
    </xf>
    <xf numFmtId="164" fontId="8" fillId="5" borderId="32" xfId="1" applyNumberFormat="1" applyFont="1" applyFill="1" applyBorder="1" applyAlignment="1">
      <alignment horizontal="center" vertical="center"/>
    </xf>
    <xf numFmtId="164" fontId="8" fillId="5" borderId="15" xfId="1" applyNumberFormat="1" applyFont="1" applyFill="1" applyBorder="1" applyAlignment="1">
      <alignment horizontal="center" vertical="center"/>
    </xf>
    <xf numFmtId="0" fontId="4" fillId="5" borderId="51" xfId="0" applyFont="1" applyFill="1" applyBorder="1" applyAlignment="1">
      <alignment vertical="top" wrapText="1"/>
    </xf>
    <xf numFmtId="164" fontId="4" fillId="5" borderId="3" xfId="1" applyNumberFormat="1" applyFont="1" applyFill="1" applyBorder="1" applyAlignment="1">
      <alignment horizontal="center" vertical="center" wrapText="1"/>
    </xf>
    <xf numFmtId="0" fontId="4" fillId="5" borderId="49" xfId="0" applyFont="1" applyFill="1" applyBorder="1" applyAlignment="1">
      <alignment vertical="top"/>
    </xf>
    <xf numFmtId="164" fontId="4" fillId="5" borderId="54" xfId="1" applyNumberFormat="1" applyFont="1" applyFill="1" applyBorder="1" applyAlignment="1">
      <alignment vertical="top"/>
    </xf>
    <xf numFmtId="0" fontId="4" fillId="5" borderId="55" xfId="0" applyFont="1" applyFill="1" applyBorder="1" applyAlignment="1">
      <alignment vertical="top" wrapText="1"/>
    </xf>
    <xf numFmtId="0" fontId="4" fillId="5" borderId="56" xfId="0" applyFont="1" applyFill="1" applyBorder="1" applyAlignment="1">
      <alignment vertical="top"/>
    </xf>
    <xf numFmtId="164" fontId="4" fillId="5" borderId="9" xfId="1" applyNumberFormat="1" applyFont="1" applyFill="1" applyBorder="1" applyAlignment="1">
      <alignment vertical="top"/>
    </xf>
    <xf numFmtId="164" fontId="4" fillId="5" borderId="45" xfId="1" applyNumberFormat="1" applyFont="1" applyFill="1" applyBorder="1" applyAlignment="1">
      <alignment vertical="top"/>
    </xf>
    <xf numFmtId="164" fontId="8" fillId="5" borderId="57" xfId="1" applyNumberFormat="1" applyFont="1" applyFill="1" applyBorder="1" applyAlignment="1">
      <alignment horizontal="center" vertical="center"/>
    </xf>
    <xf numFmtId="164" fontId="8" fillId="5" borderId="58" xfId="1" applyNumberFormat="1" applyFont="1" applyFill="1" applyBorder="1" applyAlignment="1">
      <alignment horizontal="center" vertical="center"/>
    </xf>
    <xf numFmtId="164" fontId="8" fillId="5" borderId="60" xfId="1" applyNumberFormat="1" applyFont="1" applyFill="1" applyBorder="1" applyAlignment="1">
      <alignment horizontal="center" vertical="center"/>
    </xf>
    <xf numFmtId="164" fontId="8" fillId="5" borderId="61" xfId="1" applyNumberFormat="1" applyFont="1" applyFill="1" applyBorder="1" applyAlignment="1">
      <alignment horizontal="center" vertical="center"/>
    </xf>
    <xf numFmtId="0" fontId="6" fillId="5" borderId="50" xfId="0" applyFont="1" applyFill="1" applyBorder="1" applyAlignment="1">
      <alignment vertical="top" wrapText="1"/>
    </xf>
    <xf numFmtId="0" fontId="8" fillId="5" borderId="10" xfId="0" applyFont="1" applyFill="1" applyBorder="1" applyAlignment="1">
      <alignment vertical="top" wrapText="1"/>
    </xf>
    <xf numFmtId="164" fontId="8" fillId="5" borderId="1" xfId="1" applyNumberFormat="1" applyFont="1" applyFill="1" applyBorder="1" applyAlignment="1">
      <alignment vertical="top" wrapText="1"/>
    </xf>
    <xf numFmtId="164" fontId="8" fillId="5" borderId="3" xfId="1" applyNumberFormat="1" applyFont="1" applyFill="1" applyBorder="1" applyAlignment="1">
      <alignment vertical="top" wrapText="1"/>
    </xf>
    <xf numFmtId="0" fontId="8" fillId="5" borderId="50" xfId="0" applyFont="1" applyFill="1" applyBorder="1" applyAlignment="1">
      <alignment vertical="top" wrapText="1"/>
    </xf>
    <xf numFmtId="0" fontId="4" fillId="5" borderId="2" xfId="0" applyFont="1" applyFill="1" applyBorder="1" applyAlignment="1">
      <alignment vertical="top"/>
    </xf>
    <xf numFmtId="0" fontId="8" fillId="5" borderId="10" xfId="0" applyFont="1" applyFill="1" applyBorder="1" applyAlignment="1">
      <alignment vertical="top"/>
    </xf>
    <xf numFmtId="0" fontId="8" fillId="5" borderId="13" xfId="0" applyFont="1" applyFill="1" applyBorder="1" applyAlignment="1">
      <alignment vertical="top"/>
    </xf>
    <xf numFmtId="0" fontId="8" fillId="5" borderId="12" xfId="0" applyFont="1" applyFill="1" applyBorder="1" applyAlignment="1">
      <alignment vertical="top"/>
    </xf>
    <xf numFmtId="0" fontId="0" fillId="5" borderId="0" xfId="0" applyFill="1" applyBorder="1" applyAlignment="1">
      <alignment horizontal="left" vertical="top" wrapText="1"/>
    </xf>
    <xf numFmtId="0" fontId="0" fillId="5" borderId="23" xfId="0" applyFill="1" applyBorder="1" applyAlignment="1">
      <alignment horizontal="left" vertical="top" wrapText="1"/>
    </xf>
    <xf numFmtId="167" fontId="0" fillId="2" borderId="0" xfId="0" applyNumberFormat="1" applyFill="1" applyAlignment="1">
      <alignment vertical="top" wrapText="1"/>
    </xf>
    <xf numFmtId="167" fontId="0" fillId="2" borderId="0" xfId="0" applyNumberFormat="1" applyFill="1" applyAlignment="1">
      <alignment vertical="top"/>
    </xf>
    <xf numFmtId="0" fontId="0" fillId="5" borderId="0" xfId="0" applyFill="1" applyBorder="1" applyAlignment="1">
      <alignment horizontal="left" vertical="top" wrapText="1"/>
    </xf>
    <xf numFmtId="0" fontId="8" fillId="5" borderId="42" xfId="0" applyFont="1" applyFill="1" applyBorder="1" applyAlignment="1">
      <alignment vertical="top" wrapText="1"/>
    </xf>
    <xf numFmtId="0" fontId="8" fillId="5" borderId="24" xfId="0" applyFont="1" applyFill="1" applyBorder="1" applyAlignment="1">
      <alignment vertical="top" wrapText="1"/>
    </xf>
    <xf numFmtId="0" fontId="8" fillId="5" borderId="52" xfId="0" applyFont="1" applyFill="1" applyBorder="1" applyAlignment="1">
      <alignment vertical="top" wrapText="1"/>
    </xf>
    <xf numFmtId="0" fontId="4" fillId="5" borderId="15" xfId="0" applyFont="1" applyFill="1" applyBorder="1" applyAlignment="1">
      <alignment vertical="top"/>
    </xf>
    <xf numFmtId="0" fontId="8" fillId="5" borderId="51" xfId="0" applyFont="1" applyFill="1" applyBorder="1" applyAlignment="1">
      <alignment vertical="top" wrapText="1"/>
    </xf>
    <xf numFmtId="0" fontId="4" fillId="5" borderId="62" xfId="0" applyFont="1" applyFill="1" applyBorder="1" applyAlignment="1">
      <alignment vertical="top" wrapText="1"/>
    </xf>
    <xf numFmtId="0" fontId="4" fillId="5" borderId="62" xfId="0" applyFont="1" applyFill="1" applyBorder="1" applyAlignment="1">
      <alignment vertical="top"/>
    </xf>
    <xf numFmtId="0" fontId="8" fillId="5" borderId="63" xfId="0" applyFont="1" applyFill="1" applyBorder="1" applyAlignment="1">
      <alignment vertical="top" wrapText="1"/>
    </xf>
    <xf numFmtId="0" fontId="4" fillId="5" borderId="53" xfId="0" applyFont="1" applyFill="1" applyBorder="1" applyAlignment="1">
      <alignment vertical="top"/>
    </xf>
    <xf numFmtId="164" fontId="4" fillId="5" borderId="64" xfId="1" applyNumberFormat="1" applyFont="1" applyFill="1" applyBorder="1" applyAlignment="1">
      <alignment horizontal="center" vertical="center"/>
    </xf>
    <xf numFmtId="164" fontId="4" fillId="5" borderId="53" xfId="1" applyNumberFormat="1" applyFont="1" applyFill="1" applyBorder="1" applyAlignment="1">
      <alignment horizontal="center" vertical="center" wrapText="1"/>
    </xf>
    <xf numFmtId="164" fontId="4" fillId="5" borderId="15" xfId="1" applyNumberFormat="1" applyFont="1" applyFill="1" applyBorder="1" applyAlignment="1">
      <alignment horizontal="center" vertical="center" wrapText="1"/>
    </xf>
    <xf numFmtId="164" fontId="4" fillId="5" borderId="64" xfId="1" applyNumberFormat="1" applyFont="1" applyFill="1" applyBorder="1" applyAlignment="1">
      <alignment horizontal="center" vertical="center" wrapText="1"/>
    </xf>
    <xf numFmtId="164" fontId="8" fillId="5" borderId="65" xfId="1" applyNumberFormat="1" applyFont="1" applyFill="1" applyBorder="1" applyAlignment="1">
      <alignment horizontal="center" vertical="center"/>
    </xf>
    <xf numFmtId="0" fontId="4" fillId="5" borderId="65" xfId="0" applyFont="1" applyFill="1" applyBorder="1" applyAlignment="1">
      <alignment vertical="top"/>
    </xf>
    <xf numFmtId="0" fontId="4" fillId="5" borderId="61" xfId="0" applyFont="1" applyFill="1" applyBorder="1" applyAlignment="1">
      <alignment horizontal="center" vertical="top"/>
    </xf>
    <xf numFmtId="0" fontId="4" fillId="5" borderId="15" xfId="0" applyFont="1" applyFill="1" applyBorder="1" applyAlignment="1">
      <alignment horizontal="center" vertical="top"/>
    </xf>
    <xf numFmtId="0" fontId="4" fillId="5" borderId="58" xfId="0" applyFont="1" applyFill="1" applyBorder="1" applyAlignment="1">
      <alignment horizontal="center" vertical="top"/>
    </xf>
    <xf numFmtId="0" fontId="4" fillId="5" borderId="70" xfId="0" applyFont="1" applyFill="1" applyBorder="1" applyAlignment="1">
      <alignment horizontal="center" vertical="top"/>
    </xf>
    <xf numFmtId="164" fontId="8" fillId="5" borderId="46" xfId="1" applyNumberFormat="1" applyFont="1" applyFill="1" applyBorder="1" applyAlignment="1">
      <alignment horizontal="center" vertical="center"/>
    </xf>
    <xf numFmtId="164" fontId="8" fillId="5" borderId="47" xfId="1" applyNumberFormat="1" applyFont="1" applyFill="1" applyBorder="1" applyAlignment="1">
      <alignment horizontal="center" vertical="center"/>
    </xf>
    <xf numFmtId="0" fontId="4" fillId="5" borderId="32" xfId="0" applyFont="1" applyFill="1" applyBorder="1" applyAlignment="1">
      <alignment vertical="top"/>
    </xf>
    <xf numFmtId="164" fontId="8" fillId="5" borderId="37" xfId="1" applyNumberFormat="1" applyFont="1" applyFill="1" applyBorder="1" applyAlignment="1">
      <alignment horizontal="center" vertical="center"/>
    </xf>
    <xf numFmtId="0" fontId="0" fillId="5" borderId="65" xfId="0" applyFill="1" applyBorder="1" applyAlignment="1">
      <alignment vertical="top"/>
    </xf>
    <xf numFmtId="0" fontId="0" fillId="5" borderId="23" xfId="0" applyFill="1" applyBorder="1" applyAlignment="1">
      <alignment vertical="top"/>
    </xf>
    <xf numFmtId="0" fontId="0" fillId="5" borderId="68" xfId="0" applyFill="1" applyBorder="1" applyAlignment="1">
      <alignment vertical="top"/>
    </xf>
    <xf numFmtId="0" fontId="4" fillId="5" borderId="44" xfId="0" applyFont="1" applyFill="1" applyBorder="1" applyAlignment="1">
      <alignment vertical="top"/>
    </xf>
    <xf numFmtId="0" fontId="3" fillId="9" borderId="17" xfId="0" applyFont="1" applyFill="1" applyBorder="1" applyAlignment="1">
      <alignment vertical="top"/>
    </xf>
    <xf numFmtId="0" fontId="5" fillId="9" borderId="18" xfId="0" applyFont="1" applyFill="1" applyBorder="1" applyAlignment="1">
      <alignment vertical="top"/>
    </xf>
    <xf numFmtId="164" fontId="5" fillId="9" borderId="45" xfId="1" applyNumberFormat="1" applyFont="1" applyFill="1" applyBorder="1" applyAlignment="1">
      <alignment vertical="top"/>
    </xf>
    <xf numFmtId="0" fontId="5" fillId="9" borderId="53" xfId="0" applyFont="1" applyFill="1" applyBorder="1" applyAlignment="1">
      <alignment horizontal="center" vertical="top"/>
    </xf>
    <xf numFmtId="164" fontId="5" fillId="9" borderId="19" xfId="1" applyNumberFormat="1" applyFont="1" applyFill="1" applyBorder="1" applyAlignment="1">
      <alignment vertical="top"/>
    </xf>
    <xf numFmtId="0" fontId="5" fillId="9" borderId="17" xfId="0" applyFont="1" applyFill="1" applyBorder="1" applyAlignment="1">
      <alignment vertical="top"/>
    </xf>
    <xf numFmtId="164" fontId="5" fillId="9" borderId="17" xfId="1" applyNumberFormat="1" applyFont="1" applyFill="1" applyBorder="1" applyAlignment="1">
      <alignment vertical="top"/>
    </xf>
    <xf numFmtId="0" fontId="5" fillId="9" borderId="20" xfId="0" applyFont="1" applyFill="1" applyBorder="1" applyAlignment="1">
      <alignment vertical="top"/>
    </xf>
    <xf numFmtId="0" fontId="3" fillId="9" borderId="5" xfId="0" applyFont="1" applyFill="1" applyBorder="1" applyAlignment="1">
      <alignment vertical="top"/>
    </xf>
    <xf numFmtId="0" fontId="5" fillId="9" borderId="6" xfId="0" applyFont="1" applyFill="1" applyBorder="1" applyAlignment="1">
      <alignment vertical="top"/>
    </xf>
    <xf numFmtId="164" fontId="5" fillId="9" borderId="59" xfId="1" applyNumberFormat="1" applyFont="1" applyFill="1" applyBorder="1" applyAlignment="1">
      <alignment vertical="top"/>
    </xf>
    <xf numFmtId="0" fontId="5" fillId="9" borderId="69" xfId="0" applyFont="1" applyFill="1" applyBorder="1" applyAlignment="1">
      <alignment horizontal="center" vertical="top"/>
    </xf>
    <xf numFmtId="164" fontId="5" fillId="9" borderId="7" xfId="1" applyNumberFormat="1" applyFont="1" applyFill="1" applyBorder="1" applyAlignment="1">
      <alignment vertical="top"/>
    </xf>
    <xf numFmtId="0" fontId="5" fillId="9" borderId="5" xfId="0" applyFont="1" applyFill="1" applyBorder="1" applyAlignment="1">
      <alignment vertical="top"/>
    </xf>
    <xf numFmtId="164" fontId="6" fillId="9" borderId="5" xfId="1" applyNumberFormat="1" applyFont="1" applyFill="1" applyBorder="1" applyAlignment="1">
      <alignment vertical="top"/>
    </xf>
    <xf numFmtId="164" fontId="6" fillId="9" borderId="7" xfId="1" applyNumberFormat="1" applyFont="1" applyFill="1" applyBorder="1" applyAlignment="1">
      <alignment vertical="top"/>
    </xf>
    <xf numFmtId="0" fontId="5" fillId="9" borderId="8" xfId="0" applyFont="1" applyFill="1" applyBorder="1" applyAlignment="1">
      <alignment vertical="top"/>
    </xf>
    <xf numFmtId="164" fontId="6" fillId="9" borderId="26" xfId="1" applyNumberFormat="1" applyFont="1" applyFill="1" applyBorder="1" applyAlignment="1">
      <alignment vertical="top"/>
    </xf>
    <xf numFmtId="164" fontId="6" fillId="9" borderId="27" xfId="1" applyNumberFormat="1" applyFont="1" applyFill="1" applyBorder="1" applyAlignment="1">
      <alignment vertical="top"/>
    </xf>
    <xf numFmtId="164" fontId="3" fillId="10" borderId="7" xfId="1" applyNumberFormat="1" applyFont="1" applyFill="1" applyBorder="1" applyAlignment="1">
      <alignment vertical="top"/>
    </xf>
    <xf numFmtId="164" fontId="3" fillId="10" borderId="5" xfId="1" applyNumberFormat="1" applyFont="1" applyFill="1" applyBorder="1" applyAlignment="1">
      <alignment horizontal="center" wrapText="1"/>
    </xf>
    <xf numFmtId="164" fontId="3" fillId="10" borderId="7" xfId="1" applyNumberFormat="1" applyFont="1" applyFill="1" applyBorder="1" applyAlignment="1">
      <alignment vertical="top" wrapText="1"/>
    </xf>
    <xf numFmtId="164" fontId="3" fillId="10" borderId="5" xfId="1" applyNumberFormat="1" applyFont="1" applyFill="1" applyBorder="1" applyAlignment="1">
      <alignment vertical="top"/>
    </xf>
    <xf numFmtId="164" fontId="3" fillId="10" borderId="8" xfId="1" applyNumberFormat="1" applyFont="1" applyFill="1" applyBorder="1" applyAlignment="1">
      <alignment horizontal="center" wrapText="1"/>
    </xf>
    <xf numFmtId="164" fontId="3" fillId="8" borderId="6" xfId="1" applyNumberFormat="1" applyFont="1" applyFill="1" applyBorder="1" applyAlignment="1"/>
    <xf numFmtId="164" fontId="3" fillId="8" borderId="7" xfId="1" applyNumberFormat="1" applyFont="1" applyFill="1" applyBorder="1" applyAlignment="1"/>
    <xf numFmtId="167" fontId="0" fillId="12" borderId="23" xfId="2" applyNumberFormat="1" applyFont="1" applyFill="1" applyBorder="1" applyAlignment="1">
      <alignment horizontal="center" vertical="top"/>
    </xf>
    <xf numFmtId="167" fontId="0" fillId="12" borderId="66" xfId="2" applyNumberFormat="1" applyFont="1" applyFill="1" applyBorder="1" applyAlignment="1">
      <alignment horizontal="center" vertical="top"/>
    </xf>
    <xf numFmtId="164" fontId="0" fillId="2" borderId="76" xfId="1" applyNumberFormat="1" applyFont="1" applyFill="1" applyBorder="1" applyAlignment="1">
      <alignment vertical="top"/>
    </xf>
    <xf numFmtId="0" fontId="14" fillId="2" borderId="78" xfId="0" applyFont="1" applyFill="1" applyBorder="1" applyAlignment="1">
      <alignment horizontal="right" vertical="top"/>
    </xf>
    <xf numFmtId="0" fontId="14" fillId="2" borderId="0" xfId="0" applyFont="1" applyFill="1" applyBorder="1" applyAlignment="1">
      <alignment horizontal="right" vertical="top"/>
    </xf>
    <xf numFmtId="0" fontId="0" fillId="2" borderId="0" xfId="0" applyFill="1" applyBorder="1" applyAlignment="1">
      <alignment vertical="top"/>
    </xf>
    <xf numFmtId="0" fontId="0" fillId="2" borderId="0" xfId="0" applyFill="1" applyBorder="1" applyAlignment="1">
      <alignment horizontal="center" vertical="top"/>
    </xf>
    <xf numFmtId="0" fontId="0" fillId="2" borderId="0" xfId="0" applyFill="1" applyBorder="1" applyAlignment="1">
      <alignment vertical="top" wrapText="1"/>
    </xf>
    <xf numFmtId="0" fontId="14" fillId="2" borderId="0" xfId="0" applyFont="1" applyFill="1" applyBorder="1" applyAlignment="1">
      <alignment horizontal="left" vertical="top"/>
    </xf>
    <xf numFmtId="167" fontId="0" fillId="4" borderId="38" xfId="2" applyNumberFormat="1" applyFont="1" applyFill="1" applyBorder="1" applyAlignment="1" applyProtection="1">
      <alignment horizontal="center" vertical="top"/>
      <protection locked="0"/>
    </xf>
    <xf numFmtId="167" fontId="0" fillId="4" borderId="39" xfId="2" applyNumberFormat="1" applyFont="1" applyFill="1" applyBorder="1" applyAlignment="1" applyProtection="1">
      <alignment horizontal="center" vertical="top"/>
      <protection locked="0"/>
    </xf>
    <xf numFmtId="167" fontId="0" fillId="4" borderId="21" xfId="2" applyNumberFormat="1" applyFont="1" applyFill="1" applyBorder="1" applyAlignment="1" applyProtection="1">
      <alignment horizontal="center" vertical="top"/>
      <protection locked="0"/>
    </xf>
    <xf numFmtId="0" fontId="0" fillId="13" borderId="67" xfId="1" applyNumberFormat="1" applyFont="1" applyFill="1" applyBorder="1" applyAlignment="1">
      <alignment horizontal="center" wrapText="1"/>
    </xf>
    <xf numFmtId="0" fontId="0" fillId="13" borderId="24" xfId="1" applyNumberFormat="1" applyFont="1" applyFill="1" applyBorder="1" applyAlignment="1">
      <alignment horizontal="center" wrapText="1"/>
    </xf>
    <xf numFmtId="0" fontId="0" fillId="13" borderId="73" xfId="1" applyNumberFormat="1" applyFont="1" applyFill="1" applyBorder="1" applyAlignment="1">
      <alignment horizontal="center" wrapText="1"/>
    </xf>
    <xf numFmtId="164" fontId="11" fillId="8" borderId="5" xfId="1" applyNumberFormat="1" applyFont="1" applyFill="1" applyBorder="1" applyAlignment="1"/>
    <xf numFmtId="164" fontId="11" fillId="8" borderId="6" xfId="1" applyNumberFormat="1" applyFont="1" applyFill="1" applyBorder="1" applyAlignment="1"/>
    <xf numFmtId="0" fontId="14" fillId="2" borderId="27" xfId="0" applyFont="1" applyFill="1" applyBorder="1" applyAlignment="1">
      <alignment horizontal="right" vertical="top"/>
    </xf>
    <xf numFmtId="164" fontId="9" fillId="2" borderId="71" xfId="1" applyNumberFormat="1" applyFont="1" applyFill="1" applyBorder="1" applyAlignment="1">
      <alignment horizontal="left"/>
    </xf>
    <xf numFmtId="164" fontId="19" fillId="2" borderId="0" xfId="1" applyNumberFormat="1" applyFont="1" applyFill="1" applyBorder="1" applyAlignment="1">
      <alignment horizontal="center"/>
    </xf>
    <xf numFmtId="164" fontId="19" fillId="2" borderId="8" xfId="1" applyNumberFormat="1" applyFont="1" applyFill="1" applyBorder="1" applyAlignment="1">
      <alignment horizontal="center" wrapText="1"/>
    </xf>
    <xf numFmtId="164" fontId="11" fillId="10" borderId="16" xfId="1" applyNumberFormat="1" applyFont="1" applyFill="1" applyBorder="1" applyAlignment="1">
      <alignment horizontal="center" vertical="center" wrapText="1"/>
    </xf>
    <xf numFmtId="164" fontId="19" fillId="2" borderId="46" xfId="1" applyNumberFormat="1" applyFont="1" applyFill="1" applyBorder="1" applyAlignment="1">
      <alignment horizontal="center" vertical="center"/>
    </xf>
    <xf numFmtId="0" fontId="20" fillId="3" borderId="38" xfId="0" applyFont="1" applyFill="1" applyBorder="1" applyAlignment="1">
      <alignment vertical="top"/>
    </xf>
    <xf numFmtId="0" fontId="20" fillId="3" borderId="67" xfId="0" applyFont="1" applyFill="1" applyBorder="1" applyAlignment="1">
      <alignment vertical="top"/>
    </xf>
    <xf numFmtId="0" fontId="20" fillId="3" borderId="48" xfId="0" applyFont="1" applyFill="1" applyBorder="1" applyAlignment="1">
      <alignment vertical="top"/>
    </xf>
    <xf numFmtId="0" fontId="4" fillId="5" borderId="0" xfId="0" applyFont="1" applyFill="1" applyBorder="1" applyAlignment="1">
      <alignment vertical="top"/>
    </xf>
    <xf numFmtId="0" fontId="8" fillId="5" borderId="0" xfId="0" applyFont="1" applyFill="1" applyBorder="1" applyAlignment="1">
      <alignment vertical="top"/>
    </xf>
    <xf numFmtId="0" fontId="4" fillId="5" borderId="79" xfId="0" applyFont="1" applyFill="1" applyBorder="1" applyAlignment="1">
      <alignment vertical="top"/>
    </xf>
    <xf numFmtId="0" fontId="4" fillId="5" borderId="80" xfId="0" applyFont="1" applyFill="1" applyBorder="1" applyAlignment="1">
      <alignment vertical="top"/>
    </xf>
    <xf numFmtId="0" fontId="4" fillId="5" borderId="81" xfId="0" applyFont="1" applyFill="1" applyBorder="1" applyAlignment="1">
      <alignment vertical="top"/>
    </xf>
    <xf numFmtId="0" fontId="4" fillId="5" borderId="82" xfId="0" applyFont="1" applyFill="1" applyBorder="1" applyAlignment="1">
      <alignment vertical="top"/>
    </xf>
    <xf numFmtId="0" fontId="4" fillId="5" borderId="83" xfId="0" applyFont="1" applyFill="1" applyBorder="1" applyAlignment="1">
      <alignment vertical="top"/>
    </xf>
    <xf numFmtId="0" fontId="4" fillId="5" borderId="85" xfId="0" applyFont="1" applyFill="1" applyBorder="1" applyAlignment="1">
      <alignment vertical="top"/>
    </xf>
    <xf numFmtId="0" fontId="8" fillId="5" borderId="85" xfId="0" applyFont="1" applyFill="1" applyBorder="1" applyAlignment="1">
      <alignment vertical="top"/>
    </xf>
    <xf numFmtId="0" fontId="0" fillId="5" borderId="82" xfId="0" applyFill="1" applyBorder="1" applyAlignment="1">
      <alignment vertical="top"/>
    </xf>
    <xf numFmtId="0" fontId="4" fillId="5" borderId="86" xfId="0" applyFont="1" applyFill="1" applyBorder="1" applyAlignment="1">
      <alignment vertical="top"/>
    </xf>
    <xf numFmtId="0" fontId="2" fillId="3" borderId="8" xfId="0" applyFont="1" applyFill="1" applyBorder="1" applyAlignment="1">
      <alignment horizontal="center" vertical="top"/>
    </xf>
    <xf numFmtId="0" fontId="5" fillId="9" borderId="87" xfId="0" applyFont="1" applyFill="1" applyBorder="1" applyAlignment="1">
      <alignment vertical="top"/>
    </xf>
    <xf numFmtId="0" fontId="4" fillId="5" borderId="88" xfId="0" applyFont="1" applyFill="1" applyBorder="1" applyAlignment="1">
      <alignment vertical="top"/>
    </xf>
    <xf numFmtId="0" fontId="4" fillId="5" borderId="70" xfId="0" applyFont="1" applyFill="1" applyBorder="1" applyAlignment="1">
      <alignment vertical="top"/>
    </xf>
    <xf numFmtId="0" fontId="4" fillId="5" borderId="61" xfId="0" applyFont="1" applyFill="1" applyBorder="1" applyAlignment="1">
      <alignment vertical="top"/>
    </xf>
    <xf numFmtId="0" fontId="4" fillId="5" borderId="58" xfId="0" applyFont="1" applyFill="1" applyBorder="1" applyAlignment="1">
      <alignment vertical="top"/>
    </xf>
    <xf numFmtId="0" fontId="4" fillId="5" borderId="89" xfId="0" applyFont="1" applyFill="1" applyBorder="1" applyAlignment="1">
      <alignment vertical="top"/>
    </xf>
    <xf numFmtId="0" fontId="4" fillId="5" borderId="3" xfId="0" applyFont="1" applyFill="1" applyBorder="1" applyAlignment="1">
      <alignment vertical="top" wrapText="1"/>
    </xf>
    <xf numFmtId="164" fontId="4" fillId="5" borderId="90" xfId="1" applyNumberFormat="1" applyFont="1" applyFill="1" applyBorder="1" applyAlignment="1">
      <alignment vertical="top" wrapText="1"/>
    </xf>
    <xf numFmtId="164" fontId="4" fillId="5" borderId="51" xfId="1" applyNumberFormat="1" applyFont="1" applyFill="1" applyBorder="1" applyAlignment="1">
      <alignment vertical="top"/>
    </xf>
    <xf numFmtId="0" fontId="4" fillId="5" borderId="64" xfId="0" applyFont="1" applyFill="1" applyBorder="1" applyAlignment="1">
      <alignment vertical="top"/>
    </xf>
    <xf numFmtId="0" fontId="8" fillId="5" borderId="92" xfId="0" applyFont="1" applyFill="1" applyBorder="1" applyAlignment="1">
      <alignment vertical="top" wrapText="1"/>
    </xf>
    <xf numFmtId="164" fontId="4" fillId="5" borderId="91" xfId="1" applyNumberFormat="1" applyFont="1" applyFill="1" applyBorder="1" applyAlignment="1">
      <alignment horizontal="center" vertical="center" wrapText="1"/>
    </xf>
    <xf numFmtId="0" fontId="21" fillId="5" borderId="13" xfId="4" applyFont="1" applyFill="1" applyBorder="1" applyAlignment="1">
      <alignment vertical="center" wrapText="1"/>
    </xf>
    <xf numFmtId="0" fontId="21" fillId="5" borderId="13" xfId="4" applyFont="1" applyFill="1" applyBorder="1" applyAlignment="1">
      <alignment vertical="top" wrapText="1"/>
    </xf>
    <xf numFmtId="0" fontId="21" fillId="5" borderId="94" xfId="4" applyFont="1" applyFill="1" applyBorder="1" applyAlignment="1">
      <alignment vertical="center" wrapText="1"/>
    </xf>
    <xf numFmtId="0" fontId="21" fillId="5" borderId="96" xfId="4" applyFont="1" applyFill="1" applyBorder="1" applyAlignment="1">
      <alignment vertical="center" wrapText="1"/>
    </xf>
    <xf numFmtId="0" fontId="4" fillId="5" borderId="0" xfId="0" applyFont="1" applyFill="1" applyBorder="1" applyAlignment="1">
      <alignment vertical="top" wrapText="1"/>
    </xf>
    <xf numFmtId="0" fontId="4" fillId="5" borderId="99" xfId="0" applyFont="1" applyFill="1" applyBorder="1" applyAlignment="1">
      <alignment vertical="top" wrapText="1"/>
    </xf>
    <xf numFmtId="164" fontId="4" fillId="5" borderId="100" xfId="1" applyNumberFormat="1" applyFont="1" applyFill="1" applyBorder="1" applyAlignment="1">
      <alignment horizontal="left" vertical="center"/>
    </xf>
    <xf numFmtId="0" fontId="4" fillId="5" borderId="103" xfId="0" applyFont="1" applyFill="1" applyBorder="1" applyAlignment="1">
      <alignment vertical="top"/>
    </xf>
    <xf numFmtId="164" fontId="4" fillId="5" borderId="104" xfId="1" applyNumberFormat="1" applyFont="1" applyFill="1" applyBorder="1" applyAlignment="1">
      <alignment horizontal="center" vertical="center" wrapText="1"/>
    </xf>
    <xf numFmtId="164" fontId="4" fillId="5" borderId="105" xfId="1" applyNumberFormat="1" applyFont="1" applyFill="1" applyBorder="1" applyAlignment="1">
      <alignment vertical="top"/>
    </xf>
    <xf numFmtId="164" fontId="4" fillId="5" borderId="90" xfId="1" applyNumberFormat="1" applyFont="1" applyFill="1" applyBorder="1" applyAlignment="1">
      <alignment vertical="top"/>
    </xf>
    <xf numFmtId="164" fontId="4" fillId="5" borderId="106" xfId="1" applyNumberFormat="1" applyFont="1" applyFill="1" applyBorder="1" applyAlignment="1">
      <alignment vertical="top"/>
    </xf>
    <xf numFmtId="164" fontId="4" fillId="5" borderId="107" xfId="1" applyNumberFormat="1" applyFont="1" applyFill="1" applyBorder="1" applyAlignment="1">
      <alignment vertical="top"/>
    </xf>
    <xf numFmtId="0" fontId="4" fillId="5" borderId="1" xfId="0" applyFont="1" applyFill="1" applyBorder="1" applyAlignment="1">
      <alignment vertical="top" wrapText="1"/>
    </xf>
    <xf numFmtId="164" fontId="7" fillId="5" borderId="16" xfId="1" applyNumberFormat="1" applyFont="1" applyFill="1" applyBorder="1" applyAlignment="1">
      <alignment vertical="top"/>
    </xf>
    <xf numFmtId="164" fontId="7" fillId="5" borderId="67" xfId="1" applyNumberFormat="1" applyFont="1" applyFill="1" applyBorder="1" applyAlignment="1">
      <alignment vertical="top"/>
    </xf>
    <xf numFmtId="0" fontId="4" fillId="5" borderId="108" xfId="0" applyFont="1" applyFill="1" applyBorder="1" applyAlignment="1">
      <alignment vertical="top" wrapText="1"/>
    </xf>
    <xf numFmtId="0" fontId="4" fillId="5" borderId="109" xfId="0" applyFont="1" applyFill="1" applyBorder="1" applyAlignment="1">
      <alignment vertical="top"/>
    </xf>
    <xf numFmtId="0" fontId="4" fillId="5" borderId="110" xfId="0" applyFont="1" applyFill="1" applyBorder="1" applyAlignment="1">
      <alignment vertical="top"/>
    </xf>
    <xf numFmtId="164" fontId="4" fillId="5" borderId="105" xfId="1" applyNumberFormat="1" applyFont="1" applyFill="1" applyBorder="1" applyAlignment="1">
      <alignment horizontal="center" vertical="center" wrapText="1"/>
    </xf>
    <xf numFmtId="164" fontId="4" fillId="5" borderId="90" xfId="1" applyNumberFormat="1" applyFont="1" applyFill="1" applyBorder="1" applyAlignment="1">
      <alignment horizontal="left" vertical="center"/>
    </xf>
    <xf numFmtId="0" fontId="0" fillId="2" borderId="23" xfId="0" applyFill="1" applyBorder="1" applyAlignment="1">
      <alignment vertical="top"/>
    </xf>
    <xf numFmtId="0" fontId="8" fillId="5" borderId="2" xfId="0" applyFont="1" applyFill="1" applyBorder="1" applyAlignment="1">
      <alignment vertical="top"/>
    </xf>
    <xf numFmtId="0" fontId="8" fillId="5" borderId="62" xfId="0" applyFont="1" applyFill="1" applyBorder="1" applyAlignment="1">
      <alignment vertical="top"/>
    </xf>
    <xf numFmtId="0" fontId="8" fillId="5" borderId="84" xfId="0" applyFont="1" applyFill="1" applyBorder="1" applyAlignment="1">
      <alignment vertical="top"/>
    </xf>
    <xf numFmtId="0" fontId="8" fillId="5" borderId="83" xfId="0" applyFont="1" applyFill="1" applyBorder="1" applyAlignment="1">
      <alignment vertical="top"/>
    </xf>
    <xf numFmtId="164" fontId="8" fillId="5" borderId="44" xfId="1" applyNumberFormat="1" applyFont="1" applyFill="1" applyBorder="1" applyAlignment="1">
      <alignment vertical="top"/>
    </xf>
    <xf numFmtId="164" fontId="8" fillId="5" borderId="9" xfId="1" applyNumberFormat="1" applyFont="1" applyFill="1" applyBorder="1" applyAlignment="1">
      <alignment vertical="top"/>
    </xf>
    <xf numFmtId="0" fontId="0" fillId="13" borderId="0" xfId="1" applyNumberFormat="1" applyFont="1" applyFill="1" applyBorder="1" applyAlignment="1">
      <alignment horizontal="center" wrapText="1"/>
    </xf>
    <xf numFmtId="167" fontId="0" fillId="4" borderId="7" xfId="2" applyNumberFormat="1" applyFont="1" applyFill="1" applyBorder="1" applyAlignment="1" applyProtection="1">
      <alignment horizontal="center" vertical="top"/>
      <protection locked="0"/>
    </xf>
    <xf numFmtId="0" fontId="20" fillId="3" borderId="8" xfId="0" applyFont="1" applyFill="1" applyBorder="1" applyAlignment="1">
      <alignment vertical="top"/>
    </xf>
    <xf numFmtId="0" fontId="0" fillId="13" borderId="48" xfId="1" applyNumberFormat="1" applyFont="1" applyFill="1" applyBorder="1" applyAlignment="1">
      <alignment horizontal="center" wrapText="1"/>
    </xf>
    <xf numFmtId="167" fontId="0" fillId="12" borderId="111" xfId="2" applyNumberFormat="1" applyFont="1" applyFill="1" applyBorder="1" applyAlignment="1">
      <alignment horizontal="center" vertical="top"/>
    </xf>
    <xf numFmtId="167" fontId="10" fillId="11" borderId="77" xfId="2" applyNumberFormat="1" applyFont="1" applyFill="1" applyBorder="1" applyAlignment="1">
      <alignment vertical="top"/>
    </xf>
    <xf numFmtId="0" fontId="6" fillId="5" borderId="13" xfId="0" applyFont="1" applyFill="1" applyBorder="1" applyAlignment="1">
      <alignment vertical="top" wrapText="1"/>
    </xf>
    <xf numFmtId="0" fontId="6" fillId="5" borderId="101" xfId="0" applyFont="1" applyFill="1" applyBorder="1" applyAlignment="1">
      <alignment vertical="top" wrapText="1"/>
    </xf>
    <xf numFmtId="164" fontId="6" fillId="5" borderId="3" xfId="1" applyNumberFormat="1" applyFont="1" applyFill="1" applyBorder="1" applyAlignment="1">
      <alignment horizontal="center" vertical="center" wrapText="1"/>
    </xf>
    <xf numFmtId="164" fontId="6" fillId="5" borderId="102" xfId="1" applyNumberFormat="1" applyFont="1" applyFill="1" applyBorder="1" applyAlignment="1">
      <alignment horizontal="center" vertical="center" wrapText="1"/>
    </xf>
    <xf numFmtId="0" fontId="0" fillId="0" borderId="0" xfId="0" applyBorder="1"/>
    <xf numFmtId="0" fontId="0" fillId="0" borderId="2" xfId="0" applyBorder="1"/>
    <xf numFmtId="0" fontId="0" fillId="0" borderId="32" xfId="0" applyBorder="1"/>
    <xf numFmtId="0" fontId="0" fillId="0" borderId="37" xfId="0" applyBorder="1"/>
    <xf numFmtId="0" fontId="0" fillId="0" borderId="83" xfId="0" applyBorder="1"/>
    <xf numFmtId="0" fontId="0" fillId="0" borderId="57" xfId="0" applyBorder="1"/>
    <xf numFmtId="0" fontId="0" fillId="0" borderId="45" xfId="0" applyBorder="1"/>
    <xf numFmtId="0" fontId="24" fillId="9" borderId="71" xfId="0" applyFont="1" applyFill="1" applyBorder="1"/>
    <xf numFmtId="0" fontId="24" fillId="9" borderId="59" xfId="0" applyFont="1" applyFill="1" applyBorder="1"/>
    <xf numFmtId="0" fontId="2" fillId="9" borderId="59" xfId="0" applyFont="1" applyFill="1" applyBorder="1"/>
    <xf numFmtId="0" fontId="2" fillId="9" borderId="69" xfId="0" applyFont="1" applyFill="1" applyBorder="1"/>
    <xf numFmtId="9" fontId="24" fillId="9" borderId="59" xfId="0" applyNumberFormat="1" applyFont="1" applyFill="1" applyBorder="1" applyAlignment="1">
      <alignment horizontal="center"/>
    </xf>
    <xf numFmtId="167" fontId="24" fillId="9" borderId="59" xfId="0" applyNumberFormat="1" applyFont="1" applyFill="1" applyBorder="1" applyAlignment="1">
      <alignment horizontal="center"/>
    </xf>
    <xf numFmtId="0" fontId="24" fillId="9" borderId="69" xfId="0" applyFont="1" applyFill="1" applyBorder="1" applyAlignment="1">
      <alignment horizontal="center"/>
    </xf>
    <xf numFmtId="9" fontId="0" fillId="14" borderId="45" xfId="0" applyNumberFormat="1" applyFill="1" applyBorder="1" applyAlignment="1" applyProtection="1">
      <alignment horizontal="center"/>
      <protection locked="0"/>
    </xf>
    <xf numFmtId="9" fontId="0" fillId="14" borderId="2" xfId="0" applyNumberFormat="1" applyFill="1" applyBorder="1" applyAlignment="1" applyProtection="1">
      <alignment horizontal="center"/>
      <protection locked="0"/>
    </xf>
    <xf numFmtId="9" fontId="0" fillId="14" borderId="83" xfId="0" applyNumberFormat="1" applyFill="1" applyBorder="1" applyAlignment="1" applyProtection="1">
      <alignment horizontal="center"/>
      <protection locked="0"/>
    </xf>
    <xf numFmtId="167" fontId="0" fillId="14" borderId="45" xfId="0" applyNumberFormat="1" applyFill="1" applyBorder="1" applyAlignment="1" applyProtection="1">
      <alignment horizontal="center"/>
      <protection locked="0"/>
    </xf>
    <xf numFmtId="167" fontId="0" fillId="14" borderId="58" xfId="0" applyNumberFormat="1" applyFill="1" applyBorder="1" applyAlignment="1" applyProtection="1">
      <alignment horizontal="center"/>
      <protection locked="0"/>
    </xf>
    <xf numFmtId="167" fontId="0" fillId="14" borderId="2" xfId="0" applyNumberFormat="1" applyFill="1" applyBorder="1" applyAlignment="1" applyProtection="1">
      <alignment horizontal="center"/>
      <protection locked="0"/>
    </xf>
    <xf numFmtId="167" fontId="0" fillId="14" borderId="15" xfId="0" applyNumberFormat="1" applyFill="1" applyBorder="1" applyAlignment="1" applyProtection="1">
      <alignment horizontal="center"/>
      <protection locked="0"/>
    </xf>
    <xf numFmtId="167" fontId="0" fillId="14" borderId="83" xfId="0" applyNumberFormat="1" applyFill="1" applyBorder="1" applyAlignment="1" applyProtection="1">
      <alignment horizontal="center"/>
      <protection locked="0"/>
    </xf>
    <xf numFmtId="167" fontId="0" fillId="14" borderId="70" xfId="0" applyNumberFormat="1" applyFill="1" applyBorder="1" applyAlignment="1" applyProtection="1">
      <alignment horizontal="center"/>
      <protection locked="0"/>
    </xf>
    <xf numFmtId="0" fontId="0" fillId="5" borderId="33" xfId="0" applyFill="1" applyBorder="1" applyAlignment="1">
      <alignment horizontal="left" vertical="top" wrapText="1"/>
    </xf>
    <xf numFmtId="0" fontId="0" fillId="5" borderId="34" xfId="0" applyFill="1" applyBorder="1" applyAlignment="1">
      <alignment horizontal="left" vertical="top" wrapText="1"/>
    </xf>
    <xf numFmtId="0" fontId="0" fillId="5" borderId="0" xfId="0" applyFill="1" applyBorder="1" applyAlignment="1">
      <alignment horizontal="left" vertical="top" wrapText="1"/>
    </xf>
    <xf numFmtId="0" fontId="0" fillId="5" borderId="35" xfId="0" applyFill="1" applyBorder="1" applyAlignment="1">
      <alignment horizontal="left" vertical="top" wrapText="1"/>
    </xf>
    <xf numFmtId="0" fontId="2" fillId="3" borderId="26" xfId="0" applyFont="1" applyFill="1" applyBorder="1" applyAlignment="1">
      <alignment horizontal="center" vertical="top"/>
    </xf>
    <xf numFmtId="0" fontId="2" fillId="3" borderId="27" xfId="0" applyFont="1" applyFill="1" applyBorder="1" applyAlignment="1">
      <alignment horizontal="center" vertical="top"/>
    </xf>
    <xf numFmtId="0" fontId="20" fillId="6" borderId="74" xfId="0" applyFont="1" applyFill="1" applyBorder="1" applyAlignment="1">
      <alignment horizontal="right" vertical="top"/>
    </xf>
    <xf numFmtId="0" fontId="20" fillId="6" borderId="46" xfId="0" applyFont="1" applyFill="1" applyBorder="1" applyAlignment="1">
      <alignment horizontal="right" vertical="top"/>
    </xf>
    <xf numFmtId="0" fontId="11" fillId="9" borderId="26" xfId="0" applyFont="1" applyFill="1" applyBorder="1" applyAlignment="1">
      <alignment horizontal="left" vertical="top"/>
    </xf>
    <xf numFmtId="0" fontId="11" fillId="9" borderId="25" xfId="0" applyFont="1" applyFill="1" applyBorder="1" applyAlignment="1">
      <alignment horizontal="left" vertical="top"/>
    </xf>
    <xf numFmtId="0" fontId="11" fillId="9" borderId="27" xfId="0" applyFont="1" applyFill="1" applyBorder="1" applyAlignment="1">
      <alignment horizontal="left" vertical="top"/>
    </xf>
    <xf numFmtId="0" fontId="22" fillId="0" borderId="98" xfId="4" applyFont="1" applyBorder="1" applyAlignment="1" applyProtection="1">
      <alignment horizontal="center" vertical="center" wrapText="1"/>
      <protection locked="0"/>
    </xf>
    <xf numFmtId="0" fontId="22" fillId="0" borderId="97" xfId="4" applyFont="1" applyBorder="1" applyAlignment="1" applyProtection="1">
      <alignment horizontal="center" vertical="center" wrapText="1"/>
      <protection locked="0"/>
    </xf>
    <xf numFmtId="0" fontId="2" fillId="3" borderId="25" xfId="0" applyFont="1" applyFill="1" applyBorder="1" applyAlignment="1">
      <alignment horizontal="center" vertical="top" wrapText="1"/>
    </xf>
    <xf numFmtId="0" fontId="2" fillId="3" borderId="27" xfId="0" applyFont="1" applyFill="1" applyBorder="1" applyAlignment="1">
      <alignment horizontal="center" vertical="top" wrapText="1"/>
    </xf>
    <xf numFmtId="0" fontId="2" fillId="3" borderId="5" xfId="0" applyFont="1" applyFill="1" applyBorder="1" applyAlignment="1">
      <alignment horizontal="center" vertical="top"/>
    </xf>
    <xf numFmtId="0" fontId="2" fillId="3" borderId="6" xfId="0" applyFont="1" applyFill="1" applyBorder="1" applyAlignment="1">
      <alignment horizontal="center" vertical="top"/>
    </xf>
    <xf numFmtId="0" fontId="2" fillId="3" borderId="26" xfId="0" applyFont="1" applyFill="1" applyBorder="1" applyAlignment="1">
      <alignment horizontal="center" vertical="top" wrapText="1"/>
    </xf>
    <xf numFmtId="0" fontId="20" fillId="6" borderId="5" xfId="0" applyFont="1" applyFill="1" applyBorder="1" applyAlignment="1">
      <alignment horizontal="right" vertical="top"/>
    </xf>
    <xf numFmtId="0" fontId="20" fillId="6" borderId="6" xfId="0" applyFont="1" applyFill="1" applyBorder="1" applyAlignment="1">
      <alignment horizontal="right" vertical="top"/>
    </xf>
    <xf numFmtId="0" fontId="20" fillId="6" borderId="7" xfId="0" applyFont="1" applyFill="1" applyBorder="1" applyAlignment="1">
      <alignment horizontal="right" vertical="top"/>
    </xf>
    <xf numFmtId="0" fontId="22" fillId="0" borderId="95" xfId="4" applyFont="1" applyBorder="1" applyAlignment="1" applyProtection="1">
      <alignment horizontal="center" vertical="center" wrapText="1"/>
      <protection locked="0"/>
    </xf>
    <xf numFmtId="0" fontId="22" fillId="0" borderId="64" xfId="4" applyFont="1" applyBorder="1" applyAlignment="1" applyProtection="1">
      <alignment horizontal="center" vertical="center" wrapText="1"/>
      <protection locked="0"/>
    </xf>
    <xf numFmtId="0" fontId="18" fillId="9" borderId="5" xfId="0" applyFont="1" applyFill="1" applyBorder="1" applyAlignment="1">
      <alignment horizontal="center" vertical="top"/>
    </xf>
    <xf numFmtId="0" fontId="18" fillId="9" borderId="6" xfId="0" applyFont="1" applyFill="1" applyBorder="1" applyAlignment="1">
      <alignment horizontal="center" vertical="top"/>
    </xf>
    <xf numFmtId="0" fontId="18" fillId="9" borderId="7" xfId="0" applyFont="1" applyFill="1" applyBorder="1" applyAlignment="1">
      <alignment horizontal="center" vertical="top"/>
    </xf>
    <xf numFmtId="0" fontId="0" fillId="5" borderId="22" xfId="0" applyFill="1" applyBorder="1" applyAlignment="1">
      <alignment horizontal="left" vertical="top" wrapText="1"/>
    </xf>
    <xf numFmtId="0" fontId="0" fillId="5" borderId="23" xfId="0" applyFill="1" applyBorder="1" applyAlignment="1">
      <alignment horizontal="left" vertical="top" wrapText="1"/>
    </xf>
    <xf numFmtId="0" fontId="20" fillId="6" borderId="72" xfId="0" applyFont="1" applyFill="1" applyBorder="1" applyAlignment="1">
      <alignment horizontal="right" vertical="top"/>
    </xf>
    <xf numFmtId="0" fontId="20" fillId="6" borderId="65" xfId="0" applyFont="1" applyFill="1" applyBorder="1" applyAlignment="1">
      <alignment horizontal="right" vertical="top"/>
    </xf>
    <xf numFmtId="0" fontId="20" fillId="6" borderId="75" xfId="0" applyFont="1" applyFill="1" applyBorder="1" applyAlignment="1">
      <alignment horizontal="right" vertical="top"/>
    </xf>
    <xf numFmtId="0" fontId="20" fillId="6" borderId="47" xfId="0" applyFont="1" applyFill="1" applyBorder="1" applyAlignment="1">
      <alignment horizontal="right" vertical="top"/>
    </xf>
    <xf numFmtId="164" fontId="3" fillId="10" borderId="5" xfId="1" applyNumberFormat="1" applyFont="1" applyFill="1" applyBorder="1" applyAlignment="1">
      <alignment horizontal="right"/>
    </xf>
    <xf numFmtId="164" fontId="3" fillId="10" borderId="6" xfId="1" applyNumberFormat="1" applyFont="1" applyFill="1" applyBorder="1" applyAlignment="1">
      <alignment horizontal="right"/>
    </xf>
    <xf numFmtId="0" fontId="22" fillId="0" borderId="93" xfId="4" applyFont="1" applyBorder="1" applyAlignment="1" applyProtection="1">
      <alignment horizontal="center" vertical="center" wrapText="1"/>
      <protection locked="0"/>
    </xf>
    <xf numFmtId="0" fontId="22" fillId="0" borderId="14" xfId="4" applyFont="1" applyBorder="1" applyAlignment="1" applyProtection="1">
      <alignment horizontal="center" vertical="center" wrapText="1"/>
      <protection locked="0"/>
    </xf>
    <xf numFmtId="0" fontId="24" fillId="9" borderId="71" xfId="0" applyFont="1" applyFill="1" applyBorder="1" applyAlignment="1">
      <alignment horizontal="center" vertical="center"/>
    </xf>
    <xf numFmtId="0" fontId="24" fillId="9" borderId="59" xfId="0" applyFont="1" applyFill="1" applyBorder="1" applyAlignment="1">
      <alignment horizontal="center" vertical="center"/>
    </xf>
    <xf numFmtId="0" fontId="24" fillId="9" borderId="69" xfId="0" applyFont="1" applyFill="1" applyBorder="1" applyAlignment="1">
      <alignment horizontal="center" vertical="center"/>
    </xf>
    <xf numFmtId="0" fontId="0" fillId="0" borderId="71" xfId="0" applyBorder="1" applyAlignment="1">
      <alignment horizontal="left" vertical="top" wrapText="1"/>
    </xf>
    <xf numFmtId="0" fontId="0" fillId="0" borderId="59" xfId="0" applyBorder="1" applyAlignment="1">
      <alignment horizontal="left" vertical="top"/>
    </xf>
    <xf numFmtId="0" fontId="0" fillId="0" borderId="69" xfId="0" applyBorder="1" applyAlignment="1">
      <alignment horizontal="left" vertical="top"/>
    </xf>
  </cellXfs>
  <cellStyles count="7">
    <cellStyle name="Euro 2" xfId="3" xr:uid="{00000000-0005-0000-0000-000000000000}"/>
    <cellStyle name="Komma" xfId="1" builtinId="3"/>
    <cellStyle name="Komma 4" xfId="6" xr:uid="{00000000-0005-0000-0000-000002000000}"/>
    <cellStyle name="Standaard" xfId="0" builtinId="0"/>
    <cellStyle name="Standaard 2" xfId="4" xr:uid="{00000000-0005-0000-0000-000004000000}"/>
    <cellStyle name="Standaard 3" xfId="5" xr:uid="{00000000-0005-0000-0000-000005000000}"/>
    <cellStyle name="Valuta" xfId="2" builtinId="4"/>
  </cellStyles>
  <dxfs count="0"/>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78"/>
  <sheetViews>
    <sheetView tabSelected="1" topLeftCell="A26" zoomScale="80" zoomScaleNormal="80" workbookViewId="0">
      <selection activeCell="I75" sqref="I75"/>
    </sheetView>
  </sheetViews>
  <sheetFormatPr defaultColWidth="9.6640625" defaultRowHeight="14.4" x14ac:dyDescent="0.3"/>
  <cols>
    <col min="1" max="1" width="9.6640625" style="1"/>
    <col min="2" max="2" width="49.88671875" style="1" customWidth="1"/>
    <col min="3" max="3" width="27" style="1" customWidth="1"/>
    <col min="4" max="4" width="20.33203125" style="1" customWidth="1"/>
    <col min="5" max="5" width="6.5546875" style="1" bestFit="1" customWidth="1"/>
    <col min="6" max="6" width="11.44140625" style="45" customWidth="1"/>
    <col min="7" max="7" width="30.44140625" style="2" customWidth="1"/>
    <col min="8" max="8" width="27.109375" style="1" customWidth="1"/>
    <col min="9" max="9" width="18.88671875" style="15" bestFit="1" customWidth="1"/>
    <col min="10" max="10" width="46.6640625" style="2" bestFit="1" customWidth="1"/>
    <col min="11" max="11" width="17" style="17" customWidth="1"/>
    <col min="12" max="12" width="20.33203125" style="15" customWidth="1"/>
    <col min="13" max="13" width="16.5546875" style="15" customWidth="1"/>
    <col min="14" max="14" width="47.6640625" style="2" customWidth="1"/>
    <col min="15" max="16384" width="9.6640625" style="1"/>
  </cols>
  <sheetData>
    <row r="2" spans="2:14" ht="15" thickBot="1" x14ac:dyDescent="0.35"/>
    <row r="3" spans="2:14" s="31" customFormat="1" ht="33" customHeight="1" thickBot="1" x14ac:dyDescent="0.35">
      <c r="B3" s="271" t="s">
        <v>194</v>
      </c>
      <c r="C3" s="272"/>
      <c r="D3" s="272"/>
      <c r="E3" s="272"/>
      <c r="F3" s="272"/>
      <c r="G3" s="272"/>
      <c r="H3" s="272"/>
      <c r="I3" s="272"/>
      <c r="J3" s="272"/>
      <c r="K3" s="272"/>
      <c r="L3" s="272"/>
      <c r="M3" s="272"/>
      <c r="N3" s="273"/>
    </row>
    <row r="4" spans="2:14" x14ac:dyDescent="0.3">
      <c r="B4" s="35" t="s">
        <v>81</v>
      </c>
      <c r="C4" s="32"/>
      <c r="D4" s="32"/>
      <c r="E4" s="32"/>
      <c r="F4" s="46"/>
      <c r="G4" s="32"/>
      <c r="H4" s="32"/>
      <c r="I4" s="32"/>
      <c r="J4" s="32"/>
      <c r="K4" s="32"/>
      <c r="L4" s="32"/>
      <c r="M4" s="32"/>
      <c r="N4" s="33"/>
    </row>
    <row r="5" spans="2:14" x14ac:dyDescent="0.3">
      <c r="B5" s="274" t="s">
        <v>101</v>
      </c>
      <c r="C5" s="250"/>
      <c r="D5" s="250"/>
      <c r="E5" s="250"/>
      <c r="F5" s="250"/>
      <c r="G5" s="250"/>
      <c r="H5" s="250"/>
      <c r="I5" s="250"/>
      <c r="J5" s="250"/>
      <c r="K5" s="250"/>
      <c r="L5" s="250"/>
      <c r="M5" s="250"/>
      <c r="N5" s="275"/>
    </row>
    <row r="6" spans="2:14" ht="17.399999999999999" customHeight="1" x14ac:dyDescent="0.3">
      <c r="B6" s="274" t="s">
        <v>171</v>
      </c>
      <c r="C6" s="250"/>
      <c r="D6" s="83"/>
      <c r="E6" s="79"/>
      <c r="F6" s="79"/>
      <c r="G6" s="79"/>
      <c r="H6" s="79"/>
      <c r="I6" s="79"/>
      <c r="J6" s="79"/>
      <c r="K6" s="79"/>
      <c r="L6" s="79"/>
      <c r="M6" s="79"/>
      <c r="N6" s="80"/>
    </row>
    <row r="7" spans="2:14" ht="24.6" customHeight="1" x14ac:dyDescent="0.3">
      <c r="B7" s="274" t="s">
        <v>172</v>
      </c>
      <c r="C7" s="250"/>
      <c r="D7" s="250"/>
      <c r="E7" s="250"/>
      <c r="F7" s="250"/>
      <c r="G7" s="250"/>
      <c r="H7" s="250"/>
      <c r="I7" s="250"/>
      <c r="J7" s="250"/>
      <c r="K7" s="250"/>
      <c r="L7" s="250"/>
      <c r="M7" s="250"/>
      <c r="N7" s="275"/>
    </row>
    <row r="8" spans="2:14" ht="41.4" customHeight="1" x14ac:dyDescent="0.3">
      <c r="B8" s="274" t="s">
        <v>173</v>
      </c>
      <c r="C8" s="250"/>
      <c r="D8" s="250"/>
      <c r="E8" s="250"/>
      <c r="F8" s="250"/>
      <c r="G8" s="250"/>
      <c r="H8" s="250"/>
      <c r="I8" s="250"/>
      <c r="J8" s="250"/>
      <c r="K8" s="250"/>
      <c r="L8" s="250"/>
      <c r="M8" s="250"/>
      <c r="N8" s="275"/>
    </row>
    <row r="9" spans="2:14" ht="54" customHeight="1" x14ac:dyDescent="0.3">
      <c r="B9" s="274" t="s">
        <v>200</v>
      </c>
      <c r="C9" s="250"/>
      <c r="D9" s="250"/>
      <c r="E9" s="250"/>
      <c r="F9" s="250"/>
      <c r="G9" s="250"/>
      <c r="H9" s="250"/>
      <c r="I9" s="250"/>
      <c r="J9" s="250"/>
      <c r="K9" s="250"/>
      <c r="L9" s="250"/>
      <c r="M9" s="250"/>
      <c r="N9" s="275"/>
    </row>
    <row r="10" spans="2:14" ht="22.2" customHeight="1" x14ac:dyDescent="0.3">
      <c r="B10" s="274" t="s">
        <v>85</v>
      </c>
      <c r="C10" s="250"/>
      <c r="D10" s="250"/>
      <c r="E10" s="250"/>
      <c r="F10" s="250"/>
      <c r="G10" s="250"/>
      <c r="H10" s="250"/>
      <c r="I10" s="250"/>
      <c r="J10" s="250"/>
      <c r="K10" s="250"/>
      <c r="L10" s="250"/>
      <c r="M10" s="250"/>
      <c r="N10" s="275"/>
    </row>
    <row r="11" spans="2:14" ht="21" customHeight="1" thickBot="1" x14ac:dyDescent="0.35">
      <c r="B11" s="248" t="s">
        <v>174</v>
      </c>
      <c r="C11" s="249"/>
      <c r="D11" s="250"/>
      <c r="E11" s="250"/>
      <c r="F11" s="250"/>
      <c r="G11" s="249"/>
      <c r="H11" s="249"/>
      <c r="I11" s="249"/>
      <c r="J11" s="249"/>
      <c r="K11" s="249"/>
      <c r="L11" s="249"/>
      <c r="M11" s="249"/>
      <c r="N11" s="251"/>
    </row>
    <row r="12" spans="2:14" ht="15" thickBot="1" x14ac:dyDescent="0.35">
      <c r="B12" s="263" t="s">
        <v>77</v>
      </c>
      <c r="C12" s="264"/>
      <c r="D12" s="174" t="s">
        <v>149</v>
      </c>
      <c r="E12" s="43"/>
      <c r="F12" s="42"/>
      <c r="G12" s="261" t="s">
        <v>74</v>
      </c>
      <c r="H12" s="261"/>
      <c r="I12" s="262"/>
      <c r="J12" s="265" t="s">
        <v>75</v>
      </c>
      <c r="K12" s="262"/>
      <c r="L12" s="252" t="s">
        <v>76</v>
      </c>
      <c r="M12" s="253"/>
      <c r="N12" s="25"/>
    </row>
    <row r="13" spans="2:14" s="3" customFormat="1" ht="28.2" thickBot="1" x14ac:dyDescent="0.35">
      <c r="B13" s="26" t="s">
        <v>0</v>
      </c>
      <c r="C13" s="27" t="s">
        <v>1</v>
      </c>
      <c r="D13" s="30"/>
      <c r="E13" s="44" t="s">
        <v>87</v>
      </c>
      <c r="F13" s="47" t="s">
        <v>88</v>
      </c>
      <c r="G13" s="36" t="s">
        <v>73</v>
      </c>
      <c r="H13" s="28" t="s">
        <v>80</v>
      </c>
      <c r="I13" s="29" t="s">
        <v>2</v>
      </c>
      <c r="J13" s="26" t="s">
        <v>79</v>
      </c>
      <c r="K13" s="29" t="s">
        <v>3</v>
      </c>
      <c r="L13" s="34" t="s">
        <v>78</v>
      </c>
      <c r="M13" s="29" t="s">
        <v>4</v>
      </c>
      <c r="N13" s="30" t="s">
        <v>5</v>
      </c>
    </row>
    <row r="14" spans="2:14" x14ac:dyDescent="0.3">
      <c r="B14" s="111" t="s">
        <v>6</v>
      </c>
      <c r="C14" s="112"/>
      <c r="D14" s="175"/>
      <c r="E14" s="113"/>
      <c r="F14" s="114"/>
      <c r="G14" s="112"/>
      <c r="H14" s="112"/>
      <c r="I14" s="115"/>
      <c r="J14" s="116"/>
      <c r="K14" s="115"/>
      <c r="L14" s="117" t="s">
        <v>86</v>
      </c>
      <c r="M14" s="115" t="s">
        <v>86</v>
      </c>
      <c r="N14" s="118"/>
    </row>
    <row r="15" spans="2:14" ht="28.2" thickBot="1" x14ac:dyDescent="0.35">
      <c r="B15" s="110" t="s">
        <v>7</v>
      </c>
      <c r="C15" s="60" t="s">
        <v>8</v>
      </c>
      <c r="D15" s="169" t="s">
        <v>6</v>
      </c>
      <c r="E15" s="61">
        <v>3443</v>
      </c>
      <c r="F15" s="99" t="s">
        <v>161</v>
      </c>
      <c r="G15" s="62" t="s">
        <v>139</v>
      </c>
      <c r="H15" s="63" t="s">
        <v>19</v>
      </c>
      <c r="I15" s="64" t="s">
        <v>19</v>
      </c>
      <c r="J15" s="41"/>
      <c r="K15" s="18" t="s">
        <v>19</v>
      </c>
      <c r="L15" s="213">
        <f>52*4</f>
        <v>208</v>
      </c>
      <c r="M15" s="214">
        <v>208</v>
      </c>
      <c r="N15" s="85" t="s">
        <v>130</v>
      </c>
    </row>
    <row r="16" spans="2:14" ht="15" thickBot="1" x14ac:dyDescent="0.35">
      <c r="B16" s="119" t="s">
        <v>9</v>
      </c>
      <c r="C16" s="120"/>
      <c r="D16" s="120"/>
      <c r="E16" s="121"/>
      <c r="F16" s="122"/>
      <c r="G16" s="120"/>
      <c r="H16" s="120"/>
      <c r="I16" s="123"/>
      <c r="J16" s="124"/>
      <c r="K16" s="123"/>
      <c r="L16" s="125"/>
      <c r="M16" s="126"/>
      <c r="N16" s="127"/>
    </row>
    <row r="17" spans="1:14" x14ac:dyDescent="0.3">
      <c r="A17" s="208"/>
      <c r="B17" s="90" t="s">
        <v>150</v>
      </c>
      <c r="C17" s="75" t="s">
        <v>10</v>
      </c>
      <c r="D17" s="75" t="s">
        <v>148</v>
      </c>
      <c r="E17" s="48">
        <v>716</v>
      </c>
      <c r="F17" s="100">
        <v>2</v>
      </c>
      <c r="G17" s="89" t="s">
        <v>102</v>
      </c>
      <c r="H17" s="176" t="s">
        <v>19</v>
      </c>
      <c r="I17" s="92" t="s">
        <v>19</v>
      </c>
      <c r="J17" s="89" t="s">
        <v>103</v>
      </c>
      <c r="K17" s="94">
        <f>3*12</f>
        <v>36</v>
      </c>
      <c r="L17" s="54">
        <f>52*5</f>
        <v>260</v>
      </c>
      <c r="M17" s="103">
        <v>260</v>
      </c>
      <c r="N17" s="33" t="s">
        <v>104</v>
      </c>
    </row>
    <row r="18" spans="1:14" x14ac:dyDescent="0.3">
      <c r="A18" s="208"/>
      <c r="B18" s="90" t="s">
        <v>151</v>
      </c>
      <c r="C18" s="75" t="s">
        <v>12</v>
      </c>
      <c r="D18" s="75" t="s">
        <v>148</v>
      </c>
      <c r="E18" s="48">
        <f>2059/5*3</f>
        <v>1235.4000000000001</v>
      </c>
      <c r="F18" s="100">
        <v>3</v>
      </c>
      <c r="G18" s="89" t="s">
        <v>102</v>
      </c>
      <c r="H18" s="178" t="s">
        <v>19</v>
      </c>
      <c r="I18" s="87" t="s">
        <v>19</v>
      </c>
      <c r="J18" s="89" t="s">
        <v>103</v>
      </c>
      <c r="K18" s="95">
        <v>36</v>
      </c>
      <c r="L18" s="56">
        <f t="shared" ref="L18:L20" si="0">52*5</f>
        <v>260</v>
      </c>
      <c r="M18" s="97">
        <v>260</v>
      </c>
      <c r="N18" s="107" t="s">
        <v>104</v>
      </c>
    </row>
    <row r="19" spans="1:14" x14ac:dyDescent="0.3">
      <c r="A19" s="208"/>
      <c r="B19" s="90" t="s">
        <v>152</v>
      </c>
      <c r="C19" s="75" t="s">
        <v>105</v>
      </c>
      <c r="D19" s="75" t="s">
        <v>148</v>
      </c>
      <c r="E19" s="48">
        <v>525</v>
      </c>
      <c r="F19" s="100">
        <v>2</v>
      </c>
      <c r="G19" s="89" t="s">
        <v>102</v>
      </c>
      <c r="H19" s="178" t="s">
        <v>19</v>
      </c>
      <c r="I19" s="87" t="s">
        <v>19</v>
      </c>
      <c r="J19" s="90" t="s">
        <v>19</v>
      </c>
      <c r="K19" s="87" t="s">
        <v>19</v>
      </c>
      <c r="L19" s="56">
        <v>260</v>
      </c>
      <c r="M19" s="97">
        <v>260</v>
      </c>
      <c r="N19" s="107" t="s">
        <v>104</v>
      </c>
    </row>
    <row r="20" spans="1:14" x14ac:dyDescent="0.3">
      <c r="A20" s="208"/>
      <c r="B20" s="90" t="s">
        <v>153</v>
      </c>
      <c r="C20" s="75" t="s">
        <v>13</v>
      </c>
      <c r="D20" s="75" t="s">
        <v>148</v>
      </c>
      <c r="E20" s="48">
        <v>750</v>
      </c>
      <c r="F20" s="100">
        <v>2</v>
      </c>
      <c r="G20" s="89" t="s">
        <v>102</v>
      </c>
      <c r="H20" s="87" t="s">
        <v>19</v>
      </c>
      <c r="I20" s="87" t="s">
        <v>19</v>
      </c>
      <c r="J20" s="90" t="s">
        <v>19</v>
      </c>
      <c r="K20" s="87" t="s">
        <v>19</v>
      </c>
      <c r="L20" s="56">
        <f t="shared" si="0"/>
        <v>260</v>
      </c>
      <c r="M20" s="97">
        <v>260</v>
      </c>
      <c r="N20" s="108"/>
    </row>
    <row r="21" spans="1:14" x14ac:dyDescent="0.3">
      <c r="A21" s="208"/>
      <c r="B21" s="90" t="s">
        <v>154</v>
      </c>
      <c r="C21" s="75" t="s">
        <v>97</v>
      </c>
      <c r="D21" s="90" t="s">
        <v>118</v>
      </c>
      <c r="E21" s="48">
        <v>400</v>
      </c>
      <c r="F21" s="100">
        <v>1</v>
      </c>
      <c r="G21" s="89" t="s">
        <v>106</v>
      </c>
      <c r="H21" s="87" t="s">
        <v>19</v>
      </c>
      <c r="I21" s="87" t="s">
        <v>19</v>
      </c>
      <c r="J21" s="90" t="s">
        <v>19</v>
      </c>
      <c r="K21" s="87" t="s">
        <v>19</v>
      </c>
      <c r="L21" s="105" t="s">
        <v>19</v>
      </c>
      <c r="M21" s="98" t="s">
        <v>19</v>
      </c>
      <c r="N21" s="98" t="s">
        <v>19</v>
      </c>
    </row>
    <row r="22" spans="1:14" x14ac:dyDescent="0.3">
      <c r="A22" s="208"/>
      <c r="B22" s="90" t="s">
        <v>155</v>
      </c>
      <c r="C22" s="75" t="s">
        <v>99</v>
      </c>
      <c r="D22" s="90" t="s">
        <v>118</v>
      </c>
      <c r="E22" s="48">
        <v>175</v>
      </c>
      <c r="F22" s="100">
        <v>1</v>
      </c>
      <c r="G22" s="89" t="s">
        <v>106</v>
      </c>
      <c r="H22" s="180" t="s">
        <v>19</v>
      </c>
      <c r="I22" s="87" t="s">
        <v>19</v>
      </c>
      <c r="J22" s="90" t="s">
        <v>19</v>
      </c>
      <c r="K22" s="87" t="s">
        <v>19</v>
      </c>
      <c r="L22" s="105" t="s">
        <v>19</v>
      </c>
      <c r="M22" s="98" t="s">
        <v>19</v>
      </c>
      <c r="N22" s="98" t="s">
        <v>19</v>
      </c>
    </row>
    <row r="23" spans="1:14" x14ac:dyDescent="0.3">
      <c r="A23" s="208"/>
      <c r="B23" s="90" t="s">
        <v>156</v>
      </c>
      <c r="C23" s="75" t="s">
        <v>98</v>
      </c>
      <c r="D23" s="90" t="s">
        <v>118</v>
      </c>
      <c r="E23" s="48">
        <v>300</v>
      </c>
      <c r="F23" s="100">
        <v>1</v>
      </c>
      <c r="G23" s="89" t="s">
        <v>107</v>
      </c>
      <c r="H23" s="178" t="s">
        <v>19</v>
      </c>
      <c r="I23" s="87" t="s">
        <v>19</v>
      </c>
      <c r="J23" s="90" t="s">
        <v>19</v>
      </c>
      <c r="K23" s="87" t="s">
        <v>19</v>
      </c>
      <c r="L23" s="105" t="s">
        <v>19</v>
      </c>
      <c r="M23" s="98" t="s">
        <v>19</v>
      </c>
      <c r="N23" s="98" t="s">
        <v>19</v>
      </c>
    </row>
    <row r="24" spans="1:14" x14ac:dyDescent="0.3">
      <c r="A24" s="208"/>
      <c r="B24" s="90" t="s">
        <v>157</v>
      </c>
      <c r="C24" s="75" t="s">
        <v>96</v>
      </c>
      <c r="D24" s="90" t="s">
        <v>118</v>
      </c>
      <c r="E24" s="48">
        <v>225</v>
      </c>
      <c r="F24" s="100">
        <v>1</v>
      </c>
      <c r="G24" s="89" t="s">
        <v>108</v>
      </c>
      <c r="H24" s="87" t="s">
        <v>19</v>
      </c>
      <c r="I24" s="87" t="s">
        <v>19</v>
      </c>
      <c r="J24" s="90" t="s">
        <v>19</v>
      </c>
      <c r="K24" s="87" t="s">
        <v>19</v>
      </c>
      <c r="L24" s="105" t="s">
        <v>19</v>
      </c>
      <c r="M24" s="98" t="s">
        <v>19</v>
      </c>
      <c r="N24" s="108" t="s">
        <v>104</v>
      </c>
    </row>
    <row r="25" spans="1:14" x14ac:dyDescent="0.3">
      <c r="A25" s="208"/>
      <c r="B25" s="90" t="s">
        <v>150</v>
      </c>
      <c r="C25" s="75" t="s">
        <v>109</v>
      </c>
      <c r="D25" s="90" t="s">
        <v>118</v>
      </c>
      <c r="E25" s="48"/>
      <c r="F25" s="100">
        <v>1</v>
      </c>
      <c r="G25" s="89" t="s">
        <v>106</v>
      </c>
      <c r="H25" s="87" t="s">
        <v>19</v>
      </c>
      <c r="I25" s="87" t="s">
        <v>19</v>
      </c>
      <c r="J25" s="90" t="s">
        <v>19</v>
      </c>
      <c r="K25" s="87" t="s">
        <v>19</v>
      </c>
      <c r="L25" s="56">
        <f t="shared" ref="L25:M25" si="1">52*5</f>
        <v>260</v>
      </c>
      <c r="M25" s="97">
        <f t="shared" si="1"/>
        <v>260</v>
      </c>
      <c r="N25" s="109"/>
    </row>
    <row r="26" spans="1:14" ht="27.6" x14ac:dyDescent="0.3">
      <c r="B26" s="13" t="s">
        <v>7</v>
      </c>
      <c r="C26" s="165" t="s">
        <v>131</v>
      </c>
      <c r="D26" s="75" t="s">
        <v>148</v>
      </c>
      <c r="E26" s="48">
        <v>1302</v>
      </c>
      <c r="F26" s="100">
        <v>2</v>
      </c>
      <c r="G26" s="84" t="s">
        <v>140</v>
      </c>
      <c r="H26" s="185" t="s">
        <v>141</v>
      </c>
      <c r="I26" s="186">
        <f>9.5*5*52</f>
        <v>2470</v>
      </c>
      <c r="J26" s="91" t="s">
        <v>132</v>
      </c>
      <c r="K26" s="95">
        <f>2.5*52</f>
        <v>130</v>
      </c>
      <c r="L26" s="56">
        <f t="shared" ref="L26:L27" si="2">52*5</f>
        <v>260</v>
      </c>
      <c r="M26" s="97">
        <v>260</v>
      </c>
      <c r="N26" s="88" t="s">
        <v>133</v>
      </c>
    </row>
    <row r="27" spans="1:14" ht="28.2" thickBot="1" x14ac:dyDescent="0.35">
      <c r="B27" s="13" t="s">
        <v>7</v>
      </c>
      <c r="C27" s="166" t="s">
        <v>134</v>
      </c>
      <c r="D27" s="164" t="s">
        <v>118</v>
      </c>
      <c r="E27" s="61">
        <v>471</v>
      </c>
      <c r="F27" s="99">
        <v>1</v>
      </c>
      <c r="G27" s="38" t="s">
        <v>135</v>
      </c>
      <c r="H27" s="179" t="s">
        <v>19</v>
      </c>
      <c r="I27" s="93" t="s">
        <v>19</v>
      </c>
      <c r="J27" s="38"/>
      <c r="K27" s="96" t="s">
        <v>19</v>
      </c>
      <c r="L27" s="106">
        <f t="shared" si="2"/>
        <v>260</v>
      </c>
      <c r="M27" s="104">
        <v>260</v>
      </c>
      <c r="N27" s="86" t="s">
        <v>136</v>
      </c>
    </row>
    <row r="28" spans="1:14" ht="15" thickBot="1" x14ac:dyDescent="0.35">
      <c r="B28" s="119" t="s">
        <v>14</v>
      </c>
      <c r="C28" s="120"/>
      <c r="D28" s="120"/>
      <c r="E28" s="121"/>
      <c r="F28" s="122"/>
      <c r="G28" s="120"/>
      <c r="H28" s="120"/>
      <c r="I28" s="123"/>
      <c r="J28" s="124"/>
      <c r="K28" s="123"/>
      <c r="L28" s="125"/>
      <c r="M28" s="126"/>
      <c r="N28" s="127"/>
    </row>
    <row r="29" spans="1:14" ht="41.4" x14ac:dyDescent="0.3">
      <c r="B29" s="11" t="s">
        <v>15</v>
      </c>
      <c r="C29" s="167" t="s">
        <v>16</v>
      </c>
      <c r="D29" s="163" t="s">
        <v>148</v>
      </c>
      <c r="E29" s="65">
        <v>3329</v>
      </c>
      <c r="F29" s="101">
        <v>6</v>
      </c>
      <c r="G29" s="37" t="s">
        <v>17</v>
      </c>
      <c r="H29" s="203" t="s">
        <v>18</v>
      </c>
      <c r="I29" s="206">
        <f>14*5*52+52</f>
        <v>3692</v>
      </c>
      <c r="J29" s="8" t="s">
        <v>191</v>
      </c>
      <c r="K29" s="52">
        <v>312</v>
      </c>
      <c r="L29" s="66">
        <v>260</v>
      </c>
      <c r="M29" s="67"/>
      <c r="N29" s="50" t="s">
        <v>89</v>
      </c>
    </row>
    <row r="30" spans="1:14" ht="27.6" x14ac:dyDescent="0.3">
      <c r="B30" s="12" t="s">
        <v>20</v>
      </c>
      <c r="C30" s="165" t="s">
        <v>21</v>
      </c>
      <c r="D30" s="75" t="s">
        <v>148</v>
      </c>
      <c r="E30" s="48">
        <v>895</v>
      </c>
      <c r="F30" s="100">
        <v>2</v>
      </c>
      <c r="G30" s="39" t="s">
        <v>11</v>
      </c>
      <c r="H30" s="204" t="s">
        <v>19</v>
      </c>
      <c r="I30" s="207" t="s">
        <v>19</v>
      </c>
      <c r="J30" s="221" t="s">
        <v>192</v>
      </c>
      <c r="K30" s="223" t="s">
        <v>19</v>
      </c>
      <c r="L30" s="56">
        <f t="shared" ref="L30:L33" si="3">52*5</f>
        <v>260</v>
      </c>
      <c r="M30" s="57">
        <v>260</v>
      </c>
      <c r="N30" s="58" t="s">
        <v>175</v>
      </c>
    </row>
    <row r="31" spans="1:14" x14ac:dyDescent="0.3">
      <c r="B31" s="12" t="s">
        <v>15</v>
      </c>
      <c r="C31" s="165" t="s">
        <v>110</v>
      </c>
      <c r="D31" s="209" t="s">
        <v>118</v>
      </c>
      <c r="E31" s="48">
        <v>1247</v>
      </c>
      <c r="F31" s="100">
        <v>1</v>
      </c>
      <c r="G31" s="39" t="s">
        <v>111</v>
      </c>
      <c r="H31" s="205" t="s">
        <v>19</v>
      </c>
      <c r="I31" s="207" t="s">
        <v>19</v>
      </c>
      <c r="J31" s="10" t="s">
        <v>19</v>
      </c>
      <c r="K31" s="59" t="s">
        <v>19</v>
      </c>
      <c r="L31" s="56">
        <f t="shared" si="3"/>
        <v>260</v>
      </c>
      <c r="M31" s="57">
        <v>260</v>
      </c>
      <c r="N31" s="58" t="s">
        <v>112</v>
      </c>
    </row>
    <row r="32" spans="1:14" ht="41.4" x14ac:dyDescent="0.3">
      <c r="B32" s="12" t="s">
        <v>22</v>
      </c>
      <c r="C32" s="165" t="s">
        <v>23</v>
      </c>
      <c r="D32" s="209" t="s">
        <v>148</v>
      </c>
      <c r="E32" s="48">
        <v>750</v>
      </c>
      <c r="F32" s="100">
        <v>2</v>
      </c>
      <c r="G32" s="39" t="s">
        <v>11</v>
      </c>
      <c r="H32" s="205" t="s">
        <v>19</v>
      </c>
      <c r="I32" s="207" t="s">
        <v>19</v>
      </c>
      <c r="J32" s="10" t="s">
        <v>193</v>
      </c>
      <c r="K32" s="59">
        <f>3*52</f>
        <v>156</v>
      </c>
      <c r="L32" s="56">
        <f t="shared" si="3"/>
        <v>260</v>
      </c>
      <c r="M32" s="57">
        <v>260</v>
      </c>
      <c r="N32" s="58" t="s">
        <v>176</v>
      </c>
    </row>
    <row r="33" spans="2:16" ht="28.2" thickBot="1" x14ac:dyDescent="0.35">
      <c r="B33" s="13" t="s">
        <v>24</v>
      </c>
      <c r="C33" s="194" t="s">
        <v>25</v>
      </c>
      <c r="D33" s="209" t="s">
        <v>148</v>
      </c>
      <c r="E33" s="48">
        <v>927</v>
      </c>
      <c r="F33" s="100">
        <v>3</v>
      </c>
      <c r="G33" s="192" t="s">
        <v>11</v>
      </c>
      <c r="H33" s="204" t="s">
        <v>19</v>
      </c>
      <c r="I33" s="193" t="s">
        <v>19</v>
      </c>
      <c r="J33" s="222" t="s">
        <v>192</v>
      </c>
      <c r="K33" s="224" t="s">
        <v>19</v>
      </c>
      <c r="L33" s="56">
        <f t="shared" si="3"/>
        <v>260</v>
      </c>
      <c r="M33" s="57">
        <v>260</v>
      </c>
      <c r="N33" s="51" t="s">
        <v>175</v>
      </c>
    </row>
    <row r="34" spans="2:16" ht="15" thickBot="1" x14ac:dyDescent="0.35">
      <c r="B34" s="119" t="s">
        <v>26</v>
      </c>
      <c r="C34" s="120"/>
      <c r="D34" s="120"/>
      <c r="E34" s="121"/>
      <c r="F34" s="122"/>
      <c r="G34" s="120"/>
      <c r="H34" s="120"/>
      <c r="I34" s="123"/>
      <c r="J34" s="124"/>
      <c r="K34" s="123"/>
      <c r="L34" s="125"/>
      <c r="M34" s="126"/>
      <c r="N34" s="127"/>
    </row>
    <row r="35" spans="2:16" ht="27.6" x14ac:dyDescent="0.3">
      <c r="B35" s="11" t="s">
        <v>27</v>
      </c>
      <c r="C35" s="167" t="s">
        <v>28</v>
      </c>
      <c r="D35" s="164" t="s">
        <v>148</v>
      </c>
      <c r="E35" s="65">
        <v>816</v>
      </c>
      <c r="F35" s="101">
        <v>2</v>
      </c>
      <c r="G35" s="37" t="s">
        <v>29</v>
      </c>
      <c r="H35" s="92" t="s">
        <v>19</v>
      </c>
      <c r="I35" s="16" t="s">
        <v>159</v>
      </c>
      <c r="J35" s="8" t="s">
        <v>30</v>
      </c>
      <c r="K35" s="52">
        <f>(3*52)+(3*26)</f>
        <v>234</v>
      </c>
      <c r="L35" s="66">
        <f t="shared" ref="L35:L37" si="4">52*5</f>
        <v>260</v>
      </c>
      <c r="M35" s="67">
        <v>260</v>
      </c>
      <c r="N35" s="74" t="s">
        <v>163</v>
      </c>
    </row>
    <row r="36" spans="2:16" ht="27.6" x14ac:dyDescent="0.3">
      <c r="B36" s="12" t="s">
        <v>31</v>
      </c>
      <c r="C36" s="165" t="s">
        <v>32</v>
      </c>
      <c r="D36" s="90" t="s">
        <v>148</v>
      </c>
      <c r="E36" s="48">
        <v>1928</v>
      </c>
      <c r="F36" s="100">
        <v>4</v>
      </c>
      <c r="G36" s="39" t="s">
        <v>33</v>
      </c>
      <c r="H36" s="181" t="s">
        <v>34</v>
      </c>
      <c r="I36" s="182">
        <f>9*5*52</f>
        <v>2340</v>
      </c>
      <c r="J36" s="10" t="s">
        <v>19</v>
      </c>
      <c r="K36" s="59" t="s">
        <v>19</v>
      </c>
      <c r="L36" s="56">
        <f t="shared" si="4"/>
        <v>260</v>
      </c>
      <c r="M36" s="57">
        <v>260</v>
      </c>
      <c r="N36" s="70"/>
    </row>
    <row r="37" spans="2:16" ht="15" thickBot="1" x14ac:dyDescent="0.35">
      <c r="B37" s="12" t="s">
        <v>35</v>
      </c>
      <c r="C37" s="6" t="s">
        <v>36</v>
      </c>
      <c r="D37" s="169" t="s">
        <v>148</v>
      </c>
      <c r="E37" s="48">
        <v>732</v>
      </c>
      <c r="F37" s="100">
        <v>1</v>
      </c>
      <c r="G37" s="39" t="s">
        <v>33</v>
      </c>
      <c r="H37" s="184"/>
      <c r="I37" s="183" t="s">
        <v>19</v>
      </c>
      <c r="J37" s="10" t="s">
        <v>19</v>
      </c>
      <c r="K37" s="59" t="s">
        <v>19</v>
      </c>
      <c r="L37" s="56">
        <f t="shared" si="4"/>
        <v>260</v>
      </c>
      <c r="M37" s="57">
        <v>260</v>
      </c>
      <c r="N37" s="70"/>
    </row>
    <row r="38" spans="2:16" ht="15" thickBot="1" x14ac:dyDescent="0.35">
      <c r="B38" s="119" t="s">
        <v>37</v>
      </c>
      <c r="C38" s="120"/>
      <c r="D38" s="120"/>
      <c r="E38" s="121"/>
      <c r="F38" s="122"/>
      <c r="G38" s="120"/>
      <c r="H38" s="120"/>
      <c r="I38" s="123"/>
      <c r="J38" s="124"/>
      <c r="K38" s="123"/>
      <c r="L38" s="125"/>
      <c r="M38" s="126"/>
      <c r="N38" s="127"/>
    </row>
    <row r="39" spans="2:16" x14ac:dyDescent="0.3">
      <c r="B39" s="76" t="s">
        <v>38</v>
      </c>
      <c r="C39" s="167" t="s">
        <v>39</v>
      </c>
      <c r="D39" s="164" t="s">
        <v>148</v>
      </c>
      <c r="E39" s="65">
        <v>1306</v>
      </c>
      <c r="F39" s="101">
        <v>2</v>
      </c>
      <c r="G39" s="37" t="s">
        <v>113</v>
      </c>
      <c r="H39" s="176" t="s">
        <v>19</v>
      </c>
      <c r="I39" s="196" t="s">
        <v>19</v>
      </c>
      <c r="J39" s="37" t="s">
        <v>114</v>
      </c>
      <c r="K39" s="52" t="s">
        <v>19</v>
      </c>
      <c r="L39" s="66" t="s">
        <v>159</v>
      </c>
      <c r="M39" s="66" t="s">
        <v>159</v>
      </c>
      <c r="N39" s="50"/>
    </row>
    <row r="40" spans="2:16" ht="27.6" x14ac:dyDescent="0.3">
      <c r="B40" s="77" t="s">
        <v>40</v>
      </c>
      <c r="C40" s="165" t="s">
        <v>41</v>
      </c>
      <c r="D40" s="210" t="s">
        <v>148</v>
      </c>
      <c r="E40" s="48">
        <v>1032</v>
      </c>
      <c r="F40" s="100">
        <v>2</v>
      </c>
      <c r="G40" s="39" t="s">
        <v>42</v>
      </c>
      <c r="H40" s="178" t="s">
        <v>19</v>
      </c>
      <c r="I40" s="197" t="s">
        <v>19</v>
      </c>
      <c r="J40" s="39" t="s">
        <v>115</v>
      </c>
      <c r="K40" s="59" t="s">
        <v>19</v>
      </c>
      <c r="L40" s="66" t="s">
        <v>159</v>
      </c>
      <c r="M40" s="66" t="s">
        <v>159</v>
      </c>
      <c r="N40" s="58"/>
    </row>
    <row r="41" spans="2:16" x14ac:dyDescent="0.3">
      <c r="B41" s="77" t="s">
        <v>43</v>
      </c>
      <c r="C41" s="165" t="s">
        <v>44</v>
      </c>
      <c r="D41" s="164" t="s">
        <v>148</v>
      </c>
      <c r="E41" s="48">
        <v>871</v>
      </c>
      <c r="F41" s="100">
        <v>1</v>
      </c>
      <c r="G41" s="39" t="s">
        <v>45</v>
      </c>
      <c r="H41" s="178" t="s">
        <v>19</v>
      </c>
      <c r="I41" s="197" t="s">
        <v>19</v>
      </c>
      <c r="J41" s="39" t="s">
        <v>116</v>
      </c>
      <c r="K41" s="59" t="s">
        <v>19</v>
      </c>
      <c r="L41" s="66" t="s">
        <v>159</v>
      </c>
      <c r="M41" s="66" t="s">
        <v>159</v>
      </c>
      <c r="N41" s="58"/>
    </row>
    <row r="42" spans="2:16" x14ac:dyDescent="0.3">
      <c r="B42" s="77" t="s">
        <v>90</v>
      </c>
      <c r="C42" s="165" t="s">
        <v>91</v>
      </c>
      <c r="D42" s="168" t="s">
        <v>118</v>
      </c>
      <c r="E42" s="48">
        <v>317</v>
      </c>
      <c r="F42" s="100">
        <v>1</v>
      </c>
      <c r="G42" s="39" t="s">
        <v>117</v>
      </c>
      <c r="H42" s="87" t="s">
        <v>19</v>
      </c>
      <c r="I42" s="197" t="s">
        <v>19</v>
      </c>
      <c r="J42" s="191" t="s">
        <v>19</v>
      </c>
      <c r="K42" s="59" t="s">
        <v>159</v>
      </c>
      <c r="L42" s="66" t="s">
        <v>159</v>
      </c>
      <c r="M42" s="66" t="s">
        <v>159</v>
      </c>
      <c r="N42" s="58"/>
    </row>
    <row r="43" spans="2:16" x14ac:dyDescent="0.3">
      <c r="B43" s="77" t="s">
        <v>119</v>
      </c>
      <c r="C43" s="165" t="s">
        <v>170</v>
      </c>
      <c r="D43" s="172"/>
      <c r="E43" s="48"/>
      <c r="F43" s="100"/>
      <c r="G43" s="39" t="s">
        <v>120</v>
      </c>
      <c r="H43" s="87" t="s">
        <v>19</v>
      </c>
      <c r="I43" s="197" t="s">
        <v>19</v>
      </c>
      <c r="J43" s="39" t="s">
        <v>116</v>
      </c>
      <c r="K43" s="59" t="s">
        <v>159</v>
      </c>
      <c r="L43" s="66" t="s">
        <v>159</v>
      </c>
      <c r="M43" s="66" t="s">
        <v>159</v>
      </c>
      <c r="N43" s="58"/>
    </row>
    <row r="44" spans="2:16" ht="27.6" x14ac:dyDescent="0.3">
      <c r="B44" s="77" t="s">
        <v>46</v>
      </c>
      <c r="C44" s="165" t="s">
        <v>47</v>
      </c>
      <c r="D44" s="210" t="s">
        <v>148</v>
      </c>
      <c r="E44" s="48">
        <v>1262</v>
      </c>
      <c r="F44" s="100">
        <v>3</v>
      </c>
      <c r="G44" s="39" t="s">
        <v>45</v>
      </c>
      <c r="H44" s="180" t="s">
        <v>19</v>
      </c>
      <c r="I44" s="197" t="s">
        <v>19</v>
      </c>
      <c r="J44" s="39" t="s">
        <v>115</v>
      </c>
      <c r="K44" s="59" t="s">
        <v>159</v>
      </c>
      <c r="L44" s="66" t="s">
        <v>159</v>
      </c>
      <c r="M44" s="66" t="s">
        <v>159</v>
      </c>
      <c r="N44" s="58"/>
    </row>
    <row r="45" spans="2:16" x14ac:dyDescent="0.3">
      <c r="B45" s="77" t="s">
        <v>48</v>
      </c>
      <c r="C45" s="165" t="s">
        <v>49</v>
      </c>
      <c r="D45" s="210" t="s">
        <v>148</v>
      </c>
      <c r="E45" s="48">
        <v>1050</v>
      </c>
      <c r="F45" s="100">
        <v>3</v>
      </c>
      <c r="G45" s="39" t="s">
        <v>45</v>
      </c>
      <c r="H45" s="178" t="s">
        <v>19</v>
      </c>
      <c r="I45" s="197" t="s">
        <v>19</v>
      </c>
      <c r="J45" s="39" t="s">
        <v>116</v>
      </c>
      <c r="K45" s="59" t="s">
        <v>159</v>
      </c>
      <c r="L45" s="66" t="s">
        <v>159</v>
      </c>
      <c r="M45" s="66" t="s">
        <v>159</v>
      </c>
      <c r="N45" s="58"/>
    </row>
    <row r="46" spans="2:16" x14ac:dyDescent="0.3">
      <c r="B46" s="77" t="s">
        <v>50</v>
      </c>
      <c r="C46" s="165" t="s">
        <v>51</v>
      </c>
      <c r="D46" s="163"/>
      <c r="E46" s="48"/>
      <c r="F46" s="100"/>
      <c r="G46" s="39" t="s">
        <v>120</v>
      </c>
      <c r="H46" s="178" t="s">
        <v>19</v>
      </c>
      <c r="I46" s="197" t="s">
        <v>19</v>
      </c>
      <c r="J46" s="39" t="s">
        <v>116</v>
      </c>
      <c r="K46" s="59" t="s">
        <v>159</v>
      </c>
      <c r="L46" s="66" t="s">
        <v>159</v>
      </c>
      <c r="M46" s="66" t="s">
        <v>159</v>
      </c>
      <c r="N46" s="58"/>
    </row>
    <row r="47" spans="2:16" x14ac:dyDescent="0.3">
      <c r="B47" s="77" t="s">
        <v>52</v>
      </c>
      <c r="C47" s="165" t="s">
        <v>53</v>
      </c>
      <c r="D47" s="90" t="s">
        <v>118</v>
      </c>
      <c r="E47" s="48">
        <v>420</v>
      </c>
      <c r="F47" s="100">
        <v>1</v>
      </c>
      <c r="G47" s="39" t="s">
        <v>117</v>
      </c>
      <c r="H47" s="87" t="s">
        <v>19</v>
      </c>
      <c r="I47" s="197" t="s">
        <v>19</v>
      </c>
      <c r="J47" s="191" t="s">
        <v>19</v>
      </c>
      <c r="K47" s="59" t="s">
        <v>159</v>
      </c>
      <c r="L47" s="66" t="s">
        <v>159</v>
      </c>
      <c r="M47" s="66" t="s">
        <v>159</v>
      </c>
      <c r="N47" s="58"/>
    </row>
    <row r="48" spans="2:16" s="14" customFormat="1" x14ac:dyDescent="0.3">
      <c r="B48" s="78" t="s">
        <v>54</v>
      </c>
      <c r="C48" s="170" t="s">
        <v>55</v>
      </c>
      <c r="D48" s="164" t="s">
        <v>148</v>
      </c>
      <c r="E48" s="48">
        <v>128</v>
      </c>
      <c r="F48" s="100">
        <v>1</v>
      </c>
      <c r="G48" s="38" t="s">
        <v>56</v>
      </c>
      <c r="H48" s="87" t="s">
        <v>19</v>
      </c>
      <c r="I48" s="198" t="s">
        <v>19</v>
      </c>
      <c r="J48" s="89" t="s">
        <v>116</v>
      </c>
      <c r="K48" s="195" t="s">
        <v>159</v>
      </c>
      <c r="L48" s="66" t="s">
        <v>159</v>
      </c>
      <c r="M48" s="66" t="s">
        <v>159</v>
      </c>
      <c r="N48" s="51"/>
      <c r="O48" s="1"/>
      <c r="P48" s="1"/>
    </row>
    <row r="49" spans="2:16" s="14" customFormat="1" x14ac:dyDescent="0.3">
      <c r="B49" s="78" t="s">
        <v>57</v>
      </c>
      <c r="C49" s="170" t="s">
        <v>58</v>
      </c>
      <c r="D49" s="90" t="s">
        <v>118</v>
      </c>
      <c r="E49" s="48">
        <v>630</v>
      </c>
      <c r="F49" s="100">
        <v>1</v>
      </c>
      <c r="G49" s="38" t="s">
        <v>117</v>
      </c>
      <c r="H49" s="87" t="s">
        <v>19</v>
      </c>
      <c r="I49" s="198" t="s">
        <v>19</v>
      </c>
      <c r="J49" s="89" t="s">
        <v>19</v>
      </c>
      <c r="K49" s="195" t="s">
        <v>159</v>
      </c>
      <c r="L49" s="66" t="s">
        <v>159</v>
      </c>
      <c r="M49" s="66" t="s">
        <v>159</v>
      </c>
      <c r="N49" s="51"/>
      <c r="O49" s="1"/>
      <c r="P49" s="1"/>
    </row>
    <row r="50" spans="2:16" s="23" customFormat="1" x14ac:dyDescent="0.3">
      <c r="B50" s="78" t="s">
        <v>100</v>
      </c>
      <c r="C50" s="171" t="s">
        <v>121</v>
      </c>
      <c r="D50" s="164" t="s">
        <v>118</v>
      </c>
      <c r="E50" s="48"/>
      <c r="F50" s="100"/>
      <c r="G50" s="38" t="s">
        <v>117</v>
      </c>
      <c r="H50" s="87" t="s">
        <v>19</v>
      </c>
      <c r="I50" s="198" t="s">
        <v>19</v>
      </c>
      <c r="J50" s="89" t="s">
        <v>19</v>
      </c>
      <c r="K50" s="195" t="s">
        <v>159</v>
      </c>
      <c r="L50" s="66" t="s">
        <v>159</v>
      </c>
      <c r="M50" s="66" t="s">
        <v>159</v>
      </c>
      <c r="N50" s="51"/>
      <c r="O50" s="1"/>
      <c r="P50" s="1"/>
    </row>
    <row r="51" spans="2:16" s="23" customFormat="1" x14ac:dyDescent="0.3">
      <c r="B51" s="78" t="s">
        <v>59</v>
      </c>
      <c r="C51" s="170" t="s">
        <v>122</v>
      </c>
      <c r="D51" s="90" t="s">
        <v>118</v>
      </c>
      <c r="E51" s="48"/>
      <c r="F51" s="100">
        <v>1</v>
      </c>
      <c r="G51" s="38" t="s">
        <v>120</v>
      </c>
      <c r="H51" s="180" t="s">
        <v>19</v>
      </c>
      <c r="I51" s="198" t="s">
        <v>19</v>
      </c>
      <c r="J51" s="89" t="str">
        <f>G51</f>
        <v>verzorgt eigenaar locatie</v>
      </c>
      <c r="K51" s="195" t="s">
        <v>159</v>
      </c>
      <c r="L51" s="66" t="s">
        <v>159</v>
      </c>
      <c r="M51" s="66" t="s">
        <v>159</v>
      </c>
      <c r="N51" s="51"/>
      <c r="O51" s="1"/>
      <c r="P51" s="1"/>
    </row>
    <row r="52" spans="2:16" x14ac:dyDescent="0.3">
      <c r="B52" s="78" t="s">
        <v>94</v>
      </c>
      <c r="C52" s="170" t="s">
        <v>95</v>
      </c>
      <c r="D52" s="163" t="s">
        <v>118</v>
      </c>
      <c r="E52" s="48">
        <v>250</v>
      </c>
      <c r="F52" s="100">
        <v>1</v>
      </c>
      <c r="G52" s="38" t="s">
        <v>117</v>
      </c>
      <c r="H52" s="178" t="s">
        <v>19</v>
      </c>
      <c r="I52" s="198" t="s">
        <v>19</v>
      </c>
      <c r="J52" s="89" t="s">
        <v>19</v>
      </c>
      <c r="K52" s="195" t="s">
        <v>159</v>
      </c>
      <c r="L52" s="66" t="s">
        <v>159</v>
      </c>
      <c r="M52" s="66" t="s">
        <v>159</v>
      </c>
      <c r="N52" s="51"/>
    </row>
    <row r="53" spans="2:16" ht="15" thickBot="1" x14ac:dyDescent="0.35">
      <c r="B53" s="78" t="s">
        <v>60</v>
      </c>
      <c r="C53" s="166" t="s">
        <v>61</v>
      </c>
      <c r="D53" s="211" t="s">
        <v>148</v>
      </c>
      <c r="E53" s="61">
        <v>662</v>
      </c>
      <c r="F53" s="99">
        <v>1</v>
      </c>
      <c r="G53" s="38" t="s">
        <v>29</v>
      </c>
      <c r="H53" s="177" t="s">
        <v>19</v>
      </c>
      <c r="I53" s="199" t="s">
        <v>19</v>
      </c>
      <c r="J53" s="62" t="s">
        <v>116</v>
      </c>
      <c r="K53" s="53">
        <f>2*2*52</f>
        <v>208</v>
      </c>
      <c r="L53" s="66" t="s">
        <v>159</v>
      </c>
      <c r="M53" s="66" t="s">
        <v>159</v>
      </c>
      <c r="N53" s="51"/>
    </row>
    <row r="54" spans="2:16" ht="15" thickBot="1" x14ac:dyDescent="0.35">
      <c r="B54" s="119" t="s">
        <v>62</v>
      </c>
      <c r="C54" s="120"/>
      <c r="D54" s="120"/>
      <c r="E54" s="121"/>
      <c r="F54" s="122"/>
      <c r="G54" s="120"/>
      <c r="H54" s="120"/>
      <c r="I54" s="123"/>
      <c r="J54" s="124"/>
      <c r="K54" s="123"/>
      <c r="L54" s="128"/>
      <c r="M54" s="129"/>
      <c r="N54" s="127"/>
    </row>
    <row r="55" spans="2:16" ht="41.4" x14ac:dyDescent="0.3">
      <c r="B55" s="11" t="s">
        <v>63</v>
      </c>
      <c r="C55" s="5" t="s">
        <v>64</v>
      </c>
      <c r="D55" s="173" t="s">
        <v>158</v>
      </c>
      <c r="E55" s="65">
        <v>7432</v>
      </c>
      <c r="F55" s="101">
        <v>12</v>
      </c>
      <c r="G55" s="37" t="s">
        <v>123</v>
      </c>
      <c r="H55" s="200" t="s">
        <v>65</v>
      </c>
      <c r="I55" s="201">
        <v>7280</v>
      </c>
      <c r="J55" s="71" t="s">
        <v>124</v>
      </c>
      <c r="K55" s="72" t="s">
        <v>125</v>
      </c>
      <c r="L55" s="54">
        <f t="shared" ref="L55:L56" si="5">52*5</f>
        <v>260</v>
      </c>
      <c r="M55" s="55">
        <v>260</v>
      </c>
      <c r="N55" s="74"/>
    </row>
    <row r="56" spans="2:16" ht="55.2" x14ac:dyDescent="0.3">
      <c r="B56" s="12" t="s">
        <v>66</v>
      </c>
      <c r="C56" s="6" t="s">
        <v>67</v>
      </c>
      <c r="D56" s="75" t="s">
        <v>148</v>
      </c>
      <c r="E56" s="48">
        <v>4330</v>
      </c>
      <c r="F56" s="100">
        <v>6</v>
      </c>
      <c r="G56" s="40" t="s">
        <v>162</v>
      </c>
      <c r="H56" s="4" t="s">
        <v>126</v>
      </c>
      <c r="I56" s="202">
        <v>3055</v>
      </c>
      <c r="J56" s="71" t="s">
        <v>124</v>
      </c>
      <c r="K56" s="73" t="s">
        <v>125</v>
      </c>
      <c r="L56" s="56">
        <f t="shared" si="5"/>
        <v>260</v>
      </c>
      <c r="M56" s="57" t="s">
        <v>125</v>
      </c>
      <c r="N56" s="58" t="s">
        <v>127</v>
      </c>
    </row>
    <row r="57" spans="2:16" x14ac:dyDescent="0.3">
      <c r="B57" s="13" t="s">
        <v>66</v>
      </c>
      <c r="C57" s="7" t="s">
        <v>68</v>
      </c>
      <c r="D57" s="209" t="s">
        <v>118</v>
      </c>
      <c r="E57" s="48">
        <v>580</v>
      </c>
      <c r="F57" s="100">
        <v>1</v>
      </c>
      <c r="G57" s="38" t="s">
        <v>128</v>
      </c>
      <c r="H57" s="7" t="s">
        <v>125</v>
      </c>
      <c r="I57" s="198" t="s">
        <v>125</v>
      </c>
      <c r="J57" s="9" t="s">
        <v>125</v>
      </c>
      <c r="K57" s="49" t="s">
        <v>125</v>
      </c>
      <c r="L57" s="56" t="s">
        <v>125</v>
      </c>
      <c r="M57" s="57">
        <v>312</v>
      </c>
      <c r="N57" s="51"/>
    </row>
    <row r="58" spans="2:16" x14ac:dyDescent="0.3">
      <c r="B58" s="13" t="s">
        <v>69</v>
      </c>
      <c r="C58" s="165" t="s">
        <v>70</v>
      </c>
      <c r="D58" s="209" t="s">
        <v>118</v>
      </c>
      <c r="E58" s="48">
        <v>761</v>
      </c>
      <c r="F58" s="100">
        <v>1</v>
      </c>
      <c r="G58" s="38" t="s">
        <v>128</v>
      </c>
      <c r="H58" s="7" t="s">
        <v>125</v>
      </c>
      <c r="I58" s="198" t="s">
        <v>125</v>
      </c>
      <c r="J58" s="9" t="s">
        <v>125</v>
      </c>
      <c r="K58" s="49" t="s">
        <v>125</v>
      </c>
      <c r="L58" s="56" t="s">
        <v>125</v>
      </c>
      <c r="M58" s="57">
        <v>312</v>
      </c>
      <c r="N58" s="51"/>
    </row>
    <row r="59" spans="2:16" ht="15" thickBot="1" x14ac:dyDescent="0.35">
      <c r="B59" s="13" t="s">
        <v>63</v>
      </c>
      <c r="C59" s="7" t="s">
        <v>71</v>
      </c>
      <c r="D59" s="212" t="s">
        <v>118</v>
      </c>
      <c r="E59" s="61">
        <v>74</v>
      </c>
      <c r="F59" s="102">
        <v>1</v>
      </c>
      <c r="G59" s="38" t="s">
        <v>129</v>
      </c>
      <c r="H59" s="7" t="s">
        <v>125</v>
      </c>
      <c r="I59" s="199" t="s">
        <v>125</v>
      </c>
      <c r="J59" s="9" t="s">
        <v>125</v>
      </c>
      <c r="K59" s="49" t="s">
        <v>125</v>
      </c>
      <c r="L59" s="68" t="s">
        <v>125</v>
      </c>
      <c r="M59" s="69">
        <v>260</v>
      </c>
      <c r="N59" s="51"/>
    </row>
    <row r="60" spans="2:16" ht="15" thickBot="1" x14ac:dyDescent="0.35">
      <c r="B60" s="280" t="s">
        <v>72</v>
      </c>
      <c r="C60" s="281"/>
      <c r="D60" s="281"/>
      <c r="E60" s="281"/>
      <c r="F60" s="281"/>
      <c r="G60" s="281"/>
      <c r="H60" s="281"/>
      <c r="I60" s="130">
        <f>SUM(I26,I29,I36,I55,I56,)</f>
        <v>18837</v>
      </c>
      <c r="J60" s="131"/>
      <c r="K60" s="132">
        <f>SUM(K17,K18,K26,K29,,K30,K32,K33,K35,K36,K37,K53,)</f>
        <v>1112</v>
      </c>
      <c r="L60" s="133">
        <f>SUM(L14:L59)</f>
        <v>4628</v>
      </c>
      <c r="M60" s="130">
        <f>SUM(M14:M59)</f>
        <v>4992</v>
      </c>
      <c r="N60" s="134"/>
    </row>
    <row r="61" spans="2:16" ht="15" thickBot="1" x14ac:dyDescent="0.35">
      <c r="B61" s="19"/>
      <c r="C61" s="19"/>
      <c r="D61" s="19"/>
      <c r="E61" s="19"/>
      <c r="F61" s="19"/>
      <c r="G61" s="20"/>
      <c r="H61" s="19"/>
      <c r="I61" s="21"/>
      <c r="J61" s="20"/>
      <c r="K61" s="22"/>
      <c r="L61" s="21"/>
      <c r="M61" s="21"/>
      <c r="N61" s="20"/>
    </row>
    <row r="62" spans="2:16" ht="28.95" customHeight="1" thickBot="1" x14ac:dyDescent="0.4">
      <c r="B62" s="152" t="s">
        <v>138</v>
      </c>
      <c r="C62" s="153"/>
      <c r="D62" s="153"/>
      <c r="E62" s="135"/>
      <c r="F62" s="135"/>
      <c r="G62" s="135"/>
      <c r="H62" s="136"/>
      <c r="I62" s="24"/>
      <c r="J62" s="24"/>
      <c r="K62" s="1"/>
      <c r="L62" s="1"/>
      <c r="M62" s="1"/>
      <c r="N62" s="1"/>
    </row>
    <row r="63" spans="2:16" ht="36.6" thickBot="1" x14ac:dyDescent="0.4">
      <c r="B63" s="155"/>
      <c r="C63" s="156" t="s">
        <v>147</v>
      </c>
      <c r="D63" s="156"/>
      <c r="E63" s="156"/>
      <c r="F63" s="157" t="s">
        <v>142</v>
      </c>
      <c r="G63" s="158" t="s">
        <v>177</v>
      </c>
      <c r="H63" s="159" t="s">
        <v>143</v>
      </c>
      <c r="I63" s="19"/>
      <c r="J63" s="19"/>
      <c r="K63" s="1"/>
      <c r="L63" s="1"/>
      <c r="M63" s="1"/>
      <c r="N63" s="1"/>
    </row>
    <row r="64" spans="2:16" ht="15.6" x14ac:dyDescent="0.3">
      <c r="B64" s="160" t="s">
        <v>82</v>
      </c>
      <c r="C64" s="254" t="s">
        <v>144</v>
      </c>
      <c r="D64" s="254"/>
      <c r="E64" s="255"/>
      <c r="F64" s="146">
        <v>0</v>
      </c>
      <c r="G64" s="149">
        <f>I60</f>
        <v>18837</v>
      </c>
      <c r="H64" s="137">
        <f t="shared" ref="H64:H69" si="6">F64*G64</f>
        <v>0</v>
      </c>
      <c r="K64" s="1"/>
      <c r="L64" s="1"/>
      <c r="M64" s="1"/>
      <c r="N64" s="1"/>
    </row>
    <row r="65" spans="1:14" ht="15.6" x14ac:dyDescent="0.3">
      <c r="B65" s="161" t="s">
        <v>83</v>
      </c>
      <c r="C65" s="276" t="s">
        <v>144</v>
      </c>
      <c r="D65" s="276"/>
      <c r="E65" s="277"/>
      <c r="F65" s="147">
        <v>0</v>
      </c>
      <c r="G65" s="149">
        <f>K60</f>
        <v>1112</v>
      </c>
      <c r="H65" s="138">
        <f t="shared" si="6"/>
        <v>0</v>
      </c>
      <c r="K65" s="1"/>
      <c r="L65" s="1"/>
      <c r="M65" s="1"/>
      <c r="N65" s="1"/>
    </row>
    <row r="66" spans="1:14" ht="15.6" x14ac:dyDescent="0.3">
      <c r="B66" s="161" t="s">
        <v>92</v>
      </c>
      <c r="C66" s="276" t="s">
        <v>146</v>
      </c>
      <c r="D66" s="276"/>
      <c r="E66" s="277"/>
      <c r="F66" s="147">
        <v>0</v>
      </c>
      <c r="G66" s="150">
        <f>L60</f>
        <v>4628</v>
      </c>
      <c r="H66" s="138">
        <f t="shared" si="6"/>
        <v>0</v>
      </c>
      <c r="K66" s="1"/>
      <c r="L66" s="1"/>
      <c r="M66" s="1"/>
      <c r="N66" s="1"/>
    </row>
    <row r="67" spans="1:14" ht="15.6" x14ac:dyDescent="0.3">
      <c r="B67" s="161" t="s">
        <v>93</v>
      </c>
      <c r="C67" s="276" t="s">
        <v>145</v>
      </c>
      <c r="D67" s="276"/>
      <c r="E67" s="277"/>
      <c r="F67" s="147">
        <v>0</v>
      </c>
      <c r="G67" s="151">
        <f>M60</f>
        <v>4992</v>
      </c>
      <c r="H67" s="138">
        <f t="shared" si="6"/>
        <v>0</v>
      </c>
      <c r="K67" s="1"/>
      <c r="L67" s="1"/>
      <c r="M67" s="1"/>
      <c r="N67" s="1"/>
    </row>
    <row r="68" spans="1:14" ht="16.2" thickBot="1" x14ac:dyDescent="0.35">
      <c r="B68" s="162" t="s">
        <v>84</v>
      </c>
      <c r="C68" s="278" t="s">
        <v>179</v>
      </c>
      <c r="D68" s="278"/>
      <c r="E68" s="279"/>
      <c r="F68" s="148">
        <v>0</v>
      </c>
      <c r="G68" s="218">
        <v>125</v>
      </c>
      <c r="H68" s="138">
        <f t="shared" si="6"/>
        <v>0</v>
      </c>
      <c r="K68" s="1"/>
      <c r="L68" s="1"/>
      <c r="M68" s="1"/>
      <c r="N68" s="1"/>
    </row>
    <row r="69" spans="1:14" ht="16.2" thickBot="1" x14ac:dyDescent="0.35">
      <c r="B69" s="217" t="s">
        <v>178</v>
      </c>
      <c r="C69" s="266" t="s">
        <v>180</v>
      </c>
      <c r="D69" s="267"/>
      <c r="E69" s="268"/>
      <c r="F69" s="216">
        <v>0</v>
      </c>
      <c r="G69" s="215">
        <v>1</v>
      </c>
      <c r="H69" s="219">
        <f t="shared" si="6"/>
        <v>0</v>
      </c>
      <c r="K69" s="1"/>
      <c r="L69" s="1"/>
      <c r="M69" s="1"/>
      <c r="N69" s="1"/>
    </row>
    <row r="70" spans="1:14" ht="19.2" thickTop="1" thickBot="1" x14ac:dyDescent="0.35">
      <c r="A70" s="142"/>
      <c r="B70" s="145"/>
      <c r="C70" s="141"/>
      <c r="D70" s="141"/>
      <c r="E70" s="141"/>
      <c r="F70" s="154"/>
      <c r="G70" s="140" t="s">
        <v>137</v>
      </c>
      <c r="H70" s="220">
        <f>SUM(H64:H68)</f>
        <v>0</v>
      </c>
      <c r="I70" s="139"/>
      <c r="K70" s="1"/>
      <c r="L70" s="1"/>
      <c r="M70" s="1"/>
      <c r="N70" s="1"/>
    </row>
    <row r="71" spans="1:14" x14ac:dyDescent="0.3">
      <c r="B71" s="142" t="s">
        <v>160</v>
      </c>
      <c r="C71" s="142"/>
      <c r="D71" s="142"/>
      <c r="E71" s="142"/>
      <c r="F71" s="143"/>
      <c r="G71" s="144"/>
    </row>
    <row r="72" spans="1:14" ht="15" thickBot="1" x14ac:dyDescent="0.35"/>
    <row r="73" spans="1:14" ht="18.600000000000001" thickBot="1" x14ac:dyDescent="0.35">
      <c r="B73" s="256" t="s">
        <v>169</v>
      </c>
      <c r="C73" s="257"/>
      <c r="D73" s="258"/>
      <c r="G73" s="81"/>
      <c r="H73" s="82"/>
    </row>
    <row r="74" spans="1:14" ht="26.4" customHeight="1" x14ac:dyDescent="0.3">
      <c r="B74" s="190" t="s">
        <v>164</v>
      </c>
      <c r="C74" s="259"/>
      <c r="D74" s="260"/>
      <c r="F74" s="1"/>
      <c r="G74" s="1"/>
    </row>
    <row r="75" spans="1:14" ht="95.4" customHeight="1" x14ac:dyDescent="0.3">
      <c r="B75" s="188" t="s">
        <v>165</v>
      </c>
      <c r="C75" s="282"/>
      <c r="D75" s="283"/>
      <c r="G75" s="1"/>
    </row>
    <row r="76" spans="1:14" ht="22.8" customHeight="1" x14ac:dyDescent="0.3">
      <c r="B76" s="187" t="s">
        <v>166</v>
      </c>
      <c r="C76" s="282"/>
      <c r="D76" s="283"/>
    </row>
    <row r="77" spans="1:14" ht="21" customHeight="1" x14ac:dyDescent="0.3">
      <c r="B77" s="187" t="s">
        <v>167</v>
      </c>
      <c r="C77" s="282"/>
      <c r="D77" s="283"/>
      <c r="G77" s="81"/>
    </row>
    <row r="78" spans="1:14" ht="27" customHeight="1" thickBot="1" x14ac:dyDescent="0.35">
      <c r="B78" s="189" t="s">
        <v>168</v>
      </c>
      <c r="C78" s="269"/>
      <c r="D78" s="270"/>
    </row>
  </sheetData>
  <sheetProtection algorithmName="SHA-512" hashValue="Aw+MW8JOvztnW5o6xC083U+KBlXObdy7biwBr+saU4VYfaEftZVIvCOw6Q6PvepROAr91rzAyDgkaYyIhVWrVA==" saltValue="ZQ4rrzSDJbblaYvMsanVTQ==" spinCount="100000" sheet="1" objects="1" scenarios="1"/>
  <mergeCells count="25">
    <mergeCell ref="C78:D78"/>
    <mergeCell ref="B3:N3"/>
    <mergeCell ref="B5:N5"/>
    <mergeCell ref="B7:N7"/>
    <mergeCell ref="B8:N8"/>
    <mergeCell ref="B9:N9"/>
    <mergeCell ref="C65:E65"/>
    <mergeCell ref="C66:E66"/>
    <mergeCell ref="C67:E67"/>
    <mergeCell ref="C68:E68"/>
    <mergeCell ref="B6:C6"/>
    <mergeCell ref="B60:H60"/>
    <mergeCell ref="B10:N10"/>
    <mergeCell ref="C75:D75"/>
    <mergeCell ref="C76:D76"/>
    <mergeCell ref="C77:D77"/>
    <mergeCell ref="B11:N11"/>
    <mergeCell ref="L12:M12"/>
    <mergeCell ref="C64:E64"/>
    <mergeCell ref="B73:D73"/>
    <mergeCell ref="C74:D74"/>
    <mergeCell ref="G12:I12"/>
    <mergeCell ref="B12:C12"/>
    <mergeCell ref="J12:K12"/>
    <mergeCell ref="C69:E69"/>
  </mergeCells>
  <pageMargins left="0.7" right="0.7" top="0.75" bottom="0.75" header="0.3" footer="0.3"/>
  <pageSetup paperSize="8"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25D35-8A93-4A53-8983-EF2D9775DEB2}">
  <dimension ref="A1:H15"/>
  <sheetViews>
    <sheetView showGridLines="0" zoomScale="130" zoomScaleNormal="130" workbookViewId="0">
      <selection activeCell="F19" sqref="F19"/>
    </sheetView>
  </sheetViews>
  <sheetFormatPr defaultRowHeight="14.4" x14ac:dyDescent="0.3"/>
  <cols>
    <col min="1" max="1" width="6.109375" customWidth="1"/>
    <col min="2" max="2" width="14.77734375" customWidth="1"/>
    <col min="3" max="3" width="29.77734375" customWidth="1"/>
    <col min="4" max="4" width="11.6640625" customWidth="1"/>
    <col min="5" max="5" width="19.21875" customWidth="1"/>
    <col min="6" max="6" width="32.5546875" customWidth="1"/>
    <col min="7" max="7" width="27.5546875" customWidth="1"/>
  </cols>
  <sheetData>
    <row r="1" spans="1:8" ht="15" thickBot="1" x14ac:dyDescent="0.35"/>
    <row r="2" spans="1:8" ht="19.8" customHeight="1" thickBot="1" x14ac:dyDescent="0.35">
      <c r="B2" s="284" t="s">
        <v>190</v>
      </c>
      <c r="C2" s="285"/>
      <c r="D2" s="285"/>
      <c r="E2" s="285"/>
      <c r="F2" s="285"/>
      <c r="G2" s="286"/>
    </row>
    <row r="3" spans="1:8" ht="46.2" customHeight="1" thickBot="1" x14ac:dyDescent="0.35">
      <c r="B3" s="287" t="s">
        <v>199</v>
      </c>
      <c r="C3" s="288"/>
      <c r="D3" s="288"/>
      <c r="E3" s="288"/>
      <c r="F3" s="288"/>
      <c r="G3" s="289"/>
      <c r="H3" s="225"/>
    </row>
    <row r="4" spans="1:8" ht="15" thickBot="1" x14ac:dyDescent="0.35">
      <c r="A4" s="225"/>
      <c r="B4" s="232" t="s">
        <v>183</v>
      </c>
      <c r="C4" s="233" t="s">
        <v>181</v>
      </c>
      <c r="D4" s="233" t="s">
        <v>182</v>
      </c>
      <c r="E4" s="233" t="s">
        <v>147</v>
      </c>
      <c r="F4" s="234" t="s">
        <v>197</v>
      </c>
      <c r="G4" s="235" t="s">
        <v>198</v>
      </c>
    </row>
    <row r="5" spans="1:8" x14ac:dyDescent="0.3">
      <c r="B5" s="230" t="s">
        <v>185</v>
      </c>
      <c r="C5" s="231" t="s">
        <v>187</v>
      </c>
      <c r="D5" s="239">
        <v>0</v>
      </c>
      <c r="E5" s="231" t="s">
        <v>184</v>
      </c>
      <c r="F5" s="242">
        <v>0</v>
      </c>
      <c r="G5" s="243">
        <v>0</v>
      </c>
    </row>
    <row r="6" spans="1:8" x14ac:dyDescent="0.3">
      <c r="B6" s="227" t="s">
        <v>185</v>
      </c>
      <c r="C6" s="226" t="s">
        <v>188</v>
      </c>
      <c r="D6" s="240">
        <v>0</v>
      </c>
      <c r="E6" s="226" t="s">
        <v>184</v>
      </c>
      <c r="F6" s="244">
        <v>0</v>
      </c>
      <c r="G6" s="245">
        <v>0</v>
      </c>
    </row>
    <row r="7" spans="1:8" ht="15" thickBot="1" x14ac:dyDescent="0.35">
      <c r="B7" s="228" t="s">
        <v>185</v>
      </c>
      <c r="C7" s="229" t="s">
        <v>189</v>
      </c>
      <c r="D7" s="241">
        <v>0</v>
      </c>
      <c r="E7" s="229" t="s">
        <v>184</v>
      </c>
      <c r="F7" s="246">
        <v>0</v>
      </c>
      <c r="G7" s="247">
        <v>0</v>
      </c>
    </row>
    <row r="8" spans="1:8" ht="15" thickBot="1" x14ac:dyDescent="0.35">
      <c r="B8" s="232" t="s">
        <v>183</v>
      </c>
      <c r="C8" s="233" t="s">
        <v>181</v>
      </c>
      <c r="D8" s="236" t="s">
        <v>182</v>
      </c>
      <c r="E8" s="233" t="s">
        <v>147</v>
      </c>
      <c r="F8" s="237" t="s">
        <v>195</v>
      </c>
      <c r="G8" s="238" t="s">
        <v>196</v>
      </c>
    </row>
    <row r="9" spans="1:8" x14ac:dyDescent="0.3">
      <c r="B9" s="230" t="s">
        <v>186</v>
      </c>
      <c r="C9" s="231" t="s">
        <v>187</v>
      </c>
      <c r="D9" s="239">
        <v>0</v>
      </c>
      <c r="E9" s="231" t="s">
        <v>184</v>
      </c>
      <c r="F9" s="242">
        <v>0</v>
      </c>
      <c r="G9" s="243">
        <v>0</v>
      </c>
    </row>
    <row r="10" spans="1:8" x14ac:dyDescent="0.3">
      <c r="B10" s="227" t="s">
        <v>186</v>
      </c>
      <c r="C10" s="226" t="s">
        <v>188</v>
      </c>
      <c r="D10" s="240">
        <v>0</v>
      </c>
      <c r="E10" s="226" t="s">
        <v>184</v>
      </c>
      <c r="F10" s="244">
        <v>0</v>
      </c>
      <c r="G10" s="245">
        <v>0</v>
      </c>
    </row>
    <row r="11" spans="1:8" ht="15" thickBot="1" x14ac:dyDescent="0.35">
      <c r="B11" s="228" t="s">
        <v>186</v>
      </c>
      <c r="C11" s="229" t="s">
        <v>189</v>
      </c>
      <c r="D11" s="241">
        <v>0</v>
      </c>
      <c r="E11" s="229" t="s">
        <v>184</v>
      </c>
      <c r="F11" s="246">
        <v>0</v>
      </c>
      <c r="G11" s="247">
        <v>0</v>
      </c>
    </row>
    <row r="15" spans="1:8" x14ac:dyDescent="0.3">
      <c r="D15" s="226"/>
    </row>
  </sheetData>
  <sheetProtection algorithmName="SHA-512" hashValue="BbDA78woG/Rc1gsoYC012OIXTgj8PFXlfBP1+6tMM2cdH/BFCPe231GVYqNuB1xMW2NbwLmT8KaNRrYs2gKkog==" saltValue="v9BAOOGOsb0VvHDgZpjvOQ==" spinCount="100000" sheet="1" objects="1" scenarios="1"/>
  <mergeCells count="2">
    <mergeCell ref="B2:G2"/>
    <mergeCell ref="B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Tarievenblad</vt:lpstr>
      <vt:lpstr>Afroep  &amp; annulering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R901015624</dc:creator>
  <cp:lastModifiedBy>Sebastiaan Teuben</cp:lastModifiedBy>
  <cp:lastPrinted>2021-09-23T08:33:32Z</cp:lastPrinted>
  <dcterms:created xsi:type="dcterms:W3CDTF">2021-07-28T11:30:39Z</dcterms:created>
  <dcterms:modified xsi:type="dcterms:W3CDTF">2025-07-30T13:46:04Z</dcterms:modified>
</cp:coreProperties>
</file>