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autoCompressPictures="0"/>
  <mc:AlternateContent xmlns:mc="http://schemas.openxmlformats.org/markup-compatibility/2006">
    <mc:Choice Requires="x15">
      <x15ac:absPath xmlns:x15ac="http://schemas.microsoft.com/office/spreadsheetml/2010/11/ac" url="https://vanbochoveeu.sharepoint.com/sites/TeamVBOVL/Gedeelde documenten/1 Klanten/BOVZ/Onderhouds en vervangingsbestek/Nieuw bestek/Bijlagen/"/>
    </mc:Choice>
  </mc:AlternateContent>
  <xr:revisionPtr revIDLastSave="68" documentId="8_{9981CA59-E142-4F92-A52E-BB130D52F9FD}" xr6:coauthVersionLast="47" xr6:coauthVersionMax="47" xr10:uidLastSave="{2745F1A9-5C45-4D0E-8A24-861CF6652CA0}"/>
  <bookViews>
    <workbookView xWindow="28680" yWindow="-120" windowWidth="29040" windowHeight="15720" xr2:uid="{00000000-000D-0000-FFFF-FFFF00000000}"/>
  </bookViews>
  <sheets>
    <sheet name="kortingen" sheetId="2" r:id="rId1"/>
  </sheets>
  <definedNames>
    <definedName name="_xlnm.Print_Area" localSheetId="0">kortingen!$D$1:$O$27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31" i="2" l="1"/>
  <c r="H22" i="2"/>
  <c r="I22" i="2"/>
  <c r="I16" i="2"/>
  <c r="I15" i="2"/>
  <c r="I14" i="2"/>
  <c r="I13" i="2"/>
  <c r="I12" i="2"/>
  <c r="I11" i="2"/>
  <c r="I10" i="2"/>
  <c r="I9" i="2"/>
  <c r="I8" i="2"/>
  <c r="I7" i="2"/>
  <c r="I6" i="2"/>
  <c r="N10" i="2" l="1"/>
  <c r="N11" i="2" s="1"/>
  <c r="N18" i="2"/>
  <c r="H29" i="2" l="1"/>
  <c r="I29" i="2" s="1"/>
  <c r="N14" i="2"/>
  <c r="N13" i="2"/>
  <c r="H27" i="2"/>
  <c r="I27" i="2" s="1"/>
  <c r="H21" i="2"/>
  <c r="I21" i="2" s="1"/>
  <c r="H20" i="2" l="1"/>
  <c r="I20" i="2" s="1"/>
  <c r="H30" i="2"/>
  <c r="I30" i="2" s="1"/>
  <c r="N15" i="2"/>
  <c r="N19" i="2" s="1"/>
  <c r="N20" i="2" s="1"/>
  <c r="H23" i="2"/>
  <c r="H28" i="2"/>
  <c r="I28" i="2" s="1"/>
  <c r="H25" i="2" l="1"/>
  <c r="I25" i="2" s="1"/>
  <c r="H26" i="2"/>
  <c r="I26" i="2" s="1"/>
  <c r="H24" i="2"/>
  <c r="I24" i="2" s="1"/>
  <c r="I23" i="2"/>
  <c r="I31" i="2" l="1"/>
</calcChain>
</file>

<file path=xl/sharedStrings.xml><?xml version="1.0" encoding="utf-8"?>
<sst xmlns="http://schemas.openxmlformats.org/spreadsheetml/2006/main" count="53" uniqueCount="48">
  <si>
    <t>netto</t>
  </si>
  <si>
    <t>winst/risico</t>
  </si>
  <si>
    <t>handelingskosten</t>
  </si>
  <si>
    <t>verkoopprijs</t>
  </si>
  <si>
    <t>%</t>
  </si>
  <si>
    <t>Toeslagen</t>
  </si>
  <si>
    <t>Inkoopprijs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</si>
  <si>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</si>
  <si>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</si>
  <si>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</si>
  <si>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</si>
  <si>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</si>
  <si>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</si>
  <si>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</si>
  <si>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Korting bij leverancier</t>
  </si>
  <si>
    <r>
      <rPr>
        <b/>
        <u/>
        <sz val="10"/>
        <rFont val="Calibri"/>
        <family val="2"/>
      </rPr>
      <t>LIGHTWELL</t>
    </r>
  </si>
  <si>
    <r>
      <rPr>
        <b/>
        <u/>
        <sz val="10"/>
        <rFont val="Calibri"/>
        <family val="2"/>
      </rPr>
      <t>SCHREDER</t>
    </r>
  </si>
  <si>
    <r>
      <rPr>
        <b/>
        <u/>
        <sz val="10"/>
        <rFont val="Calibri"/>
        <family val="2"/>
      </rPr>
      <t>MAAS &amp; HAGOORT -LUG</t>
    </r>
  </si>
  <si>
    <r>
      <rPr>
        <b/>
        <u/>
        <sz val="10"/>
        <rFont val="Calibri"/>
        <family val="2"/>
      </rPr>
      <t>DE NOOD</t>
    </r>
  </si>
  <si>
    <r>
      <rPr>
        <b/>
        <u/>
        <sz val="10"/>
        <rFont val="Calibri"/>
        <family val="2"/>
      </rPr>
      <t>ECLATEC</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</si>
  <si>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</si>
  <si>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</si>
  <si>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</si>
  <si>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</si>
  <si>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</si>
  <si>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</si>
  <si>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</si>
  <si>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Totaal</t>
  </si>
  <si>
    <t>Rekenvoorbeeld Armaturen</t>
  </si>
  <si>
    <t xml:space="preserve">NB: de definitieve armatuur keuze wordt in de contractperiode vastgesteld. </t>
  </si>
  <si>
    <t>ECLATEC</t>
  </si>
  <si>
    <r>
      <rPr>
        <b/>
        <u/>
        <sz val="11"/>
        <rFont val="Calibri"/>
        <family val="2"/>
      </rPr>
      <t>LIGHTWELL</t>
    </r>
  </si>
  <si>
    <r>
      <rPr>
        <b/>
        <u/>
        <sz val="11"/>
        <rFont val="Calibri"/>
        <family val="2"/>
      </rPr>
      <t>SCHREDER</t>
    </r>
  </si>
  <si>
    <r>
      <rPr>
        <b/>
        <u/>
        <sz val="11"/>
        <rFont val="Calibri"/>
        <family val="2"/>
      </rPr>
      <t>ORANGE LIGHTING</t>
    </r>
  </si>
  <si>
    <r>
      <rPr>
        <b/>
        <u/>
        <sz val="11"/>
        <rFont val="Calibri"/>
        <family val="2"/>
      </rPr>
      <t>MAAS &amp; HAGOORT -LUG</t>
    </r>
  </si>
  <si>
    <r>
      <rPr>
        <b/>
        <u/>
        <sz val="11"/>
        <rFont val="Calibri"/>
        <family val="2"/>
      </rPr>
      <t>DE NOOD</t>
    </r>
  </si>
  <si>
    <r>
      <rPr>
        <b/>
        <u/>
        <sz val="11"/>
        <rFont val="Calibri"/>
        <family val="2"/>
      </rPr>
      <t>SIGNIFY (PHILIPS)</t>
    </r>
    <r>
      <rPr>
        <b/>
        <sz val="11"/>
        <rFont val="Calibri"/>
        <family val="2"/>
      </rPr>
      <t xml:space="preserve"> VRG 71</t>
    </r>
  </si>
  <si>
    <r>
      <rPr>
        <b/>
        <u/>
        <sz val="11"/>
        <rFont val="Calibri"/>
        <family val="2"/>
      </rPr>
      <t>SIGNIFY (PHILIPS)</t>
    </r>
    <r>
      <rPr>
        <b/>
        <sz val="11"/>
        <rFont val="Calibri"/>
        <family val="2"/>
      </rPr>
      <t xml:space="preserve"> VRG 72</t>
    </r>
    <r>
      <rPr>
        <sz val="12"/>
        <color theme="1"/>
        <rFont val="Calibri"/>
        <family val="2"/>
        <scheme val="minor"/>
      </rPr>
      <t/>
    </r>
  </si>
  <si>
    <t>Tabel 1: Percentagetabel</t>
  </si>
  <si>
    <t>Tabel 2: Prijstabel</t>
  </si>
  <si>
    <r>
      <rPr>
        <b/>
        <sz val="10"/>
        <color rgb="FFFF0000"/>
        <rFont val="Calibri (Hoofdtekst)"/>
      </rPr>
      <t>Invul instructie:</t>
    </r>
    <r>
      <rPr>
        <sz val="10"/>
        <color rgb="FFFF0000"/>
        <rFont val="Calibri (Hoofdtekst)"/>
      </rPr>
      <t xml:space="preserve">
Vul Tabel 1: Percentagetabel, met uw Kortingspercentage per leverancier (kolom F), uw toeslagen voor Handelingskosten (kolom G) én Winst en Risico (kolom H). Het Kortingspercentage per leverancier én Tabel 2: Prijstabel worden automatisch berekend. </t>
    </r>
    <r>
      <rPr>
        <b/>
        <u/>
        <sz val="10"/>
        <color rgb="FFFF0000"/>
        <rFont val="Calibri (Hoofdtekst)"/>
      </rPr>
      <t>Cel H47</t>
    </r>
    <r>
      <rPr>
        <sz val="10"/>
        <color rgb="FFFF0000"/>
        <rFont val="Calibri (Hoofdtekst)"/>
      </rPr>
      <t xml:space="preserve"> dient u over te nemen in de relevante bestekspost van bestekspost 50 in de inschrijfstaat.</t>
    </r>
  </si>
  <si>
    <t>ORANGE LIGHTING</t>
  </si>
  <si>
    <t xml:space="preserve">Inschrijver dient in onderstaande tabel de kortingspercentages in te vullen die gedurende de contractperiode gehanteerd worden. Deze netto in te vullen bedragen dienen overeen te komen met de ingevulde bedragen uit post 403 uit de RAW-raamovereenkomst. Mocht dit niet met elkaar overeenkomen, kan opdrachtgever overgaan tot uitsluiting. </t>
  </si>
  <si>
    <t>In te vullen in post 403010</t>
  </si>
  <si>
    <t xml:space="preserve">Door te berekenen korting aan opdrachtgever: </t>
  </si>
  <si>
    <t>Netto Prijs in Tabel 2</t>
  </si>
  <si>
    <t>Bruto Prijs</t>
  </si>
  <si>
    <t>Bruto Prijs uit Tabel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</si>
</sst>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44">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sz val="14"/>
      <color theme="1"/>
      <name val="Calibri"/>
      <family val="2"/>
      <scheme val="minor"/>
    </font>
    <font>
      <b/>
      <u/>
      <sz val="11"/>
      <name val="Calibri"/>
      <family val="2"/>
    </font>
    <font>
      <b/>
      <sz val="11"/>
      <name val="Calibri"/>
      <family val="2"/>
    </font>
    <font>
      <b/>
      <sz val="10"/>
      <color rgb="FFFF0000"/>
      <name val="Calibri (Hoofdtekst)"/>
    </font>
    <font>
      <sz val="10"/>
      <color rgb="FFFF0000"/>
      <name val="Calibri (Hoofdtekst)"/>
    </font>
    <font>
      <b/>
      <u/>
      <sz val="10"/>
      <color rgb="FFFF0000"/>
      <name val="Calibri (Hoofdtekst)"/>
    </font>
    <font>
      <i/>
      <sz val="11"/>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79998168889431442"/>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43"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cellStyleXfs>
  <cellXfs count="130">
    <xf numFmtId="0" fontId="0" fillId="0" borderId="0" xfId="0"/>
    <xf numFmtId="10" fontId="0" fillId="39" borderId="10" xfId="44" applyNumberFormat="1" applyFont="1" applyFill="1" applyBorder="1" applyAlignment="1" applyProtection="1">
      <alignment horizontal="center" vertical="center"/>
    </xf>
    <xf numFmtId="10" fontId="34" fillId="40" borderId="10" xfId="44" applyNumberFormat="1" applyFont="1" applyFill="1" applyBorder="1" applyAlignment="1" applyProtection="1">
      <alignment horizontal="center" vertical="center"/>
    </xf>
    <xf numFmtId="10" fontId="0" fillId="33" borderId="10" xfId="44" applyNumberFormat="1" applyFont="1" applyFill="1" applyBorder="1" applyAlignment="1" applyProtection="1">
      <alignment horizontal="center" vertical="center"/>
    </xf>
    <xf numFmtId="10" fontId="34" fillId="33" borderId="10" xfId="44" applyNumberFormat="1" applyFont="1" applyFill="1" applyBorder="1" applyAlignment="1" applyProtection="1">
      <alignment horizontal="center" vertical="center"/>
    </xf>
    <xf numFmtId="10" fontId="0" fillId="42" borderId="10" xfId="44" applyNumberFormat="1" applyFont="1" applyFill="1" applyBorder="1" applyAlignment="1" applyProtection="1">
      <alignment horizontal="center" vertical="center"/>
    </xf>
    <xf numFmtId="10" fontId="0" fillId="36" borderId="10" xfId="44" applyNumberFormat="1" applyFont="1" applyFill="1" applyBorder="1" applyAlignment="1" applyProtection="1">
      <alignment horizontal="center" vertical="center"/>
    </xf>
    <xf numFmtId="10" fontId="0" fillId="37" borderId="10" xfId="44" applyNumberFormat="1" applyFont="1" applyFill="1" applyBorder="1" applyAlignment="1" applyProtection="1">
      <alignment horizontal="center" vertical="center"/>
    </xf>
    <xf numFmtId="10" fontId="0" fillId="38" borderId="10" xfId="44" applyNumberFormat="1" applyFont="1" applyFill="1" applyBorder="1" applyAlignment="1" applyProtection="1">
      <alignment horizontal="center" vertical="center"/>
    </xf>
    <xf numFmtId="10" fontId="0" fillId="41" borderId="10" xfId="44" applyNumberFormat="1" applyFont="1" applyFill="1" applyBorder="1" applyAlignment="1" applyProtection="1">
      <alignment horizontal="center" vertical="center"/>
    </xf>
    <xf numFmtId="10" fontId="0" fillId="44" borderId="10" xfId="44" applyNumberFormat="1" applyFont="1" applyFill="1" applyBorder="1" applyAlignment="1" applyProtection="1">
      <alignment horizontal="center" vertical="center"/>
    </xf>
    <xf numFmtId="0" fontId="22" fillId="0" borderId="0" xfId="0" applyFont="1" applyProtection="1"/>
    <xf numFmtId="0" fontId="23" fillId="0" borderId="0" xfId="0" applyFont="1" applyProtection="1"/>
    <xf numFmtId="0" fontId="0" fillId="0" borderId="0" xfId="0" applyProtection="1"/>
    <xf numFmtId="164" fontId="23" fillId="0" borderId="0" xfId="43" applyFont="1" applyProtection="1"/>
    <xf numFmtId="0" fontId="34" fillId="0" borderId="0" xfId="0" applyFont="1" applyProtection="1"/>
    <xf numFmtId="0" fontId="24" fillId="0" borderId="0" xfId="0" applyFont="1" applyProtection="1"/>
    <xf numFmtId="0" fontId="1" fillId="0" borderId="21" xfId="0" applyFont="1" applyBorder="1" applyAlignment="1" applyProtection="1">
      <alignment horizontal="center" vertical="center" wrapText="1"/>
    </xf>
    <xf numFmtId="0" fontId="24" fillId="0" borderId="22" xfId="0" applyFont="1" applyBorder="1" applyAlignment="1" applyProtection="1">
      <alignment horizontal="center" vertical="center" wrapText="1"/>
    </xf>
    <xf numFmtId="0" fontId="24" fillId="0" borderId="23" xfId="0" applyFont="1" applyBorder="1" applyAlignment="1" applyProtection="1">
      <alignment horizontal="center" vertical="center" wrapText="1"/>
    </xf>
    <xf numFmtId="0" fontId="3" fillId="0" borderId="0" xfId="0" applyFont="1" applyAlignment="1" applyProtection="1">
      <alignment horizontal="center" wrapText="1"/>
    </xf>
    <xf numFmtId="0" fontId="24" fillId="0" borderId="0" xfId="0" applyFont="1" applyAlignment="1" applyProtection="1">
      <alignment horizontal="center" wrapText="1"/>
    </xf>
    <xf numFmtId="0" fontId="30" fillId="0" borderId="10" xfId="0" applyFont="1" applyBorder="1" applyAlignment="1" applyProtection="1">
      <alignment horizontal="center" vertical="center" wrapText="1"/>
    </xf>
    <xf numFmtId="0" fontId="2" fillId="0" borderId="10" xfId="0" applyFont="1" applyBorder="1" applyAlignment="1" applyProtection="1">
      <alignment horizontal="center" wrapText="1"/>
    </xf>
    <xf numFmtId="0" fontId="4" fillId="0" borderId="10" xfId="0" applyFont="1" applyBorder="1" applyAlignment="1" applyProtection="1">
      <alignment horizontal="center" wrapText="1"/>
    </xf>
    <xf numFmtId="0" fontId="29" fillId="0" borderId="10" xfId="0" applyFont="1" applyBorder="1" applyAlignment="1" applyProtection="1">
      <alignment horizontal="center" wrapText="1"/>
    </xf>
    <xf numFmtId="0" fontId="0" fillId="39" borderId="11" xfId="0" applyFill="1" applyBorder="1" applyAlignment="1" applyProtection="1">
      <alignment horizontal="left" vertical="center"/>
    </xf>
    <xf numFmtId="165" fontId="0" fillId="39" borderId="11" xfId="44" applyNumberFormat="1" applyFont="1" applyFill="1" applyBorder="1" applyAlignment="1" applyProtection="1">
      <alignment horizontal="center" vertical="center"/>
      <protection locked="0"/>
    </xf>
    <xf numFmtId="0" fontId="32" fillId="40" borderId="11" xfId="0" applyFont="1" applyFill="1" applyBorder="1" applyAlignment="1" applyProtection="1">
      <alignment horizontal="left" vertical="center"/>
    </xf>
    <xf numFmtId="165" fontId="34" fillId="40" borderId="11" xfId="44" applyNumberFormat="1" applyFont="1" applyFill="1" applyBorder="1" applyAlignment="1" applyProtection="1">
      <alignment horizontal="center" vertical="center"/>
      <protection locked="0"/>
    </xf>
    <xf numFmtId="164" fontId="26" fillId="35" borderId="0" xfId="43" applyFont="1" applyFill="1" applyBorder="1" applyProtection="1"/>
    <xf numFmtId="9" fontId="26" fillId="35" borderId="0" xfId="44" applyFont="1" applyFill="1" applyBorder="1" applyAlignment="1" applyProtection="1">
      <alignment horizontal="center"/>
    </xf>
    <xf numFmtId="0" fontId="0" fillId="33" borderId="11" xfId="0" applyFill="1" applyBorder="1" applyAlignment="1" applyProtection="1">
      <alignment horizontal="left" vertical="center"/>
    </xf>
    <xf numFmtId="165" fontId="0" fillId="33" borderId="11" xfId="44" applyNumberFormat="1" applyFont="1" applyFill="1" applyBorder="1" applyAlignment="1" applyProtection="1">
      <alignment horizontal="center" vertical="center"/>
      <protection locked="0"/>
    </xf>
    <xf numFmtId="0" fontId="32" fillId="33" borderId="11" xfId="0" applyFont="1" applyFill="1" applyBorder="1" applyAlignment="1" applyProtection="1">
      <alignment horizontal="left" vertical="center"/>
    </xf>
    <xf numFmtId="165" fontId="34" fillId="33" borderId="11" xfId="44" applyNumberFormat="1" applyFont="1" applyFill="1" applyBorder="1" applyAlignment="1" applyProtection="1">
      <alignment horizontal="center" vertical="center"/>
      <protection locked="0"/>
    </xf>
    <xf numFmtId="0" fontId="0" fillId="42" borderId="11" xfId="0" applyFill="1" applyBorder="1" applyAlignment="1" applyProtection="1">
      <alignment horizontal="left" vertical="center"/>
    </xf>
    <xf numFmtId="165" fontId="0" fillId="42" borderId="11" xfId="44" applyNumberFormat="1" applyFont="1" applyFill="1" applyBorder="1" applyAlignment="1" applyProtection="1">
      <alignment horizontal="center" vertical="center"/>
      <protection locked="0"/>
    </xf>
    <xf numFmtId="0" fontId="0" fillId="36" borderId="11" xfId="0" applyFill="1" applyBorder="1" applyAlignment="1" applyProtection="1">
      <alignment horizontal="left" vertical="center"/>
    </xf>
    <xf numFmtId="165" fontId="0" fillId="36" borderId="11" xfId="44" applyNumberFormat="1" applyFont="1" applyFill="1" applyBorder="1" applyAlignment="1" applyProtection="1">
      <alignment horizontal="center" vertical="center"/>
      <protection locked="0"/>
    </xf>
    <xf numFmtId="9" fontId="5" fillId="35" borderId="0" xfId="44" applyFont="1" applyFill="1" applyBorder="1" applyAlignment="1" applyProtection="1">
      <alignment horizontal="center"/>
    </xf>
    <xf numFmtId="164" fontId="5" fillId="35" borderId="0" xfId="43" applyFont="1" applyFill="1" applyBorder="1" applyProtection="1"/>
    <xf numFmtId="0" fontId="32" fillId="37" borderId="11" xfId="0" applyFont="1" applyFill="1" applyBorder="1" applyAlignment="1" applyProtection="1">
      <alignment horizontal="left" vertical="center"/>
    </xf>
    <xf numFmtId="165" fontId="0" fillId="37" borderId="11" xfId="44" applyNumberFormat="1" applyFont="1" applyFill="1" applyBorder="1" applyAlignment="1" applyProtection="1">
      <alignment horizontal="center" vertical="center"/>
      <protection locked="0"/>
    </xf>
    <xf numFmtId="165" fontId="18" fillId="35" borderId="0" xfId="44" applyNumberFormat="1" applyFont="1" applyFill="1" applyBorder="1" applyAlignment="1" applyProtection="1">
      <alignment horizontal="center"/>
    </xf>
    <xf numFmtId="164" fontId="18" fillId="35" borderId="0" xfId="43" applyFont="1" applyFill="1" applyBorder="1" applyProtection="1"/>
    <xf numFmtId="0" fontId="0" fillId="38" borderId="11" xfId="0" applyFill="1" applyBorder="1" applyAlignment="1" applyProtection="1">
      <alignment horizontal="left" vertical="center"/>
    </xf>
    <xf numFmtId="165" fontId="0" fillId="38" borderId="11" xfId="44" applyNumberFormat="1" applyFont="1" applyFill="1" applyBorder="1" applyAlignment="1" applyProtection="1">
      <alignment horizontal="center" vertical="center"/>
      <protection locked="0"/>
    </xf>
    <xf numFmtId="0" fontId="0" fillId="41" borderId="11" xfId="0" applyFill="1" applyBorder="1" applyAlignment="1" applyProtection="1">
      <alignment horizontal="left" vertical="center"/>
    </xf>
    <xf numFmtId="165" fontId="0" fillId="41" borderId="11" xfId="44" applyNumberFormat="1" applyFont="1" applyFill="1" applyBorder="1" applyAlignment="1" applyProtection="1">
      <alignment horizontal="center" vertical="center"/>
      <protection locked="0"/>
    </xf>
    <xf numFmtId="0" fontId="0" fillId="44" borderId="11" xfId="0" applyFill="1" applyBorder="1" applyAlignment="1" applyProtection="1">
      <alignment horizontal="left" vertical="center"/>
    </xf>
    <xf numFmtId="165" fontId="0" fillId="44" borderId="11" xfId="44" applyNumberFormat="1" applyFont="1" applyFill="1" applyBorder="1" applyAlignment="1" applyProtection="1">
      <alignment horizontal="center" vertical="center"/>
      <protection locked="0"/>
    </xf>
    <xf numFmtId="0" fontId="0" fillId="0" borderId="10" xfId="0" applyBorder="1" applyAlignment="1" applyProtection="1">
      <alignment horizontal="center"/>
    </xf>
    <xf numFmtId="0" fontId="0" fillId="39" borderId="11" xfId="0" applyFill="1" applyBorder="1" applyAlignment="1" applyProtection="1">
      <alignment horizontal="center" vertical="center"/>
    </xf>
    <xf numFmtId="164" fontId="0" fillId="39" borderId="11" xfId="43" applyFont="1" applyFill="1" applyBorder="1" applyAlignment="1" applyProtection="1">
      <alignment horizontal="center" vertical="center"/>
    </xf>
    <xf numFmtId="164" fontId="0" fillId="39" borderId="10" xfId="43" applyFont="1" applyFill="1" applyBorder="1" applyAlignment="1" applyProtection="1">
      <alignment horizontal="center" vertical="center"/>
    </xf>
    <xf numFmtId="0" fontId="28" fillId="0" borderId="0" xfId="0" applyFont="1" applyProtection="1"/>
    <xf numFmtId="0" fontId="38" fillId="40" borderId="11" xfId="0" applyFont="1" applyFill="1" applyBorder="1" applyAlignment="1" applyProtection="1">
      <alignment horizontal="left" vertical="center"/>
    </xf>
    <xf numFmtId="0" fontId="34" fillId="40" borderId="11" xfId="0" applyFont="1" applyFill="1" applyBorder="1" applyAlignment="1" applyProtection="1">
      <alignment horizontal="center" vertical="center"/>
    </xf>
    <xf numFmtId="164" fontId="34" fillId="40" borderId="11" xfId="43" applyFont="1" applyFill="1" applyBorder="1" applyAlignment="1" applyProtection="1">
      <alignment horizontal="center" vertical="center"/>
    </xf>
    <xf numFmtId="164" fontId="34" fillId="40" borderId="10" xfId="43" applyFont="1" applyFill="1" applyBorder="1" applyAlignment="1" applyProtection="1">
      <alignment horizontal="center" vertical="center"/>
    </xf>
    <xf numFmtId="0" fontId="0" fillId="33" borderId="11" xfId="0" applyFill="1" applyBorder="1" applyAlignment="1" applyProtection="1">
      <alignment horizontal="center" vertical="center"/>
    </xf>
    <xf numFmtId="164" fontId="0" fillId="33" borderId="11" xfId="43" applyFont="1" applyFill="1" applyBorder="1" applyAlignment="1" applyProtection="1">
      <alignment horizontal="center" vertical="center"/>
    </xf>
    <xf numFmtId="164" fontId="0" fillId="33" borderId="10" xfId="43" applyFont="1" applyFill="1" applyBorder="1" applyAlignment="1" applyProtection="1">
      <alignment horizontal="center" vertical="center"/>
    </xf>
    <xf numFmtId="0" fontId="38" fillId="33" borderId="11" xfId="0" applyFont="1" applyFill="1" applyBorder="1" applyAlignment="1" applyProtection="1">
      <alignment horizontal="left" vertical="center"/>
    </xf>
    <xf numFmtId="0" fontId="34" fillId="33" borderId="11" xfId="0" applyFont="1" applyFill="1" applyBorder="1" applyAlignment="1" applyProtection="1">
      <alignment horizontal="center" vertical="center"/>
    </xf>
    <xf numFmtId="164" fontId="34" fillId="33" borderId="11" xfId="43" applyFont="1" applyFill="1" applyBorder="1" applyAlignment="1" applyProtection="1">
      <alignment horizontal="center" vertical="center"/>
    </xf>
    <xf numFmtId="164" fontId="34" fillId="33" borderId="10" xfId="43" applyFont="1" applyFill="1" applyBorder="1" applyAlignment="1" applyProtection="1">
      <alignment horizontal="center" vertical="center"/>
    </xf>
    <xf numFmtId="0" fontId="0" fillId="42" borderId="11" xfId="0" applyFill="1" applyBorder="1" applyAlignment="1" applyProtection="1">
      <alignment horizontal="center" vertical="center"/>
    </xf>
    <xf numFmtId="164" fontId="0" fillId="42" borderId="11" xfId="43" applyFont="1" applyFill="1" applyBorder="1" applyAlignment="1" applyProtection="1">
      <alignment horizontal="center" vertical="center"/>
    </xf>
    <xf numFmtId="164" fontId="0" fillId="42" borderId="10" xfId="43" applyFont="1" applyFill="1" applyBorder="1" applyAlignment="1" applyProtection="1">
      <alignment horizontal="center" vertical="center"/>
    </xf>
    <xf numFmtId="0" fontId="0" fillId="36" borderId="11" xfId="0" applyFill="1" applyBorder="1" applyAlignment="1" applyProtection="1">
      <alignment horizontal="center" vertical="center"/>
    </xf>
    <xf numFmtId="164" fontId="0" fillId="36" borderId="11" xfId="43" applyFont="1" applyFill="1" applyBorder="1" applyAlignment="1" applyProtection="1">
      <alignment horizontal="center" vertical="center"/>
    </xf>
    <xf numFmtId="164" fontId="0" fillId="36" borderId="10" xfId="43" applyFont="1" applyFill="1" applyBorder="1" applyAlignment="1" applyProtection="1">
      <alignment horizontal="center" vertical="center"/>
    </xf>
    <xf numFmtId="0" fontId="0" fillId="37" borderId="11" xfId="0" applyFill="1" applyBorder="1" applyAlignment="1" applyProtection="1">
      <alignment horizontal="left" vertical="center"/>
    </xf>
    <xf numFmtId="0" fontId="0" fillId="37" borderId="11" xfId="0" applyFill="1" applyBorder="1" applyAlignment="1" applyProtection="1">
      <alignment horizontal="center" vertical="center"/>
    </xf>
    <xf numFmtId="164" fontId="0" fillId="37" borderId="11" xfId="43" applyFont="1" applyFill="1" applyBorder="1" applyAlignment="1" applyProtection="1">
      <alignment horizontal="center" vertical="center"/>
    </xf>
    <xf numFmtId="164" fontId="0" fillId="37" borderId="10" xfId="43" applyFont="1" applyFill="1" applyBorder="1" applyAlignment="1" applyProtection="1">
      <alignment horizontal="center" vertical="center"/>
    </xf>
    <xf numFmtId="0" fontId="0" fillId="38" borderId="11" xfId="0" applyFill="1" applyBorder="1" applyAlignment="1" applyProtection="1">
      <alignment horizontal="center" vertical="center"/>
    </xf>
    <xf numFmtId="164" fontId="0" fillId="38" borderId="11" xfId="43" applyFont="1" applyFill="1" applyBorder="1" applyAlignment="1" applyProtection="1">
      <alignment horizontal="center" vertical="center"/>
    </xf>
    <xf numFmtId="164" fontId="0" fillId="38" borderId="10" xfId="43" applyFont="1" applyFill="1" applyBorder="1" applyAlignment="1" applyProtection="1">
      <alignment horizontal="center" vertical="center"/>
    </xf>
    <xf numFmtId="0" fontId="41" fillId="34" borderId="12" xfId="0" applyFont="1" applyFill="1" applyBorder="1" applyAlignment="1" applyProtection="1">
      <alignment horizontal="left" vertical="center" wrapText="1"/>
    </xf>
    <xf numFmtId="0" fontId="37" fillId="34" borderId="13" xfId="0" applyFont="1" applyFill="1" applyBorder="1" applyAlignment="1" applyProtection="1">
      <alignment horizontal="left" vertical="center" wrapText="1"/>
    </xf>
    <xf numFmtId="0" fontId="37" fillId="34" borderId="14" xfId="0" applyFont="1" applyFill="1" applyBorder="1" applyAlignment="1" applyProtection="1">
      <alignment horizontal="left" vertical="center" wrapText="1"/>
    </xf>
    <xf numFmtId="0" fontId="0" fillId="41" borderId="11" xfId="0" applyFill="1" applyBorder="1" applyAlignment="1" applyProtection="1">
      <alignment horizontal="center" vertical="center"/>
    </xf>
    <xf numFmtId="164" fontId="0" fillId="41" borderId="11" xfId="43" applyFont="1" applyFill="1" applyBorder="1" applyAlignment="1" applyProtection="1">
      <alignment horizontal="center" vertical="center"/>
    </xf>
    <xf numFmtId="164" fontId="0" fillId="41" borderId="10" xfId="43" applyFont="1" applyFill="1" applyBorder="1" applyAlignment="1" applyProtection="1">
      <alignment horizontal="center" vertical="center"/>
    </xf>
    <xf numFmtId="0" fontId="37" fillId="34" borderId="19" xfId="0" applyFont="1" applyFill="1" applyBorder="1" applyAlignment="1" applyProtection="1">
      <alignment horizontal="left" vertical="center" wrapText="1"/>
    </xf>
    <xf numFmtId="0" fontId="37" fillId="34" borderId="0" xfId="0" applyFont="1" applyFill="1" applyAlignment="1" applyProtection="1">
      <alignment horizontal="left" vertical="center" wrapText="1"/>
    </xf>
    <xf numFmtId="0" fontId="37" fillId="34" borderId="20" xfId="0" applyFont="1" applyFill="1" applyBorder="1" applyAlignment="1" applyProtection="1">
      <alignment horizontal="left" vertical="center" wrapText="1"/>
    </xf>
    <xf numFmtId="0" fontId="38" fillId="44" borderId="11" xfId="0" applyFont="1" applyFill="1" applyBorder="1" applyAlignment="1" applyProtection="1">
      <alignment horizontal="left" vertical="center"/>
    </xf>
    <xf numFmtId="0" fontId="34" fillId="44" borderId="11" xfId="0" applyFont="1" applyFill="1" applyBorder="1" applyAlignment="1" applyProtection="1">
      <alignment horizontal="center" vertical="center"/>
    </xf>
    <xf numFmtId="164" fontId="0" fillId="44" borderId="11" xfId="43" applyFont="1" applyFill="1" applyBorder="1" applyAlignment="1" applyProtection="1">
      <alignment horizontal="center" vertical="center"/>
    </xf>
    <xf numFmtId="164" fontId="0" fillId="44" borderId="10" xfId="43" applyFont="1" applyFill="1" applyBorder="1" applyAlignment="1" applyProtection="1">
      <alignment horizontal="center" vertical="center"/>
    </xf>
    <xf numFmtId="0" fontId="27" fillId="34" borderId="21" xfId="0" applyFont="1" applyFill="1" applyBorder="1" applyProtection="1"/>
    <xf numFmtId="0" fontId="36" fillId="34" borderId="23" xfId="0" applyFont="1" applyFill="1" applyBorder="1" applyAlignment="1" applyProtection="1">
      <alignment horizontal="right"/>
    </xf>
    <xf numFmtId="164" fontId="35" fillId="34" borderId="18" xfId="0" applyNumberFormat="1" applyFont="1" applyFill="1" applyBorder="1" applyProtection="1"/>
    <xf numFmtId="164" fontId="43" fillId="0" borderId="0" xfId="0" applyNumberFormat="1" applyFont="1" applyProtection="1"/>
    <xf numFmtId="0" fontId="0" fillId="0" borderId="0" xfId="0" applyAlignment="1" applyProtection="1">
      <alignment horizontal="left" vertical="center"/>
    </xf>
    <xf numFmtId="0" fontId="43" fillId="0" borderId="0" xfId="0" applyFont="1" applyProtection="1"/>
    <xf numFmtId="0" fontId="37" fillId="34" borderId="15" xfId="0" applyFont="1" applyFill="1" applyBorder="1" applyAlignment="1" applyProtection="1">
      <alignment horizontal="left" vertical="center" wrapText="1"/>
    </xf>
    <xf numFmtId="0" fontId="37" fillId="34" borderId="16" xfId="0" applyFont="1" applyFill="1" applyBorder="1" applyAlignment="1" applyProtection="1">
      <alignment horizontal="left" vertical="center" wrapText="1"/>
    </xf>
    <xf numFmtId="0" fontId="37" fillId="34" borderId="17" xfId="0" applyFont="1" applyFill="1" applyBorder="1" applyAlignment="1" applyProtection="1">
      <alignment horizontal="left" vertical="center" wrapText="1"/>
    </xf>
    <xf numFmtId="0" fontId="17" fillId="43" borderId="13" xfId="0" applyFont="1" applyFill="1" applyBorder="1" applyAlignment="1" applyProtection="1">
      <alignment horizontal="center" vertical="center"/>
    </xf>
    <xf numFmtId="0" fontId="17" fillId="43" borderId="15" xfId="0" applyFont="1" applyFill="1" applyBorder="1" applyAlignment="1" applyProtection="1">
      <alignment horizontal="center" vertical="center"/>
    </xf>
    <xf numFmtId="0" fontId="17" fillId="43" borderId="16" xfId="0" applyFont="1" applyFill="1" applyBorder="1" applyAlignment="1" applyProtection="1">
      <alignment horizontal="center" vertical="center"/>
    </xf>
    <xf numFmtId="0" fontId="17" fillId="43" borderId="14" xfId="0" applyFont="1" applyFill="1" applyBorder="1" applyAlignment="1" applyProtection="1">
      <alignment horizontal="center" vertical="center"/>
    </xf>
    <xf numFmtId="0" fontId="17" fillId="43" borderId="17" xfId="0" applyFont="1" applyFill="1" applyBorder="1" applyAlignment="1" applyProtection="1">
      <alignment horizontal="center" vertical="center"/>
    </xf>
    <xf numFmtId="0" fontId="28" fillId="0" borderId="0" xfId="0" applyFont="1" applyBorder="1" applyProtection="1"/>
    <xf numFmtId="0" fontId="0" fillId="0" borderId="0" xfId="0" applyBorder="1" applyProtection="1"/>
    <xf numFmtId="0" fontId="27" fillId="0" borderId="24" xfId="0" applyFont="1" applyBorder="1" applyAlignment="1" applyProtection="1">
      <alignment horizontal="center" vertical="center"/>
    </xf>
    <xf numFmtId="0" fontId="27" fillId="0" borderId="25" xfId="0" applyFont="1" applyBorder="1" applyAlignment="1" applyProtection="1">
      <alignment horizontal="center" vertical="center"/>
    </xf>
    <xf numFmtId="0" fontId="27" fillId="0" borderId="26" xfId="0" applyFont="1" applyBorder="1" applyAlignment="1" applyProtection="1">
      <alignment horizontal="center" vertical="center"/>
    </xf>
    <xf numFmtId="0" fontId="25" fillId="35" borderId="27" xfId="0" applyFont="1" applyFill="1" applyBorder="1" applyProtection="1"/>
    <xf numFmtId="0" fontId="26" fillId="35" borderId="0" xfId="0" applyFont="1" applyFill="1" applyBorder="1" applyAlignment="1" applyProtection="1">
      <alignment horizontal="center"/>
    </xf>
    <xf numFmtId="0" fontId="34" fillId="35" borderId="28" xfId="0" applyFont="1" applyFill="1" applyBorder="1" applyProtection="1"/>
    <xf numFmtId="0" fontId="26" fillId="35" borderId="27" xfId="0" applyFont="1" applyFill="1" applyBorder="1" applyAlignment="1" applyProtection="1">
      <alignment horizontal="right"/>
    </xf>
    <xf numFmtId="0" fontId="26" fillId="35" borderId="27" xfId="0" applyFont="1" applyFill="1" applyBorder="1" applyAlignment="1" applyProtection="1">
      <alignment horizontal="left"/>
    </xf>
    <xf numFmtId="0" fontId="27" fillId="35" borderId="27" xfId="0" applyFont="1" applyFill="1" applyBorder="1" applyAlignment="1" applyProtection="1">
      <alignment horizontal="left"/>
    </xf>
    <xf numFmtId="0" fontId="18" fillId="35" borderId="27" xfId="0" applyFont="1" applyFill="1" applyBorder="1" applyAlignment="1" applyProtection="1">
      <alignment horizontal="right"/>
    </xf>
    <xf numFmtId="0" fontId="18" fillId="35" borderId="0" xfId="0" applyFont="1" applyFill="1" applyBorder="1" applyAlignment="1" applyProtection="1">
      <alignment horizontal="center"/>
    </xf>
    <xf numFmtId="0" fontId="5" fillId="35" borderId="27" xfId="0" applyFont="1" applyFill="1" applyBorder="1" applyProtection="1"/>
    <xf numFmtId="0" fontId="5" fillId="35" borderId="0" xfId="0" applyFont="1" applyFill="1" applyBorder="1" applyProtection="1"/>
    <xf numFmtId="0" fontId="5" fillId="35" borderId="27" xfId="0" applyFont="1" applyFill="1" applyBorder="1" applyAlignment="1" applyProtection="1">
      <alignment horizontal="left"/>
    </xf>
    <xf numFmtId="0" fontId="5" fillId="35" borderId="29" xfId="0" applyFont="1" applyFill="1" applyBorder="1" applyAlignment="1" applyProtection="1">
      <alignment horizontal="right"/>
    </xf>
    <xf numFmtId="0" fontId="5" fillId="35" borderId="30" xfId="0" applyFont="1" applyFill="1" applyBorder="1" applyProtection="1"/>
    <xf numFmtId="0" fontId="20" fillId="0" borderId="0" xfId="0" applyFont="1" applyFill="1" applyBorder="1" applyAlignment="1" applyProtection="1">
      <alignment horizontal="right"/>
    </xf>
    <xf numFmtId="43" fontId="20" fillId="45" borderId="21" xfId="42" applyFont="1" applyFill="1" applyBorder="1" applyAlignment="1" applyProtection="1">
      <alignment horizontal="center" vertical="center"/>
    </xf>
    <xf numFmtId="0" fontId="34" fillId="45" borderId="23" xfId="0" applyFont="1" applyFill="1" applyBorder="1" applyProtection="1"/>
    <xf numFmtId="0" fontId="17" fillId="43" borderId="12" xfId="0" applyFont="1" applyFill="1" applyBorder="1" applyAlignment="1" applyProtection="1">
      <alignment horizontal="lef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59"/>
  <sheetViews>
    <sheetView showGridLines="0" tabSelected="1" zoomScale="115" zoomScaleNormal="115" workbookViewId="0">
      <selection activeCell="E35" sqref="E35"/>
    </sheetView>
  </sheetViews>
  <sheetFormatPr defaultColWidth="8.7109375" defaultRowHeight="15" zeroHeight="1"/>
  <cols>
    <col min="1" max="1" width="8.7109375" style="12" customWidth="1"/>
    <col min="2" max="2" width="6.42578125" style="12" customWidth="1"/>
    <col min="3" max="3" width="1.7109375" style="12" customWidth="1"/>
    <col min="4" max="4" width="3.7109375" style="12" customWidth="1"/>
    <col min="5" max="5" width="38.140625" style="12" customWidth="1"/>
    <col min="6" max="6" width="13.85546875" style="12" customWidth="1"/>
    <col min="7" max="7" width="15.28515625" style="12" customWidth="1"/>
    <col min="8" max="8" width="14.140625" style="12" customWidth="1"/>
    <col min="9" max="9" width="17.7109375" style="12" customWidth="1"/>
    <col min="10" max="11" width="12.7109375" style="12" customWidth="1"/>
    <col min="12" max="12" width="24.28515625" style="13" customWidth="1"/>
    <col min="13" max="13" width="10.7109375" style="12" customWidth="1"/>
    <col min="14" max="14" width="10.28515625" style="14" customWidth="1"/>
    <col min="15" max="15" width="5" style="15" customWidth="1"/>
    <col min="16" max="16384" width="8.7109375" style="12"/>
  </cols>
  <sheetData>
    <row r="1" spans="5:15">
      <c r="E1" s="11"/>
    </row>
    <row r="2" spans="5:15" ht="16.5" thickBot="1">
      <c r="E2" s="16"/>
    </row>
    <row r="3" spans="5:15" ht="65.25" customHeight="1" thickBot="1">
      <c r="E3" s="17" t="s">
        <v>42</v>
      </c>
      <c r="F3" s="18"/>
      <c r="G3" s="18"/>
      <c r="H3" s="18"/>
      <c r="I3" s="18"/>
      <c r="J3" s="18"/>
      <c r="K3" s="18"/>
      <c r="L3" s="19"/>
    </row>
    <row r="4" spans="5:15" ht="15" customHeight="1">
      <c r="E4" s="20"/>
      <c r="F4" s="21"/>
      <c r="G4" s="21"/>
      <c r="H4" s="21"/>
      <c r="I4" s="21"/>
      <c r="J4" s="21"/>
      <c r="K4" s="21"/>
      <c r="L4" s="21"/>
    </row>
    <row r="5" spans="5:15" ht="65.25" customHeight="1">
      <c r="E5" s="22" t="s">
        <v>13</v>
      </c>
      <c r="F5" s="23" t="s">
        <v>14</v>
      </c>
      <c r="G5" s="24" t="s">
        <v>11</v>
      </c>
      <c r="H5" s="24" t="s">
        <v>1</v>
      </c>
      <c r="I5" s="25" t="s">
        <v>12</v>
      </c>
      <c r="L5" s="12"/>
      <c r="N5" s="12"/>
    </row>
    <row r="6" spans="5:15" ht="15.75" thickBot="1">
      <c r="E6" s="26" t="s">
        <v>15</v>
      </c>
      <c r="F6" s="27">
        <v>0.3</v>
      </c>
      <c r="G6" s="27">
        <v>0.1</v>
      </c>
      <c r="H6" s="27">
        <v>0.12</v>
      </c>
      <c r="I6" s="1">
        <f>($N$8-((1-F6)*(G6+H6)*$N$8+(1-F6)*$N$8))/$N$8</f>
        <v>0.14599999999999999</v>
      </c>
      <c r="L6" s="110" t="s">
        <v>28</v>
      </c>
      <c r="M6" s="111"/>
      <c r="N6" s="111"/>
      <c r="O6" s="112"/>
    </row>
    <row r="7" spans="5:15">
      <c r="E7" s="28" t="s">
        <v>23</v>
      </c>
      <c r="F7" s="29">
        <v>0</v>
      </c>
      <c r="G7" s="29">
        <v>0</v>
      </c>
      <c r="H7" s="29">
        <v>0</v>
      </c>
      <c r="I7" s="2">
        <f t="shared" ref="I7:I16" si="0">($N$8-((1-F7)*(G7+H7)*$N$8+(1-F7)*$N$8))/$N$8</f>
        <v>0</v>
      </c>
      <c r="L7" s="113" t="s">
        <v>6</v>
      </c>
      <c r="M7" s="114"/>
      <c r="N7" s="30"/>
      <c r="O7" s="115"/>
    </row>
    <row r="8" spans="5:15">
      <c r="E8" s="28" t="s">
        <v>20</v>
      </c>
      <c r="F8" s="29">
        <v>0</v>
      </c>
      <c r="G8" s="29">
        <v>0</v>
      </c>
      <c r="H8" s="29">
        <v>0</v>
      </c>
      <c r="I8" s="2">
        <f t="shared" si="0"/>
        <v>0</v>
      </c>
      <c r="L8" s="116" t="s">
        <v>47</v>
      </c>
      <c r="M8" s="31"/>
      <c r="N8" s="30">
        <v>500</v>
      </c>
      <c r="O8" s="115"/>
    </row>
    <row r="9" spans="5:15">
      <c r="E9" s="32" t="s">
        <v>16</v>
      </c>
      <c r="F9" s="33">
        <v>0</v>
      </c>
      <c r="G9" s="33">
        <v>0</v>
      </c>
      <c r="H9" s="33">
        <v>0</v>
      </c>
      <c r="I9" s="3">
        <f t="shared" si="0"/>
        <v>0</v>
      </c>
      <c r="L9" s="117"/>
      <c r="M9" s="31"/>
      <c r="N9" s="30"/>
      <c r="O9" s="115"/>
    </row>
    <row r="10" spans="5:15">
      <c r="E10" s="34" t="s">
        <v>24</v>
      </c>
      <c r="F10" s="35">
        <v>0</v>
      </c>
      <c r="G10" s="35">
        <v>0</v>
      </c>
      <c r="H10" s="35">
        <v>0</v>
      </c>
      <c r="I10" s="4">
        <f t="shared" si="0"/>
        <v>0</v>
      </c>
      <c r="L10" s="116" t="s">
        <v>7</v>
      </c>
      <c r="M10" s="31">
        <v>0.4</v>
      </c>
      <c r="N10" s="30">
        <f>N8*M10</f>
        <v>200</v>
      </c>
      <c r="O10" s="115"/>
    </row>
    <row r="11" spans="5:15">
      <c r="E11" s="36" t="s">
        <v>21</v>
      </c>
      <c r="F11" s="37">
        <v>0</v>
      </c>
      <c r="G11" s="37">
        <v>0</v>
      </c>
      <c r="H11" s="37">
        <v>0</v>
      </c>
      <c r="I11" s="5">
        <f t="shared" si="0"/>
        <v>0</v>
      </c>
      <c r="L11" s="116" t="s">
        <v>0</v>
      </c>
      <c r="M11" s="31"/>
      <c r="N11" s="30">
        <f>N8-N10</f>
        <v>300</v>
      </c>
      <c r="O11" s="115"/>
    </row>
    <row r="12" spans="5:15" ht="15.75">
      <c r="E12" s="38" t="s">
        <v>22</v>
      </c>
      <c r="F12" s="39">
        <v>0</v>
      </c>
      <c r="G12" s="39">
        <v>0</v>
      </c>
      <c r="H12" s="39">
        <v>0</v>
      </c>
      <c r="I12" s="6">
        <f t="shared" si="0"/>
        <v>0</v>
      </c>
      <c r="L12" s="118" t="s">
        <v>5</v>
      </c>
      <c r="M12" s="40"/>
      <c r="N12" s="41"/>
      <c r="O12" s="115"/>
    </row>
    <row r="13" spans="5:15">
      <c r="E13" s="42" t="s">
        <v>41</v>
      </c>
      <c r="F13" s="43">
        <v>0</v>
      </c>
      <c r="G13" s="43">
        <v>0</v>
      </c>
      <c r="H13" s="43">
        <v>0</v>
      </c>
      <c r="I13" s="7">
        <f t="shared" si="0"/>
        <v>0</v>
      </c>
      <c r="L13" s="119" t="s">
        <v>2</v>
      </c>
      <c r="M13" s="44">
        <v>0.05</v>
      </c>
      <c r="N13" s="45">
        <f>N11*M13</f>
        <v>15</v>
      </c>
      <c r="O13" s="115"/>
    </row>
    <row r="14" spans="5:15">
      <c r="E14" s="46" t="s">
        <v>17</v>
      </c>
      <c r="F14" s="47">
        <v>0</v>
      </c>
      <c r="G14" s="47">
        <v>0</v>
      </c>
      <c r="H14" s="47">
        <v>0</v>
      </c>
      <c r="I14" s="8">
        <f t="shared" si="0"/>
        <v>0</v>
      </c>
      <c r="L14" s="119" t="s">
        <v>1</v>
      </c>
      <c r="M14" s="44">
        <v>7.4999999999999997E-2</v>
      </c>
      <c r="N14" s="45">
        <f>N11*M14</f>
        <v>22.5</v>
      </c>
      <c r="O14" s="115"/>
    </row>
    <row r="15" spans="5:15">
      <c r="E15" s="48" t="s">
        <v>18</v>
      </c>
      <c r="F15" s="49">
        <v>0</v>
      </c>
      <c r="G15" s="49">
        <v>0</v>
      </c>
      <c r="H15" s="49">
        <v>0</v>
      </c>
      <c r="I15" s="9">
        <f t="shared" si="0"/>
        <v>0</v>
      </c>
      <c r="L15" s="119" t="s">
        <v>3</v>
      </c>
      <c r="M15" s="120"/>
      <c r="N15" s="45">
        <f>SUM(N11:N14)</f>
        <v>337.5</v>
      </c>
      <c r="O15" s="115"/>
    </row>
    <row r="16" spans="5:15">
      <c r="E16" s="50" t="s">
        <v>19</v>
      </c>
      <c r="F16" s="51">
        <v>0</v>
      </c>
      <c r="G16" s="51">
        <v>0</v>
      </c>
      <c r="H16" s="51">
        <v>0</v>
      </c>
      <c r="I16" s="10">
        <f t="shared" si="0"/>
        <v>0</v>
      </c>
      <c r="L16" s="121"/>
      <c r="M16" s="122"/>
      <c r="N16" s="41"/>
      <c r="O16" s="115"/>
    </row>
    <row r="17" spans="5:15">
      <c r="E17" s="12" t="s">
        <v>38</v>
      </c>
      <c r="L17" s="123" t="s">
        <v>8</v>
      </c>
      <c r="M17" s="122"/>
      <c r="N17" s="41"/>
      <c r="O17" s="115"/>
    </row>
    <row r="18" spans="5:15">
      <c r="L18" s="116" t="s">
        <v>47</v>
      </c>
      <c r="M18" s="122"/>
      <c r="N18" s="41">
        <f>N8</f>
        <v>500</v>
      </c>
      <c r="O18" s="115"/>
    </row>
    <row r="19" spans="5:15" ht="15.75" thickBot="1">
      <c r="F19" s="52" t="s">
        <v>25</v>
      </c>
      <c r="G19" s="52" t="s">
        <v>46</v>
      </c>
      <c r="H19" s="52" t="s">
        <v>26</v>
      </c>
      <c r="I19" s="52" t="s">
        <v>27</v>
      </c>
      <c r="L19" s="124" t="s">
        <v>45</v>
      </c>
      <c r="M19" s="125"/>
      <c r="N19" s="41">
        <f>N15</f>
        <v>337.5</v>
      </c>
      <c r="O19" s="115"/>
    </row>
    <row r="20" spans="5:15" ht="15.75" thickBot="1">
      <c r="E20" s="26" t="s">
        <v>31</v>
      </c>
      <c r="F20" s="53">
        <v>1</v>
      </c>
      <c r="G20" s="54">
        <v>350</v>
      </c>
      <c r="H20" s="54">
        <f t="shared" ref="H20:H30" si="1">G20-(G20*I6)</f>
        <v>298.89999999999998</v>
      </c>
      <c r="I20" s="55">
        <f>F20*H20</f>
        <v>298.89999999999998</v>
      </c>
      <c r="K20" s="108"/>
      <c r="L20" s="109"/>
      <c r="M20" s="126" t="s">
        <v>44</v>
      </c>
      <c r="N20" s="127">
        <f>(N8-N19)/N8*100</f>
        <v>32.5</v>
      </c>
      <c r="O20" s="128" t="s">
        <v>4</v>
      </c>
    </row>
    <row r="21" spans="5:15">
      <c r="E21" s="57" t="s">
        <v>23</v>
      </c>
      <c r="F21" s="58">
        <v>70</v>
      </c>
      <c r="G21" s="59">
        <v>350</v>
      </c>
      <c r="H21" s="59">
        <f t="shared" si="1"/>
        <v>350</v>
      </c>
      <c r="I21" s="60">
        <f t="shared" ref="I21:I30" si="2">F21*H21</f>
        <v>24500</v>
      </c>
      <c r="K21" s="56"/>
    </row>
    <row r="22" spans="5:15">
      <c r="E22" s="57" t="s">
        <v>20</v>
      </c>
      <c r="F22" s="58">
        <v>16</v>
      </c>
      <c r="G22" s="59">
        <v>450</v>
      </c>
      <c r="H22" s="59">
        <f t="shared" si="1"/>
        <v>450</v>
      </c>
      <c r="I22" s="60">
        <f t="shared" si="2"/>
        <v>7200</v>
      </c>
    </row>
    <row r="23" spans="5:15">
      <c r="E23" s="32" t="s">
        <v>32</v>
      </c>
      <c r="F23" s="61">
        <v>70</v>
      </c>
      <c r="G23" s="62">
        <v>350</v>
      </c>
      <c r="H23" s="62">
        <f t="shared" si="1"/>
        <v>350</v>
      </c>
      <c r="I23" s="63">
        <f t="shared" si="2"/>
        <v>24500</v>
      </c>
    </row>
    <row r="24" spans="5:15">
      <c r="E24" s="64" t="s">
        <v>24</v>
      </c>
      <c r="F24" s="65">
        <v>12</v>
      </c>
      <c r="G24" s="66">
        <v>450</v>
      </c>
      <c r="H24" s="66">
        <f t="shared" si="1"/>
        <v>450</v>
      </c>
      <c r="I24" s="67">
        <f t="shared" si="2"/>
        <v>5400</v>
      </c>
    </row>
    <row r="25" spans="5:15">
      <c r="E25" s="36" t="s">
        <v>36</v>
      </c>
      <c r="F25" s="68">
        <v>20</v>
      </c>
      <c r="G25" s="69">
        <v>350</v>
      </c>
      <c r="H25" s="69">
        <f t="shared" si="1"/>
        <v>350</v>
      </c>
      <c r="I25" s="70">
        <f t="shared" si="2"/>
        <v>7000</v>
      </c>
    </row>
    <row r="26" spans="5:15" ht="15.75">
      <c r="E26" s="38" t="s">
        <v>37</v>
      </c>
      <c r="F26" s="71">
        <v>4</v>
      </c>
      <c r="G26" s="72">
        <v>450</v>
      </c>
      <c r="H26" s="72">
        <f t="shared" si="1"/>
        <v>450</v>
      </c>
      <c r="I26" s="73">
        <f t="shared" si="2"/>
        <v>1800</v>
      </c>
    </row>
    <row r="27" spans="5:15" ht="15.75" thickBot="1">
      <c r="E27" s="74" t="s">
        <v>33</v>
      </c>
      <c r="F27" s="75">
        <v>2</v>
      </c>
      <c r="G27" s="76">
        <v>350</v>
      </c>
      <c r="H27" s="76">
        <f t="shared" si="1"/>
        <v>350</v>
      </c>
      <c r="I27" s="77">
        <f t="shared" si="2"/>
        <v>700</v>
      </c>
      <c r="K27" s="56"/>
    </row>
    <row r="28" spans="5:15" ht="15" customHeight="1">
      <c r="E28" s="46" t="s">
        <v>34</v>
      </c>
      <c r="F28" s="78">
        <v>1</v>
      </c>
      <c r="G28" s="79">
        <v>350</v>
      </c>
      <c r="H28" s="79">
        <f t="shared" si="1"/>
        <v>350</v>
      </c>
      <c r="I28" s="80">
        <f t="shared" si="2"/>
        <v>350</v>
      </c>
      <c r="L28" s="81" t="s">
        <v>40</v>
      </c>
      <c r="M28" s="82"/>
      <c r="N28" s="82"/>
      <c r="O28" s="83"/>
    </row>
    <row r="29" spans="5:15">
      <c r="E29" s="48" t="s">
        <v>35</v>
      </c>
      <c r="F29" s="84">
        <v>4</v>
      </c>
      <c r="G29" s="85">
        <v>2000</v>
      </c>
      <c r="H29" s="85">
        <f t="shared" si="1"/>
        <v>2000</v>
      </c>
      <c r="I29" s="86">
        <f t="shared" si="2"/>
        <v>8000</v>
      </c>
      <c r="L29" s="87"/>
      <c r="M29" s="88"/>
      <c r="N29" s="88"/>
      <c r="O29" s="89"/>
    </row>
    <row r="30" spans="5:15" ht="16.899999999999999" customHeight="1" thickBot="1">
      <c r="E30" s="90" t="s">
        <v>30</v>
      </c>
      <c r="F30" s="91">
        <v>2</v>
      </c>
      <c r="G30" s="92">
        <v>350</v>
      </c>
      <c r="H30" s="92">
        <f t="shared" si="1"/>
        <v>350</v>
      </c>
      <c r="I30" s="93">
        <f t="shared" si="2"/>
        <v>700</v>
      </c>
      <c r="L30" s="87"/>
      <c r="M30" s="88"/>
      <c r="N30" s="88"/>
      <c r="O30" s="89"/>
    </row>
    <row r="31" spans="5:15" ht="15.75" thickBot="1">
      <c r="F31" s="94"/>
      <c r="G31" s="95" t="s">
        <v>43</v>
      </c>
      <c r="H31" s="96">
        <f>I31/SUM(F20:F30)</f>
        <v>398.26188118811876</v>
      </c>
      <c r="I31" s="97">
        <f>SUM(I20:I30)</f>
        <v>80448.899999999994</v>
      </c>
      <c r="J31" s="56"/>
      <c r="L31" s="87"/>
      <c r="M31" s="88"/>
      <c r="N31" s="88"/>
      <c r="O31" s="89"/>
    </row>
    <row r="32" spans="5:15">
      <c r="E32" s="12" t="s">
        <v>39</v>
      </c>
      <c r="J32" s="56"/>
      <c r="L32" s="87"/>
      <c r="M32" s="88"/>
      <c r="N32" s="88"/>
      <c r="O32" s="89"/>
    </row>
    <row r="33" spans="5:15" ht="18" customHeight="1">
      <c r="F33" s="98"/>
      <c r="G33" s="98"/>
      <c r="H33" s="98"/>
      <c r="I33" s="98"/>
      <c r="L33" s="87"/>
      <c r="M33" s="88"/>
      <c r="N33" s="88"/>
      <c r="O33" s="89"/>
    </row>
    <row r="34" spans="5:15" ht="15" customHeight="1" thickBot="1">
      <c r="F34" s="99"/>
      <c r="G34" s="56"/>
      <c r="H34" s="56"/>
      <c r="I34" s="56"/>
      <c r="L34" s="100"/>
      <c r="M34" s="101"/>
      <c r="N34" s="101"/>
      <c r="O34" s="102"/>
    </row>
    <row r="35" spans="5:15" ht="16.899999999999999" customHeight="1">
      <c r="E35" s="56" t="s">
        <v>9</v>
      </c>
      <c r="F35" s="56"/>
      <c r="G35" s="56"/>
      <c r="H35" s="56"/>
      <c r="I35" s="56"/>
      <c r="L35" s="12"/>
      <c r="N35" s="12"/>
    </row>
    <row r="36" spans="5:15" ht="15.75" thickBot="1">
      <c r="E36" s="56" t="s">
        <v>10</v>
      </c>
      <c r="L36" s="12"/>
      <c r="N36" s="12"/>
    </row>
    <row r="37" spans="5:15" ht="16.899999999999999" customHeight="1">
      <c r="E37" s="129" t="s">
        <v>29</v>
      </c>
      <c r="F37" s="103"/>
      <c r="G37" s="103"/>
      <c r="H37" s="103"/>
      <c r="I37" s="103"/>
      <c r="L37" s="12"/>
      <c r="N37" s="12"/>
    </row>
    <row r="38" spans="5:15" ht="16.149999999999999" customHeight="1" thickBot="1">
      <c r="E38" s="104"/>
      <c r="F38" s="105"/>
      <c r="G38" s="105"/>
      <c r="H38" s="105"/>
      <c r="I38" s="105"/>
      <c r="J38" s="56"/>
      <c r="L38" s="12"/>
      <c r="N38" s="12"/>
    </row>
    <row r="39" spans="5:15">
      <c r="L39" s="12"/>
      <c r="N39" s="12"/>
    </row>
    <row r="40" spans="5:15">
      <c r="L40" s="12"/>
      <c r="N40" s="12"/>
    </row>
    <row r="41" spans="5:15">
      <c r="L41" s="12"/>
      <c r="N41" s="12"/>
    </row>
    <row r="42" spans="5:15" ht="16.899999999999999" customHeight="1">
      <c r="L42" s="12"/>
      <c r="N42" s="12"/>
    </row>
    <row r="43" spans="5:15">
      <c r="L43" s="12"/>
      <c r="N43" s="12"/>
    </row>
    <row r="44" spans="5:15">
      <c r="L44" s="12"/>
      <c r="N44" s="12"/>
    </row>
    <row r="45" spans="5:15">
      <c r="L45" s="12"/>
      <c r="N45" s="12"/>
    </row>
    <row r="46" spans="5:15">
      <c r="L46" s="12"/>
      <c r="N46" s="12"/>
    </row>
    <row r="47" spans="5:15">
      <c r="J47" s="56"/>
      <c r="L47" s="12"/>
      <c r="N47" s="12"/>
    </row>
    <row r="48" spans="5:15">
      <c r="J48" s="56"/>
      <c r="L48" s="12"/>
      <c r="N48" s="12"/>
    </row>
    <row r="49" spans="10:14">
      <c r="J49" s="56"/>
      <c r="L49" s="12"/>
      <c r="N49" s="12"/>
    </row>
    <row r="50" spans="10:14" ht="16.899999999999999" customHeight="1">
      <c r="J50" s="56"/>
      <c r="L50" s="12"/>
      <c r="N50" s="12"/>
    </row>
    <row r="51" spans="10:14">
      <c r="J51" s="56"/>
      <c r="L51" s="12"/>
      <c r="N51" s="12"/>
    </row>
    <row r="52" spans="10:14" ht="15.75" thickBot="1">
      <c r="L52" s="12"/>
      <c r="N52" s="12"/>
    </row>
    <row r="53" spans="10:14">
      <c r="J53" s="106"/>
      <c r="L53" s="12"/>
      <c r="N53" s="12"/>
    </row>
    <row r="54" spans="10:14" ht="15.75" thickBot="1">
      <c r="J54" s="107"/>
    </row>
    <row r="55" spans="10:14"/>
    <row r="56" spans="10:14"/>
    <row r="57" spans="10:14"/>
    <row r="58" spans="10:14"/>
    <row r="59" spans="10:14"/>
  </sheetData>
  <sheetProtection algorithmName="SHA-512" hashValue="VHuOaK+05W9j6kUZUUoBWGdTpTET70M7iecPXDeuiRfNuf3eAfaq/o39tllIjjFsch2tJTzaafPXDfv6Wif3Tg==" saltValue="uIHCKiyADTy2OSaf+mrwMg==" spinCount="100000" sheet="1" objects="1" scenarios="1"/>
  <mergeCells count="3">
    <mergeCell ref="E3:L3"/>
    <mergeCell ref="L6:O6"/>
    <mergeCell ref="L28:O34"/>
  </mergeCells>
  <phoneticPr fontId="33" type="noConversion"/>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4c0cf97688c3cfd38514f2d0eb955598">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aad0df494bd726389b19eb00161f5eb4"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9FA441-5022-4EDF-AFE7-989E1D5A498F}">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customXml/itemProps2.xml><?xml version="1.0" encoding="utf-8"?>
<ds:datastoreItem xmlns:ds="http://schemas.openxmlformats.org/officeDocument/2006/customXml" ds:itemID="{744B5602-434D-48D0-848C-207142A13249}">
  <ds:schemaRefs>
    <ds:schemaRef ds:uri="http://schemas.microsoft.com/sharepoint/v3/contenttype/forms"/>
  </ds:schemaRefs>
</ds:datastoreItem>
</file>

<file path=customXml/itemProps3.xml><?xml version="1.0" encoding="utf-8"?>
<ds:datastoreItem xmlns:ds="http://schemas.openxmlformats.org/officeDocument/2006/customXml" ds:itemID="{0270D5B8-C70A-4AA2-982C-ED8FA6DD69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2014-08-21T09:07:53Z</cp:lastPrinted>
  <dcterms:created xsi:type="dcterms:W3CDTF">2011-07-22T11:26:59Z</dcterms:created>
  <dcterms:modified xsi:type="dcterms:W3CDTF">2025-11-15T10:29:06Z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y fmtid="{D5CDD505-2E9C-101B-9397-08002B2CF9AE}" pid="3" name="MediaServiceImageTags">
    <vt:lpwstr/>
  </property>
</Properties>
</file>