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helecobv.sharepoint.com/sites/Aanbestedingdepotbeheer/Gedeelde documenten/Aanbesteding/01 Aanbestedingsdocs/Leidraad/"/>
    </mc:Choice>
  </mc:AlternateContent>
  <xr:revisionPtr revIDLastSave="520" documentId="8_{7691ECDD-B81F-4402-8CA2-8863E402F679}" xr6:coauthVersionLast="47" xr6:coauthVersionMax="47" xr10:uidLastSave="{C8BC9128-DA87-4037-98EB-DD23E833E8B2}"/>
  <bookViews>
    <workbookView xWindow="-120" yWindow="-120" windowWidth="51840" windowHeight="21120" xr2:uid="{00000000-000D-0000-FFFF-FFFF00000000}"/>
  </bookViews>
  <sheets>
    <sheet name="Blad1" sheetId="1" r:id="rId1"/>
    <sheet name="Blad2" sheetId="2" r:id="rId2"/>
  </sheets>
  <definedNames>
    <definedName name="_Hlk199140552" localSheetId="0">Blad1!$C$14</definedName>
    <definedName name="_xlnm.Print_Area" localSheetId="0">Blad1!$A$1:$J$45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1" l="1"/>
  <c r="I8" i="1"/>
  <c r="I9" i="1"/>
  <c r="I10" i="1"/>
  <c r="J8" i="1"/>
  <c r="J9" i="1"/>
  <c r="J10" i="1"/>
  <c r="E23" i="1"/>
  <c r="E9" i="1" l="1"/>
  <c r="E10" i="1"/>
  <c r="E8" i="1"/>
  <c r="E7" i="1"/>
  <c r="J7" i="1" s="1"/>
  <c r="J11" i="1" s="1"/>
  <c r="J23" i="1"/>
  <c r="E22" i="1"/>
  <c r="J22" i="1" s="1"/>
  <c r="E21" i="1"/>
  <c r="E20" i="1"/>
  <c r="J20" i="1" s="1"/>
  <c r="E17" i="1"/>
  <c r="I17" i="1" s="1"/>
  <c r="E15" i="1"/>
  <c r="I15" i="1" s="1"/>
  <c r="E14" i="1"/>
  <c r="J14" i="1" s="1"/>
  <c r="E19" i="1"/>
  <c r="J19" i="1" s="1"/>
  <c r="E18" i="1"/>
  <c r="I18" i="1" s="1"/>
  <c r="E16" i="1"/>
  <c r="I16" i="1" s="1"/>
  <c r="J21" i="1"/>
  <c r="I21" i="1"/>
  <c r="B28" i="1"/>
  <c r="L8" i="1"/>
  <c r="L9" i="1"/>
  <c r="L7" i="1"/>
  <c r="I23" i="1" l="1"/>
  <c r="J16" i="1"/>
  <c r="J18" i="1"/>
  <c r="J17" i="1"/>
  <c r="J15" i="1"/>
  <c r="I22" i="1"/>
  <c r="I20" i="1"/>
  <c r="I19" i="1"/>
  <c r="I14" i="1"/>
  <c r="J24" i="1" l="1"/>
  <c r="I24" i="1"/>
  <c r="I11" i="1"/>
  <c r="J26" i="1" l="1"/>
</calcChain>
</file>

<file path=xl/sharedStrings.xml><?xml version="1.0" encoding="utf-8"?>
<sst xmlns="http://schemas.openxmlformats.org/spreadsheetml/2006/main" count="62" uniqueCount="57">
  <si>
    <t xml:space="preserve">De plafondbedragen (kolom G en I) betreffende de maximale bedragen waarvoor mag worden ingeschreven. Inschrijvingen die hoger zijn dan deze bedragen worden terzijde gelegd. </t>
  </si>
  <si>
    <t>Omschrijving</t>
  </si>
  <si>
    <t>Minimum bedrag per uur</t>
  </si>
  <si>
    <t>Plafondbedrag per uur</t>
  </si>
  <si>
    <t>Uw aanbieding per uur</t>
  </si>
  <si>
    <t>Inschrijfprijs</t>
  </si>
  <si>
    <t>Depotbeheerder</t>
  </si>
  <si>
    <t>Hydraulische graafmachine 1.200 liter, 20 ton met machinist</t>
  </si>
  <si>
    <t>nee</t>
  </si>
  <si>
    <t>n.v.t</t>
  </si>
  <si>
    <t>Ondertekening</t>
  </si>
  <si>
    <t>Naam:</t>
  </si>
  <si>
    <t>Functie:</t>
  </si>
  <si>
    <t xml:space="preserve">Datum: </t>
  </si>
  <si>
    <t>Handtekening:</t>
  </si>
  <si>
    <t>Toelichting:</t>
  </si>
  <si>
    <t>ja</t>
  </si>
  <si>
    <t>A.1</t>
  </si>
  <si>
    <t>A.2</t>
  </si>
  <si>
    <t>A.3</t>
  </si>
  <si>
    <t>A.4</t>
  </si>
  <si>
    <t>B.1</t>
  </si>
  <si>
    <t>B.2</t>
  </si>
  <si>
    <t>B.3</t>
  </si>
  <si>
    <t>B.4</t>
  </si>
  <si>
    <t>Plafondbedrag per analyse</t>
  </si>
  <si>
    <t>Uw aanbieding per analyse</t>
  </si>
  <si>
    <t>- Vermelde prijzen analyses zijn exclusief BTW. De prijs per analyse omvat alle kosten in veband met de uitvoering van de analyses en rapportage, zoals, maar niet beperkt tot de bemonstering, reis- en voorrijkosten, kosten van analyse monster(s), afvoer monster(s), rapportage.</t>
  </si>
  <si>
    <t>- Indien de inschrijver ook voor perceel 2 inschrijft, dient de inschrijver in cel E25 aan geven welk perceel het voorkeursperceel is. In het geval de inschrijver voor beide percelen de inschrijver is met de beste prijs-kwaliteit verhouding, zal het voorkeursperceel aan de inschrijver gegund worden.</t>
  </si>
  <si>
    <t>- Vermelde prijzen depotbeheer zijn exlusief BTW. De prijs per uur op basis van regie, omvat tenminste doch niet uitsluitend alle kosten in verband met de uitvoering van de opdracht zoals, maar niet beperkt tot, inzet materieel en personeel, ureninzet, brandstoffen, reis- en voorrijkosten, opstartkosten, in stelkosten, ontwikkelkosten, transportverzekeringskosten, onderhoudskosten, verzekeringspremies en/of instandhoudingskosten. Voor al het in te zetten/huren zelfrijdend materieel geldt dat de kosten voor aan- en afvoer, naar en van het gronddepot, zijn inbegrepen in de aangeboden aanbieding. Het is de Opdrachtnemer niet toegestaan gedurende de looptijd van de overeenkomst aanvullende kosten in rekening te brengen.</t>
  </si>
  <si>
    <t>Hoeveelheid  uur/contactduur 
max. 4 jaar</t>
  </si>
  <si>
    <t>Totaal plafondbedrag</t>
  </si>
  <si>
    <t>Totaal inschrijfprijs</t>
  </si>
  <si>
    <t>Hoeveelheid   contactduur 
max. 4 jaar</t>
  </si>
  <si>
    <t>Wiellader 2.500 liter met machinist, weeginstallatie real-time gewichtsberekening</t>
  </si>
  <si>
    <t>Mobiele Trommelzeef, verwisselbaar trommels fractie 20mm en 30mm maaswijdte</t>
  </si>
  <si>
    <t>B.5.1</t>
  </si>
  <si>
    <t>B.5.2</t>
  </si>
  <si>
    <t>B.5.3</t>
  </si>
  <si>
    <t>B.5.4</t>
  </si>
  <si>
    <t>B.5.5</t>
  </si>
  <si>
    <t>B.5.6</t>
  </si>
  <si>
    <t>Inschrijver dient ook inschrijving in voor perceel 2? (aangeven in cel E28 ja of nee)</t>
  </si>
  <si>
    <t>Indicatief onderzoek, toetsing en analyse cf AS 3000 incl. rapportage cf BRL 9335-1 of BRL 9335-4</t>
  </si>
  <si>
    <t>AP04 cluster depot partijkeuring max 2.000 ton, toetsing en analyse cf AS 3000 incl. rapportage cf BRL SIKB 1000 protocol 1001 BRL 9335-1 of BRL 9335-4</t>
  </si>
  <si>
    <t>Opgegeven hoeveelheid inzet (cellen E7 t/m E10 en E14 t/m E23) zijn indicatief. Jaarlijkse inzet varieert. Aan deze hoeveelheden zijn geen rechten te ontleden.</t>
  </si>
  <si>
    <t>Prijzenblad Raamovereenkomst Perceel 1 Depotbeheer</t>
  </si>
  <si>
    <t>Toelichting op het invulblad: U dient 14 eenheidsprijzen in te vullen in de groene cellen. De tabel rekent vervolgens uw fictieve inschrijfsom uit in cel J.26.</t>
  </si>
  <si>
    <t>Bijlage B.1</t>
  </si>
  <si>
    <t>AP04 enkelvoudig depot partijkeuring max 10.000 ton, toetsing en analyse cf AS 3000 incl. rapportage cf BRL SIKB 1000 protocol 1001</t>
  </si>
  <si>
    <t>Compost onderzoek met toetsing en analyse via het Uitvoeringsbesluit Meststoffenwet cf BRL 9335-4</t>
  </si>
  <si>
    <t>Aanvullende analyse op Asbest in grond per 2.000 ton (meerprijs op B.1 t/m B.3);</t>
  </si>
  <si>
    <t>Aanvullende analyse op PFAS, OCB (bestrijdingsmiddelen) ijzer, fosfaat en toetsen resultaten (meerprijs op B.1 t/m B.3)</t>
  </si>
  <si>
    <t>Aanvullende analyse op Zeefkromme RAW (meerprijs op B.1 t/m B.3);</t>
  </si>
  <si>
    <t>Aanvullende analyse op Asbestverzamelmonster, plaatmateriaal  (meerprijs op B.1 t/m B.3);</t>
  </si>
  <si>
    <t>Aanvullende analyse op Japanse Duizendknoop  (meerprijs op B.1 t/m B.3);</t>
  </si>
  <si>
    <t>Aanvullende analyse op stoffenpakket D (BRL 9335) bij onbekende kwaliteit (meerprijs op 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</si>
</sst>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Arial"/>
      <family val="2"/>
    </font>
    <font>
      <sz val="9"/>
      <color rgb="FF000000"/>
      <name val="Arial"/>
      <family val="2"/>
    </font>
    <font>
      <sz val="9"/>
      <color theme="1"/>
      <name val="Arial"/>
      <family val="2"/>
    </font>
    <font>
      <strike/>
      <sz val="11"/>
      <color theme="1"/>
      <name val="Calibri"/>
      <family val="2"/>
      <scheme val="minor"/>
    </font>
    <font>
      <i/>
      <sz val="11"/>
      <color theme="1"/>
      <name val="Calibri"/>
      <family val="2"/>
      <scheme val="minor"/>
    </font>
    <font>
      <i/>
      <strike/>
      <sz val="11"/>
      <color theme="1"/>
      <name val="Calibri"/>
      <family val="2"/>
      <scheme val="minor"/>
    </font>
    <font>
      <b/>
      <i/>
      <sz val="11"/>
      <color theme="1"/>
      <name val="Calibri"/>
      <family val="2"/>
      <scheme val="minor"/>
    </font>
    <font>
      <i/>
      <sz val="11"/>
      <color rgb="FFFF0000"/>
      <name val="Calibri"/>
      <family val="2"/>
      <scheme val="minor"/>
    </font>
    <font>
      <i/>
      <sz val="11"/>
      <name val="Calibri"/>
      <family val="2"/>
      <scheme val="minor"/>
    </font>
    <font>
      <sz val="10.5"/>
      <color theme="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0" fillId="0" borderId="0" xfId="0" applyAlignment="1">
      <alignment horizontal="left" vertical="center"/>
    </xf>
    <xf numFmtId="0" fontId="7" fillId="0" borderId="0" xfId="0" applyFont="1"/>
    <xf numFmtId="0" fontId="8" fillId="0" borderId="0" xfId="0" applyFont="1"/>
    <xf numFmtId="0" fontId="9" fillId="0" borderId="0" xfId="0" applyFont="1"/>
    <xf numFmtId="0" fontId="8" fillId="0" borderId="0" xfId="0" applyFont="1" applyAlignment="1">
      <alignment vertical="top" wrapText="1"/>
    </xf>
    <xf numFmtId="0" fontId="10" fillId="0" borderId="0" xfId="0" applyFont="1"/>
    <xf numFmtId="0" fontId="3" fillId="0" borderId="0" xfId="0" applyFont="1"/>
    <xf numFmtId="0" fontId="0" fillId="0" borderId="3" xfId="0" applyBorder="1"/>
    <xf numFmtId="0" fontId="0" fillId="0" borderId="4" xfId="0" applyBorder="1"/>
    <xf numFmtId="44" fontId="0" fillId="2" borderId="4" xfId="0" applyNumberFormat="1" applyFill="1" applyBorder="1"/>
    <xf numFmtId="44" fontId="0" fillId="3" borderId="2" xfId="0" applyNumberFormat="1" applyFill="1" applyBorder="1"/>
    <xf numFmtId="0" fontId="8" fillId="0" borderId="0" xfId="0" applyFont="1" applyAlignment="1">
      <alignment horizontal="right"/>
    </xf>
    <xf numFmtId="44" fontId="0" fillId="4" borderId="1" xfId="1" applyFont="1" applyFill="1" applyBorder="1" applyAlignment="1">
      <alignment horizontal="center" vertical="center"/>
    </xf>
    <xf numFmtId="44" fontId="0" fillId="2" borderId="1" xfId="1" applyFont="1" applyFill="1" applyBorder="1" applyAlignment="1">
      <alignment horizontal="center" vertical="center"/>
    </xf>
    <xf numFmtId="0" fontId="2" fillId="0" borderId="0" xfId="0" applyFont="1"/>
    <xf numFmtId="0" fontId="11" fillId="0" borderId="0" xfId="0" applyFont="1"/>
    <xf numFmtId="0" fontId="7" fillId="0" borderId="4" xfId="0" applyFont="1" applyBorder="1"/>
    <xf numFmtId="0" fontId="5" fillId="0" borderId="0" xfId="0" applyFont="1" applyAlignment="1">
      <alignment horizontal="justify" vertical="center" wrapText="1"/>
    </xf>
    <xf numFmtId="0" fontId="0" fillId="0" borderId="7" xfId="0" applyBorder="1"/>
    <xf numFmtId="0" fontId="0" fillId="0" borderId="8" xfId="0" applyBorder="1"/>
    <xf numFmtId="0" fontId="0" fillId="0" borderId="9" xfId="0" applyBorder="1"/>
    <xf numFmtId="0" fontId="0" fillId="4" borderId="9" xfId="0" applyFill="1" applyBorder="1" applyAlignment="1">
      <alignment horizontal="center"/>
    </xf>
    <xf numFmtId="0" fontId="0" fillId="0" borderId="6"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44" fontId="0" fillId="4" borderId="17" xfId="1" applyFont="1" applyFill="1" applyBorder="1" applyAlignment="1">
      <alignment horizontal="center" vertical="center"/>
    </xf>
    <xf numFmtId="44" fontId="0" fillId="2" borderId="17" xfId="1" applyFont="1" applyFill="1" applyBorder="1" applyAlignment="1">
      <alignment horizontal="center" vertical="center"/>
    </xf>
    <xf numFmtId="44" fontId="0" fillId="3" borderId="18" xfId="0" applyNumberFormat="1" applyFill="1" applyBorder="1"/>
    <xf numFmtId="0" fontId="8" fillId="0" borderId="0" xfId="0" applyFont="1" applyAlignment="1">
      <alignment horizontal="left" vertical="top" wrapText="1"/>
    </xf>
    <xf numFmtId="0" fontId="3" fillId="0" borderId="0" xfId="0" applyFont="1" applyAlignment="1">
      <alignment horizontal="left" vertical="top"/>
    </xf>
    <xf numFmtId="0" fontId="5" fillId="0" borderId="0" xfId="0" applyFon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44" fontId="0" fillId="0" borderId="0" xfId="0" applyNumberFormat="1"/>
    <xf numFmtId="0" fontId="13" fillId="0" borderId="1" xfId="0" applyFont="1" applyBorder="1"/>
    <xf numFmtId="0" fontId="0" fillId="0" borderId="1" xfId="0" applyBorder="1"/>
    <xf numFmtId="0" fontId="0" fillId="0" borderId="1" xfId="0" applyBorder="1" applyAlignment="1">
      <alignment horizontal="center"/>
    </xf>
    <xf numFmtId="0" fontId="0" fillId="0" borderId="21" xfId="0" applyBorder="1"/>
    <xf numFmtId="3"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20" xfId="0" applyBorder="1"/>
    <xf numFmtId="0" fontId="3" fillId="0" borderId="21" xfId="0" applyFont="1" applyBorder="1" applyAlignment="1">
      <alignment horizontal="left" vertical="top" wrapText="1"/>
    </xf>
    <xf numFmtId="0" fontId="3" fillId="0" borderId="21" xfId="0" applyFont="1" applyBorder="1" applyAlignment="1">
      <alignment horizont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44" fontId="3" fillId="0" borderId="19" xfId="0" applyNumberFormat="1" applyFont="1" applyBorder="1" applyAlignment="1">
      <alignment horizontal="center" vertical="center" wrapText="1"/>
    </xf>
    <xf numFmtId="0" fontId="3" fillId="0" borderId="1" xfId="0" applyFont="1" applyBorder="1" applyAlignment="1">
      <alignment vertical="top"/>
    </xf>
    <xf numFmtId="0" fontId="3" fillId="0" borderId="1" xfId="0" applyFont="1" applyBorder="1" applyAlignment="1">
      <alignment horizontal="center" vertical="top" wrapText="1"/>
    </xf>
    <xf numFmtId="44" fontId="3" fillId="0" borderId="1" xfId="0" applyNumberFormat="1" applyFont="1" applyBorder="1" applyAlignment="1">
      <alignment horizontal="center" vertical="top" wrapText="1"/>
    </xf>
    <xf numFmtId="44" fontId="3" fillId="0" borderId="1" xfId="0" applyNumberFormat="1"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right"/>
    </xf>
    <xf numFmtId="0" fontId="0" fillId="0" borderId="5" xfId="0" applyBorder="1" applyAlignment="1">
      <alignment horizontal="right"/>
    </xf>
    <xf numFmtId="164" fontId="0" fillId="0" borderId="1" xfId="0" applyNumberFormat="1" applyBorder="1"/>
    <xf numFmtId="44" fontId="15" fillId="0" borderId="1" xfId="1" applyFont="1" applyFill="1" applyBorder="1" applyAlignment="1">
      <alignment horizontal="center" vertical="center"/>
    </xf>
    <xf numFmtId="44" fontId="3" fillId="0" borderId="1" xfId="0" applyNumberFormat="1" applyFont="1" applyBorder="1"/>
    <xf numFmtId="0" fontId="8" fillId="0" borderId="0" xfId="0" quotePrefix="1" applyFont="1" applyAlignment="1">
      <alignment horizontal="left" vertical="top" wrapText="1"/>
    </xf>
    <xf numFmtId="0" fontId="8" fillId="0" borderId="0" xfId="0" applyFont="1" applyAlignment="1">
      <alignment horizontal="left" vertical="top" wrapText="1"/>
    </xf>
    <xf numFmtId="0" fontId="12" fillId="0" borderId="0" xfId="0" quotePrefix="1" applyFont="1" applyAlignment="1">
      <alignment horizontal="left" vertical="top" wrapText="1"/>
    </xf>
    <xf numFmtId="0" fontId="12" fillId="0" borderId="0" xfId="0" applyFont="1" applyAlignment="1">
      <alignment horizontal="left" vertical="top" wrapText="1"/>
    </xf>
    <xf numFmtId="0" fontId="3" fillId="0" borderId="0" xfId="0" applyFont="1" applyAlignment="1">
      <alignment horizontal="left" vertical="top"/>
    </xf>
    <xf numFmtId="0" fontId="8" fillId="0" borderId="0" xfId="0" quotePrefix="1" applyFont="1" applyAlignment="1">
      <alignment horizontal="left" wrapText="1"/>
    </xf>
    <xf numFmtId="0" fontId="8" fillId="0" borderId="0" xfId="0" applyFont="1" applyAlignment="1">
      <alignment horizontal="left" wrapText="1"/>
    </xf>
    <xf numFmtId="0" fontId="3" fillId="0" borderId="1"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showGridLines="0" tabSelected="1" zoomScaleNormal="100" workbookViewId="0">
      <selection activeCell="H7" sqref="H7:H10"/>
    </sheetView>
  </sheetViews>
  <sheetFormatPr defaultRowHeight="15" x14ac:dyDescent="0.25"/>
  <cols>
    <col min="1" max="1" width="5.5703125" customWidth="1"/>
    <col min="2" max="2" width="10.7109375" customWidth="1"/>
    <col min="3" max="3" width="126.7109375" bestFit="1" customWidth="1"/>
    <col min="4" max="4" width="8" hidden="1" customWidth="1"/>
    <col min="5" max="5" width="19.85546875" bestFit="1" customWidth="1"/>
    <col min="6" max="6" width="17.7109375" customWidth="1"/>
    <col min="7" max="7" width="15.28515625" customWidth="1"/>
    <col min="8" max="8" width="17.28515625" customWidth="1"/>
    <col min="9" max="9" width="16.7109375" customWidth="1"/>
    <col min="10" max="10" width="18.85546875" customWidth="1"/>
  </cols>
  <sheetData>
    <row r="1" spans="2:12" x14ac:dyDescent="0.25">
      <c r="B1" s="7" t="s">
        <v>48</v>
      </c>
      <c r="C1" s="66" t="s">
        <v>46</v>
      </c>
      <c r="D1" s="66"/>
      <c r="E1" s="66"/>
      <c r="F1" s="35"/>
    </row>
    <row r="2" spans="2:12" x14ac:dyDescent="0.25">
      <c r="B2" s="7"/>
      <c r="C2" s="35"/>
      <c r="D2" s="35"/>
      <c r="E2" s="35"/>
      <c r="F2" s="35"/>
    </row>
    <row r="3" spans="2:12" x14ac:dyDescent="0.25">
      <c r="B3" s="3" t="s">
        <v>47</v>
      </c>
      <c r="C3" s="35"/>
      <c r="D3" s="35"/>
      <c r="E3" s="35"/>
      <c r="F3" s="35"/>
    </row>
    <row r="4" spans="2:12" x14ac:dyDescent="0.25">
      <c r="B4" s="3" t="s">
        <v>0</v>
      </c>
      <c r="C4" s="35"/>
      <c r="D4" s="35"/>
      <c r="E4" s="35"/>
      <c r="F4" s="35"/>
    </row>
    <row r="5" spans="2:12" ht="15.75" thickBot="1" x14ac:dyDescent="0.3">
      <c r="B5" s="7"/>
      <c r="C5" s="35"/>
      <c r="D5" s="35"/>
      <c r="E5" s="35"/>
      <c r="F5" s="35"/>
    </row>
    <row r="6" spans="2:12" ht="45" x14ac:dyDescent="0.25">
      <c r="B6" s="46"/>
      <c r="C6" s="47" t="s">
        <v>1</v>
      </c>
      <c r="D6" s="43"/>
      <c r="E6" s="49" t="s">
        <v>30</v>
      </c>
      <c r="F6" s="48" t="s">
        <v>2</v>
      </c>
      <c r="G6" s="48" t="s">
        <v>3</v>
      </c>
      <c r="H6" s="48" t="s">
        <v>4</v>
      </c>
      <c r="I6" s="51" t="s">
        <v>31</v>
      </c>
      <c r="J6" s="50" t="s">
        <v>5</v>
      </c>
    </row>
    <row r="7" spans="2:12" x14ac:dyDescent="0.25">
      <c r="B7" s="58" t="s">
        <v>17</v>
      </c>
      <c r="C7" s="40" t="s">
        <v>6</v>
      </c>
      <c r="D7" s="41"/>
      <c r="E7" s="44">
        <f>2000*4</f>
        <v>8000</v>
      </c>
      <c r="F7" s="59">
        <v>55</v>
      </c>
      <c r="G7" s="59">
        <v>70</v>
      </c>
      <c r="H7" s="13">
        <v>0</v>
      </c>
      <c r="I7" s="14">
        <f>E7*G7</f>
        <v>560000</v>
      </c>
      <c r="J7" s="11">
        <f>H7*E7</f>
        <v>0</v>
      </c>
      <c r="L7" t="str">
        <f>IF(H7&gt;G7,"ongeldige waarde","    ")</f>
        <v xml:space="preserve">    </v>
      </c>
    </row>
    <row r="8" spans="2:12" x14ac:dyDescent="0.25">
      <c r="B8" s="58" t="s">
        <v>18</v>
      </c>
      <c r="C8" s="40" t="s">
        <v>7</v>
      </c>
      <c r="D8" s="41"/>
      <c r="E8" s="56">
        <f>1000*4</f>
        <v>4000</v>
      </c>
      <c r="F8" s="59">
        <v>95</v>
      </c>
      <c r="G8" s="59">
        <v>110</v>
      </c>
      <c r="H8" s="13">
        <v>0</v>
      </c>
      <c r="I8" s="14">
        <f t="shared" ref="I8:I10" si="0">E8*G8</f>
        <v>440000</v>
      </c>
      <c r="J8" s="11">
        <f t="shared" ref="J8:J10" si="1">H8*E8</f>
        <v>0</v>
      </c>
      <c r="L8" t="str">
        <f t="shared" ref="L8:L9" si="2">IF(H8&gt;G8,"ongeldige waarde","    ")</f>
        <v xml:space="preserve">    </v>
      </c>
    </row>
    <row r="9" spans="2:12" x14ac:dyDescent="0.25">
      <c r="B9" s="58" t="s">
        <v>19</v>
      </c>
      <c r="C9" s="40" t="s">
        <v>34</v>
      </c>
      <c r="D9" s="41"/>
      <c r="E9" s="45">
        <f>1900*4</f>
        <v>7600</v>
      </c>
      <c r="F9" s="59">
        <v>85</v>
      </c>
      <c r="G9" s="59">
        <v>100</v>
      </c>
      <c r="H9" s="13">
        <v>0</v>
      </c>
      <c r="I9" s="14">
        <f t="shared" si="0"/>
        <v>760000</v>
      </c>
      <c r="J9" s="11">
        <f t="shared" si="1"/>
        <v>0</v>
      </c>
      <c r="L9" t="str">
        <f t="shared" si="2"/>
        <v xml:space="preserve">    </v>
      </c>
    </row>
    <row r="10" spans="2:12" x14ac:dyDescent="0.25">
      <c r="B10" s="58" t="s">
        <v>20</v>
      </c>
      <c r="C10" s="40" t="s">
        <v>35</v>
      </c>
      <c r="D10" s="41"/>
      <c r="E10" s="42">
        <f>200*4</f>
        <v>800</v>
      </c>
      <c r="F10" s="59">
        <v>90</v>
      </c>
      <c r="G10" s="59">
        <v>105</v>
      </c>
      <c r="H10" s="13">
        <v>0</v>
      </c>
      <c r="I10" s="14">
        <f t="shared" si="0"/>
        <v>84000</v>
      </c>
      <c r="J10" s="11">
        <f t="shared" si="1"/>
        <v>0</v>
      </c>
    </row>
    <row r="11" spans="2:12" ht="15.75" thickBot="1" x14ac:dyDescent="0.3">
      <c r="B11" s="8"/>
      <c r="C11" s="9"/>
      <c r="D11" s="9"/>
      <c r="E11" s="9"/>
      <c r="F11" s="9"/>
      <c r="G11" s="17"/>
      <c r="H11" s="9"/>
      <c r="I11" s="10">
        <f>SUM(I7:I10)</f>
        <v>1844000</v>
      </c>
      <c r="J11" s="11">
        <f>SUM(J7:J10)</f>
        <v>0</v>
      </c>
    </row>
    <row r="12" spans="2:12" ht="15.75" thickBot="1" x14ac:dyDescent="0.3">
      <c r="G12" s="2"/>
      <c r="I12" s="39"/>
      <c r="J12" s="39"/>
    </row>
    <row r="13" spans="2:12" ht="45" x14ac:dyDescent="0.25">
      <c r="B13" s="52"/>
      <c r="C13" s="52" t="s">
        <v>1</v>
      </c>
      <c r="D13" s="52"/>
      <c r="E13" s="49" t="s">
        <v>33</v>
      </c>
      <c r="F13" s="52"/>
      <c r="G13" s="53" t="s">
        <v>25</v>
      </c>
      <c r="H13" s="53" t="s">
        <v>26</v>
      </c>
      <c r="I13" s="54" t="s">
        <v>31</v>
      </c>
      <c r="J13" s="55" t="s">
        <v>5</v>
      </c>
    </row>
    <row r="14" spans="2:12" x14ac:dyDescent="0.25">
      <c r="B14" s="58" t="s">
        <v>21</v>
      </c>
      <c r="C14" s="40" t="s">
        <v>49</v>
      </c>
      <c r="D14" s="41"/>
      <c r="E14" s="42">
        <f>10*4</f>
        <v>40</v>
      </c>
      <c r="F14" s="41"/>
      <c r="G14" s="59">
        <v>1200</v>
      </c>
      <c r="H14" s="31">
        <v>0</v>
      </c>
      <c r="I14" s="32">
        <f>E14*G14</f>
        <v>48000</v>
      </c>
      <c r="J14" s="33">
        <f>H14*E14</f>
        <v>0</v>
      </c>
    </row>
    <row r="15" spans="2:12" x14ac:dyDescent="0.25">
      <c r="B15" s="57" t="s">
        <v>22</v>
      </c>
      <c r="C15" s="40" t="s">
        <v>44</v>
      </c>
      <c r="D15" s="41"/>
      <c r="E15" s="42">
        <f>20*4</f>
        <v>80</v>
      </c>
      <c r="F15" s="41"/>
      <c r="G15" s="59">
        <v>1100</v>
      </c>
      <c r="H15" s="31">
        <v>0</v>
      </c>
      <c r="I15" s="32">
        <f t="shared" ref="I15:I18" si="3">E15*G15</f>
        <v>88000</v>
      </c>
      <c r="J15" s="33">
        <f t="shared" ref="J15:J23" si="4">H15*E15</f>
        <v>0</v>
      </c>
    </row>
    <row r="16" spans="2:12" x14ac:dyDescent="0.25">
      <c r="B16" s="57" t="s">
        <v>23</v>
      </c>
      <c r="C16" s="40" t="s">
        <v>43</v>
      </c>
      <c r="D16" s="41"/>
      <c r="E16" s="42">
        <f>50*4</f>
        <v>200</v>
      </c>
      <c r="F16" s="41"/>
      <c r="G16" s="59">
        <v>500</v>
      </c>
      <c r="H16" s="31">
        <v>0</v>
      </c>
      <c r="I16" s="32">
        <f t="shared" si="3"/>
        <v>100000</v>
      </c>
      <c r="J16" s="33">
        <f t="shared" si="4"/>
        <v>0</v>
      </c>
    </row>
    <row r="17" spans="2:10" x14ac:dyDescent="0.25">
      <c r="B17" s="57" t="s">
        <v>24</v>
      </c>
      <c r="C17" s="40" t="s">
        <v>50</v>
      </c>
      <c r="D17" s="41"/>
      <c r="E17" s="42">
        <f>4*4</f>
        <v>16</v>
      </c>
      <c r="F17" s="41"/>
      <c r="G17" s="60">
        <v>400</v>
      </c>
      <c r="H17" s="31">
        <v>0</v>
      </c>
      <c r="I17" s="32">
        <f t="shared" si="3"/>
        <v>6400</v>
      </c>
      <c r="J17" s="33">
        <f t="shared" si="4"/>
        <v>0</v>
      </c>
    </row>
    <row r="18" spans="2:10" x14ac:dyDescent="0.25">
      <c r="B18" s="57" t="s">
        <v>36</v>
      </c>
      <c r="C18" s="40" t="s">
        <v>52</v>
      </c>
      <c r="D18" s="41"/>
      <c r="E18" s="42">
        <f>30*4</f>
        <v>120</v>
      </c>
      <c r="F18" s="41"/>
      <c r="G18" s="59">
        <v>600</v>
      </c>
      <c r="H18" s="31">
        <v>0</v>
      </c>
      <c r="I18" s="32">
        <f t="shared" si="3"/>
        <v>72000</v>
      </c>
      <c r="J18" s="33">
        <f t="shared" si="4"/>
        <v>0</v>
      </c>
    </row>
    <row r="19" spans="2:10" x14ac:dyDescent="0.25">
      <c r="B19" s="57" t="s">
        <v>37</v>
      </c>
      <c r="C19" s="40" t="s">
        <v>51</v>
      </c>
      <c r="D19" s="41"/>
      <c r="E19" s="42">
        <f>30*4</f>
        <v>120</v>
      </c>
      <c r="F19" s="41"/>
      <c r="G19" s="59">
        <v>600</v>
      </c>
      <c r="H19" s="31">
        <v>0</v>
      </c>
      <c r="I19" s="14">
        <f t="shared" ref="I19:I23" si="5">E19*G19</f>
        <v>72000</v>
      </c>
      <c r="J19" s="33">
        <f t="shared" si="4"/>
        <v>0</v>
      </c>
    </row>
    <row r="20" spans="2:10" x14ac:dyDescent="0.25">
      <c r="B20" s="57" t="s">
        <v>38</v>
      </c>
      <c r="C20" s="40" t="s">
        <v>54</v>
      </c>
      <c r="D20" s="41"/>
      <c r="E20" s="42">
        <f>20*4</f>
        <v>80</v>
      </c>
      <c r="F20" s="41"/>
      <c r="G20" s="60">
        <v>75</v>
      </c>
      <c r="H20" s="31">
        <v>0</v>
      </c>
      <c r="I20" s="14">
        <f t="shared" si="5"/>
        <v>6000</v>
      </c>
      <c r="J20" s="33">
        <f t="shared" si="4"/>
        <v>0</v>
      </c>
    </row>
    <row r="21" spans="2:10" x14ac:dyDescent="0.25">
      <c r="B21" s="57" t="s">
        <v>39</v>
      </c>
      <c r="C21" s="40" t="s">
        <v>53</v>
      </c>
      <c r="D21" s="41"/>
      <c r="E21" s="42">
        <f>30*4</f>
        <v>120</v>
      </c>
      <c r="F21" s="41"/>
      <c r="G21" s="59">
        <v>250</v>
      </c>
      <c r="H21" s="31">
        <v>0</v>
      </c>
      <c r="I21" s="14">
        <f t="shared" si="5"/>
        <v>30000</v>
      </c>
      <c r="J21" s="33">
        <f t="shared" si="4"/>
        <v>0</v>
      </c>
    </row>
    <row r="22" spans="2:10" x14ac:dyDescent="0.25">
      <c r="B22" s="57" t="s">
        <v>40</v>
      </c>
      <c r="C22" s="40" t="s">
        <v>55</v>
      </c>
      <c r="D22" s="41"/>
      <c r="E22" s="42">
        <f>20*4</f>
        <v>80</v>
      </c>
      <c r="F22" s="41"/>
      <c r="G22" s="60">
        <v>600</v>
      </c>
      <c r="H22" s="31">
        <v>0</v>
      </c>
      <c r="I22" s="14">
        <f t="shared" si="5"/>
        <v>48000</v>
      </c>
      <c r="J22" s="33">
        <f t="shared" si="4"/>
        <v>0</v>
      </c>
    </row>
    <row r="23" spans="2:10" x14ac:dyDescent="0.25">
      <c r="B23" s="57" t="s">
        <v>41</v>
      </c>
      <c r="C23" s="40" t="s">
        <v>56</v>
      </c>
      <c r="D23" s="41"/>
      <c r="E23" s="42">
        <f>4*4</f>
        <v>16</v>
      </c>
      <c r="F23" s="41"/>
      <c r="G23" s="60">
        <v>300</v>
      </c>
      <c r="H23" s="31">
        <v>0</v>
      </c>
      <c r="I23" s="14">
        <f t="shared" si="5"/>
        <v>4800</v>
      </c>
      <c r="J23" s="33">
        <f t="shared" si="4"/>
        <v>0</v>
      </c>
    </row>
    <row r="24" spans="2:10" ht="15.75" thickBot="1" x14ac:dyDescent="0.3">
      <c r="B24" s="8"/>
      <c r="C24" s="9"/>
      <c r="D24" s="9"/>
      <c r="E24" s="9"/>
      <c r="F24" s="9"/>
      <c r="G24" s="17"/>
      <c r="H24" s="9"/>
      <c r="I24" s="10">
        <f>SUM(I14:I23)</f>
        <v>475200</v>
      </c>
      <c r="J24" s="33">
        <f>SUM(J14:J23)</f>
        <v>0</v>
      </c>
    </row>
    <row r="25" spans="2:10" x14ac:dyDescent="0.25">
      <c r="G25" s="2"/>
      <c r="I25" s="39"/>
      <c r="J25" s="39"/>
    </row>
    <row r="26" spans="2:10" ht="15.75" thickBot="1" x14ac:dyDescent="0.3">
      <c r="G26" s="2"/>
      <c r="H26" s="69" t="s">
        <v>32</v>
      </c>
      <c r="I26" s="69"/>
      <c r="J26" s="61">
        <f>J24+J11</f>
        <v>0</v>
      </c>
    </row>
    <row r="27" spans="2:10" ht="15.75" thickBot="1" x14ac:dyDescent="0.3">
      <c r="B27" s="19" t="s">
        <v>42</v>
      </c>
      <c r="C27" s="20"/>
      <c r="D27" s="21"/>
      <c r="E27" s="22" t="s">
        <v>8</v>
      </c>
      <c r="G27" s="2"/>
      <c r="I27" s="15"/>
    </row>
    <row r="28" spans="2:10" ht="15.75" thickBot="1" x14ac:dyDescent="0.3">
      <c r="B28" s="19" t="str">
        <f>IF(E27="ja","Geef uw voorkeursperceel aan in cel E14","     ")</f>
        <v xml:space="preserve">     </v>
      </c>
      <c r="C28" s="20"/>
      <c r="D28" s="21"/>
      <c r="E28" s="22" t="s">
        <v>9</v>
      </c>
      <c r="G28" s="2"/>
      <c r="I28" s="15"/>
      <c r="J28" s="39"/>
    </row>
    <row r="29" spans="2:10" x14ac:dyDescent="0.25">
      <c r="G29" s="2"/>
      <c r="I29" s="15"/>
    </row>
    <row r="30" spans="2:10" x14ac:dyDescent="0.25">
      <c r="B30" s="7" t="s">
        <v>10</v>
      </c>
      <c r="G30" s="2"/>
      <c r="I30" s="15"/>
    </row>
    <row r="31" spans="2:10" x14ac:dyDescent="0.25">
      <c r="B31" s="23" t="s">
        <v>11</v>
      </c>
      <c r="C31" s="23"/>
      <c r="G31" s="2"/>
      <c r="I31" s="15"/>
    </row>
    <row r="32" spans="2:10" x14ac:dyDescent="0.25">
      <c r="B32" s="23" t="s">
        <v>12</v>
      </c>
      <c r="C32" s="23"/>
      <c r="G32" s="2"/>
      <c r="I32" s="15"/>
    </row>
    <row r="33" spans="1:13" x14ac:dyDescent="0.25">
      <c r="B33" s="24" t="s">
        <v>13</v>
      </c>
      <c r="C33" s="24"/>
      <c r="G33" s="2"/>
      <c r="I33" s="15"/>
    </row>
    <row r="34" spans="1:13" x14ac:dyDescent="0.25">
      <c r="B34" s="25" t="s">
        <v>14</v>
      </c>
      <c r="C34" s="26"/>
      <c r="G34" s="2"/>
      <c r="I34" s="15"/>
    </row>
    <row r="35" spans="1:13" x14ac:dyDescent="0.25">
      <c r="B35" s="27"/>
      <c r="C35" s="28"/>
      <c r="G35" s="2"/>
      <c r="I35" s="15"/>
    </row>
    <row r="36" spans="1:13" ht="23.25" customHeight="1" x14ac:dyDescent="0.25">
      <c r="B36" s="29"/>
      <c r="C36" s="30"/>
      <c r="G36" s="2"/>
      <c r="I36" s="15"/>
    </row>
    <row r="37" spans="1:13" x14ac:dyDescent="0.25">
      <c r="G37" s="2"/>
      <c r="I37" s="15"/>
    </row>
    <row r="38" spans="1:13" x14ac:dyDescent="0.25">
      <c r="A38" s="3"/>
      <c r="B38" s="6" t="s">
        <v>15</v>
      </c>
      <c r="C38" s="3"/>
      <c r="D38" s="3"/>
      <c r="E38" s="3"/>
      <c r="F38" s="3"/>
      <c r="G38" s="4"/>
      <c r="H38" s="3"/>
      <c r="I38" s="16"/>
      <c r="J38" s="3"/>
      <c r="K38" s="3"/>
      <c r="L38" s="3"/>
      <c r="M38" s="3"/>
    </row>
    <row r="39" spans="1:13" x14ac:dyDescent="0.25">
      <c r="A39" s="12"/>
      <c r="B39" s="63" t="s">
        <v>45</v>
      </c>
      <c r="C39" s="63"/>
      <c r="D39" s="63"/>
      <c r="E39" s="63"/>
      <c r="F39" s="63"/>
      <c r="G39" s="63"/>
      <c r="H39" s="63"/>
      <c r="I39" s="63"/>
      <c r="J39" s="63"/>
      <c r="K39" s="3"/>
      <c r="L39" s="3"/>
      <c r="M39" s="3"/>
    </row>
    <row r="40" spans="1:13" x14ac:dyDescent="0.25">
      <c r="A40" s="3"/>
      <c r="B40" s="34"/>
      <c r="C40" s="34"/>
      <c r="D40" s="34"/>
      <c r="E40" s="34"/>
      <c r="F40" s="34"/>
      <c r="G40" s="34"/>
      <c r="H40" s="34"/>
      <c r="I40" s="34"/>
      <c r="J40" s="34"/>
      <c r="K40" s="5"/>
      <c r="L40" s="5"/>
      <c r="M40" s="5"/>
    </row>
    <row r="41" spans="1:13" x14ac:dyDescent="0.25">
      <c r="B41" s="64" t="s">
        <v>29</v>
      </c>
      <c r="C41" s="65"/>
      <c r="D41" s="65"/>
      <c r="E41" s="65"/>
      <c r="F41" s="65"/>
      <c r="G41" s="65"/>
      <c r="H41" s="65"/>
      <c r="I41" s="65"/>
      <c r="J41" s="65"/>
    </row>
    <row r="42" spans="1:13" x14ac:dyDescent="0.25">
      <c r="B42" s="65"/>
      <c r="C42" s="65"/>
      <c r="D42" s="65"/>
      <c r="E42" s="65"/>
      <c r="F42" s="65"/>
      <c r="G42" s="65"/>
      <c r="H42" s="65"/>
      <c r="I42" s="65"/>
      <c r="J42" s="65"/>
    </row>
    <row r="43" spans="1:13" x14ac:dyDescent="0.25">
      <c r="B43" s="65"/>
      <c r="C43" s="65"/>
      <c r="D43" s="65"/>
      <c r="E43" s="65"/>
      <c r="F43" s="65"/>
      <c r="G43" s="65"/>
      <c r="H43" s="65"/>
      <c r="I43" s="65"/>
      <c r="J43" s="65"/>
    </row>
    <row r="44" spans="1:13" ht="26.25" customHeight="1" x14ac:dyDescent="0.25">
      <c r="B44" s="65"/>
      <c r="C44" s="65"/>
      <c r="D44" s="65"/>
      <c r="E44" s="65"/>
      <c r="F44" s="65"/>
      <c r="G44" s="65"/>
      <c r="H44" s="65"/>
      <c r="I44" s="65"/>
      <c r="J44" s="65"/>
    </row>
    <row r="45" spans="1:13" hidden="1" x14ac:dyDescent="0.25">
      <c r="B45" s="65"/>
      <c r="C45" s="65"/>
      <c r="D45" s="65"/>
      <c r="E45" s="65"/>
      <c r="F45" s="65"/>
      <c r="G45" s="65"/>
      <c r="H45" s="65"/>
      <c r="I45" s="65"/>
      <c r="J45" s="65"/>
    </row>
    <row r="46" spans="1:13" ht="40.5" customHeight="1" x14ac:dyDescent="0.25">
      <c r="B46" s="62" t="s">
        <v>27</v>
      </c>
      <c r="C46" s="63"/>
      <c r="D46" s="63"/>
      <c r="E46" s="63"/>
      <c r="F46" s="63"/>
      <c r="G46" s="63"/>
      <c r="H46" s="63"/>
      <c r="I46" s="63"/>
      <c r="J46" s="63"/>
    </row>
    <row r="47" spans="1:13" ht="30.75" customHeight="1" x14ac:dyDescent="0.25">
      <c r="B47" s="67" t="s">
        <v>28</v>
      </c>
      <c r="C47" s="68"/>
      <c r="D47" s="68"/>
      <c r="E47" s="68"/>
      <c r="F47" s="68"/>
      <c r="G47" s="68"/>
      <c r="H47" s="68"/>
    </row>
  </sheetData>
  <mergeCells count="6">
    <mergeCell ref="B46:J46"/>
    <mergeCell ref="B39:J39"/>
    <mergeCell ref="B41:J45"/>
    <mergeCell ref="C1:E1"/>
    <mergeCell ref="B47:H47"/>
    <mergeCell ref="H26:I26"/>
  </mergeCells>
  <phoneticPr fontId="14" type="noConversion"/>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E100839-8176-44FC-9C71-C6B63CDB061B}">
          <x14:formula1>
            <xm:f>Blad2!$A$2:$A$3</xm:f>
          </x14:formula1>
          <xm:sqref>E27</xm:sqref>
        </x14:dataValidation>
        <x14:dataValidation type="list" allowBlank="1" showInputMessage="1" showErrorMessage="1" xr:uid="{9F2FB83F-CF4C-4F6E-ABA4-39D38985D380}">
          <x14:formula1>
            <xm:f>Blad2!$A$5:$A$7</xm:f>
          </x14:formula1>
          <xm:sqref>E28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20"/>
  <sheetViews>
    <sheetView workbookViewId="0">
      <selection activeCell="C13" sqref="C13"/>
    </sheetView>
  </sheetViews>
  <sheetFormatPr defaultRowHeight="15" x14ac:dyDescent="0.25"/>
  <cols>
    <col min="2" max="2" width="12.28515625" customWidth="1"/>
    <col min="3" max="3" width="15.85546875" customWidth="1"/>
    <col min="4" max="4" width="16.140625" customWidth="1"/>
    <col min="5" max="5" width="39.140625" customWidth="1"/>
  </cols>
  <sheetData>
    <row r="2" spans="1:5" x14ac:dyDescent="0.25">
      <c r="A2" t="s">
        <v>16</v>
      </c>
    </row>
    <row r="3" spans="1:5" ht="18" x14ac:dyDescent="0.25">
      <c r="A3" t="s">
        <v>8</v>
      </c>
      <c r="B3" s="72"/>
      <c r="C3" s="72"/>
      <c r="D3" s="72"/>
      <c r="E3" s="72"/>
    </row>
    <row r="4" spans="1:5" x14ac:dyDescent="0.25">
      <c r="B4" s="70"/>
      <c r="C4" s="73"/>
      <c r="D4" s="18"/>
      <c r="E4" s="70"/>
    </row>
    <row r="5" spans="1:5" x14ac:dyDescent="0.25">
      <c r="A5" t="s">
        <v>9</v>
      </c>
      <c r="B5" s="70"/>
      <c r="C5" s="73"/>
      <c r="D5" s="18"/>
      <c r="E5" s="70"/>
    </row>
    <row r="6" spans="1:5" x14ac:dyDescent="0.25">
      <c r="A6">
        <v>1</v>
      </c>
      <c r="B6" s="36"/>
      <c r="C6" s="38"/>
      <c r="D6" s="37"/>
      <c r="E6" s="37"/>
    </row>
    <row r="7" spans="1:5" x14ac:dyDescent="0.25">
      <c r="A7">
        <v>2</v>
      </c>
      <c r="B7" s="36"/>
      <c r="C7" s="38"/>
      <c r="D7" s="37"/>
      <c r="E7" s="37"/>
    </row>
    <row r="8" spans="1:5" x14ac:dyDescent="0.25">
      <c r="B8" s="70"/>
      <c r="C8" s="70"/>
      <c r="D8" s="70"/>
      <c r="E8" s="71"/>
    </row>
    <row r="9" spans="1:5" x14ac:dyDescent="0.25">
      <c r="B9" s="70"/>
      <c r="C9" s="70"/>
      <c r="D9" s="70"/>
      <c r="E9" s="71"/>
    </row>
    <row r="20" spans="2:2" x14ac:dyDescent="0.25">
      <c r="B20" s="1"/>
    </row>
  </sheetData>
  <mergeCells count="7">
    <mergeCell ref="B9:D9"/>
    <mergeCell ref="E8:E9"/>
    <mergeCell ref="B3:E3"/>
    <mergeCell ref="B4:B5"/>
    <mergeCell ref="C4:C5"/>
    <mergeCell ref="E4:E5"/>
    <mergeCell ref="B8:D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026FE0-E67D-4B42-810E-4A5B641515FB}">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b1810bb4-12ca-4014-a0a8-ac947f36d2f3"/>
    <ds:schemaRef ds:uri="http://www.w3.org/XML/1998/namespace"/>
  </ds:schemaRefs>
</ds:datastoreItem>
</file>

<file path=customXml/itemProps2.xml><?xml version="1.0" encoding="utf-8"?>
<ds:datastoreItem xmlns:ds="http://schemas.openxmlformats.org/officeDocument/2006/customXml" ds:itemID="{F4DB1C1C-1A4A-4656-9D9F-B0C473435FE7}"/>
</file>

<file path=customXml/itemProps3.xml><?xml version="1.0" encoding="utf-8"?>
<ds:datastoreItem xmlns:ds="http://schemas.openxmlformats.org/officeDocument/2006/customXml" ds:itemID="{6B4B0092-BDA3-4FB6-A3E0-E50F653146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Blad2</vt:lpstr>
      <vt:lpstr>Blad1!_Hlk199140552</vt:lpstr>
      <vt:lpstr>Blad1!Afdrukbereik</vt:lpstr>
    </vt:vector>
  </TitlesOfParts>
  <Manager/>
  <Company>Amersfoort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F Prijzenblad AB Opwaarderen grond.xlsx</dc:title>
  <dc:subject/>
  <dc:creator>Tijhuis, Christel</dc:creator>
  <cp:keywords/>
  <dc:description/>
  <cp:lastModifiedBy>Steven Bookelmann</cp:lastModifiedBy>
  <cp:revision/>
  <dcterms:created xsi:type="dcterms:W3CDTF">2021-04-29T07:33:00Z</dcterms:created>
  <dcterms:modified xsi:type="dcterms:W3CDTF">2025-06-04T12:23:30Z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Thema">
    <vt:lpwstr/>
  </property>
  <property fmtid="{D5CDD505-2E9C-101B-9397-08002B2CF9AE}" pid="4" name="qnh_Documenttype">
    <vt:lpwstr>1;#Rapport|85a594fe-3106-46ac-b3c0-b464bec78302</vt:lpwstr>
  </property>
  <property fmtid="{D5CDD505-2E9C-101B-9397-08002B2CF9AE}" pid="5" name="qnh_Project fase">
    <vt:lpwstr/>
  </property>
  <property fmtid="{D5CDD505-2E9C-101B-9397-08002B2CF9AE}" pid="6" name="_ExtendedDescription">
    <vt:lpwstr/>
  </property>
  <property fmtid="{D5CDD505-2E9C-101B-9397-08002B2CF9AE}" pid="7" name="MediaServiceImageTags">
    <vt:lpwstr/>
  </property>
  <property fmtid="{D5CDD505-2E9C-101B-9397-08002B2CF9AE}" pid="8" name="qnh_Project_x0020_fase">
    <vt:lpwstr/>
  </property>
</Properties>
</file>