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ecobv.sharepoint.com/sites/Aanbestedingdepotbeheer/Gedeelde documenten/Aanbesteding/01 Aanbestedingsdocs/Perceel 2 Opwaarderen grond/"/>
    </mc:Choice>
  </mc:AlternateContent>
  <xr:revisionPtr revIDLastSave="14" documentId="8_{8CF87BE7-5C1A-F44E-AB5D-891312E60B69}" xr6:coauthVersionLast="47" xr6:coauthVersionMax="47" xr10:uidLastSave="{AD321BB1-09C6-4088-8820-6FCD99FC11DE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  <c r="H39" i="1"/>
  <c r="F33" i="1"/>
  <c r="F40" i="1"/>
  <c r="F36" i="1" s="1"/>
  <c r="G14" i="1"/>
  <c r="G15" i="1"/>
  <c r="G16" i="1"/>
  <c r="G17" i="1"/>
  <c r="G18" i="1"/>
  <c r="G19" i="1"/>
  <c r="G20" i="1"/>
  <c r="G21" i="1"/>
  <c r="G13" i="1"/>
  <c r="F32" i="1"/>
  <c r="F48" i="1"/>
  <c r="F34" i="1"/>
  <c r="H37" i="1" s="1"/>
  <c r="A37" i="1"/>
  <c r="E21" i="1"/>
  <c r="E20" i="1"/>
  <c r="E19" i="1"/>
  <c r="E18" i="1"/>
  <c r="E17" i="1"/>
  <c r="E16" i="1"/>
  <c r="E15" i="1"/>
  <c r="E14" i="1"/>
  <c r="H38" i="1" l="1"/>
  <c r="H40" i="1" s="1"/>
  <c r="F44" i="1" s="1"/>
  <c r="F50" i="1"/>
  <c r="F53" i="1" l="1"/>
  <c r="F56" i="1" s="1"/>
  <c r="F41" i="1"/>
  <c r="F43" i="1"/>
  <c r="F55" i="1" l="1"/>
  <c r="F54" i="1"/>
</calcChain>
</file>

<file path=xl/sharedStrings.xml><?xml version="1.0" encoding="utf-8"?>
<sst xmlns="http://schemas.openxmlformats.org/spreadsheetml/2006/main" count="124" uniqueCount="65">
  <si>
    <t>Partijgegevens:</t>
  </si>
  <si>
    <t>Toetsing door :</t>
  </si>
  <si>
    <t>Bosmilieuadvies BV</t>
  </si>
  <si>
    <t>product :</t>
  </si>
  <si>
    <t>Bomengrond Amersfoort</t>
  </si>
  <si>
    <t>protocol :</t>
  </si>
  <si>
    <t>Uitvoeringsbesluit Meststoffenwet en BRL 9335-4</t>
  </si>
  <si>
    <t>datum :</t>
  </si>
  <si>
    <t>productielocatie :</t>
  </si>
  <si>
    <t>Gronddepot Nijkerkerstraat Amersfoort</t>
  </si>
  <si>
    <t>projectnummer :</t>
  </si>
  <si>
    <t>Analysegegevens compost / groenproduct</t>
  </si>
  <si>
    <t xml:space="preserve">Analysecertificaat : </t>
  </si>
  <si>
    <t>parameter</t>
  </si>
  <si>
    <t>eenheid</t>
  </si>
  <si>
    <t>norm</t>
  </si>
  <si>
    <t>grens</t>
  </si>
  <si>
    <t>waarde</t>
  </si>
  <si>
    <t>ds</t>
  </si>
  <si>
    <t>g/kg product</t>
  </si>
  <si>
    <t>Organische stof :</t>
  </si>
  <si>
    <t>% van ds</t>
  </si>
  <si>
    <t>&gt;</t>
  </si>
  <si>
    <t>cadmium (Cd)</t>
  </si>
  <si>
    <t>mg/kg ds</t>
  </si>
  <si>
    <t>&lt;</t>
  </si>
  <si>
    <t>chroom (Cr)</t>
  </si>
  <si>
    <t>koper (Cu)</t>
  </si>
  <si>
    <t>kwik (Hg)</t>
  </si>
  <si>
    <t>nikkel (Ni)</t>
  </si>
  <si>
    <t>lood (Pb)</t>
  </si>
  <si>
    <t>zink (Zn)</t>
  </si>
  <si>
    <t>arseen (As)</t>
  </si>
  <si>
    <t>Analysegegevens Basisgrond</t>
  </si>
  <si>
    <t>Rapportnummer :</t>
  </si>
  <si>
    <t>Analysegegevens Zand</t>
  </si>
  <si>
    <r>
      <t xml:space="preserve">BEREKENING SAMENGESTELD GRONDPRODUCT </t>
    </r>
    <r>
      <rPr>
        <sz val="9"/>
        <color theme="1"/>
        <rFont val="Calibri"/>
        <family val="2"/>
      </rPr>
      <t>(gele vlakken bewerkbaar)</t>
    </r>
  </si>
  <si>
    <t>Basisgrond</t>
  </si>
  <si>
    <t>os % van ds</t>
  </si>
  <si>
    <t>Zand</t>
  </si>
  <si>
    <t>Compost / groenproduct</t>
  </si>
  <si>
    <t>Eis samengesteld</t>
  </si>
  <si>
    <t>max OS</t>
  </si>
  <si>
    <t>ton</t>
  </si>
  <si>
    <t>Os</t>
  </si>
  <si>
    <t>Totaal</t>
  </si>
  <si>
    <t>m3</t>
  </si>
  <si>
    <t>Samenstelling OS</t>
  </si>
  <si>
    <t>Samenstelling voldoet</t>
  </si>
  <si>
    <t>MENGEN met m3</t>
  </si>
  <si>
    <t>ton-&gt; m3</t>
  </si>
  <si>
    <t>soortelijk gewicht</t>
  </si>
  <si>
    <t>totaal</t>
  </si>
  <si>
    <t>ton -&gt; m3</t>
  </si>
  <si>
    <t>Mengverhouding</t>
  </si>
  <si>
    <t>compost</t>
  </si>
  <si>
    <t>op</t>
  </si>
  <si>
    <t>basisgrond+zand</t>
  </si>
  <si>
    <t>Sheetdatum:</t>
  </si>
  <si>
    <t>Sheetversie:</t>
  </si>
  <si>
    <t>1.4</t>
  </si>
  <si>
    <t>Stadium:</t>
  </si>
  <si>
    <t>definitief</t>
  </si>
  <si>
    <t>Ontwerper:</t>
  </si>
  <si>
    <t>info@bosmilieuadvies.nl, www.bosmilieuadvies.nl, © Bosmilieuadvies BV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</si>
</sst>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0.0%"/>
    <numFmt numFmtId="166" formatCode="0.0"/>
  </numFmts>
  <fonts count="17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i/>
      <sz val="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1" applyFont="1" applyAlignment="1" applyProtection="1"/>
    <xf numFmtId="165" fontId="12" fillId="0" borderId="2" xfId="2" applyNumberFormat="1" applyFont="1" applyBorder="1" applyAlignment="1" applyProtection="1">
      <protection locked="0"/>
    </xf>
    <xf numFmtId="0" fontId="4" fillId="0" borderId="0" xfId="0" applyFont="1" applyAlignment="1">
      <alignment horizontal="left"/>
    </xf>
    <xf numFmtId="1" fontId="13" fillId="2" borderId="1" xfId="0" applyNumberFormat="1" applyFont="1" applyFill="1" applyBorder="1" applyProtection="1">
      <protection locked="0"/>
    </xf>
    <xf numFmtId="2" fontId="12" fillId="2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right"/>
    </xf>
    <xf numFmtId="0" fontId="3" fillId="0" borderId="0" xfId="0" applyFont="1"/>
    <xf numFmtId="0" fontId="8" fillId="0" borderId="0" xfId="0" applyFont="1"/>
    <xf numFmtId="0" fontId="12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wrapText="1"/>
    </xf>
    <xf numFmtId="0" fontId="14" fillId="0" borderId="0" xfId="0" applyFont="1"/>
    <xf numFmtId="0" fontId="3" fillId="0" borderId="0" xfId="0" applyFont="1" applyAlignment="1">
      <alignment horizontal="left"/>
    </xf>
    <xf numFmtId="165" fontId="12" fillId="0" borderId="0" xfId="2" applyNumberFormat="1" applyFont="1" applyAlignment="1" applyProtection="1"/>
    <xf numFmtId="9" fontId="12" fillId="0" borderId="0" xfId="2" applyFont="1" applyAlignment="1" applyProtection="1"/>
    <xf numFmtId="1" fontId="12" fillId="0" borderId="0" xfId="0" applyNumberFormat="1" applyFont="1"/>
    <xf numFmtId="1" fontId="3" fillId="0" borderId="0" xfId="0" applyNumberFormat="1" applyFont="1"/>
    <xf numFmtId="10" fontId="13" fillId="0" borderId="0" xfId="2" applyNumberFormat="1" applyFont="1" applyProtection="1"/>
    <xf numFmtId="0" fontId="0" fillId="0" borderId="0" xfId="0" applyAlignment="1">
      <alignment horizontal="left"/>
    </xf>
    <xf numFmtId="1" fontId="13" fillId="0" borderId="0" xfId="0" applyNumberFormat="1" applyFont="1"/>
    <xf numFmtId="20" fontId="12" fillId="0" borderId="0" xfId="0" applyNumberFormat="1" applyFont="1" applyAlignment="1">
      <alignment horizontal="right"/>
    </xf>
    <xf numFmtId="166" fontId="12" fillId="0" borderId="0" xfId="0" applyNumberFormat="1" applyFont="1"/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7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14" fontId="5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 applyProtection="1">
      <protection locked="0"/>
    </xf>
    <xf numFmtId="0" fontId="0" fillId="0" borderId="0" xfId="0" applyAlignment="1"/>
    <xf numFmtId="164" fontId="12" fillId="0" borderId="0" xfId="0" applyNumberFormat="1" applyFont="1" applyAlignment="1"/>
  </cellXfs>
  <cellStyles count="3">
    <cellStyle name="Hyperlink" xfId="1" builtinId="8"/>
    <cellStyle name="Procent" xfId="2" builtinId="5"/>
    <cellStyle name="Standaard" xfId="0" builtinId="0"/>
  </cellStyles>
  <dxfs count="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101600</xdr:rowOff>
    </xdr:from>
    <xdr:to>
      <xdr:col>0</xdr:col>
      <xdr:colOff>1270000</xdr:colOff>
      <xdr:row>64</xdr:row>
      <xdr:rowOff>76200</xdr:rowOff>
    </xdr:to>
    <xdr:pic>
      <xdr:nvPicPr>
        <xdr:cNvPr id="1042" name="Picture 17" descr="logo bm def">
          <a:extLst>
            <a:ext uri="{FF2B5EF4-FFF2-40B4-BE49-F238E27FC236}">
              <a16:creationId xmlns:a16="http://schemas.microsoft.com/office/drawing/2014/main" id="{7919DF50-F540-6949-977D-A7C79F0B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0500"/>
          <a:ext cx="12700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563537</xdr:colOff>
      <xdr:row>0</xdr:row>
      <xdr:rowOff>61255</xdr:rowOff>
    </xdr:from>
    <xdr:to>
      <xdr:col>5</xdr:col>
      <xdr:colOff>375691</xdr:colOff>
      <xdr:row>0</xdr:row>
      <xdr:rowOff>587141</xdr:rowOff>
    </xdr:to>
    <xdr:pic>
      <xdr:nvPicPr>
        <xdr:cNvPr id="4" name="Picture 17" descr="logo bm def">
          <a:extLst>
            <a:ext uri="{FF2B5EF4-FFF2-40B4-BE49-F238E27FC236}">
              <a16:creationId xmlns:a16="http://schemas.microsoft.com/office/drawing/2014/main" id="{73076543-54A4-9243-9F0C-4B33E42E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4469" y="61255"/>
          <a:ext cx="1270000" cy="52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osmilieuadvies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zoomScale="220" zoomScaleNormal="220" workbookViewId="0">
      <selection activeCell="B5" sqref="B5:J5"/>
    </sheetView>
  </sheetViews>
  <sheetFormatPr defaultColWidth="9.140625" defaultRowHeight="12"/>
  <cols>
    <col min="1" max="1" width="19.85546875" style="2" bestFit="1" customWidth="1"/>
    <col min="2" max="2" width="11.140625" style="14" bestFit="1" customWidth="1"/>
    <col min="3" max="3" width="1.85546875" style="6" bestFit="1" customWidth="1"/>
    <col min="4" max="4" width="6.140625" style="15" customWidth="1"/>
    <col min="5" max="5" width="5.7109375" style="15" hidden="1" customWidth="1"/>
    <col min="6" max="6" width="7.42578125" style="15" customWidth="1"/>
    <col min="7" max="7" width="3.28515625" style="15" hidden="1" customWidth="1"/>
    <col min="8" max="8" width="4" style="15" hidden="1" customWidth="1"/>
    <col min="9" max="9" width="9.140625" style="15" hidden="1" customWidth="1"/>
    <col min="10" max="10" width="9.140625" style="15"/>
    <col min="11" max="11" width="9.140625" style="15" customWidth="1"/>
    <col min="12" max="16384" width="9.140625" style="15"/>
  </cols>
  <sheetData>
    <row r="1" spans="1:10" ht="54.75" customHeight="1">
      <c r="A1" s="24" t="s">
        <v>0</v>
      </c>
      <c r="B1" s="24"/>
      <c r="C1" s="25"/>
      <c r="D1" s="25"/>
      <c r="E1" s="25"/>
      <c r="F1" s="25"/>
      <c r="G1" s="25"/>
      <c r="H1" s="25"/>
      <c r="I1" s="25"/>
    </row>
    <row r="2" spans="1:10" ht="15">
      <c r="A2" s="1" t="s">
        <v>1</v>
      </c>
      <c r="B2" s="46" t="s">
        <v>2</v>
      </c>
      <c r="C2" s="49"/>
      <c r="D2" s="49"/>
      <c r="E2" s="49"/>
      <c r="F2" s="49"/>
      <c r="G2" s="49"/>
      <c r="H2" s="49"/>
      <c r="I2" s="49"/>
      <c r="J2" s="49"/>
    </row>
    <row r="3" spans="1:10" ht="15">
      <c r="A3" s="1" t="s">
        <v>3</v>
      </c>
      <c r="B3" s="46" t="s">
        <v>4</v>
      </c>
      <c r="C3" s="49"/>
      <c r="D3" s="49"/>
      <c r="E3" s="49"/>
      <c r="F3" s="49"/>
      <c r="G3" s="49"/>
      <c r="H3" s="49"/>
      <c r="I3" s="49"/>
      <c r="J3" s="49"/>
    </row>
    <row r="4" spans="1:10" ht="15">
      <c r="A4" s="1" t="s">
        <v>5</v>
      </c>
      <c r="B4" s="46" t="s">
        <v>6</v>
      </c>
      <c r="C4" s="49"/>
      <c r="D4" s="49"/>
      <c r="E4" s="49"/>
      <c r="F4" s="49"/>
      <c r="G4" s="49"/>
      <c r="H4" s="49"/>
      <c r="I4" s="49"/>
      <c r="J4" s="49"/>
    </row>
    <row r="5" spans="1:10" ht="15">
      <c r="A5" s="1" t="s">
        <v>7</v>
      </c>
      <c r="B5" s="47"/>
      <c r="C5" s="49"/>
      <c r="D5" s="49"/>
      <c r="E5" s="49"/>
      <c r="F5" s="49"/>
      <c r="G5" s="49"/>
      <c r="H5" s="49"/>
      <c r="I5" s="49"/>
      <c r="J5" s="49"/>
    </row>
    <row r="6" spans="1:10" ht="15">
      <c r="A6" s="1" t="s">
        <v>8</v>
      </c>
      <c r="B6" s="46" t="s">
        <v>9</v>
      </c>
      <c r="C6" s="49"/>
      <c r="D6" s="49"/>
      <c r="E6" s="49"/>
      <c r="F6" s="49"/>
      <c r="G6" s="49"/>
      <c r="H6" s="49"/>
      <c r="I6" s="49"/>
      <c r="J6" s="49"/>
    </row>
    <row r="7" spans="1:10" ht="15">
      <c r="A7" s="1" t="s">
        <v>10</v>
      </c>
      <c r="B7" s="46"/>
      <c r="C7" s="49"/>
      <c r="D7" s="49"/>
      <c r="E7" s="49"/>
      <c r="F7" s="49"/>
      <c r="G7" s="49"/>
      <c r="H7" s="49"/>
      <c r="I7" s="49"/>
      <c r="J7" s="49"/>
    </row>
    <row r="8" spans="1:10">
      <c r="A8" s="11"/>
      <c r="B8" s="2"/>
      <c r="C8" s="14"/>
      <c r="D8" s="14"/>
      <c r="E8" s="14"/>
      <c r="F8" s="14"/>
    </row>
    <row r="9" spans="1:10" ht="15">
      <c r="B9" s="44" t="s">
        <v>11</v>
      </c>
      <c r="C9" s="50"/>
      <c r="D9" s="50"/>
      <c r="E9" s="50"/>
      <c r="F9" s="50"/>
      <c r="G9" s="50"/>
      <c r="H9" s="50"/>
      <c r="I9" s="50"/>
      <c r="J9" s="50"/>
    </row>
    <row r="10" spans="1:10" ht="15">
      <c r="A10" s="2" t="s">
        <v>12</v>
      </c>
      <c r="B10" s="48"/>
      <c r="C10" s="49"/>
      <c r="D10" s="49"/>
      <c r="E10" s="49"/>
      <c r="F10" s="49"/>
      <c r="G10" s="49"/>
      <c r="H10" s="49"/>
      <c r="I10" s="49"/>
      <c r="J10" s="49"/>
    </row>
    <row r="11" spans="1:10">
      <c r="A11" s="2" t="s">
        <v>13</v>
      </c>
      <c r="B11" s="2" t="s">
        <v>14</v>
      </c>
      <c r="C11" s="26"/>
      <c r="D11" s="2" t="s">
        <v>15</v>
      </c>
      <c r="E11" s="2" t="s">
        <v>16</v>
      </c>
      <c r="F11" s="3" t="s">
        <v>17</v>
      </c>
    </row>
    <row r="12" spans="1:10">
      <c r="A12" s="2" t="s">
        <v>18</v>
      </c>
      <c r="B12" s="4" t="s">
        <v>19</v>
      </c>
      <c r="D12" s="6"/>
      <c r="E12" s="6"/>
      <c r="F12" s="5"/>
    </row>
    <row r="13" spans="1:10">
      <c r="A13" s="2" t="s">
        <v>20</v>
      </c>
      <c r="B13" s="4" t="s">
        <v>21</v>
      </c>
      <c r="C13" s="6" t="s">
        <v>22</v>
      </c>
      <c r="D13" s="6">
        <v>10</v>
      </c>
      <c r="E13" s="6"/>
      <c r="F13" s="5"/>
      <c r="G13" s="27" t="str">
        <f>IF(F13&lt;=D13,"Voldoet niet","")</f>
        <v>Voldoet niet</v>
      </c>
    </row>
    <row r="14" spans="1:10">
      <c r="A14" s="2" t="s">
        <v>23</v>
      </c>
      <c r="B14" s="4" t="s">
        <v>24</v>
      </c>
      <c r="C14" s="6" t="s">
        <v>25</v>
      </c>
      <c r="D14" s="6">
        <v>1</v>
      </c>
      <c r="E14" s="6">
        <f>D14*$E$9</f>
        <v>0</v>
      </c>
      <c r="F14" s="5"/>
      <c r="G14" s="27" t="str">
        <f>IF(F14&gt;D14,"Voldoet niet","")</f>
        <v/>
      </c>
    </row>
    <row r="15" spans="1:10">
      <c r="A15" s="2" t="s">
        <v>26</v>
      </c>
      <c r="B15" s="4" t="s">
        <v>24</v>
      </c>
      <c r="C15" s="6" t="s">
        <v>25</v>
      </c>
      <c r="D15" s="6">
        <v>50</v>
      </c>
      <c r="E15" s="6">
        <f t="shared" ref="E15:E21" si="0">D15*$E$9</f>
        <v>0</v>
      </c>
      <c r="F15" s="5"/>
      <c r="G15" s="27" t="str">
        <f t="shared" ref="G15:G21" si="1">IF(F15&gt;D15,"Voldoet niet","")</f>
        <v/>
      </c>
    </row>
    <row r="16" spans="1:10">
      <c r="A16" s="2" t="s">
        <v>27</v>
      </c>
      <c r="B16" s="4" t="s">
        <v>24</v>
      </c>
      <c r="C16" s="6" t="s">
        <v>25</v>
      </c>
      <c r="D16" s="6">
        <v>90</v>
      </c>
      <c r="E16" s="6">
        <f t="shared" si="0"/>
        <v>0</v>
      </c>
      <c r="F16" s="5"/>
      <c r="G16" s="27" t="str">
        <f t="shared" si="1"/>
        <v/>
      </c>
    </row>
    <row r="17" spans="1:11">
      <c r="A17" s="2" t="s">
        <v>28</v>
      </c>
      <c r="B17" s="4" t="s">
        <v>24</v>
      </c>
      <c r="C17" s="6" t="s">
        <v>25</v>
      </c>
      <c r="D17" s="6">
        <v>0.3</v>
      </c>
      <c r="E17" s="6">
        <f t="shared" si="0"/>
        <v>0</v>
      </c>
      <c r="F17" s="5"/>
      <c r="G17" s="27" t="str">
        <f t="shared" si="1"/>
        <v/>
      </c>
    </row>
    <row r="18" spans="1:11">
      <c r="A18" s="2" t="s">
        <v>29</v>
      </c>
      <c r="B18" s="4" t="s">
        <v>24</v>
      </c>
      <c r="C18" s="6" t="s">
        <v>25</v>
      </c>
      <c r="D18" s="6">
        <v>20</v>
      </c>
      <c r="E18" s="6">
        <f t="shared" si="0"/>
        <v>0</v>
      </c>
      <c r="F18" s="5"/>
      <c r="G18" s="27" t="str">
        <f t="shared" si="1"/>
        <v/>
      </c>
    </row>
    <row r="19" spans="1:11">
      <c r="A19" s="2" t="s">
        <v>30</v>
      </c>
      <c r="B19" s="4" t="s">
        <v>24</v>
      </c>
      <c r="C19" s="6" t="s">
        <v>25</v>
      </c>
      <c r="D19" s="6">
        <v>100</v>
      </c>
      <c r="E19" s="6">
        <f t="shared" si="0"/>
        <v>0</v>
      </c>
      <c r="F19" s="5"/>
      <c r="G19" s="27" t="str">
        <f t="shared" si="1"/>
        <v/>
      </c>
    </row>
    <row r="20" spans="1:11">
      <c r="A20" s="2" t="s">
        <v>31</v>
      </c>
      <c r="B20" s="4" t="s">
        <v>24</v>
      </c>
      <c r="C20" s="6" t="s">
        <v>25</v>
      </c>
      <c r="D20" s="6">
        <v>290</v>
      </c>
      <c r="E20" s="6">
        <f t="shared" si="0"/>
        <v>0</v>
      </c>
      <c r="F20" s="5"/>
      <c r="G20" s="27" t="str">
        <f t="shared" si="1"/>
        <v/>
      </c>
    </row>
    <row r="21" spans="1:11">
      <c r="A21" s="2" t="s">
        <v>32</v>
      </c>
      <c r="B21" s="4" t="s">
        <v>24</v>
      </c>
      <c r="C21" s="6" t="s">
        <v>25</v>
      </c>
      <c r="D21" s="6">
        <v>15</v>
      </c>
      <c r="E21" s="6">
        <f t="shared" si="0"/>
        <v>0</v>
      </c>
      <c r="F21" s="5"/>
      <c r="G21" s="27" t="str">
        <f t="shared" si="1"/>
        <v/>
      </c>
    </row>
    <row r="22" spans="1:11">
      <c r="B22" s="6"/>
      <c r="D22" s="6"/>
      <c r="E22" s="6"/>
      <c r="F22" s="6"/>
    </row>
    <row r="23" spans="1:11" ht="12.75" customHeight="1">
      <c r="A23" s="7"/>
      <c r="B23" s="44" t="s">
        <v>33</v>
      </c>
      <c r="C23" s="45"/>
      <c r="D23" s="45"/>
      <c r="E23" s="45"/>
      <c r="F23" s="28"/>
    </row>
    <row r="24" spans="1:11" ht="12.75" customHeight="1">
      <c r="A24" s="2" t="s">
        <v>34</v>
      </c>
      <c r="B24" s="46"/>
      <c r="C24" s="49"/>
      <c r="D24" s="49"/>
      <c r="E24" s="49"/>
      <c r="F24" s="49"/>
      <c r="G24" s="49"/>
      <c r="H24" s="49"/>
      <c r="I24" s="49"/>
      <c r="J24" s="49"/>
    </row>
    <row r="25" spans="1:11" ht="12.75" customHeight="1">
      <c r="A25" s="2" t="s">
        <v>20</v>
      </c>
      <c r="B25" s="4" t="s">
        <v>21</v>
      </c>
      <c r="C25" s="28"/>
      <c r="D25" s="28"/>
      <c r="E25" s="28"/>
      <c r="F25" s="10"/>
    </row>
    <row r="26" spans="1:11" ht="12.75" customHeight="1">
      <c r="B26" s="4"/>
      <c r="C26" s="28"/>
      <c r="D26" s="28"/>
      <c r="E26" s="28"/>
    </row>
    <row r="27" spans="1:11" ht="12.75" customHeight="1">
      <c r="A27" s="7"/>
      <c r="B27" s="44" t="s">
        <v>35</v>
      </c>
      <c r="C27" s="45"/>
      <c r="D27" s="45"/>
      <c r="E27" s="45"/>
      <c r="F27" s="28"/>
    </row>
    <row r="28" spans="1:11" ht="12.75" customHeight="1">
      <c r="A28" s="2" t="s">
        <v>34</v>
      </c>
      <c r="B28" s="46"/>
      <c r="C28" s="49"/>
      <c r="D28" s="49"/>
      <c r="E28" s="49"/>
      <c r="F28" s="49"/>
      <c r="G28" s="49"/>
      <c r="H28" s="49"/>
      <c r="I28" s="49"/>
      <c r="J28" s="49"/>
    </row>
    <row r="29" spans="1:11" ht="12.75" customHeight="1">
      <c r="A29" s="2" t="s">
        <v>20</v>
      </c>
      <c r="B29" s="4" t="s">
        <v>21</v>
      </c>
      <c r="C29" s="28"/>
      <c r="D29" s="28"/>
      <c r="E29" s="28"/>
      <c r="F29" s="10"/>
    </row>
    <row r="30" spans="1:11">
      <c r="C30" s="14"/>
      <c r="D30" s="14"/>
      <c r="E30" s="14"/>
      <c r="F30" s="14"/>
    </row>
    <row r="31" spans="1:11" ht="15">
      <c r="A31" s="38" t="s">
        <v>36</v>
      </c>
      <c r="B31" s="39"/>
      <c r="C31" s="39"/>
      <c r="D31" s="39"/>
      <c r="E31" s="39"/>
      <c r="F31" s="39"/>
      <c r="G31" s="39"/>
      <c r="H31" s="39"/>
      <c r="I31" s="39"/>
      <c r="J31" s="39"/>
      <c r="K31" s="40"/>
    </row>
    <row r="32" spans="1:11">
      <c r="A32" s="8" t="s">
        <v>37</v>
      </c>
      <c r="B32" s="4" t="s">
        <v>38</v>
      </c>
      <c r="C32" s="17"/>
      <c r="D32" s="17"/>
      <c r="E32" s="17"/>
      <c r="F32" s="29">
        <f>F25</f>
        <v>0</v>
      </c>
      <c r="G32" s="17"/>
      <c r="H32" s="17"/>
      <c r="I32" s="17"/>
    </row>
    <row r="33" spans="1:12">
      <c r="A33" s="8" t="s">
        <v>39</v>
      </c>
      <c r="B33" s="4" t="s">
        <v>38</v>
      </c>
      <c r="C33" s="17"/>
      <c r="D33" s="17"/>
      <c r="E33" s="17"/>
      <c r="F33" s="29">
        <f>F29</f>
        <v>0</v>
      </c>
      <c r="G33" s="17"/>
      <c r="H33" s="17"/>
      <c r="I33" s="17"/>
    </row>
    <row r="34" spans="1:12">
      <c r="A34" s="8" t="s">
        <v>40</v>
      </c>
      <c r="B34" s="4" t="s">
        <v>38</v>
      </c>
      <c r="C34" s="17"/>
      <c r="D34" s="17"/>
      <c r="E34" s="17"/>
      <c r="F34" s="29">
        <f>F13/100</f>
        <v>0</v>
      </c>
      <c r="G34" s="17"/>
      <c r="H34" s="17"/>
      <c r="I34" s="17"/>
    </row>
    <row r="35" spans="1:12">
      <c r="A35" s="8" t="s">
        <v>41</v>
      </c>
      <c r="B35" s="4" t="s">
        <v>38</v>
      </c>
      <c r="C35" s="17"/>
      <c r="D35" s="17" t="s">
        <v>25</v>
      </c>
      <c r="E35" s="17"/>
      <c r="F35" s="30">
        <v>0.1</v>
      </c>
      <c r="G35" s="17"/>
      <c r="H35" s="17"/>
      <c r="I35" s="17"/>
    </row>
    <row r="36" spans="1:12">
      <c r="A36" s="8" t="s">
        <v>42</v>
      </c>
      <c r="B36" s="4" t="s">
        <v>43</v>
      </c>
      <c r="C36" s="17"/>
      <c r="D36" s="17"/>
      <c r="E36" s="17"/>
      <c r="F36" s="17">
        <f>F40*F35</f>
        <v>0</v>
      </c>
      <c r="G36" s="17"/>
      <c r="H36" s="17"/>
      <c r="I36" s="17"/>
    </row>
    <row r="37" spans="1:12">
      <c r="A37" s="8" t="str">
        <f>A34</f>
        <v>Compost / groenproduct</v>
      </c>
      <c r="B37" s="4" t="s">
        <v>43</v>
      </c>
      <c r="C37" s="17"/>
      <c r="D37" s="17"/>
      <c r="E37" s="17"/>
      <c r="F37" s="12"/>
      <c r="G37" s="17" t="s">
        <v>44</v>
      </c>
      <c r="H37" s="17">
        <f>F37*F34</f>
        <v>0</v>
      </c>
      <c r="I37" s="17" t="s">
        <v>43</v>
      </c>
    </row>
    <row r="38" spans="1:12">
      <c r="A38" s="8" t="s">
        <v>37</v>
      </c>
      <c r="B38" s="4" t="s">
        <v>43</v>
      </c>
      <c r="C38" s="17"/>
      <c r="D38" s="17"/>
      <c r="E38" s="17"/>
      <c r="F38" s="12"/>
      <c r="G38" s="17" t="s">
        <v>44</v>
      </c>
      <c r="H38" s="17">
        <f>F38*F25</f>
        <v>0</v>
      </c>
      <c r="I38" s="17" t="s">
        <v>43</v>
      </c>
    </row>
    <row r="39" spans="1:12">
      <c r="A39" s="8" t="s">
        <v>39</v>
      </c>
      <c r="B39" s="4" t="s">
        <v>43</v>
      </c>
      <c r="C39" s="17"/>
      <c r="D39" s="17"/>
      <c r="E39" s="17"/>
      <c r="F39" s="12"/>
      <c r="G39" s="17" t="s">
        <v>44</v>
      </c>
      <c r="H39" s="17">
        <f>F39*F29</f>
        <v>0</v>
      </c>
      <c r="I39" s="17" t="s">
        <v>43</v>
      </c>
    </row>
    <row r="40" spans="1:12">
      <c r="A40" s="8" t="s">
        <v>45</v>
      </c>
      <c r="B40" s="4" t="s">
        <v>43</v>
      </c>
      <c r="C40" s="4"/>
      <c r="D40" s="17"/>
      <c r="E40" s="17"/>
      <c r="F40" s="31">
        <f>F37+F38+F39</f>
        <v>0</v>
      </c>
      <c r="G40" s="17"/>
      <c r="H40" s="17">
        <f>SUM(H37:H39)</f>
        <v>0</v>
      </c>
      <c r="I40" s="17"/>
    </row>
    <row r="41" spans="1:12">
      <c r="A41" s="8" t="s">
        <v>45</v>
      </c>
      <c r="B41" s="4" t="s">
        <v>46</v>
      </c>
      <c r="C41" s="4"/>
      <c r="D41" s="17"/>
      <c r="E41" s="17"/>
      <c r="F41" s="31" t="e">
        <f>F48+F50+F52</f>
        <v>#DIV/0!</v>
      </c>
    </row>
    <row r="42" spans="1:12">
      <c r="B42" s="6"/>
      <c r="F42" s="32"/>
    </row>
    <row r="43" spans="1:12">
      <c r="A43" s="2" t="s">
        <v>47</v>
      </c>
      <c r="B43" s="4" t="s">
        <v>21</v>
      </c>
      <c r="F43" s="33" t="e">
        <f>H40/F40</f>
        <v>#DIV/0!</v>
      </c>
    </row>
    <row r="44" spans="1:12">
      <c r="A44" s="2" t="s">
        <v>48</v>
      </c>
      <c r="F44" s="8" t="str">
        <f>IF(H40&gt;F36,"nee","ja")</f>
        <v>ja</v>
      </c>
    </row>
    <row r="45" spans="1:12">
      <c r="B45" s="4"/>
      <c r="F45" s="32"/>
    </row>
    <row r="46" spans="1:12" ht="15">
      <c r="A46" s="38" t="s">
        <v>49</v>
      </c>
      <c r="B46" s="39"/>
      <c r="C46" s="39"/>
      <c r="D46" s="39"/>
      <c r="E46" s="39"/>
      <c r="F46" s="39"/>
      <c r="G46" s="39"/>
      <c r="H46" s="39"/>
      <c r="I46" s="39"/>
      <c r="J46" s="39"/>
      <c r="K46" s="40"/>
      <c r="L46" s="34"/>
    </row>
    <row r="47" spans="1:12">
      <c r="A47" s="8" t="s">
        <v>40</v>
      </c>
      <c r="B47" s="4" t="s">
        <v>50</v>
      </c>
      <c r="C47" s="17"/>
      <c r="D47" s="17"/>
      <c r="E47" s="17"/>
      <c r="F47" s="13"/>
      <c r="G47" s="17"/>
      <c r="H47" s="17"/>
      <c r="I47" s="17"/>
      <c r="J47" s="17" t="s">
        <v>51</v>
      </c>
    </row>
    <row r="48" spans="1:12">
      <c r="A48" s="8" t="s">
        <v>40</v>
      </c>
      <c r="B48" s="4" t="s">
        <v>46</v>
      </c>
      <c r="C48" s="17"/>
      <c r="D48" s="17"/>
      <c r="E48" s="17"/>
      <c r="F48" s="35" t="e">
        <f>F37/F47</f>
        <v>#DIV/0!</v>
      </c>
      <c r="G48" s="17"/>
      <c r="H48" s="17"/>
      <c r="I48" s="17"/>
      <c r="J48" s="17" t="s">
        <v>52</v>
      </c>
    </row>
    <row r="49" spans="1:12">
      <c r="A49" s="8" t="s">
        <v>37</v>
      </c>
      <c r="B49" s="4" t="s">
        <v>53</v>
      </c>
      <c r="C49" s="17"/>
      <c r="D49" s="17"/>
      <c r="E49" s="17"/>
      <c r="F49" s="13"/>
      <c r="G49" s="17"/>
      <c r="H49" s="17"/>
      <c r="I49" s="17"/>
      <c r="J49" s="17" t="s">
        <v>51</v>
      </c>
    </row>
    <row r="50" spans="1:12">
      <c r="A50" s="8" t="s">
        <v>37</v>
      </c>
      <c r="B50" s="4" t="s">
        <v>46</v>
      </c>
      <c r="C50" s="17"/>
      <c r="D50" s="17"/>
      <c r="E50" s="17"/>
      <c r="F50" s="35" t="e">
        <f>F38/F49</f>
        <v>#DIV/0!</v>
      </c>
      <c r="G50" s="17"/>
      <c r="H50" s="17"/>
      <c r="I50" s="17"/>
      <c r="J50" s="17" t="s">
        <v>52</v>
      </c>
    </row>
    <row r="51" spans="1:12">
      <c r="A51" s="8" t="s">
        <v>39</v>
      </c>
      <c r="B51" s="4" t="s">
        <v>53</v>
      </c>
      <c r="C51" s="17"/>
      <c r="D51" s="17"/>
      <c r="E51" s="17"/>
      <c r="F51" s="13"/>
      <c r="G51" s="17"/>
      <c r="H51" s="17"/>
      <c r="I51" s="17"/>
      <c r="J51" s="17" t="s">
        <v>51</v>
      </c>
    </row>
    <row r="52" spans="1:12">
      <c r="A52" s="8" t="s">
        <v>39</v>
      </c>
      <c r="B52" s="4" t="s">
        <v>46</v>
      </c>
      <c r="C52" s="17"/>
      <c r="D52" s="17"/>
      <c r="E52" s="17"/>
      <c r="F52" s="35" t="e">
        <f>F39/F51</f>
        <v>#DIV/0!</v>
      </c>
      <c r="G52" s="17"/>
      <c r="H52" s="17"/>
      <c r="I52" s="17"/>
      <c r="J52" s="17" t="s">
        <v>52</v>
      </c>
    </row>
    <row r="53" spans="1:12">
      <c r="A53" s="8" t="s">
        <v>54</v>
      </c>
      <c r="B53" s="4" t="s">
        <v>55</v>
      </c>
      <c r="C53" s="4">
        <v>1</v>
      </c>
      <c r="D53" s="36" t="s">
        <v>56</v>
      </c>
      <c r="E53" s="17"/>
      <c r="F53" s="37" t="e">
        <f>(F50+F52)/F48</f>
        <v>#DIV/0!</v>
      </c>
      <c r="G53" s="17"/>
      <c r="H53" s="17"/>
      <c r="J53" s="17" t="s">
        <v>57</v>
      </c>
    </row>
    <row r="54" spans="1:12">
      <c r="A54" s="8"/>
      <c r="B54" s="4" t="s">
        <v>55</v>
      </c>
      <c r="C54" s="4">
        <v>2</v>
      </c>
      <c r="D54" s="36" t="s">
        <v>56</v>
      </c>
      <c r="E54" s="17"/>
      <c r="F54" s="37" t="e">
        <f>C54*F53</f>
        <v>#DIV/0!</v>
      </c>
      <c r="G54" s="17"/>
      <c r="H54" s="17"/>
      <c r="J54" s="17" t="s">
        <v>57</v>
      </c>
    </row>
    <row r="55" spans="1:12">
      <c r="A55" s="8"/>
      <c r="B55" s="4" t="s">
        <v>55</v>
      </c>
      <c r="C55" s="4">
        <v>3</v>
      </c>
      <c r="D55" s="36" t="s">
        <v>56</v>
      </c>
      <c r="E55" s="17"/>
      <c r="F55" s="37" t="e">
        <f>C55*F53</f>
        <v>#DIV/0!</v>
      </c>
      <c r="G55" s="17"/>
      <c r="H55" s="17"/>
      <c r="J55" s="17" t="s">
        <v>57</v>
      </c>
    </row>
    <row r="56" spans="1:12">
      <c r="A56" s="8"/>
      <c r="B56" s="4" t="s">
        <v>55</v>
      </c>
      <c r="C56" s="4">
        <v>4</v>
      </c>
      <c r="D56" s="36" t="s">
        <v>56</v>
      </c>
      <c r="E56" s="17"/>
      <c r="F56" s="37" t="e">
        <f>C56*F53</f>
        <v>#DIV/0!</v>
      </c>
      <c r="G56" s="17"/>
      <c r="H56" s="17"/>
      <c r="J56" s="17" t="s">
        <v>57</v>
      </c>
    </row>
    <row r="62" spans="1:12" ht="15">
      <c r="A62"/>
      <c r="B62" s="16"/>
      <c r="C62" s="7" t="s">
        <v>58</v>
      </c>
      <c r="D62" s="41">
        <v>45758</v>
      </c>
      <c r="E62" s="51"/>
      <c r="F62" s="50"/>
      <c r="G62" s="17"/>
      <c r="H62" s="17"/>
      <c r="I62" s="17"/>
      <c r="J62" s="17"/>
      <c r="K62" s="17"/>
      <c r="L62" s="17"/>
    </row>
    <row r="63" spans="1:12" ht="12.75">
      <c r="A63" s="18"/>
      <c r="B63" s="42" t="s">
        <v>59</v>
      </c>
      <c r="C63" s="43"/>
      <c r="D63" s="19" t="s">
        <v>60</v>
      </c>
      <c r="E63" s="17"/>
      <c r="F63" s="17"/>
      <c r="G63" s="17"/>
      <c r="H63" s="16"/>
      <c r="I63" s="17"/>
      <c r="J63" s="17"/>
      <c r="K63" s="17"/>
      <c r="L63" s="17"/>
    </row>
    <row r="64" spans="1:12" ht="12.75">
      <c r="A64" s="18"/>
      <c r="B64" s="16"/>
      <c r="C64" s="7" t="s">
        <v>61</v>
      </c>
      <c r="D64" s="20" t="s">
        <v>62</v>
      </c>
      <c r="E64" s="16"/>
      <c r="F64" s="16"/>
      <c r="G64" s="16"/>
      <c r="H64" s="16"/>
      <c r="I64" s="17"/>
      <c r="J64" s="17"/>
      <c r="K64" s="17"/>
      <c r="L64" s="17"/>
    </row>
    <row r="65" spans="1:12">
      <c r="A65" s="21"/>
      <c r="B65" s="16"/>
      <c r="C65" s="7" t="s">
        <v>63</v>
      </c>
      <c r="D65" s="9" t="s">
        <v>64</v>
      </c>
      <c r="E65" s="16"/>
      <c r="F65" s="16"/>
      <c r="G65" s="16"/>
      <c r="H65" s="16"/>
      <c r="I65" s="17"/>
      <c r="J65" s="17"/>
      <c r="K65" s="17"/>
      <c r="L65" s="17"/>
    </row>
    <row r="66" spans="1:12">
      <c r="A66" s="22"/>
      <c r="B66" s="23"/>
      <c r="C66" s="23"/>
      <c r="D66" s="23"/>
      <c r="E66" s="23"/>
      <c r="F66" s="23"/>
      <c r="G66" s="23"/>
      <c r="H66" s="23"/>
      <c r="I66" s="17"/>
      <c r="J66" s="17"/>
      <c r="K66" s="17"/>
      <c r="L66" s="17"/>
    </row>
  </sheetData>
  <sheetProtection algorithmName="SHA-512" hashValue="51pnkqF5gkVhNnG/lqd5k8Fy7chmAsnQa4Pdy4r3CXXcVYd/T2lqts+TfwXepfjOoX3OULvwWcsvqCGCOII5RA==" saltValue="5sk0NhdC+bkdyt932ZvgYg==" spinCount="100000" sheet="1" selectLockedCells="1"/>
  <mergeCells count="16">
    <mergeCell ref="B24:J24"/>
    <mergeCell ref="B4:J4"/>
    <mergeCell ref="B2:J2"/>
    <mergeCell ref="B3:J3"/>
    <mergeCell ref="B5:J5"/>
    <mergeCell ref="B23:E23"/>
    <mergeCell ref="B6:J6"/>
    <mergeCell ref="B7:J7"/>
    <mergeCell ref="B9:J9"/>
    <mergeCell ref="B10:J10"/>
    <mergeCell ref="A46:K46"/>
    <mergeCell ref="A31:K31"/>
    <mergeCell ref="D62:F62"/>
    <mergeCell ref="B63:C63"/>
    <mergeCell ref="B27:E27"/>
    <mergeCell ref="B28:J28"/>
  </mergeCells>
  <conditionalFormatting sqref="F13">
    <cfRule type="cellIs" dxfId="3" priority="14" stopIfTrue="1" operator="lessThanOrEqual">
      <formula>$D$13</formula>
    </cfRule>
  </conditionalFormatting>
  <conditionalFormatting sqref="F14">
    <cfRule type="cellIs" dxfId="2" priority="13" stopIfTrue="1" operator="greaterThanOrEqual">
      <formula>$D$14</formula>
    </cfRule>
  </conditionalFormatting>
  <conditionalFormatting sqref="F15:F21">
    <cfRule type="cellIs" dxfId="1" priority="1" stopIfTrue="1" operator="greaterThanOrEqual">
      <formula>$D15</formula>
    </cfRule>
  </conditionalFormatting>
  <conditionalFormatting sqref="F22">
    <cfRule type="cellIs" dxfId="0" priority="6" stopIfTrue="1" operator="greaterThanOrEqual">
      <formula>$E$21</formula>
    </cfRule>
  </conditionalFormatting>
  <hyperlinks>
    <hyperlink ref="D65" r:id="rId1" display="www.bosmilieuadvies.nl" xr:uid="{00000000-0004-0000-0000-000000000000}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cols>
    <col min="1" max="256" width="8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cols>
    <col min="1" max="256" width="8.8554687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5" ma:contentTypeDescription="Een nieuw document maken." ma:contentTypeScope="" ma:versionID="f81485512a14250dd174febd17ef7814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a09f66bdba9aa3e0f321017bfbed28d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3C22AA-8172-4741-8EDF-0A9544A302D6}"/>
</file>

<file path=customXml/itemProps2.xml><?xml version="1.0" encoding="utf-8"?>
<ds:datastoreItem xmlns:ds="http://schemas.openxmlformats.org/officeDocument/2006/customXml" ds:itemID="{62169D04-726A-4E15-A19D-BD71E79A27E5}"/>
</file>

<file path=customXml/itemProps3.xml><?xml version="1.0" encoding="utf-8"?>
<ds:datastoreItem xmlns:ds="http://schemas.openxmlformats.org/officeDocument/2006/customXml" ds:itemID="{14FBBEEF-AA85-4536-A8E9-BE002ED58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16 Berekening samengesteld product BRL 9335-4.xltx</dc:title>
  <dc:subject/>
  <dc:creator>Davey van Gemeren</dc:creator>
  <cp:keywords/>
  <dc:description/>
  <cp:lastModifiedBy>Steven Bookelmann</cp:lastModifiedBy>
  <cp:revision/>
  <dcterms:created xsi:type="dcterms:W3CDTF">2009-04-07T07:55:54Z</dcterms:created>
  <dcterms:modified xsi:type="dcterms:W3CDTF">2025-05-28T07:02:46Z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Thema">
    <vt:lpwstr/>
  </property>
  <property fmtid="{D5CDD505-2E9C-101B-9397-08002B2CF9AE}" pid="4" name="qnh_Documenttype">
    <vt:lpwstr>1;#Rapport|85a594fe-3106-46ac-b3c0-b464bec78302</vt:lpwstr>
  </property>
  <property fmtid="{D5CDD505-2E9C-101B-9397-08002B2CF9AE}" pid="5" name="qnh_Project fase">
    <vt:lpwstr/>
  </property>
  <property fmtid="{D5CDD505-2E9C-101B-9397-08002B2CF9AE}" pid="6" name="g90545c5b6f64f5e87f02626160dd601">
    <vt:lpwstr>Rapport|85a594fe-3106-46ac-b3c0-b464bec78302</vt:lpwstr>
  </property>
  <property fmtid="{D5CDD505-2E9C-101B-9397-08002B2CF9AE}" pid="7" name="nde2fff05a9c49fbb0358c17f1fbb436">
    <vt:lpwstr/>
  </property>
  <property fmtid="{D5CDD505-2E9C-101B-9397-08002B2CF9AE}" pid="8" name="h509f7175bb441ed87e1b5daa9451d82">
    <vt:lpwstr/>
  </property>
  <property fmtid="{D5CDD505-2E9C-101B-9397-08002B2CF9AE}" pid="9" name="qnh_Project_x0020_fase">
    <vt:lpwstr/>
  </property>
  <property fmtid="{D5CDD505-2E9C-101B-9397-08002B2CF9AE}" pid="10" name="MediaServiceImageTags">
    <vt:lpwstr/>
  </property>
</Properties>
</file>