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EDA01\Documents\"/>
    </mc:Choice>
  </mc:AlternateContent>
  <xr:revisionPtr revIDLastSave="0" documentId="8_{06926FD5-9E8E-4299-BF6F-B49FC237D4EF}" xr6:coauthVersionLast="47" xr6:coauthVersionMax="47" xr10:uidLastSave="{00000000-0000-0000-0000-000000000000}"/>
  <bookViews>
    <workbookView xWindow="-110" yWindow="-110" windowWidth="19420" windowHeight="11500" tabRatio="775" xr2:uid="{00000000-000D-0000-FFFF-FFFF00000000}"/>
  </bookViews>
  <sheets>
    <sheet name="gunningscriterium SEB" sheetId="21" r:id="rId1"/>
    <sheet name="invulblad opdrachtnemer" sheetId="24" r:id="rId2"/>
    <sheet name="logboek opdrachtnemer" sheetId="31" r:id="rId3"/>
    <sheet name="subsidie opdrachtgever" sheetId="36" state="hidden" r:id="rId4"/>
    <sheet name="beoordeling opdrachtgever" sheetId="42" state="hidden" r:id="rId5"/>
    <sheet name="machinelijst SEB" sheetId="32" r:id="rId6"/>
  </sheets>
  <externalReferences>
    <externalReference r:id="rId7"/>
  </externalReferences>
  <definedNames>
    <definedName name="_xlnm._FilterDatabase" localSheetId="3" hidden="1">'subsidie opdrachtgever'!$G$9:$G$56</definedName>
    <definedName name="aantalON">[1]dashboard!$B$5</definedName>
    <definedName name="_xlnm.Print_Area" localSheetId="4">'beoordeling opdrachtgever'!$A$1:$N$24</definedName>
    <definedName name="_xlnm.Print_Area" localSheetId="0">'gunningscriterium SEB'!$A$1:$N$38</definedName>
    <definedName name="_xlnm.Print_Area" localSheetId="1">'invulblad opdrachtnemer'!$A$1:$J$40</definedName>
    <definedName name="_xlnm.Print_Area" localSheetId="2">'logboek opdrachtnemer'!$A$1:$BO$40</definedName>
    <definedName name="_xlnm.Print_Area" localSheetId="3">'subsidie opdrachtgever'!$A$1:$N$68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steksnummer">[1]dashboard!$B$3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CAkorting">[1]dashboard!$B$9</definedName>
    <definedName name="deklaagCIRCdrempel">#REF!</definedName>
    <definedName name="deklaagCIRCdrempel2">[1]dashboard!$C$27</definedName>
    <definedName name="deklaagCIRCdrempel3">[1]dashboard!$D$27</definedName>
    <definedName name="deklaagCIRCdrempel4">[1]dashboard!$E$27</definedName>
    <definedName name="deklaagCIRCfactor">#REF!</definedName>
    <definedName name="deklaagCIRCkorting">#REF!</definedName>
    <definedName name="deklaagCIRCplafond">#REF!</definedName>
    <definedName name="deklaagCIRCplafond2">[1]dashboard!$C$28</definedName>
    <definedName name="deklaagCIRCplafond3">[1]dashboard!$D$28</definedName>
    <definedName name="deklaagCIRCplafond4">[1]dashboard!$E$28</definedName>
    <definedName name="deklaagGARdrempel">#REF!</definedName>
    <definedName name="deklaagGARdrempel2">[1]dashboard!$C$29</definedName>
    <definedName name="deklaagGARdrempel3">[1]dashboard!$D$29</definedName>
    <definedName name="deklaagGARdrempel4">[1]dashboard!$E$29</definedName>
    <definedName name="deklaagGARkorting">#REF!</definedName>
    <definedName name="deklaagGARplafond">#REF!</definedName>
    <definedName name="deklaagGARplafond2">[1]dashboard!$C$30</definedName>
    <definedName name="deklaagGARplafond3">[1]dashboard!$D$30</definedName>
    <definedName name="deklaagGARplafond4">[1]dashboard!$E$30</definedName>
    <definedName name="deklaagMAXkorting">#REF!</definedName>
    <definedName name="deklaagMKIdrempel">#REF!</definedName>
    <definedName name="deklaagMKIdrempel2">[1]dashboard!$C$25</definedName>
    <definedName name="deklaagMKIdrempel3">[1]dashboard!$D$25</definedName>
    <definedName name="deklaagMKIdrempel4">[1]dashboard!$E$25</definedName>
    <definedName name="deklaagMKIfactor">#REF!</definedName>
    <definedName name="deklaagMKIkorting">#REF!</definedName>
    <definedName name="deklaagMKIplafond">#REF!</definedName>
    <definedName name="deklaagMKIplafond2">[1]dashboard!$C$26</definedName>
    <definedName name="deklaagMKIplafond3">[1]dashboard!$D$26</definedName>
    <definedName name="deklaagMKIplafond4">[1]dashboard!$E$26</definedName>
    <definedName name="dpost1">[1]dashboard!$B$24</definedName>
    <definedName name="dpost2">[1]dashboard!$C$24</definedName>
    <definedName name="dpost3">[1]dashboard!$D$24</definedName>
    <definedName name="dpost4">[1]dashboard!$E$24</definedName>
    <definedName name="dsoort1">[1]dashboard!$B$23</definedName>
    <definedName name="dsoort2">[1]dashboard!$C$23</definedName>
    <definedName name="dsoort3">[1]dashboard!$D$23</definedName>
    <definedName name="dsoort4">[1]dashboard!$E$23</definedName>
    <definedName name="kortingTOTAAL">#REF!</definedName>
    <definedName name="machinelijst">'machinelijst SEB'!$D$7:$D$90</definedName>
    <definedName name="MAXkorting">[1]dashboard!$B$20</definedName>
    <definedName name="onderCIRCdrempel">#REF!</definedName>
    <definedName name="onderCIRCdrempel2">[1]dashboard!$C$57</definedName>
    <definedName name="onderCIRCdrempel3">[1]dashboard!$D$57</definedName>
    <definedName name="onderCIRCdrempel4">[1]dashboard!$E$57</definedName>
    <definedName name="onderCIRCfactor">#REF!</definedName>
    <definedName name="onderCIRCkorting">#REF!</definedName>
    <definedName name="onderCIRCplafond">#REF!</definedName>
    <definedName name="onderCIRCplafond2">[1]dashboard!$C$58</definedName>
    <definedName name="onderCIRCplafond3">[1]dashboard!$D$58</definedName>
    <definedName name="onderCIRCplafond4">[1]dashboard!$E$58</definedName>
    <definedName name="onderGARdrempel">#REF!</definedName>
    <definedName name="onderGARdrempel2">[1]dashboard!$C$59</definedName>
    <definedName name="onderGARdrempel3">[1]dashboard!$D$59</definedName>
    <definedName name="onderGARdrempel4">[1]dashboard!$E$59</definedName>
    <definedName name="onderGARkorting">#REF!</definedName>
    <definedName name="onderGARplafond">#REF!</definedName>
    <definedName name="onderGARplafond2">[1]dashboard!$C$60</definedName>
    <definedName name="onderGARplafond3">[1]dashboard!$D$60</definedName>
    <definedName name="onderGARplafond4">[1]dashboard!$E$60</definedName>
    <definedName name="onderMAXkorting">#REF!</definedName>
    <definedName name="onderMKIdrempel">#REF!</definedName>
    <definedName name="onderMKIdrempel2">[1]dashboard!$C$55</definedName>
    <definedName name="onderMKIdrempel3">[1]dashboard!$D$55</definedName>
    <definedName name="onderMKIdrempel4">[1]dashboard!$E$55</definedName>
    <definedName name="onderMKIfactor">#REF!</definedName>
    <definedName name="onderMKIkorting">#REF!</definedName>
    <definedName name="onderMKIplafond">#REF!</definedName>
    <definedName name="onderMKIplafond2">[1]dashboard!$C$56</definedName>
    <definedName name="onderMKIplafond3">[1]dashboard!$D$56</definedName>
    <definedName name="onderMKIplafond4">[1]dashboard!$E$56</definedName>
    <definedName name="opost1">[1]dashboard!$B$54</definedName>
    <definedName name="opost2">[1]dashboard!$C$54</definedName>
    <definedName name="opost3">[1]dashboard!$D$54</definedName>
    <definedName name="opost4">[1]dashboard!$E$54</definedName>
    <definedName name="osoort1">[1]dashboard!$B$53</definedName>
    <definedName name="osoort2">[1]dashboard!$C$53</definedName>
    <definedName name="osoort3">[1]dashboard!$D$53</definedName>
    <definedName name="osoort4">[1]dashboard!$E$53</definedName>
    <definedName name="projectnaam">[1]dashboard!$B$4</definedName>
    <definedName name="roodCIRCdrempel">#REF!</definedName>
    <definedName name="roodCIRCdrempel2">[1]dashboard!$C$37</definedName>
    <definedName name="roodCIRCdrempel3">[1]dashboard!$D$37</definedName>
    <definedName name="roodCIRCdrempel4">[1]dashboard!$E$37</definedName>
    <definedName name="roodCIRCkorting">#REF!</definedName>
    <definedName name="roodCIRCplafond">#REF!</definedName>
    <definedName name="roodCIRCplafond2">[1]dashboard!$C$38</definedName>
    <definedName name="roodCIRCplafond3">[1]dashboard!$D$38</definedName>
    <definedName name="roodCIRCplafond4">[1]dashboard!$E$38</definedName>
    <definedName name="roodGARdrempel">#REF!</definedName>
    <definedName name="roodGARdrempel2">[1]dashboard!$C$39</definedName>
    <definedName name="roodGARdrempel3">[1]dashboard!$D$39</definedName>
    <definedName name="roodGARdrempel4">[1]dashboard!$E$39</definedName>
    <definedName name="roodGARkorting">#REF!</definedName>
    <definedName name="roodGARplafond">#REF!</definedName>
    <definedName name="roodGARplafond2">[1]dashboard!$C$40</definedName>
    <definedName name="roodGARplafond3">[1]dashboard!$D$40</definedName>
    <definedName name="roodGARplafond4">[1]dashboard!$E$40</definedName>
    <definedName name="roodMKIdrempel">#REF!</definedName>
    <definedName name="roodMKIdrempel2">[1]dashboard!$C$35</definedName>
    <definedName name="roodMKIdrempel3">[1]dashboard!$D$35</definedName>
    <definedName name="roodMKIdrempel4">[1]dashboard!$E$35</definedName>
    <definedName name="roodMKIkorting">#REF!</definedName>
    <definedName name="roodMKIplafond">#REF!</definedName>
    <definedName name="roodMKIplafond2">[1]dashboard!$C$36</definedName>
    <definedName name="roodMKIplafond3">[1]dashboard!$D$36</definedName>
    <definedName name="roodMKIplafond4">[1]dashboard!$E$36</definedName>
    <definedName name="rpost1">[1]dashboard!$B$34</definedName>
    <definedName name="rpost2">[1]dashboard!$C$34</definedName>
    <definedName name="rpost3">[1]dashboard!$D$34</definedName>
    <definedName name="rpost4">[1]dashboard!$E$34</definedName>
    <definedName name="rsoort1">[1]dashboard!$B$33</definedName>
    <definedName name="rsoort2">[1]dashboard!$C$33</definedName>
    <definedName name="rsoort3">[1]dashboard!$D$33</definedName>
    <definedName name="rsoort4">[1]dashboard!$E$33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post1">[1]dashboard!$B$44</definedName>
    <definedName name="tpost2">[1]dashboard!$C$44</definedName>
    <definedName name="tpost3">[1]dashboard!$D$44</definedName>
    <definedName name="tpost4">[1]dashboard!$E$44</definedName>
    <definedName name="tsoort1">[1]dashboard!$B$43</definedName>
    <definedName name="tsoort2">[1]dashboard!$C$43</definedName>
    <definedName name="tsoort3">[1]dashboard!$D$43</definedName>
    <definedName name="tsoort4">[1]dashboard!$E$43</definedName>
    <definedName name="tussenCIRCdrempel">#REF!</definedName>
    <definedName name="tussenCIRCdrempel2">[1]dashboard!$C$47</definedName>
    <definedName name="tussenCIRCdrempel3">[1]dashboard!$D$47</definedName>
    <definedName name="tussenCIRCdrempel4">[1]dashboard!$E$47</definedName>
    <definedName name="tussenCIRCfactor">#REF!</definedName>
    <definedName name="tussenCIRCkorting">#REF!</definedName>
    <definedName name="tussenCIRCplafond">#REF!</definedName>
    <definedName name="tussenCIRCplafond2">[1]dashboard!$C$48</definedName>
    <definedName name="tussenCIRCplafond3">[1]dashboard!$D$48</definedName>
    <definedName name="tussenCIRCplafond4">[1]dashboard!$E$48</definedName>
    <definedName name="tussenGARdrempel">#REF!</definedName>
    <definedName name="tussenGARdrempel2">[1]dashboard!$C$49</definedName>
    <definedName name="tussenGARdrempel3">[1]dashboard!$D$49</definedName>
    <definedName name="tussenGARdrempel4">[1]dashboard!$E$49</definedName>
    <definedName name="tussenGARkorting">#REF!</definedName>
    <definedName name="tussenGARplafond">#REF!</definedName>
    <definedName name="tussenGARplafond2">[1]dashboard!$C$50</definedName>
    <definedName name="tussenGARplafond3">[1]dashboard!$D$50</definedName>
    <definedName name="tussenGARplafond4">[1]dashboard!$E$50</definedName>
    <definedName name="tussenMAXkorting">#REF!</definedName>
    <definedName name="tussenMKIdrempel">#REF!</definedName>
    <definedName name="tussenMKIdrempel2">[1]dashboard!$C$45</definedName>
    <definedName name="tussenMKIdrempel3">[1]dashboard!$D$45</definedName>
    <definedName name="tussenMKIdrempel4">[1]dashboard!$E$45</definedName>
    <definedName name="tussenMKIkorting">#REF!</definedName>
    <definedName name="tussenMKIplafond">#REF!</definedName>
    <definedName name="tussenMKIplafond2">[1]dashboard!$C$46</definedName>
    <definedName name="tussenMKIplafond3">[1]dashboard!$D$46</definedName>
    <definedName name="tussenMKIplafond4">[1]dashboard!$E$46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2" i="31" l="1"/>
  <c r="Z31" i="31"/>
  <c r="Z30" i="31"/>
  <c r="Z29" i="31"/>
  <c r="Z28" i="31"/>
  <c r="Z27" i="31"/>
  <c r="Z26" i="31"/>
  <c r="Z25" i="31"/>
  <c r="Z24" i="31"/>
  <c r="Z23" i="31"/>
  <c r="AN32" i="31"/>
  <c r="AN31" i="31"/>
  <c r="AN30" i="31"/>
  <c r="AN29" i="31"/>
  <c r="AN28" i="31"/>
  <c r="AN27" i="31"/>
  <c r="AN26" i="31"/>
  <c r="AN25" i="31"/>
  <c r="AN24" i="31"/>
  <c r="AN23" i="31"/>
  <c r="BB32" i="31"/>
  <c r="AO32" i="31" s="1"/>
  <c r="AA32" i="31" s="1"/>
  <c r="BB31" i="31"/>
  <c r="BB30" i="31"/>
  <c r="BB29" i="31"/>
  <c r="AO29" i="31" s="1"/>
  <c r="BB28" i="31"/>
  <c r="BB27" i="31"/>
  <c r="AO27" i="31" s="1"/>
  <c r="BB26" i="31"/>
  <c r="BB25" i="31"/>
  <c r="BB24" i="31"/>
  <c r="BB23" i="31"/>
  <c r="BB11" i="31"/>
  <c r="AO11" i="31" s="1"/>
  <c r="BB12" i="31"/>
  <c r="BB13" i="31"/>
  <c r="AO13" i="31" s="1"/>
  <c r="BB14" i="31"/>
  <c r="BB15" i="31"/>
  <c r="AO15" i="31" s="1"/>
  <c r="BB16" i="31"/>
  <c r="BB17" i="31"/>
  <c r="BB18" i="31"/>
  <c r="BB19" i="31"/>
  <c r="BB10" i="31"/>
  <c r="AO10" i="31"/>
  <c r="AN11" i="31"/>
  <c r="AN12" i="31"/>
  <c r="AN13" i="31"/>
  <c r="AN14" i="31"/>
  <c r="AN15" i="31"/>
  <c r="AN16" i="31"/>
  <c r="AN17" i="31"/>
  <c r="AN18" i="31"/>
  <c r="AN19" i="31"/>
  <c r="AN10" i="31"/>
  <c r="AA10" i="31"/>
  <c r="Z11" i="31"/>
  <c r="Z12" i="31"/>
  <c r="Z13" i="31"/>
  <c r="Z14" i="31"/>
  <c r="Z15" i="31"/>
  <c r="Z16" i="31"/>
  <c r="Z17" i="31"/>
  <c r="Z18" i="31"/>
  <c r="Z19" i="31"/>
  <c r="Z10" i="31"/>
  <c r="L10" i="31"/>
  <c r="M38" i="31"/>
  <c r="M56" i="31"/>
  <c r="M55" i="31"/>
  <c r="M54" i="31"/>
  <c r="M53" i="31"/>
  <c r="M52" i="31"/>
  <c r="M48" i="31"/>
  <c r="M47" i="31"/>
  <c r="M46" i="31"/>
  <c r="M45" i="31"/>
  <c r="M44" i="31"/>
  <c r="AA56" i="31"/>
  <c r="AA55" i="31"/>
  <c r="AA54" i="31"/>
  <c r="AA53" i="31"/>
  <c r="AA52" i="31"/>
  <c r="AO56" i="31"/>
  <c r="AO55" i="31"/>
  <c r="AO54" i="31"/>
  <c r="AO53" i="31"/>
  <c r="AO52" i="31"/>
  <c r="BC56" i="31"/>
  <c r="BC55" i="31"/>
  <c r="BC54" i="31"/>
  <c r="BC53" i="31"/>
  <c r="BC52" i="31"/>
  <c r="BC48" i="31"/>
  <c r="BC47" i="31"/>
  <c r="BC46" i="31"/>
  <c r="BC45" i="31"/>
  <c r="BC44" i="31"/>
  <c r="AO48" i="31"/>
  <c r="AO47" i="31"/>
  <c r="AO46" i="31"/>
  <c r="AO45" i="31"/>
  <c r="AO44" i="31"/>
  <c r="AA48" i="31"/>
  <c r="AA47" i="31"/>
  <c r="AA46" i="31"/>
  <c r="AA45" i="31"/>
  <c r="AA44" i="31"/>
  <c r="BC40" i="31"/>
  <c r="BC39" i="31"/>
  <c r="BC38" i="31"/>
  <c r="BC37" i="31"/>
  <c r="BC36" i="31"/>
  <c r="AO40" i="31"/>
  <c r="AO39" i="31"/>
  <c r="AO38" i="31"/>
  <c r="AO37" i="31"/>
  <c r="AO36" i="31"/>
  <c r="AA40" i="31"/>
  <c r="AA39" i="31"/>
  <c r="AA38" i="31"/>
  <c r="AA37" i="31"/>
  <c r="AA36" i="31"/>
  <c r="M40" i="31"/>
  <c r="M39" i="31"/>
  <c r="M37" i="31"/>
  <c r="M36" i="31"/>
  <c r="M32" i="31"/>
  <c r="M31" i="31"/>
  <c r="M30" i="31"/>
  <c r="M29" i="31"/>
  <c r="M28" i="31"/>
  <c r="M27" i="31"/>
  <c r="M26" i="31"/>
  <c r="M25" i="31"/>
  <c r="M24" i="31"/>
  <c r="M23" i="31"/>
  <c r="M11" i="31"/>
  <c r="M10" i="31"/>
  <c r="M12" i="31"/>
  <c r="M13" i="31"/>
  <c r="M14" i="31"/>
  <c r="M15" i="31"/>
  <c r="M16" i="31"/>
  <c r="M17" i="31"/>
  <c r="M18" i="31"/>
  <c r="M19" i="31"/>
  <c r="BC32" i="31"/>
  <c r="BC31" i="31"/>
  <c r="AO31" i="31"/>
  <c r="AA31" i="31" s="1"/>
  <c r="BC30" i="31"/>
  <c r="AO30" i="31"/>
  <c r="AA30" i="31" s="1"/>
  <c r="BC29" i="31"/>
  <c r="BC28" i="31"/>
  <c r="BC27" i="31"/>
  <c r="BC26" i="31"/>
  <c r="BC25" i="31"/>
  <c r="AO25" i="31"/>
  <c r="BC24" i="31"/>
  <c r="AO24" i="31"/>
  <c r="AA24" i="31" s="1"/>
  <c r="BC23" i="31"/>
  <c r="AO23" i="31"/>
  <c r="AO28" i="31"/>
  <c r="AA28" i="31" s="1"/>
  <c r="AO26" i="31"/>
  <c r="AA26" i="31"/>
  <c r="L32" i="31"/>
  <c r="L31" i="31"/>
  <c r="L30" i="31"/>
  <c r="L29" i="31"/>
  <c r="L28" i="31"/>
  <c r="L27" i="31"/>
  <c r="L26" i="31"/>
  <c r="L25" i="31"/>
  <c r="L24" i="31"/>
  <c r="L23" i="31"/>
  <c r="BC19" i="31"/>
  <c r="AO19" i="31" s="1"/>
  <c r="AA19" i="31" s="1"/>
  <c r="BC18" i="31"/>
  <c r="BC17" i="31"/>
  <c r="BC16" i="31"/>
  <c r="BC15" i="31"/>
  <c r="BC14" i="31"/>
  <c r="AO14" i="31"/>
  <c r="BC13" i="31"/>
  <c r="BC12" i="31"/>
  <c r="AO12" i="31" s="1"/>
  <c r="AA12" i="31" s="1"/>
  <c r="BC11" i="31"/>
  <c r="BC10" i="31"/>
  <c r="AO18" i="31"/>
  <c r="AO17" i="31"/>
  <c r="AO16" i="31"/>
  <c r="AA16" i="31" s="1"/>
  <c r="AA11" i="31" l="1"/>
  <c r="AA23" i="31"/>
  <c r="AA25" i="31"/>
  <c r="AA29" i="31"/>
  <c r="AA27" i="31"/>
  <c r="AA17" i="31"/>
  <c r="AA18" i="31"/>
  <c r="AA13" i="31"/>
  <c r="AA15" i="31"/>
  <c r="AA14" i="31"/>
  <c r="L11" i="31" l="1"/>
  <c r="L12" i="31"/>
  <c r="L13" i="31"/>
  <c r="L14" i="31"/>
  <c r="L15" i="31"/>
  <c r="L16" i="31"/>
  <c r="L17" i="31"/>
  <c r="L18" i="31"/>
  <c r="L19" i="31"/>
  <c r="F53" i="36" l="1"/>
  <c r="F54" i="36"/>
  <c r="F55" i="36"/>
  <c r="F56" i="36"/>
  <c r="F52" i="36"/>
  <c r="C53" i="36"/>
  <c r="C54" i="36"/>
  <c r="G54" i="36" s="1"/>
  <c r="I54" i="36" s="1"/>
  <c r="C55" i="36"/>
  <c r="C56" i="36"/>
  <c r="C52" i="36"/>
  <c r="G52" i="36" s="1"/>
  <c r="I52" i="36" s="1"/>
  <c r="C37" i="36"/>
  <c r="C38" i="36"/>
  <c r="C39" i="36"/>
  <c r="C40" i="36"/>
  <c r="C36" i="36"/>
  <c r="F45" i="36"/>
  <c r="F46" i="36"/>
  <c r="F47" i="36"/>
  <c r="F48" i="36"/>
  <c r="F44" i="36"/>
  <c r="C48" i="36"/>
  <c r="G48" i="36" s="1"/>
  <c r="I48" i="36" s="1"/>
  <c r="C47" i="36"/>
  <c r="G47" i="36" s="1"/>
  <c r="I47" i="36" s="1"/>
  <c r="C46" i="36"/>
  <c r="C45" i="36"/>
  <c r="G45" i="36" s="1"/>
  <c r="I45" i="36" s="1"/>
  <c r="C44" i="36"/>
  <c r="G44" i="36" s="1"/>
  <c r="I44" i="36" s="1"/>
  <c r="F37" i="36"/>
  <c r="F38" i="36"/>
  <c r="F39" i="36"/>
  <c r="F40" i="36"/>
  <c r="F36" i="36"/>
  <c r="G36" i="36" l="1"/>
  <c r="I36" i="36" s="1"/>
  <c r="H52" i="36"/>
  <c r="H54" i="36"/>
  <c r="G55" i="36"/>
  <c r="I55" i="36" s="1"/>
  <c r="G53" i="36"/>
  <c r="I53" i="36" s="1"/>
  <c r="G56" i="36"/>
  <c r="I56" i="36" s="1"/>
  <c r="H44" i="36"/>
  <c r="H45" i="36"/>
  <c r="H47" i="36"/>
  <c r="H48" i="36"/>
  <c r="G37" i="36"/>
  <c r="I37" i="36" s="1"/>
  <c r="G40" i="36"/>
  <c r="G46" i="36"/>
  <c r="I46" i="36" s="1"/>
  <c r="G38" i="36"/>
  <c r="G39" i="36"/>
  <c r="H53" i="36" l="1"/>
  <c r="H56" i="36"/>
  <c r="H55" i="36"/>
  <c r="H37" i="36"/>
  <c r="I40" i="36"/>
  <c r="H40" i="36" s="1"/>
  <c r="I39" i="36"/>
  <c r="H39" i="36" s="1"/>
  <c r="I38" i="36"/>
  <c r="H38" i="36"/>
  <c r="H36" i="36"/>
  <c r="H46" i="36"/>
  <c r="G33" i="21" l="1"/>
  <c r="C8" i="36"/>
  <c r="D12" i="42" l="1"/>
  <c r="D10" i="42"/>
  <c r="D8" i="42"/>
  <c r="C21" i="36"/>
  <c r="C21" i="31"/>
  <c r="C8" i="31"/>
  <c r="C21" i="24"/>
  <c r="C8" i="24"/>
  <c r="M33" i="21"/>
  <c r="M32" i="21"/>
  <c r="M31" i="21"/>
  <c r="M30" i="21"/>
  <c r="M29" i="21"/>
  <c r="M28" i="21"/>
  <c r="M27" i="21"/>
  <c r="M26" i="21"/>
  <c r="M25" i="21"/>
  <c r="M24" i="21"/>
  <c r="M23" i="21"/>
  <c r="K33" i="21"/>
  <c r="K32" i="21"/>
  <c r="K31" i="21"/>
  <c r="K30" i="21"/>
  <c r="K29" i="21"/>
  <c r="K28" i="21"/>
  <c r="K27" i="21"/>
  <c r="K26" i="21"/>
  <c r="K25" i="21"/>
  <c r="K24" i="21"/>
  <c r="K23" i="21"/>
  <c r="I33" i="21"/>
  <c r="I32" i="21"/>
  <c r="I31" i="21"/>
  <c r="I30" i="21"/>
  <c r="I29" i="21"/>
  <c r="I28" i="21"/>
  <c r="I27" i="21"/>
  <c r="I26" i="21"/>
  <c r="I25" i="21"/>
  <c r="I24" i="21"/>
  <c r="I23" i="21"/>
  <c r="M16" i="21"/>
  <c r="M15" i="21"/>
  <c r="M14" i="21"/>
  <c r="K16" i="21"/>
  <c r="K15" i="21"/>
  <c r="K14" i="21"/>
  <c r="I15" i="21"/>
  <c r="I16" i="21"/>
  <c r="I14" i="21"/>
  <c r="G32" i="21"/>
  <c r="G31" i="21"/>
  <c r="G30" i="21"/>
  <c r="G29" i="21"/>
  <c r="G28" i="21"/>
  <c r="G27" i="21"/>
  <c r="G26" i="21"/>
  <c r="G25" i="21"/>
  <c r="G24" i="21"/>
  <c r="G23" i="21"/>
  <c r="G16" i="21"/>
  <c r="G15" i="21"/>
  <c r="G14" i="21"/>
  <c r="G8" i="24"/>
  <c r="J21" i="24"/>
  <c r="I21" i="24"/>
  <c r="H21" i="24"/>
  <c r="G21" i="24"/>
  <c r="J8" i="24"/>
  <c r="I8" i="24"/>
  <c r="H8" i="24"/>
  <c r="D6" i="36" l="1"/>
  <c r="H5" i="36"/>
  <c r="D6" i="21"/>
  <c r="D6" i="31"/>
  <c r="C28" i="36" l="1"/>
  <c r="D28" i="36"/>
  <c r="E28" i="36"/>
  <c r="F28" i="36"/>
  <c r="C29" i="36"/>
  <c r="D29" i="36"/>
  <c r="E29" i="36"/>
  <c r="F29" i="36"/>
  <c r="C30" i="36"/>
  <c r="D30" i="36"/>
  <c r="E30" i="36"/>
  <c r="F30" i="36"/>
  <c r="C31" i="36"/>
  <c r="D31" i="36"/>
  <c r="E31" i="36"/>
  <c r="F31" i="36"/>
  <c r="C32" i="36"/>
  <c r="D32" i="36"/>
  <c r="E32" i="36"/>
  <c r="F32" i="36"/>
  <c r="C15" i="36"/>
  <c r="D15" i="36"/>
  <c r="E15" i="36"/>
  <c r="F15" i="36"/>
  <c r="C16" i="36"/>
  <c r="D16" i="36"/>
  <c r="E16" i="36"/>
  <c r="F16" i="36"/>
  <c r="C17" i="36"/>
  <c r="D17" i="36"/>
  <c r="E17" i="36"/>
  <c r="F17" i="36"/>
  <c r="C18" i="36"/>
  <c r="D18" i="36"/>
  <c r="E18" i="36"/>
  <c r="F18" i="36"/>
  <c r="C19" i="36"/>
  <c r="D19" i="36"/>
  <c r="E19" i="36"/>
  <c r="F19" i="36"/>
  <c r="C28" i="31"/>
  <c r="D28" i="31"/>
  <c r="E28" i="31"/>
  <c r="F28" i="31"/>
  <c r="C29" i="31"/>
  <c r="D29" i="31"/>
  <c r="E29" i="31"/>
  <c r="F29" i="31"/>
  <c r="C30" i="31"/>
  <c r="D30" i="31"/>
  <c r="E30" i="31"/>
  <c r="F30" i="31"/>
  <c r="C31" i="31"/>
  <c r="D31" i="31"/>
  <c r="E31" i="31"/>
  <c r="F31" i="31"/>
  <c r="C32" i="31"/>
  <c r="D32" i="31"/>
  <c r="E32" i="31"/>
  <c r="F32" i="31"/>
  <c r="AH8" i="31"/>
  <c r="D14" i="31"/>
  <c r="E14" i="31"/>
  <c r="F14" i="31"/>
  <c r="D15" i="31"/>
  <c r="E15" i="31"/>
  <c r="F15" i="31"/>
  <c r="D16" i="31"/>
  <c r="E16" i="31"/>
  <c r="F16" i="31"/>
  <c r="D17" i="31"/>
  <c r="E17" i="31"/>
  <c r="F17" i="31"/>
  <c r="D18" i="31"/>
  <c r="E18" i="31"/>
  <c r="F18" i="31"/>
  <c r="D19" i="31"/>
  <c r="E19" i="31"/>
  <c r="F19" i="31"/>
  <c r="C15" i="31"/>
  <c r="C16" i="31"/>
  <c r="C17" i="31"/>
  <c r="C18" i="31"/>
  <c r="C19" i="31"/>
  <c r="G31" i="36" l="1"/>
  <c r="I31" i="36" s="1"/>
  <c r="G29" i="36"/>
  <c r="I29" i="36" s="1"/>
  <c r="G32" i="36"/>
  <c r="I32" i="36" s="1"/>
  <c r="G30" i="36"/>
  <c r="I30" i="36" s="1"/>
  <c r="G28" i="36"/>
  <c r="I28" i="36" s="1"/>
  <c r="L23" i="21"/>
  <c r="H28" i="36" l="1"/>
  <c r="H30" i="36"/>
  <c r="H29" i="36"/>
  <c r="H32" i="36"/>
  <c r="H31" i="36"/>
  <c r="N18" i="42" l="1"/>
  <c r="N12" i="42"/>
  <c r="N16" i="42" s="1"/>
  <c r="H12" i="42"/>
  <c r="H16" i="42" s="1"/>
  <c r="F12" i="42"/>
  <c r="F16" i="42" s="1"/>
  <c r="C1" i="42"/>
  <c r="L12" i="42" l="1"/>
  <c r="L16" i="42" s="1"/>
  <c r="L18" i="42" s="1"/>
  <c r="J12" i="42"/>
  <c r="J16" i="42" s="1"/>
  <c r="J18" i="42" s="1"/>
  <c r="H18" i="42" l="1"/>
  <c r="F18" i="42"/>
  <c r="N36" i="21"/>
  <c r="N19" i="21"/>
  <c r="D10" i="21" s="1"/>
  <c r="F24" i="36" l="1"/>
  <c r="F25" i="36"/>
  <c r="F26" i="36"/>
  <c r="F27" i="36"/>
  <c r="F23" i="36"/>
  <c r="E24" i="36"/>
  <c r="E25" i="36"/>
  <c r="E26" i="36"/>
  <c r="E27" i="36"/>
  <c r="E23" i="36"/>
  <c r="D24" i="36"/>
  <c r="D25" i="36"/>
  <c r="D26" i="36"/>
  <c r="D27" i="36"/>
  <c r="D23" i="36"/>
  <c r="C24" i="36"/>
  <c r="C25" i="36"/>
  <c r="C26" i="36"/>
  <c r="C27" i="36"/>
  <c r="C23" i="36"/>
  <c r="G25" i="36" l="1"/>
  <c r="I25" i="36" s="1"/>
  <c r="G24" i="36"/>
  <c r="I24" i="36" s="1"/>
  <c r="G23" i="36"/>
  <c r="I23" i="36" s="1"/>
  <c r="G27" i="36"/>
  <c r="I27" i="36" s="1"/>
  <c r="G26" i="36"/>
  <c r="I26" i="36" s="1"/>
  <c r="H24" i="36" l="1"/>
  <c r="H27" i="36"/>
  <c r="H23" i="36"/>
  <c r="H26" i="36"/>
  <c r="H25" i="36"/>
  <c r="F11" i="36" l="1"/>
  <c r="F12" i="36"/>
  <c r="F13" i="36"/>
  <c r="F14" i="36"/>
  <c r="F10" i="36"/>
  <c r="E11" i="36"/>
  <c r="E12" i="36"/>
  <c r="E13" i="36"/>
  <c r="E14" i="36"/>
  <c r="E10" i="36"/>
  <c r="D11" i="36"/>
  <c r="D12" i="36"/>
  <c r="D13" i="36"/>
  <c r="D14" i="36"/>
  <c r="D10" i="36"/>
  <c r="C11" i="36"/>
  <c r="C12" i="36"/>
  <c r="C13" i="36"/>
  <c r="C14" i="36"/>
  <c r="C10" i="36"/>
  <c r="C1" i="36"/>
  <c r="F10" i="31"/>
  <c r="G14" i="36" l="1"/>
  <c r="I14" i="36" s="1"/>
  <c r="G19" i="36"/>
  <c r="I19" i="36" s="1"/>
  <c r="G16" i="36"/>
  <c r="I16" i="36" s="1"/>
  <c r="G18" i="36"/>
  <c r="I18" i="36" s="1"/>
  <c r="G13" i="36"/>
  <c r="I13" i="36" s="1"/>
  <c r="G11" i="36"/>
  <c r="I11" i="36" s="1"/>
  <c r="G17" i="36"/>
  <c r="I17" i="36" s="1"/>
  <c r="G12" i="36"/>
  <c r="I12" i="36" s="1"/>
  <c r="G15" i="36"/>
  <c r="I15" i="36" s="1"/>
  <c r="G10" i="36"/>
  <c r="I10" i="36" s="1"/>
  <c r="H18" i="36" l="1"/>
  <c r="H16" i="36"/>
  <c r="H10" i="36"/>
  <c r="H13" i="36"/>
  <c r="H15" i="36"/>
  <c r="H19" i="36"/>
  <c r="H17" i="36"/>
  <c r="H11" i="36"/>
  <c r="H12" i="36"/>
  <c r="H14" i="36"/>
  <c r="I5" i="36" l="1"/>
  <c r="F23" i="31"/>
  <c r="D23" i="31"/>
  <c r="E23" i="31"/>
  <c r="F24" i="31"/>
  <c r="D24" i="31"/>
  <c r="E24" i="31"/>
  <c r="F25" i="31"/>
  <c r="D25" i="31"/>
  <c r="E25" i="31"/>
  <c r="F26" i="31"/>
  <c r="D26" i="31"/>
  <c r="E26" i="31"/>
  <c r="F27" i="31"/>
  <c r="D27" i="31"/>
  <c r="E27" i="31"/>
  <c r="C24" i="31"/>
  <c r="C25" i="31"/>
  <c r="C26" i="31"/>
  <c r="C27" i="31"/>
  <c r="C23" i="31"/>
  <c r="BJ21" i="31"/>
  <c r="AV21" i="31"/>
  <c r="AH21" i="31"/>
  <c r="R21" i="31"/>
  <c r="R8" i="31"/>
  <c r="C1" i="24"/>
  <c r="L33" i="21"/>
  <c r="L32" i="21"/>
  <c r="L31" i="21"/>
  <c r="L30" i="21"/>
  <c r="L29" i="21"/>
  <c r="L28" i="21"/>
  <c r="L27" i="21"/>
  <c r="L26" i="21"/>
  <c r="L25" i="21"/>
  <c r="L24" i="21"/>
  <c r="J24" i="21"/>
  <c r="J25" i="21"/>
  <c r="J26" i="21"/>
  <c r="J27" i="21"/>
  <c r="J28" i="21"/>
  <c r="J29" i="21"/>
  <c r="J30" i="21"/>
  <c r="J31" i="21"/>
  <c r="J32" i="21"/>
  <c r="J33" i="21"/>
  <c r="H24" i="21"/>
  <c r="H25" i="21"/>
  <c r="H26" i="21"/>
  <c r="H27" i="21"/>
  <c r="H28" i="21"/>
  <c r="H29" i="21"/>
  <c r="H30" i="21"/>
  <c r="H31" i="21"/>
  <c r="H32" i="21"/>
  <c r="H33" i="21"/>
  <c r="F24" i="21"/>
  <c r="F25" i="21"/>
  <c r="F26" i="21"/>
  <c r="F27" i="21"/>
  <c r="F28" i="21"/>
  <c r="F29" i="21"/>
  <c r="F30" i="21"/>
  <c r="F31" i="21"/>
  <c r="F32" i="21"/>
  <c r="F33" i="21"/>
  <c r="J15" i="21"/>
  <c r="J16" i="21"/>
  <c r="F15" i="21"/>
  <c r="H15" i="21" s="1"/>
  <c r="F16" i="21"/>
  <c r="H16" i="21" s="1"/>
  <c r="L16" i="21"/>
  <c r="L15" i="21"/>
  <c r="F11" i="31"/>
  <c r="F12" i="31"/>
  <c r="F13" i="31"/>
  <c r="AV50" i="31" l="1"/>
  <c r="AV42" i="31"/>
  <c r="AV34" i="31"/>
  <c r="R42" i="31"/>
  <c r="R34" i="31"/>
  <c r="R50" i="31"/>
  <c r="AH50" i="31"/>
  <c r="AH42" i="31"/>
  <c r="AH34" i="31"/>
  <c r="BJ50" i="31"/>
  <c r="BJ42" i="31"/>
  <c r="BJ34" i="31"/>
  <c r="K34" i="21"/>
  <c r="J23" i="21"/>
  <c r="J34" i="21" s="1"/>
  <c r="I34" i="21"/>
  <c r="H23" i="21"/>
  <c r="H34" i="21" s="1"/>
  <c r="G34" i="21"/>
  <c r="F23" i="21"/>
  <c r="F34" i="21" s="1"/>
  <c r="L34" i="21"/>
  <c r="M34" i="21"/>
  <c r="M17" i="21"/>
  <c r="L14" i="21"/>
  <c r="L17" i="21" s="1"/>
  <c r="K17" i="21"/>
  <c r="J14" i="21"/>
  <c r="J17" i="21" s="1"/>
  <c r="G17" i="21"/>
  <c r="F14" i="21"/>
  <c r="BJ8" i="31"/>
  <c r="AV8" i="31"/>
  <c r="I35" i="21" l="1"/>
  <c r="F17" i="21"/>
  <c r="G18" i="21" s="1"/>
  <c r="G35" i="21"/>
  <c r="K35" i="21"/>
  <c r="M35" i="2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C1" i="31"/>
  <c r="I17" i="21" l="1"/>
  <c r="H14" i="21"/>
  <c r="H17" i="21" s="1"/>
  <c r="N35" i="21"/>
  <c r="M18" i="21"/>
  <c r="I18" i="21" l="1"/>
  <c r="K18" i="21"/>
  <c r="N18" i="21" l="1"/>
  <c r="D9" i="21" s="1"/>
</calcChain>
</file>

<file path=xl/sharedStrings.xml><?xml version="1.0" encoding="utf-8"?>
<sst xmlns="http://schemas.openxmlformats.org/spreadsheetml/2006/main" count="784" uniqueCount="237">
  <si>
    <t>EUROPESE AANBESTEDING KAP EN HERPLANT</t>
  </si>
  <si>
    <t>Invulformulier</t>
  </si>
  <si>
    <t>Schoon- en Emissieloos Bouwen</t>
  </si>
  <si>
    <t xml:space="preserve">Instructie </t>
  </si>
  <si>
    <t>De fictieve meerwaarde wordt berekend automatisch o.b.v. 'invulblad opdrachtnemer'.</t>
  </si>
  <si>
    <t>Inschrijver</t>
  </si>
  <si>
    <t>Totale fictieve meerwaarde</t>
  </si>
  <si>
    <t>behaald</t>
  </si>
  <si>
    <t>maximaal te behalen</t>
  </si>
  <si>
    <t>WERKTUIGEN</t>
  </si>
  <si>
    <t>contractjaar</t>
  </si>
  <si>
    <t>EIS</t>
  </si>
  <si>
    <t>motor</t>
  </si>
  <si>
    <t>energiedrager</t>
  </si>
  <si>
    <t>weegfactor</t>
  </si>
  <si>
    <t xml:space="preserve">waardering </t>
  </si>
  <si>
    <t>ureninzet</t>
  </si>
  <si>
    <t>totaal</t>
  </si>
  <si>
    <t>Werktuigen:</t>
  </si>
  <si>
    <t>per 1 jan 2025</t>
  </si>
  <si>
    <t>per 1 jan 2026</t>
  </si>
  <si>
    <t>per 1 jan 2027</t>
  </si>
  <si>
    <t>elektromotor</t>
  </si>
  <si>
    <t>groene stroom</t>
  </si>
  <si>
    <t>Licht: tot 56kW</t>
  </si>
  <si>
    <t>Stage V + HVO 100</t>
  </si>
  <si>
    <t>100% Zero Emissie</t>
  </si>
  <si>
    <t>groene waterstof</t>
  </si>
  <si>
    <t>Middel: 56 tot 130kW</t>
  </si>
  <si>
    <t>stage V + HVO 100</t>
  </si>
  <si>
    <t>stage V</t>
  </si>
  <si>
    <t>biodiesel (HVO 100)</t>
  </si>
  <si>
    <t>Zwaar: vanaf 130kW</t>
  </si>
  <si>
    <t>behaalde fictieve meerwaarde</t>
  </si>
  <si>
    <t>maximaal te behalen fictieve meerwaarde</t>
  </si>
  <si>
    <t>TRANSPORTMIDDELEN (N1, N2 en N3)</t>
  </si>
  <si>
    <t>daginzet</t>
  </si>
  <si>
    <t>Transportmiddelen:</t>
  </si>
  <si>
    <t>N1: tot 3.500kg
N2: 3.500kg tot 12.000kg
N3: vanaf 12.000kg</t>
  </si>
  <si>
    <t>Emissieklasse 6 of hoger + HVO 100.
Nieuwe transportmiddelen die vanaf 1 januari 2025 op kenteken worden gezet, moeten uitstootvrij zijn om toegang te krijgen tot de zero-emissiezone.</t>
  </si>
  <si>
    <t>plug-in hybride</t>
  </si>
  <si>
    <t>groen gas (BNG/LBG)</t>
  </si>
  <si>
    <t>aardgas (CNG/LNG)</t>
  </si>
  <si>
    <t>hybride</t>
  </si>
  <si>
    <t>verbrandingsmotor</t>
  </si>
  <si>
    <t>GEREEDSCHAPPEN</t>
  </si>
  <si>
    <t>Gereedschappen, aggregaten en bronbemaling</t>
  </si>
  <si>
    <t>Invulblad opdrachtnemer</t>
  </si>
  <si>
    <t>Instructie</t>
  </si>
  <si>
    <t>Inschrijver vult lichtblauwe velden in</t>
  </si>
  <si>
    <t>Vul in de tabel werktuigen alle werktuigen in die tijdens het project worden ingezet. Tevens wat wordt ingezet door onderaannemers. De gegevens dienen volledig te zijn bij inschrijving.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</si>
  <si>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gebruikmaken van de dropdown of in de lijst filteren door te typen. Mocht een materieelstuk niet in de lijst staan dan dient u het toch opgeven, deze telt gewoon mee in de methodiek.</t>
    </r>
  </si>
  <si>
    <t>vermogens-klasse (kW)</t>
  </si>
  <si>
    <r>
      <t xml:space="preserve">belofte ureninzet
</t>
    </r>
    <r>
      <rPr>
        <i/>
        <sz val="8"/>
        <color theme="0"/>
        <rFont val="Calibri"/>
        <family val="2"/>
        <scheme val="minor"/>
      </rPr>
      <t>Deze waarde wordt gebruikt voor de gunning</t>
    </r>
  </si>
  <si>
    <t>Vul in de tabel Transportmiddelen alle transportmiddelen in die tijdens het project worden ingezet. Tevens wat wordt ingezet door onderaannemers. De gegevens dienen volledig te zijn bij inschrijving.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</si>
  <si>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 maken van de dropdown of in de lijst filteren door te typen. Mocht een materieelstuk niet in de lijst staan dan dient u het toch op te geven, deze telt gewoon mee in de methodiek.</t>
    </r>
  </si>
  <si>
    <t>MKB</t>
  </si>
  <si>
    <t>gedaan op (datum)</t>
  </si>
  <si>
    <t>handtekening</t>
  </si>
  <si>
    <t>Logboek opdrachtnemer</t>
  </si>
  <si>
    <t>Opdrachtnemer vult alle lichtblauwe velden in</t>
  </si>
  <si>
    <t>Opdrachtnemer</t>
  </si>
  <si>
    <t>Registreer het aantal dagen dat het materieelstuk aanwezig is. Bijvoorbeeld materieelstuk is 2 weken aanwezig van ma t/m vr: vul 2x5 = 10 in.</t>
  </si>
  <si>
    <t>omschrijving materieelstuk</t>
  </si>
  <si>
    <t>vermogensklasse (kW)</t>
  </si>
  <si>
    <t>vermogen (kW)</t>
  </si>
  <si>
    <t>merk</t>
  </si>
  <si>
    <t xml:space="preserve">kenteken of registratienr. </t>
  </si>
  <si>
    <t>SSEB subsidie verkregen?</t>
  </si>
  <si>
    <t>bouwjaar</t>
  </si>
  <si>
    <t>belofte</t>
  </si>
  <si>
    <t>totale dageninzet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</si>
  <si>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</si>
  <si>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</si>
  <si>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</si>
  <si>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</si>
  <si>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</si>
  <si>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</si>
  <si>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</si>
  <si>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</si>
  <si>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</si>
  <si>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</si>
  <si>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</si>
  <si>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</si>
  <si>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totale ureninzet</t>
  </si>
  <si>
    <t>GEREEDSCHAPPEN (&gt;8kW)</t>
  </si>
  <si>
    <t>Kies waar mogelijk een optie uit de machinelijst SEB. Hiervoor kunt u gebruikmaken van de dropdown of in de lijst filteren door te typen. Mocht een materieelstuk niet in de lijst staan, dan hoeft u deze niet op te geven.</t>
  </si>
  <si>
    <t>U rekent vanaf de 1e tot en met de laatste inzetdag van machines die voor de betreffende bouwwerkzaamheid aanwezig zijn.</t>
  </si>
  <si>
    <t>omschrijving gereedschap</t>
  </si>
  <si>
    <t>inschatting dagen inzet</t>
  </si>
  <si>
    <t>AGGREGAAT OF BATTERIJPAKKET</t>
  </si>
  <si>
    <t>U rekent vanaf de 1e tot en met de laatste inzetdag van machines die voor de betreffende bouwwerkzaamheid moeten opladen.</t>
  </si>
  <si>
    <t>batterijcapaciteit  (kWh)</t>
  </si>
  <si>
    <t>DC-LAADSTATION</t>
  </si>
  <si>
    <t>omschrijving laadstation</t>
  </si>
  <si>
    <t>categorie</t>
  </si>
  <si>
    <t>vermogensklasse</t>
  </si>
  <si>
    <t>subsidie per dag</t>
  </si>
  <si>
    <t>Subsidie SPUK SEB</t>
  </si>
  <si>
    <t>t/m 7 kW</t>
  </si>
  <si>
    <t>t/m 19 kW</t>
  </si>
  <si>
    <t xml:space="preserve">Vernieuw de filter in de cel 'Krijgen we subsidie?' met een klik op het grijze vierkantje &gt; ok. Vul alle lichtblauwe velden in. </t>
  </si>
  <si>
    <t>mini</t>
  </si>
  <si>
    <t>8 t/m 18 kW</t>
  </si>
  <si>
    <t>20 t/m 49 kW</t>
  </si>
  <si>
    <t>CPV-code</t>
  </si>
  <si>
    <t>startdatum</t>
  </si>
  <si>
    <t>einddatum</t>
  </si>
  <si>
    <t>aanneemsom</t>
  </si>
  <si>
    <t>schatting subsidie</t>
  </si>
  <si>
    <t>klein</t>
  </si>
  <si>
    <t>19 t/m 55 kW</t>
  </si>
  <si>
    <t>50 t/m 149 kW</t>
  </si>
  <si>
    <t>middel</t>
  </si>
  <si>
    <t>56 t/m 129 kW</t>
  </si>
  <si>
    <t>150 t/m 224 kW</t>
  </si>
  <si>
    <t>groot</t>
  </si>
  <si>
    <t>130 kW +</t>
  </si>
  <si>
    <t>225 t/m 349 kW</t>
  </si>
  <si>
    <t/>
  </si>
  <si>
    <t>350 t/m 599 kW</t>
  </si>
  <si>
    <t>600 kW +</t>
  </si>
  <si>
    <t>Krijgen we subsidie?</t>
  </si>
  <si>
    <t>schatting subsidiebedrag</t>
  </si>
  <si>
    <t>inzetdagen 
(min. 2 uur)</t>
  </si>
  <si>
    <t>Ja</t>
  </si>
  <si>
    <t>batterijcapaciteit (kWh)</t>
  </si>
  <si>
    <t xml:space="preserve">inzetdagen </t>
  </si>
  <si>
    <t>Beoordelingsformulier</t>
  </si>
  <si>
    <t>aantal inschrijvers</t>
  </si>
  <si>
    <t>inschrijver 1</t>
  </si>
  <si>
    <t>inschrijver 2</t>
  </si>
  <si>
    <t>inschrijver 3</t>
  </si>
  <si>
    <t>inschrijver 4</t>
  </si>
  <si>
    <t>inschrijver 5</t>
  </si>
  <si>
    <t>ingevuld door</t>
  </si>
  <si>
    <t>[ bedrijfsnaam ]</t>
  </si>
  <si>
    <t>totale fictieve meerwaarde</t>
  </si>
  <si>
    <t xml:space="preserve">totale fictieve meerwaarde </t>
  </si>
  <si>
    <t>inschrijvingssom</t>
  </si>
  <si>
    <t>evaluatieprijs</t>
  </si>
  <si>
    <t>uitslag</t>
  </si>
  <si>
    <t>opmerking(en) voor publicatie</t>
  </si>
  <si>
    <t>datum</t>
  </si>
  <si>
    <t>Machinelijst SPUK SEB versie november 2024</t>
  </si>
  <si>
    <t>A. Bouwwerktuigen</t>
  </si>
  <si>
    <t>A1. Mobiele machines</t>
  </si>
  <si>
    <t>A1.1 asfalt- / betonzagen (rijdend)</t>
  </si>
  <si>
    <r>
      <rPr>
        <sz val="9"/>
        <rFont val="Verdana"/>
        <family val="2"/>
      </rPr>
      <t>J</t>
    </r>
  </si>
  <si>
    <t>A1.2 asfaltspreidmachine / asfaltwerkmachine</t>
  </si>
  <si>
    <t>A1.3 asfaltvoorlader</t>
  </si>
  <si>
    <t>A1.4 ballastafwerkmachine</t>
  </si>
  <si>
    <t>A1.5 bestratingsmachine (zelfrijdend)</t>
  </si>
  <si>
    <t>A1.6 beton- of mortelmachine / paver / mobiele 3D printer</t>
  </si>
  <si>
    <t>A1.7 beton- of bentonietpomp (stand-alone)</t>
  </si>
  <si>
    <t>A1.8 bodemstabiliseerder</t>
  </si>
  <si>
    <t>A1.9 bulldozer</t>
  </si>
  <si>
    <t>A1.10 emulsiespuitwagen</t>
  </si>
  <si>
    <t>A1.11 freesmachine voor asfalt of beton</t>
  </si>
  <si>
    <t>A1.12 sondeermachine / sondeertruck / sondeerrups</t>
  </si>
  <si>
    <t>A1.15 gietasfaltketel</t>
  </si>
  <si>
    <t>A1.16 graaflaadcombinatie</t>
  </si>
  <si>
    <t>A1.17 grader / wegschaaf</t>
  </si>
  <si>
    <t>A1.18 funderingsmachine (gemotoriseerd materieel): heimachine / (damwand) drukmachine / trilstelling / vibrostelling</t>
  </si>
  <si>
    <t>A1.19 hoogwerker (zelfrijdend of getrokken) vanaf 56 kW</t>
  </si>
  <si>
    <r>
      <rPr>
        <sz val="9"/>
        <rFont val="Verdana"/>
        <family val="2"/>
      </rPr>
      <t>N</t>
    </r>
  </si>
  <si>
    <t>A1.20 kabeltreklier</t>
  </si>
  <si>
    <t>A1.21 mobiele boorinstallatie/grondboormachine/ mobiele (anker) boorinstallatie /grondboormachine / gestuurde boring machine / boorrups</t>
  </si>
  <si>
    <t>A1.22 mobiele compressor</t>
  </si>
  <si>
    <t>A1.23 mobiele graafmachine (niet zijnde 'overslagmachine')</t>
  </si>
  <si>
    <t>A1.24 mobiele kraan (telescoopkraan, torenkraan, rupshijskraan, ruwterreinkraan, draadkraan, minihijskraan, dragline-kraan)</t>
  </si>
  <si>
    <t>A1.25 mobiele lopende band (transportband), zelf aangedreven mobiel modulair transportsysteem</t>
  </si>
  <si>
    <t>A1.26 mobiele puinbreekinstallatie</t>
  </si>
  <si>
    <t>A1.27 mobiele zeefinstallatie/grondzeef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</si>
  <si>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</si>
  <si>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</si>
  <si>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</si>
  <si>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</si>
  <si>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</si>
  <si>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A1.33 shovel, laadschop, wiellader op banden of rups</t>
  </si>
  <si>
    <t>A1.34 shuttle buggy</t>
  </si>
  <si>
    <t>A1.35 sleepgraver/dragline</t>
  </si>
  <si>
    <t>A1.36 sloopkraan</t>
  </si>
  <si>
    <t>A1.37 teer-/asfaltsproeier</t>
  </si>
  <si>
    <t>A1.38 tractor met motorvermogen vanaf 19 kW</t>
  </si>
  <si>
    <t>A1.39 veegmachine met motorvermogen vanaf 56 kW</t>
  </si>
  <si>
    <t>A1.40 verreiker (star of roterend)</t>
  </si>
  <si>
    <t>A1.41 vlindermachine (uitsluitend ride-on)</t>
  </si>
  <si>
    <t>A1.42 wals (klein, knik-, rol-, banden-, grond-)</t>
  </si>
  <si>
    <t>A1.43 waterwagen bij asfalt en frees</t>
  </si>
  <si>
    <t>A1.44 (weg)markeringsmachine</t>
  </si>
  <si>
    <t>A1.45 wieldumper</t>
  </si>
  <si>
    <t>A1.46 boomverplantingsmachine</t>
  </si>
  <si>
    <t>A2. Vervoerbare industriële uitrustingen</t>
  </si>
  <si>
    <t xml:space="preserve"> </t>
  </si>
  <si>
    <t>A2.3 aggregaat voor off-grid stroomvoorziening aangedreven door waterstof ofwaterstofdragers</t>
  </si>
  <si>
    <t>A2.5 lasaggregaat</t>
  </si>
  <si>
    <t>A2.6 lichtmastaggregaat/lichtmast (zelf aangedreven)</t>
  </si>
  <si>
    <t>A2.8 trilplaat / trilblok / stamper</t>
  </si>
  <si>
    <t>A2.9 mobiele (vuil)-waterpomp</t>
  </si>
  <si>
    <t>A2.10 pompen voor baggeren (DOP-pomp, jetpomp, booster-baggerstation)</t>
  </si>
  <si>
    <t xml:space="preserve">A2.12 vliegwiel als vermogensvoorziening </t>
  </si>
  <si>
    <r>
      <rPr>
        <vertAlign val="subscript"/>
        <sz val="9"/>
        <rFont val="Verdana"/>
        <family val="2"/>
      </rPr>
      <t>J</t>
    </r>
    <r>
      <rPr>
        <sz val="6"/>
        <rFont val="Verdana"/>
        <family val="2"/>
      </rPr>
      <t>1</t>
    </r>
  </si>
  <si>
    <t>A2. Vervoerbare industriële uitrustingen (aggregaten, batterijpakketten, DC-laadstations)</t>
  </si>
  <si>
    <t>A2.2 aggregaat op wind- of zonne-energie voor off-grid stroomvoorziening (niet hybride met verbrandingsmotor)</t>
  </si>
  <si>
    <t>A2.4 hydraulisch aggregaat</t>
  </si>
  <si>
    <t>A2.7 stationair batterijpakket voor off-grid stroomvoorziening vanaf 50 kWh</t>
  </si>
  <si>
    <t>A2.11 verwisselbaar batterijpakket vanaf 50 kWh behorend bij een bouwwerktuig</t>
  </si>
  <si>
    <t>A2.13 DC (gelijkstroom) laadstation</t>
  </si>
  <si>
    <t>B. Hulpfuncties</t>
  </si>
  <si>
    <t>B1. elektrische aandrijfmotor met een brandstofcel of een niet loodhoudend accupakket voor aandrijving van de opbouw van een voertuig, oplegger of spoorvoertuig (inclusief vrachtautorailvoertuig), zijnde een:</t>
  </si>
  <si>
    <t>B1.1 autolaadkraan</t>
  </si>
  <si>
    <t>B1.2 betonmixer</t>
  </si>
  <si>
    <t>B1.3 betonpomp</t>
  </si>
  <si>
    <t>B1.4 binnenlader</t>
  </si>
  <si>
    <t>B1.5 boor</t>
  </si>
  <si>
    <t>B1.6 front-end cylinder</t>
  </si>
  <si>
    <t>B1.7 haakarm</t>
  </si>
  <si>
    <t>B1.8 kabelsysteem</t>
  </si>
  <si>
    <t>B1.9 kettingsysteem</t>
  </si>
  <si>
    <t>B1.10 onderwaartse cylinder</t>
  </si>
  <si>
    <t>B1.11 portaalarmsysteem</t>
  </si>
  <si>
    <t>B1.12 mobiele kraan (telescoopkraan, torenkraan, rupshijskraan, ruwterreinkraan, draadkraan, minihijskraan)</t>
  </si>
  <si>
    <t>B3. elektrische aandrijfmotor met een brandstofcel of een niet loodhoudend accupakket voor aandrijving van hulpfunctie op een vaartuig, niet de voortstuwing, zijnde een:</t>
  </si>
  <si>
    <t>B3.1 grondpers</t>
  </si>
  <si>
    <t>B3.2 hei-installatie op een heischip</t>
  </si>
  <si>
    <t>B3.3 kraan</t>
  </si>
  <si>
    <t>C. Bouwvoertuigen (N2.N3)</t>
  </si>
  <si>
    <t>C1. betonmixer (carrosseriecode 15)</t>
  </si>
  <si>
    <t>C2. betonpompvoertuig (carrosseriecode 16)</t>
  </si>
  <si>
    <t>C3. boorwagen (carrosseriecode 28)</t>
  </si>
  <si>
    <t>C4. hoogwerker (carrosseriecode 27)</t>
  </si>
  <si>
    <t>C5. kieptruck (carrosseriecode 10)</t>
  </si>
  <si>
    <t>C6. kraanwagen (carrosseriecode 26 of aanduiding SF)</t>
  </si>
  <si>
    <t>C7. voertuig met haakarm (carrosseriecode 9)</t>
  </si>
  <si>
    <r>
      <t xml:space="preserve">belofte dageninzet
</t>
    </r>
    <r>
      <rPr>
        <i/>
        <sz val="8"/>
        <color theme="0"/>
        <rFont val="Calibri"/>
        <family val="2"/>
        <scheme val="minor"/>
      </rPr>
      <t>Deze waarde wordt gebruikt voor de gunning</t>
    </r>
  </si>
  <si>
    <t>totale inzet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</si>
</sst>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_ &quot;€&quot;\ * #,##0_ ;_ &quot;€&quot;\ * \-#,##0_ ;_ &quot;€&quot;\ * &quot;-&quot;??_ ;_ @_ "/>
    <numFmt numFmtId="166" formatCode="0.0"/>
    <numFmt numFmtId="167" formatCode="_ [$€-413]\ * #,##0.00_ ;_ [$€-413]\ * \-#,##0.00_ ;_ [$€-413]\ * &quot;-&quot;??_ ;_ @_ "/>
    <numFmt numFmtId="168" formatCode="0;\-0;;@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rgb="FF000000"/>
      <name val="Times New Roman"/>
      <family val="1"/>
    </font>
    <font>
      <b/>
      <sz val="26"/>
      <name val="Liberation Sans Narrow"/>
    </font>
    <font>
      <sz val="9"/>
      <name val="Verdana"/>
      <family val="2"/>
    </font>
    <font>
      <vertAlign val="subscript"/>
      <sz val="9"/>
      <name val="Verdana"/>
      <family val="2"/>
    </font>
    <font>
      <sz val="6"/>
      <name val="Verdana"/>
      <family val="2"/>
    </font>
    <font>
      <b/>
      <u/>
      <sz val="9"/>
      <name val="Verdana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4"/>
      <color theme="8" tint="0.3999755851924192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 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 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8"/>
      <name val="Calibri 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b/>
      <sz val="12"/>
      <color theme="0"/>
      <name val="Trade Gothic LT Bold Condensed"/>
    </font>
    <font>
      <b/>
      <u/>
      <sz val="10"/>
      <color rgb="FF003867"/>
      <name val="Verdana"/>
      <family val="2"/>
    </font>
    <font>
      <sz val="10"/>
      <color rgb="FF003867"/>
      <name val="Verdana"/>
      <family val="2"/>
    </font>
    <font>
      <sz val="9"/>
      <color rgb="FF003867"/>
      <name val="Verdana"/>
      <family val="2"/>
    </font>
    <font>
      <sz val="10"/>
      <color rgb="FF003867"/>
      <name val="Times New Roman"/>
      <family val="1"/>
    </font>
    <font>
      <b/>
      <sz val="10"/>
      <color rgb="FF009CDA"/>
      <name val="Trade Gothic LT Std Cn"/>
    </font>
    <font>
      <b/>
      <sz val="12"/>
      <color rgb="FF003867"/>
      <name val="Trade Gothic LT Std Cn"/>
    </font>
    <font>
      <b/>
      <sz val="16"/>
      <color rgb="FF003867"/>
      <name val="Trade Gothic LT Std Cn"/>
    </font>
    <font>
      <b/>
      <sz val="16"/>
      <color rgb="FF003867"/>
      <name val="Liberation Sans Narrow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9CDA"/>
        <bgColor indexed="64"/>
      </patternFill>
    </fill>
    <fill>
      <patternFill patternType="solid">
        <fgColor rgb="FF003867"/>
        <bgColor indexed="64"/>
      </patternFill>
    </fill>
    <fill>
      <patternFill patternType="solid">
        <fgColor theme="9" tint="0.59999389629810485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1454817346722"/>
      </top>
      <bottom style="thin">
        <color theme="6" tint="0.399945066682943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0" borderId="0"/>
    <xf numFmtId="164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460">
    <xf numFmtId="0" fontId="0" fillId="0" borderId="0" xfId="0"/>
    <xf numFmtId="0" fontId="9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5" fontId="11" fillId="0" borderId="0" xfId="1" applyNumberFormat="1" applyFont="1" applyBorder="1" applyAlignment="1" applyProtection="1">
      <alignment horizontal="center" vertical="center"/>
    </xf>
    <xf numFmtId="164" fontId="5" fillId="0" borderId="0" xfId="1" applyFont="1" applyProtection="1"/>
    <xf numFmtId="166" fontId="5" fillId="0" borderId="7" xfId="1" applyNumberFormat="1" applyFont="1" applyBorder="1" applyAlignment="1" applyProtection="1">
      <alignment horizontal="center"/>
    </xf>
    <xf numFmtId="0" fontId="12" fillId="0" borderId="0" xfId="0" applyFont="1"/>
    <xf numFmtId="165" fontId="11" fillId="0" borderId="0" xfId="1" applyNumberFormat="1" applyFont="1" applyFill="1" applyBorder="1" applyAlignment="1" applyProtection="1">
      <alignment horizontal="center" vertical="center"/>
    </xf>
    <xf numFmtId="0" fontId="16" fillId="0" borderId="0" xfId="0" applyFont="1"/>
    <xf numFmtId="166" fontId="5" fillId="0" borderId="17" xfId="1" applyNumberFormat="1" applyFont="1" applyBorder="1" applyAlignment="1" applyProtection="1">
      <alignment horizontal="center"/>
    </xf>
    <xf numFmtId="0" fontId="17" fillId="3" borderId="7" xfId="0" applyFont="1" applyFill="1" applyBorder="1" applyAlignment="1">
      <alignment horizontal="left" vertical="top"/>
    </xf>
    <xf numFmtId="1" fontId="17" fillId="2" borderId="21" xfId="0" applyNumberFormat="1" applyFont="1" applyFill="1" applyBorder="1" applyAlignment="1" applyProtection="1">
      <alignment horizontal="center" vertical="top"/>
      <protection locked="0"/>
    </xf>
    <xf numFmtId="1" fontId="17" fillId="2" borderId="22" xfId="0" applyNumberFormat="1" applyFont="1" applyFill="1" applyBorder="1" applyAlignment="1" applyProtection="1">
      <alignment horizontal="center" vertical="top"/>
      <protection locked="0"/>
    </xf>
    <xf numFmtId="1" fontId="17" fillId="2" borderId="27" xfId="0" applyNumberFormat="1" applyFont="1" applyFill="1" applyBorder="1" applyAlignment="1" applyProtection="1">
      <alignment horizontal="center" vertical="top"/>
      <protection locked="0"/>
    </xf>
    <xf numFmtId="1" fontId="17" fillId="2" borderId="35" xfId="1" applyNumberFormat="1" applyFont="1" applyFill="1" applyBorder="1" applyAlignment="1" applyProtection="1">
      <alignment horizontal="center" vertical="top"/>
      <protection locked="0"/>
    </xf>
    <xf numFmtId="1" fontId="17" fillId="2" borderId="7" xfId="0" applyNumberFormat="1" applyFont="1" applyFill="1" applyBorder="1" applyAlignment="1" applyProtection="1">
      <alignment horizontal="center" vertical="top"/>
      <protection locked="0"/>
    </xf>
    <xf numFmtId="1" fontId="17" fillId="2" borderId="8" xfId="0" applyNumberFormat="1" applyFont="1" applyFill="1" applyBorder="1" applyAlignment="1" applyProtection="1">
      <alignment horizontal="center" vertical="top"/>
      <protection locked="0"/>
    </xf>
    <xf numFmtId="1" fontId="17" fillId="2" borderId="29" xfId="0" applyNumberFormat="1" applyFont="1" applyFill="1" applyBorder="1" applyAlignment="1" applyProtection="1">
      <alignment horizontal="center" vertical="top"/>
      <protection locked="0"/>
    </xf>
    <xf numFmtId="1" fontId="17" fillId="2" borderId="20" xfId="1" applyNumberFormat="1" applyFont="1" applyFill="1" applyBorder="1" applyAlignment="1" applyProtection="1">
      <alignment horizontal="center" vertical="top"/>
      <protection locked="0"/>
    </xf>
    <xf numFmtId="166" fontId="5" fillId="0" borderId="21" xfId="1" applyNumberFormat="1" applyFont="1" applyBorder="1" applyAlignment="1" applyProtection="1">
      <alignment horizontal="center"/>
    </xf>
    <xf numFmtId="166" fontId="5" fillId="0" borderId="28" xfId="1" applyNumberFormat="1" applyFont="1" applyBorder="1" applyAlignment="1" applyProtection="1">
      <alignment horizontal="center"/>
    </xf>
    <xf numFmtId="165" fontId="11" fillId="0" borderId="4" xfId="1" applyNumberFormat="1" applyFont="1" applyBorder="1" applyAlignment="1" applyProtection="1">
      <alignment vertical="center"/>
    </xf>
    <xf numFmtId="165" fontId="10" fillId="0" borderId="2" xfId="1" applyNumberFormat="1" applyFont="1" applyBorder="1" applyAlignment="1" applyProtection="1">
      <alignment vertical="center"/>
    </xf>
    <xf numFmtId="0" fontId="18" fillId="4" borderId="40" xfId="0" applyFont="1" applyFill="1" applyBorder="1" applyAlignment="1" applyProtection="1">
      <alignment horizontal="left" vertical="center" wrapText="1"/>
      <protection locked="0"/>
    </xf>
    <xf numFmtId="0" fontId="18" fillId="4" borderId="17" xfId="0" applyFont="1" applyFill="1" applyBorder="1" applyAlignment="1" applyProtection="1">
      <alignment horizontal="left" vertical="center"/>
      <protection locked="0"/>
    </xf>
    <xf numFmtId="0" fontId="18" fillId="4" borderId="54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28" fillId="0" borderId="0" xfId="0" applyFont="1"/>
    <xf numFmtId="0" fontId="17" fillId="3" borderId="21" xfId="0" applyFont="1" applyFill="1" applyBorder="1" applyAlignment="1">
      <alignment horizontal="left" vertical="top"/>
    </xf>
    <xf numFmtId="0" fontId="17" fillId="3" borderId="23" xfId="0" applyFont="1" applyFill="1" applyBorder="1" applyAlignment="1">
      <alignment horizontal="left" vertical="top"/>
    </xf>
    <xf numFmtId="1" fontId="17" fillId="2" borderId="37" xfId="1" applyNumberFormat="1" applyFont="1" applyFill="1" applyBorder="1" applyAlignment="1" applyProtection="1">
      <alignment horizontal="center" vertical="top"/>
      <protection locked="0"/>
    </xf>
    <xf numFmtId="1" fontId="17" fillId="2" borderId="28" xfId="0" applyNumberFormat="1" applyFont="1" applyFill="1" applyBorder="1" applyAlignment="1" applyProtection="1">
      <alignment horizontal="center" vertical="top"/>
      <protection locked="0"/>
    </xf>
    <xf numFmtId="1" fontId="17" fillId="2" borderId="17" xfId="0" applyNumberFormat="1" applyFont="1" applyFill="1" applyBorder="1" applyAlignment="1" applyProtection="1">
      <alignment horizontal="center" vertical="top"/>
      <protection locked="0"/>
    </xf>
    <xf numFmtId="1" fontId="17" fillId="2" borderId="50" xfId="0" applyNumberFormat="1" applyFont="1" applyFill="1" applyBorder="1" applyAlignment="1" applyProtection="1">
      <alignment horizontal="center" vertical="top"/>
      <protection locked="0"/>
    </xf>
    <xf numFmtId="1" fontId="17" fillId="2" borderId="56" xfId="0" applyNumberFormat="1" applyFont="1" applyFill="1" applyBorder="1" applyAlignment="1" applyProtection="1">
      <alignment horizontal="center" vertical="top"/>
      <protection locked="0"/>
    </xf>
    <xf numFmtId="1" fontId="17" fillId="2" borderId="58" xfId="0" applyNumberFormat="1" applyFont="1" applyFill="1" applyBorder="1" applyAlignment="1" applyProtection="1">
      <alignment horizontal="center" vertical="top"/>
      <protection locked="0"/>
    </xf>
    <xf numFmtId="1" fontId="17" fillId="2" borderId="59" xfId="0" applyNumberFormat="1" applyFont="1" applyFill="1" applyBorder="1" applyAlignment="1" applyProtection="1">
      <alignment horizontal="center" vertical="top"/>
      <protection locked="0"/>
    </xf>
    <xf numFmtId="167" fontId="20" fillId="0" borderId="13" xfId="1" applyNumberFormat="1" applyFont="1" applyBorder="1" applyAlignment="1" applyProtection="1">
      <alignment horizontal="right"/>
    </xf>
    <xf numFmtId="167" fontId="5" fillId="0" borderId="61" xfId="1" applyNumberFormat="1" applyFont="1" applyBorder="1" applyAlignment="1" applyProtection="1">
      <alignment horizontal="right"/>
    </xf>
    <xf numFmtId="167" fontId="5" fillId="0" borderId="34" xfId="1" applyNumberFormat="1" applyFont="1" applyBorder="1" applyAlignment="1" applyProtection="1">
      <alignment horizontal="right"/>
    </xf>
    <xf numFmtId="167" fontId="15" fillId="0" borderId="64" xfId="1" applyNumberFormat="1" applyFont="1" applyBorder="1" applyAlignment="1" applyProtection="1">
      <alignment horizontal="right"/>
    </xf>
    <xf numFmtId="1" fontId="3" fillId="0" borderId="25" xfId="1" applyNumberFormat="1" applyFont="1" applyBorder="1" applyAlignment="1" applyProtection="1">
      <alignment horizontal="center"/>
    </xf>
    <xf numFmtId="1" fontId="12" fillId="0" borderId="26" xfId="2" applyNumberFormat="1" applyFont="1" applyBorder="1" applyAlignment="1" applyProtection="1">
      <alignment horizontal="center"/>
    </xf>
    <xf numFmtId="1" fontId="12" fillId="0" borderId="18" xfId="2" applyNumberFormat="1" applyFont="1" applyBorder="1" applyAlignment="1" applyProtection="1">
      <alignment horizontal="center"/>
    </xf>
    <xf numFmtId="0" fontId="17" fillId="3" borderId="31" xfId="0" applyFont="1" applyFill="1" applyBorder="1" applyAlignment="1">
      <alignment horizontal="left" vertical="top"/>
    </xf>
    <xf numFmtId="0" fontId="17" fillId="3" borderId="22" xfId="0" applyFont="1" applyFill="1" applyBorder="1" applyAlignment="1">
      <alignment horizontal="left" vertical="top"/>
    </xf>
    <xf numFmtId="0" fontId="17" fillId="3" borderId="8" xfId="0" applyFont="1" applyFill="1" applyBorder="1" applyAlignment="1">
      <alignment horizontal="left" vertical="top"/>
    </xf>
    <xf numFmtId="0" fontId="17" fillId="3" borderId="32" xfId="0" applyFont="1" applyFill="1" applyBorder="1" applyAlignment="1">
      <alignment horizontal="left" vertical="top"/>
    </xf>
    <xf numFmtId="0" fontId="17" fillId="3" borderId="24" xfId="0" applyFont="1" applyFill="1" applyBorder="1" applyAlignment="1">
      <alignment horizontal="left" vertical="top"/>
    </xf>
    <xf numFmtId="0" fontId="5" fillId="0" borderId="0" xfId="0" applyFont="1" applyAlignment="1">
      <alignment horizontal="right"/>
    </xf>
    <xf numFmtId="0" fontId="18" fillId="4" borderId="23" xfId="0" applyFont="1" applyFill="1" applyBorder="1" applyAlignment="1" applyProtection="1">
      <alignment horizontal="left" vertical="center" wrapText="1"/>
      <protection locked="0"/>
    </xf>
    <xf numFmtId="0" fontId="17" fillId="3" borderId="27" xfId="0" applyFont="1" applyFill="1" applyBorder="1" applyAlignment="1">
      <alignment horizontal="left" vertical="top"/>
    </xf>
    <xf numFmtId="0" fontId="12" fillId="0" borderId="0" xfId="0" applyFont="1" applyAlignment="1">
      <alignment horizontal="right" textRotation="90"/>
    </xf>
    <xf numFmtId="0" fontId="18" fillId="4" borderId="2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alignment vertical="top"/>
      <protection locked="0"/>
    </xf>
    <xf numFmtId="14" fontId="0" fillId="2" borderId="8" xfId="0" applyNumberFormat="1" applyFill="1" applyBorder="1" applyAlignment="1" applyProtection="1">
      <alignment vertical="top"/>
      <protection locked="0"/>
    </xf>
    <xf numFmtId="0" fontId="18" fillId="4" borderId="55" xfId="0" applyFont="1" applyFill="1" applyBorder="1" applyAlignment="1" applyProtection="1">
      <alignment horizontal="left" vertical="center"/>
      <protection locked="0"/>
    </xf>
    <xf numFmtId="0" fontId="18" fillId="4" borderId="2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4" borderId="22" xfId="0" applyFont="1" applyFill="1" applyBorder="1" applyAlignment="1" applyProtection="1">
      <alignment horizontal="left" vertical="center"/>
      <protection locked="0"/>
    </xf>
    <xf numFmtId="0" fontId="18" fillId="4" borderId="8" xfId="0" applyFont="1" applyFill="1" applyBorder="1" applyAlignment="1" applyProtection="1">
      <alignment horizontal="left" vertical="center"/>
      <protection locked="0"/>
    </xf>
    <xf numFmtId="0" fontId="18" fillId="4" borderId="24" xfId="0" applyFont="1" applyFill="1" applyBorder="1" applyAlignment="1" applyProtection="1">
      <alignment horizontal="left" vertical="center"/>
      <protection locked="0"/>
    </xf>
    <xf numFmtId="0" fontId="18" fillId="4" borderId="33" xfId="0" applyFont="1" applyFill="1" applyBorder="1" applyAlignment="1" applyProtection="1">
      <alignment horizontal="left" vertical="center"/>
      <protection locked="0"/>
    </xf>
    <xf numFmtId="0" fontId="18" fillId="4" borderId="7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vertical="center"/>
      <protection locked="0"/>
    </xf>
    <xf numFmtId="14" fontId="5" fillId="2" borderId="0" xfId="0" applyNumberFormat="1" applyFont="1" applyFill="1" applyAlignment="1" applyProtection="1">
      <alignment vertical="center"/>
      <protection locked="0"/>
    </xf>
    <xf numFmtId="1" fontId="12" fillId="2" borderId="0" xfId="5" applyNumberFormat="1" applyFont="1" applyFill="1" applyBorder="1" applyAlignment="1" applyProtection="1">
      <alignment horizontal="center" vertical="center"/>
      <protection locked="0"/>
    </xf>
    <xf numFmtId="164" fontId="3" fillId="3" borderId="0" xfId="1" applyFont="1" applyFill="1" applyBorder="1" applyAlignment="1" applyProtection="1">
      <alignment horizontal="right" vertical="center"/>
    </xf>
    <xf numFmtId="49" fontId="12" fillId="2" borderId="0" xfId="5" applyNumberFormat="1" applyFont="1" applyFill="1" applyBorder="1" applyAlignment="1" applyProtection="1">
      <alignment horizontal="center" vertical="center"/>
      <protection locked="0"/>
    </xf>
    <xf numFmtId="0" fontId="3" fillId="3" borderId="0" xfId="1" applyNumberFormat="1" applyFont="1" applyFill="1" applyBorder="1" applyAlignment="1" applyProtection="1">
      <alignment horizontal="right" vertical="center"/>
    </xf>
    <xf numFmtId="0" fontId="29" fillId="0" borderId="0" xfId="0" applyFont="1"/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left"/>
    </xf>
    <xf numFmtId="0" fontId="5" fillId="0" borderId="46" xfId="0" applyFont="1" applyBorder="1" applyAlignment="1">
      <alignment wrapText="1"/>
    </xf>
    <xf numFmtId="0" fontId="5" fillId="0" borderId="22" xfId="0" applyFont="1" applyBorder="1" applyAlignment="1">
      <alignment wrapText="1"/>
    </xf>
    <xf numFmtId="1" fontId="5" fillId="0" borderId="35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wrapText="1"/>
    </xf>
    <xf numFmtId="168" fontId="5" fillId="0" borderId="27" xfId="0" applyNumberFormat="1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52" xfId="0" applyFont="1" applyBorder="1"/>
    <xf numFmtId="0" fontId="5" fillId="0" borderId="14" xfId="0" applyFont="1" applyBorder="1" applyAlignment="1">
      <alignment wrapText="1"/>
    </xf>
    <xf numFmtId="0" fontId="12" fillId="0" borderId="9" xfId="0" applyFont="1" applyBorder="1"/>
    <xf numFmtId="0" fontId="12" fillId="0" borderId="10" xfId="0" applyFont="1" applyBorder="1"/>
    <xf numFmtId="0" fontId="12" fillId="0" borderId="10" xfId="0" applyFont="1" applyBorder="1" applyAlignment="1">
      <alignment horizontal="right"/>
    </xf>
    <xf numFmtId="0" fontId="5" fillId="0" borderId="53" xfId="0" applyFont="1" applyBorder="1"/>
    <xf numFmtId="0" fontId="12" fillId="0" borderId="15" xfId="0" applyFont="1" applyBorder="1"/>
    <xf numFmtId="0" fontId="4" fillId="0" borderId="5" xfId="0" applyFont="1" applyBorder="1"/>
    <xf numFmtId="0" fontId="12" fillId="0" borderId="62" xfId="0" applyFont="1" applyBorder="1" applyAlignment="1">
      <alignment horizontal="right"/>
    </xf>
    <xf numFmtId="0" fontId="12" fillId="0" borderId="61" xfId="0" applyFont="1" applyBorder="1"/>
    <xf numFmtId="167" fontId="10" fillId="0" borderId="63" xfId="0" applyNumberFormat="1" applyFont="1" applyBorder="1" applyAlignment="1">
      <alignment horizontal="right"/>
    </xf>
    <xf numFmtId="0" fontId="12" fillId="0" borderId="47" xfId="0" applyFont="1" applyBorder="1"/>
    <xf numFmtId="0" fontId="4" fillId="0" borderId="51" xfId="0" applyFont="1" applyBorder="1"/>
    <xf numFmtId="0" fontId="13" fillId="0" borderId="45" xfId="0" applyFont="1" applyBorder="1" applyAlignment="1">
      <alignment horizontal="right"/>
    </xf>
    <xf numFmtId="0" fontId="12" fillId="0" borderId="13" xfId="0" applyFont="1" applyBorder="1"/>
    <xf numFmtId="165" fontId="5" fillId="0" borderId="0" xfId="0" applyNumberFormat="1" applyFont="1"/>
    <xf numFmtId="166" fontId="5" fillId="0" borderId="35" xfId="0" applyNumberFormat="1" applyFont="1" applyBorder="1" applyAlignment="1">
      <alignment horizontal="center" vertical="center"/>
    </xf>
    <xf numFmtId="168" fontId="5" fillId="0" borderId="35" xfId="0" applyNumberFormat="1" applyFont="1" applyBorder="1" applyAlignment="1">
      <alignment horizontal="center" wrapText="1"/>
    </xf>
    <xf numFmtId="0" fontId="5" fillId="0" borderId="42" xfId="0" applyFont="1" applyBorder="1"/>
    <xf numFmtId="0" fontId="5" fillId="0" borderId="8" xfId="0" applyFont="1" applyBorder="1" applyAlignment="1">
      <alignment wrapText="1"/>
    </xf>
    <xf numFmtId="166" fontId="5" fillId="0" borderId="20" xfId="0" applyNumberFormat="1" applyFont="1" applyBorder="1" applyAlignment="1">
      <alignment horizontal="center" vertical="center"/>
    </xf>
    <xf numFmtId="168" fontId="5" fillId="0" borderId="20" xfId="0" applyNumberFormat="1" applyFont="1" applyBorder="1" applyAlignment="1">
      <alignment horizont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5" fillId="2" borderId="0" xfId="0" applyFont="1" applyFill="1"/>
    <xf numFmtId="0" fontId="7" fillId="0" borderId="0" xfId="0" applyFont="1"/>
    <xf numFmtId="0" fontId="12" fillId="0" borderId="0" xfId="0" applyFont="1" applyAlignment="1" applyProtection="1">
      <alignment horizontal="left" vertical="center"/>
      <protection locked="0"/>
    </xf>
    <xf numFmtId="167" fontId="20" fillId="0" borderId="37" xfId="1" applyNumberFormat="1" applyFont="1" applyBorder="1" applyAlignment="1" applyProtection="1">
      <alignment horizontal="right"/>
      <protection locked="0"/>
    </xf>
    <xf numFmtId="0" fontId="14" fillId="2" borderId="0" xfId="0" applyFont="1" applyFill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12" fillId="0" borderId="0" xfId="0" applyFont="1" applyAlignment="1">
      <alignment horizontal="right"/>
    </xf>
    <xf numFmtId="0" fontId="32" fillId="0" borderId="0" xfId="0" applyFont="1" applyAlignment="1">
      <alignment horizontal="left"/>
    </xf>
    <xf numFmtId="0" fontId="32" fillId="0" borderId="0" xfId="0" applyFont="1"/>
    <xf numFmtId="0" fontId="31" fillId="0" borderId="0" xfId="0" applyFont="1" applyAlignment="1">
      <alignment horizontal="left"/>
    </xf>
    <xf numFmtId="0" fontId="17" fillId="3" borderId="29" xfId="0" applyFont="1" applyFill="1" applyBorder="1" applyAlignment="1">
      <alignment horizontal="left" vertical="top"/>
    </xf>
    <xf numFmtId="0" fontId="17" fillId="3" borderId="39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31" fillId="0" borderId="0" xfId="0" applyFont="1"/>
    <xf numFmtId="0" fontId="3" fillId="0" borderId="0" xfId="0" applyFont="1"/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Protection="1">
      <protection locked="0"/>
    </xf>
    <xf numFmtId="0" fontId="17" fillId="2" borderId="27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Protection="1">
      <protection locked="0"/>
    </xf>
    <xf numFmtId="0" fontId="17" fillId="2" borderId="29" xfId="0" applyFont="1" applyFill="1" applyBorder="1" applyAlignment="1" applyProtection="1">
      <alignment horizontal="center" vertical="top" wrapText="1"/>
      <protection locked="0"/>
    </xf>
    <xf numFmtId="0" fontId="5" fillId="2" borderId="32" xfId="0" applyFont="1" applyFill="1" applyBorder="1" applyAlignment="1" applyProtection="1">
      <alignment horizontal="center"/>
      <protection locked="0"/>
    </xf>
    <xf numFmtId="0" fontId="5" fillId="2" borderId="32" xfId="0" applyFont="1" applyFill="1" applyBorder="1" applyProtection="1">
      <protection locked="0"/>
    </xf>
    <xf numFmtId="0" fontId="17" fillId="2" borderId="39" xfId="0" applyFont="1" applyFill="1" applyBorder="1" applyAlignment="1" applyProtection="1">
      <alignment horizontal="center" vertical="top" wrapText="1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Protection="1">
      <protection locked="0"/>
    </xf>
    <xf numFmtId="0" fontId="12" fillId="0" borderId="48" xfId="0" applyFont="1" applyBorder="1"/>
    <xf numFmtId="0" fontId="12" fillId="0" borderId="19" xfId="0" applyFont="1" applyBorder="1"/>
    <xf numFmtId="0" fontId="5" fillId="0" borderId="46" xfId="0" applyFont="1" applyBorder="1"/>
    <xf numFmtId="164" fontId="5" fillId="0" borderId="35" xfId="1" applyFont="1" applyBorder="1" applyProtection="1"/>
    <xf numFmtId="0" fontId="0" fillId="0" borderId="15" xfId="0" applyBorder="1" applyAlignment="1">
      <alignment vertical="center"/>
    </xf>
    <xf numFmtId="0" fontId="5" fillId="0" borderId="40" xfId="0" applyFont="1" applyBorder="1"/>
    <xf numFmtId="165" fontId="5" fillId="0" borderId="34" xfId="1" applyNumberFormat="1" applyFont="1" applyBorder="1" applyProtection="1"/>
    <xf numFmtId="0" fontId="33" fillId="0" borderId="0" xfId="6" applyProtection="1"/>
    <xf numFmtId="0" fontId="0" fillId="0" borderId="14" xfId="0" applyBorder="1" applyAlignment="1">
      <alignment vertical="center"/>
    </xf>
    <xf numFmtId="0" fontId="5" fillId="0" borderId="7" xfId="0" applyFont="1" applyBorder="1"/>
    <xf numFmtId="165" fontId="5" fillId="0" borderId="20" xfId="1" applyNumberFormat="1" applyFont="1" applyBorder="1" applyProtection="1"/>
    <xf numFmtId="0" fontId="0" fillId="0" borderId="29" xfId="0" applyBorder="1"/>
    <xf numFmtId="164" fontId="12" fillId="3" borderId="48" xfId="1" applyFont="1" applyFill="1" applyBorder="1" applyProtection="1"/>
    <xf numFmtId="0" fontId="0" fillId="0" borderId="68" xfId="0" applyBorder="1" applyAlignment="1">
      <alignment vertical="center"/>
    </xf>
    <xf numFmtId="0" fontId="5" fillId="0" borderId="31" xfId="0" applyFont="1" applyBorder="1"/>
    <xf numFmtId="165" fontId="5" fillId="0" borderId="36" xfId="1" applyNumberFormat="1" applyFont="1" applyBorder="1" applyProtection="1"/>
    <xf numFmtId="0" fontId="0" fillId="0" borderId="47" xfId="0" applyBorder="1" applyAlignment="1">
      <alignment vertical="center"/>
    </xf>
    <xf numFmtId="0" fontId="5" fillId="0" borderId="23" xfId="0" applyFont="1" applyBorder="1"/>
    <xf numFmtId="165" fontId="5" fillId="0" borderId="37" xfId="1" applyNumberFormat="1" applyFont="1" applyBorder="1" applyProtection="1"/>
    <xf numFmtId="0" fontId="17" fillId="0" borderId="21" xfId="0" applyFont="1" applyBorder="1" applyAlignment="1">
      <alignment horizontal="left" vertical="top"/>
    </xf>
    <xf numFmtId="0" fontId="17" fillId="0" borderId="22" xfId="0" applyFont="1" applyBorder="1" applyAlignment="1">
      <alignment horizontal="left" vertical="top"/>
    </xf>
    <xf numFmtId="164" fontId="17" fillId="0" borderId="22" xfId="1" applyFont="1" applyFill="1" applyBorder="1" applyAlignment="1" applyProtection="1">
      <alignment horizontal="left" vertical="top"/>
    </xf>
    <xf numFmtId="0" fontId="17" fillId="0" borderId="7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164" fontId="17" fillId="0" borderId="8" xfId="1" applyFont="1" applyFill="1" applyBorder="1" applyAlignment="1" applyProtection="1">
      <alignment horizontal="left" vertical="top"/>
    </xf>
    <xf numFmtId="0" fontId="17" fillId="0" borderId="23" xfId="0" applyFont="1" applyBorder="1" applyAlignment="1">
      <alignment horizontal="left" vertical="top"/>
    </xf>
    <xf numFmtId="0" fontId="17" fillId="0" borderId="24" xfId="0" applyFont="1" applyBorder="1" applyAlignment="1">
      <alignment horizontal="left" vertical="top"/>
    </xf>
    <xf numFmtId="164" fontId="17" fillId="0" borderId="24" xfId="1" applyFont="1" applyFill="1" applyBorder="1" applyAlignment="1" applyProtection="1">
      <alignment horizontal="left" vertical="top"/>
    </xf>
    <xf numFmtId="0" fontId="10" fillId="3" borderId="0" xfId="0" applyFont="1" applyFill="1"/>
    <xf numFmtId="0" fontId="0" fillId="3" borderId="0" xfId="0" applyFill="1"/>
    <xf numFmtId="0" fontId="10" fillId="3" borderId="0" xfId="0" applyFont="1" applyFill="1" applyAlignment="1">
      <alignment vertical="center"/>
    </xf>
    <xf numFmtId="0" fontId="31" fillId="3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7" fillId="3" borderId="0" xfId="0" applyFont="1" applyFill="1" applyAlignment="1">
      <alignment horizontal="left"/>
    </xf>
    <xf numFmtId="0" fontId="31" fillId="3" borderId="0" xfId="0" applyFont="1" applyFill="1" applyAlignment="1">
      <alignment vertical="center"/>
    </xf>
    <xf numFmtId="0" fontId="10" fillId="3" borderId="42" xfId="0" applyFont="1" applyFill="1" applyBorder="1" applyAlignment="1">
      <alignment horizontal="center" vertical="center"/>
    </xf>
    <xf numFmtId="0" fontId="31" fillId="3" borderId="52" xfId="0" applyFont="1" applyFill="1" applyBorder="1" applyAlignment="1">
      <alignment horizontal="center" vertical="center"/>
    </xf>
    <xf numFmtId="0" fontId="17" fillId="3" borderId="0" xfId="0" applyFont="1" applyFill="1"/>
    <xf numFmtId="0" fontId="5" fillId="3" borderId="0" xfId="0" applyFont="1" applyFill="1"/>
    <xf numFmtId="0" fontId="10" fillId="3" borderId="49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10" fillId="3" borderId="71" xfId="0" applyFont="1" applyFill="1" applyBorder="1" applyAlignment="1">
      <alignment vertical="center"/>
    </xf>
    <xf numFmtId="0" fontId="5" fillId="0" borderId="69" xfId="0" applyFont="1" applyBorder="1"/>
    <xf numFmtId="0" fontId="17" fillId="3" borderId="69" xfId="0" applyFont="1" applyFill="1" applyBorder="1" applyAlignment="1">
      <alignment horizontal="left"/>
    </xf>
    <xf numFmtId="0" fontId="35" fillId="3" borderId="69" xfId="0" applyFont="1" applyFill="1" applyBorder="1" applyAlignment="1">
      <alignment horizontal="center" vertical="center"/>
    </xf>
    <xf numFmtId="0" fontId="17" fillId="3" borderId="0" xfId="1" applyNumberFormat="1" applyFont="1" applyFill="1" applyBorder="1" applyAlignment="1" applyProtection="1">
      <alignment horizontal="right" vertical="center"/>
    </xf>
    <xf numFmtId="164" fontId="17" fillId="3" borderId="0" xfId="1" applyFont="1" applyFill="1" applyBorder="1" applyAlignment="1" applyProtection="1">
      <alignment horizontal="right" vertical="center"/>
    </xf>
    <xf numFmtId="0" fontId="5" fillId="0" borderId="70" xfId="0" applyFont="1" applyBorder="1" applyAlignment="1">
      <alignment vertical="center"/>
    </xf>
    <xf numFmtId="0" fontId="17" fillId="3" borderId="70" xfId="0" applyFont="1" applyFill="1" applyBorder="1" applyAlignment="1">
      <alignment horizontal="left" vertical="center"/>
    </xf>
    <xf numFmtId="0" fontId="10" fillId="3" borderId="70" xfId="0" applyFont="1" applyFill="1" applyBorder="1" applyAlignment="1">
      <alignment vertical="center"/>
    </xf>
    <xf numFmtId="164" fontId="31" fillId="3" borderId="0" xfId="1" applyFont="1" applyFill="1" applyBorder="1" applyAlignment="1" applyProtection="1">
      <alignment horizontal="right" vertical="center"/>
    </xf>
    <xf numFmtId="0" fontId="5" fillId="0" borderId="70" xfId="0" applyFont="1" applyBorder="1" applyAlignment="1">
      <alignment horizontal="left" vertical="center"/>
    </xf>
    <xf numFmtId="0" fontId="35" fillId="3" borderId="0" xfId="0" applyFont="1" applyFill="1" applyAlignment="1">
      <alignment horizontal="left" vertical="center"/>
    </xf>
    <xf numFmtId="164" fontId="31" fillId="3" borderId="8" xfId="1" applyFont="1" applyFill="1" applyBorder="1" applyAlignment="1" applyProtection="1">
      <alignment horizontal="left" vertical="center"/>
    </xf>
    <xf numFmtId="164" fontId="31" fillId="3" borderId="0" xfId="1" applyFont="1" applyFill="1" applyBorder="1" applyAlignment="1" applyProtection="1">
      <alignment horizontal="left" vertical="center"/>
    </xf>
    <xf numFmtId="0" fontId="31" fillId="3" borderId="0" xfId="1" applyNumberFormat="1" applyFont="1" applyFill="1" applyBorder="1" applyAlignment="1" applyProtection="1">
      <alignment horizontal="right"/>
    </xf>
    <xf numFmtId="164" fontId="31" fillId="3" borderId="0" xfId="1" applyFont="1" applyFill="1" applyBorder="1" applyAlignment="1" applyProtection="1">
      <alignment horizontal="right"/>
    </xf>
    <xf numFmtId="164" fontId="27" fillId="3" borderId="0" xfId="1" applyFont="1" applyFill="1" applyBorder="1" applyAlignment="1" applyProtection="1">
      <alignment horizontal="right" vertical="center"/>
    </xf>
    <xf numFmtId="0" fontId="0" fillId="0" borderId="70" xfId="0" applyBorder="1"/>
    <xf numFmtId="0" fontId="34" fillId="3" borderId="70" xfId="0" applyFont="1" applyFill="1" applyBorder="1" applyAlignment="1">
      <alignment horizontal="left"/>
    </xf>
    <xf numFmtId="0" fontId="10" fillId="3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/>
    </xf>
    <xf numFmtId="164" fontId="36" fillId="3" borderId="48" xfId="1" applyFont="1" applyFill="1" applyBorder="1" applyAlignment="1" applyProtection="1">
      <alignment horizontal="right" vertical="center"/>
    </xf>
    <xf numFmtId="0" fontId="6" fillId="3" borderId="0" xfId="0" applyFont="1" applyFill="1" applyAlignment="1">
      <alignment horizontal="center"/>
    </xf>
    <xf numFmtId="1" fontId="16" fillId="0" borderId="48" xfId="0" applyNumberFormat="1" applyFont="1" applyBorder="1" applyAlignment="1">
      <alignment horizontal="center" vertical="center"/>
    </xf>
    <xf numFmtId="1" fontId="16" fillId="3" borderId="0" xfId="0" applyNumberFormat="1" applyFont="1" applyFill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34" fillId="2" borderId="0" xfId="0" applyFont="1" applyFill="1" applyAlignment="1">
      <alignment horizontal="left"/>
    </xf>
    <xf numFmtId="0" fontId="10" fillId="2" borderId="53" xfId="0" applyFont="1" applyFill="1" applyBorder="1" applyAlignment="1" applyProtection="1">
      <alignment horizontal="center" vertical="center"/>
      <protection locked="0"/>
    </xf>
    <xf numFmtId="164" fontId="17" fillId="2" borderId="8" xfId="1" applyFont="1" applyFill="1" applyBorder="1" applyAlignment="1" applyProtection="1">
      <alignment horizontal="right" vertical="center"/>
      <protection locked="0"/>
    </xf>
    <xf numFmtId="164" fontId="16" fillId="2" borderId="8" xfId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horizontal="left" wrapText="1"/>
      <protection locked="0"/>
    </xf>
    <xf numFmtId="0" fontId="34" fillId="2" borderId="0" xfId="0" applyFont="1" applyFill="1" applyAlignment="1" applyProtection="1">
      <alignment horizontal="left"/>
      <protection locked="0"/>
    </xf>
    <xf numFmtId="14" fontId="34" fillId="2" borderId="0" xfId="0" applyNumberFormat="1" applyFont="1" applyFill="1" applyAlignment="1" applyProtection="1">
      <alignment horizontal="left"/>
      <protection locked="0"/>
    </xf>
    <xf numFmtId="0" fontId="37" fillId="0" borderId="0" xfId="0" applyFont="1" applyAlignment="1">
      <alignment horizontal="center"/>
    </xf>
    <xf numFmtId="0" fontId="18" fillId="4" borderId="29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right"/>
    </xf>
    <xf numFmtId="0" fontId="39" fillId="0" borderId="0" xfId="0" applyFont="1" applyAlignment="1">
      <alignment horizontal="right"/>
    </xf>
    <xf numFmtId="0" fontId="39" fillId="0" borderId="0" xfId="0" applyFont="1" applyAlignment="1">
      <alignment horizontal="right" vertical="center"/>
    </xf>
    <xf numFmtId="0" fontId="18" fillId="4" borderId="21" xfId="0" applyFont="1" applyFill="1" applyBorder="1" applyAlignment="1" applyProtection="1">
      <alignment horizontal="center" vertical="center" wrapText="1"/>
      <protection locked="0"/>
    </xf>
    <xf numFmtId="0" fontId="18" fillId="4" borderId="22" xfId="0" applyFont="1" applyFill="1" applyBorder="1" applyAlignment="1" applyProtection="1">
      <alignment horizontal="center" vertical="center" wrapText="1"/>
      <protection locked="0"/>
    </xf>
    <xf numFmtId="0" fontId="18" fillId="4" borderId="35" xfId="0" applyFont="1" applyFill="1" applyBorder="1" applyAlignment="1" applyProtection="1">
      <alignment horizontal="center" vertical="center" wrapText="1"/>
      <protection locked="0"/>
    </xf>
    <xf numFmtId="0" fontId="18" fillId="4" borderId="7" xfId="0" applyFont="1" applyFill="1" applyBorder="1" applyAlignment="1" applyProtection="1">
      <alignment horizontal="center" vertical="center" wrapText="1"/>
      <protection locked="0"/>
    </xf>
    <xf numFmtId="0" fontId="18" fillId="4" borderId="8" xfId="0" applyFont="1" applyFill="1" applyBorder="1" applyAlignment="1" applyProtection="1">
      <alignment horizontal="center" vertical="center" wrapText="1"/>
      <protection locked="0"/>
    </xf>
    <xf numFmtId="0" fontId="18" fillId="4" borderId="20" xfId="0" applyFont="1" applyFill="1" applyBorder="1" applyAlignment="1" applyProtection="1">
      <alignment horizontal="center" vertical="center" wrapText="1"/>
      <protection locked="0"/>
    </xf>
    <xf numFmtId="0" fontId="18" fillId="4" borderId="23" xfId="0" applyFont="1" applyFill="1" applyBorder="1" applyAlignment="1" applyProtection="1">
      <alignment horizontal="center" vertical="center" wrapText="1"/>
      <protection locked="0"/>
    </xf>
    <xf numFmtId="0" fontId="18" fillId="4" borderId="24" xfId="0" applyFont="1" applyFill="1" applyBorder="1" applyAlignment="1" applyProtection="1">
      <alignment horizontal="center" vertical="center" wrapText="1"/>
      <protection locked="0"/>
    </xf>
    <xf numFmtId="0" fontId="18" fillId="4" borderId="37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textRotation="90"/>
    </xf>
    <xf numFmtId="1" fontId="17" fillId="2" borderId="23" xfId="0" applyNumberFormat="1" applyFont="1" applyFill="1" applyBorder="1" applyAlignment="1" applyProtection="1">
      <alignment horizontal="center" vertical="top"/>
      <protection locked="0"/>
    </xf>
    <xf numFmtId="1" fontId="17" fillId="2" borderId="24" xfId="0" applyNumberFormat="1" applyFont="1" applyFill="1" applyBorder="1" applyAlignment="1" applyProtection="1">
      <alignment horizontal="center" vertical="top"/>
      <protection locked="0"/>
    </xf>
    <xf numFmtId="1" fontId="17" fillId="2" borderId="60" xfId="0" applyNumberFormat="1" applyFont="1" applyFill="1" applyBorder="1" applyAlignment="1" applyProtection="1">
      <alignment horizontal="center" vertical="top"/>
      <protection locked="0"/>
    </xf>
    <xf numFmtId="1" fontId="17" fillId="2" borderId="54" xfId="0" applyNumberFormat="1" applyFont="1" applyFill="1" applyBorder="1" applyAlignment="1" applyProtection="1">
      <alignment horizontal="center" vertical="top"/>
      <protection locked="0"/>
    </xf>
    <xf numFmtId="1" fontId="17" fillId="2" borderId="30" xfId="0" applyNumberFormat="1" applyFont="1" applyFill="1" applyBorder="1" applyAlignment="1" applyProtection="1">
      <alignment horizontal="center" vertical="top"/>
      <protection locked="0"/>
    </xf>
    <xf numFmtId="1" fontId="17" fillId="2" borderId="51" xfId="0" applyNumberFormat="1" applyFont="1" applyFill="1" applyBorder="1" applyAlignment="1" applyProtection="1">
      <alignment horizontal="center" vertical="top"/>
      <protection locked="0"/>
    </xf>
    <xf numFmtId="0" fontId="5" fillId="2" borderId="37" xfId="0" applyFont="1" applyFill="1" applyBorder="1" applyAlignment="1" applyProtection="1">
      <alignment horizontal="center" vertical="top" wrapText="1"/>
      <protection locked="0"/>
    </xf>
    <xf numFmtId="1" fontId="17" fillId="0" borderId="35" xfId="0" applyNumberFormat="1" applyFont="1" applyBorder="1" applyAlignment="1">
      <alignment horizontal="center" vertical="top"/>
    </xf>
    <xf numFmtId="1" fontId="17" fillId="0" borderId="20" xfId="0" applyNumberFormat="1" applyFont="1" applyBorder="1" applyAlignment="1">
      <alignment horizontal="center" vertical="top"/>
    </xf>
    <xf numFmtId="1" fontId="17" fillId="0" borderId="37" xfId="0" applyNumberFormat="1" applyFont="1" applyBorder="1" applyAlignment="1">
      <alignment horizontal="center" vertical="top"/>
    </xf>
    <xf numFmtId="0" fontId="5" fillId="0" borderId="0" xfId="0" applyFont="1" applyAlignment="1" applyProtection="1">
      <alignment horizontal="left" vertical="center"/>
      <protection locked="0"/>
    </xf>
    <xf numFmtId="0" fontId="5" fillId="2" borderId="0" xfId="0" applyFont="1" applyFill="1" applyProtection="1">
      <protection locked="0"/>
    </xf>
    <xf numFmtId="0" fontId="20" fillId="0" borderId="0" xfId="0" applyFont="1"/>
    <xf numFmtId="0" fontId="29" fillId="3" borderId="0" xfId="0" applyFont="1" applyFill="1"/>
    <xf numFmtId="0" fontId="40" fillId="0" borderId="0" xfId="0" applyFont="1" applyAlignment="1">
      <alignment horizontal="center"/>
    </xf>
    <xf numFmtId="0" fontId="20" fillId="3" borderId="0" xfId="0" applyFont="1" applyFill="1"/>
    <xf numFmtId="1" fontId="5" fillId="0" borderId="20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wrapText="1"/>
    </xf>
    <xf numFmtId="168" fontId="5" fillId="0" borderId="29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vertical="center" wrapText="1"/>
    </xf>
    <xf numFmtId="1" fontId="5" fillId="0" borderId="20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166" fontId="5" fillId="0" borderId="56" xfId="0" applyNumberFormat="1" applyFont="1" applyBorder="1" applyAlignment="1">
      <alignment horizontal="center"/>
    </xf>
    <xf numFmtId="0" fontId="18" fillId="4" borderId="27" xfId="0" applyFont="1" applyFill="1" applyBorder="1" applyAlignment="1" applyProtection="1">
      <alignment horizontal="left" vertical="center" wrapText="1"/>
      <protection locked="0"/>
    </xf>
    <xf numFmtId="0" fontId="18" fillId="4" borderId="29" xfId="0" applyFont="1" applyFill="1" applyBorder="1" applyAlignment="1" applyProtection="1">
      <alignment horizontal="left" vertical="center" wrapText="1"/>
      <protection locked="0"/>
    </xf>
    <xf numFmtId="0" fontId="18" fillId="4" borderId="30" xfId="0" applyFont="1" applyFill="1" applyBorder="1" applyAlignment="1" applyProtection="1">
      <alignment horizontal="left" vertical="center" wrapText="1"/>
      <protection locked="0"/>
    </xf>
    <xf numFmtId="0" fontId="5" fillId="0" borderId="32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17" fillId="2" borderId="22" xfId="0" applyFont="1" applyFill="1" applyBorder="1" applyAlignment="1">
      <alignment horizontal="left" vertical="top"/>
    </xf>
    <xf numFmtId="0" fontId="17" fillId="2" borderId="8" xfId="0" applyFont="1" applyFill="1" applyBorder="1" applyAlignment="1">
      <alignment horizontal="left" vertical="top"/>
    </xf>
    <xf numFmtId="0" fontId="17" fillId="2" borderId="24" xfId="0" applyFont="1" applyFill="1" applyBorder="1" applyAlignment="1">
      <alignment horizontal="left" vertical="top"/>
    </xf>
    <xf numFmtId="0" fontId="5" fillId="3" borderId="27" xfId="0" applyFont="1" applyFill="1" applyBorder="1" applyProtection="1">
      <protection locked="0"/>
    </xf>
    <xf numFmtId="0" fontId="5" fillId="3" borderId="50" xfId="0" applyFont="1" applyFill="1" applyBorder="1" applyProtection="1">
      <protection locked="0"/>
    </xf>
    <xf numFmtId="0" fontId="17" fillId="3" borderId="72" xfId="0" applyFont="1" applyFill="1" applyBorder="1" applyAlignment="1" applyProtection="1">
      <alignment horizontal="center" vertical="top" wrapText="1"/>
      <protection locked="0"/>
    </xf>
    <xf numFmtId="0" fontId="5" fillId="3" borderId="29" xfId="0" applyFont="1" applyFill="1" applyBorder="1" applyProtection="1">
      <protection locked="0"/>
    </xf>
    <xf numFmtId="0" fontId="5" fillId="3" borderId="56" xfId="0" applyFont="1" applyFill="1" applyBorder="1" applyProtection="1">
      <protection locked="0"/>
    </xf>
    <xf numFmtId="0" fontId="17" fillId="3" borderId="75" xfId="0" applyFont="1" applyFill="1" applyBorder="1" applyAlignment="1" applyProtection="1">
      <alignment horizontal="center" vertical="top" wrapText="1"/>
      <protection locked="0"/>
    </xf>
    <xf numFmtId="0" fontId="5" fillId="3" borderId="30" xfId="0" applyFont="1" applyFill="1" applyBorder="1" applyProtection="1">
      <protection locked="0"/>
    </xf>
    <xf numFmtId="0" fontId="5" fillId="3" borderId="51" xfId="0" applyFont="1" applyFill="1" applyBorder="1" applyProtection="1">
      <protection locked="0"/>
    </xf>
    <xf numFmtId="0" fontId="17" fillId="3" borderId="45" xfId="0" applyFont="1" applyFill="1" applyBorder="1" applyAlignment="1" applyProtection="1">
      <alignment horizontal="center" vertical="top" wrapText="1"/>
      <protection locked="0"/>
    </xf>
    <xf numFmtId="0" fontId="17" fillId="0" borderId="8" xfId="0" applyFont="1" applyBorder="1" applyAlignment="1">
      <alignment horizontal="center" vertical="top"/>
    </xf>
    <xf numFmtId="0" fontId="17" fillId="0" borderId="24" xfId="0" applyFont="1" applyBorder="1" applyAlignment="1">
      <alignment horizontal="center" vertical="top"/>
    </xf>
    <xf numFmtId="0" fontId="17" fillId="0" borderId="22" xfId="0" applyFont="1" applyBorder="1" applyAlignment="1">
      <alignment horizontal="center" vertical="top"/>
    </xf>
    <xf numFmtId="0" fontId="5" fillId="3" borderId="28" xfId="0" applyFont="1" applyFill="1" applyBorder="1" applyAlignment="1" applyProtection="1">
      <alignment horizontal="center"/>
      <protection locked="0"/>
    </xf>
    <xf numFmtId="0" fontId="5" fillId="3" borderId="17" xfId="0" applyFont="1" applyFill="1" applyBorder="1" applyAlignment="1" applyProtection="1">
      <alignment horizontal="center"/>
      <protection locked="0"/>
    </xf>
    <xf numFmtId="0" fontId="5" fillId="3" borderId="54" xfId="0" applyFont="1" applyFill="1" applyBorder="1" applyAlignment="1" applyProtection="1">
      <alignment horizontal="center"/>
      <protection locked="0"/>
    </xf>
    <xf numFmtId="0" fontId="17" fillId="2" borderId="33" xfId="0" applyFont="1" applyFill="1" applyBorder="1" applyAlignment="1">
      <alignment horizontal="left" vertical="top"/>
    </xf>
    <xf numFmtId="0" fontId="17" fillId="0" borderId="28" xfId="1" applyNumberFormat="1" applyFont="1" applyFill="1" applyBorder="1" applyAlignment="1" applyProtection="1">
      <alignment horizontal="left" vertical="top"/>
    </xf>
    <xf numFmtId="0" fontId="17" fillId="0" borderId="17" xfId="1" applyNumberFormat="1" applyFont="1" applyFill="1" applyBorder="1" applyAlignment="1" applyProtection="1">
      <alignment horizontal="left" vertical="top"/>
    </xf>
    <xf numFmtId="0" fontId="17" fillId="0" borderId="54" xfId="1" applyNumberFormat="1" applyFont="1" applyFill="1" applyBorder="1" applyAlignment="1" applyProtection="1">
      <alignment horizontal="left" vertical="top"/>
    </xf>
    <xf numFmtId="0" fontId="12" fillId="0" borderId="1" xfId="0" applyFont="1" applyBorder="1"/>
    <xf numFmtId="0" fontId="5" fillId="0" borderId="21" xfId="0" applyFont="1" applyBorder="1"/>
    <xf numFmtId="0" fontId="17" fillId="2" borderId="22" xfId="0" applyFont="1" applyFill="1" applyBorder="1" applyAlignment="1" applyProtection="1">
      <alignment horizontal="center"/>
      <protection locked="0"/>
    </xf>
    <xf numFmtId="0" fontId="17" fillId="2" borderId="8" xfId="0" applyFont="1" applyFill="1" applyBorder="1" applyAlignment="1" applyProtection="1">
      <alignment horizontal="center"/>
      <protection locked="0"/>
    </xf>
    <xf numFmtId="0" fontId="17" fillId="2" borderId="24" xfId="0" applyFont="1" applyFill="1" applyBorder="1" applyAlignment="1" applyProtection="1">
      <alignment horizontal="center"/>
      <protection locked="0"/>
    </xf>
    <xf numFmtId="0" fontId="28" fillId="2" borderId="76" xfId="0" applyFont="1" applyFill="1" applyBorder="1" applyAlignment="1">
      <alignment horizontal="left"/>
    </xf>
    <xf numFmtId="0" fontId="18" fillId="4" borderId="30" xfId="0" applyFont="1" applyFill="1" applyBorder="1" applyAlignment="1" applyProtection="1">
      <alignment horizontal="left" vertical="center"/>
      <protection locked="0"/>
    </xf>
    <xf numFmtId="0" fontId="18" fillId="4" borderId="37" xfId="0" applyFont="1" applyFill="1" applyBorder="1" applyAlignment="1" applyProtection="1">
      <alignment horizontal="left" vertical="center" wrapText="1"/>
      <protection locked="0"/>
    </xf>
    <xf numFmtId="0" fontId="5" fillId="2" borderId="27" xfId="0" applyFont="1" applyFill="1" applyBorder="1" applyAlignment="1" applyProtection="1">
      <alignment horizontal="center" vertical="top" wrapText="1"/>
      <protection locked="0"/>
    </xf>
    <xf numFmtId="0" fontId="5" fillId="2" borderId="29" xfId="0" applyFont="1" applyFill="1" applyBorder="1" applyAlignment="1" applyProtection="1">
      <alignment horizontal="center" vertical="top" wrapText="1"/>
      <protection locked="0"/>
    </xf>
    <xf numFmtId="0" fontId="5" fillId="2" borderId="30" xfId="0" applyFont="1" applyFill="1" applyBorder="1" applyAlignment="1" applyProtection="1">
      <alignment horizontal="center" vertical="top" wrapText="1"/>
      <protection locked="0"/>
    </xf>
    <xf numFmtId="1" fontId="17" fillId="3" borderId="21" xfId="0" applyNumberFormat="1" applyFont="1" applyFill="1" applyBorder="1" applyAlignment="1">
      <alignment horizontal="center" vertical="top" wrapText="1"/>
    </xf>
    <xf numFmtId="1" fontId="17" fillId="3" borderId="7" xfId="0" applyNumberFormat="1" applyFont="1" applyFill="1" applyBorder="1" applyAlignment="1">
      <alignment horizontal="center" vertical="top" wrapText="1"/>
    </xf>
    <xf numFmtId="1" fontId="17" fillId="3" borderId="23" xfId="0" applyNumberFormat="1" applyFont="1" applyFill="1" applyBorder="1" applyAlignment="1">
      <alignment horizontal="center" vertical="top" wrapText="1"/>
    </xf>
    <xf numFmtId="1" fontId="17" fillId="3" borderId="35" xfId="0" applyNumberFormat="1" applyFont="1" applyFill="1" applyBorder="1" applyAlignment="1">
      <alignment horizontal="center" vertical="top" wrapText="1"/>
    </xf>
    <xf numFmtId="1" fontId="17" fillId="3" borderId="20" xfId="0" applyNumberFormat="1" applyFont="1" applyFill="1" applyBorder="1" applyAlignment="1">
      <alignment horizontal="center" vertical="top" wrapText="1"/>
    </xf>
    <xf numFmtId="1" fontId="17" fillId="3" borderId="37" xfId="0" applyNumberFormat="1" applyFont="1" applyFill="1" applyBorder="1" applyAlignment="1">
      <alignment horizontal="center" vertical="top" wrapText="1"/>
    </xf>
    <xf numFmtId="1" fontId="17" fillId="3" borderId="46" xfId="0" applyNumberFormat="1" applyFont="1" applyFill="1" applyBorder="1" applyAlignment="1">
      <alignment horizontal="center" vertical="top" wrapText="1"/>
    </xf>
    <xf numFmtId="1" fontId="17" fillId="3" borderId="14" xfId="0" applyNumberFormat="1" applyFont="1" applyFill="1" applyBorder="1" applyAlignment="1">
      <alignment horizontal="center" vertical="top" wrapText="1"/>
    </xf>
    <xf numFmtId="1" fontId="17" fillId="3" borderId="47" xfId="0" applyNumberFormat="1" applyFont="1" applyFill="1" applyBorder="1" applyAlignment="1">
      <alignment horizontal="center" vertical="top" wrapText="1"/>
    </xf>
    <xf numFmtId="1" fontId="17" fillId="2" borderId="46" xfId="0" applyNumberFormat="1" applyFont="1" applyFill="1" applyBorder="1" applyAlignment="1">
      <alignment horizontal="center" vertical="top" wrapText="1"/>
    </xf>
    <xf numFmtId="1" fontId="17" fillId="2" borderId="14" xfId="0" applyNumberFormat="1" applyFont="1" applyFill="1" applyBorder="1" applyAlignment="1">
      <alignment horizontal="center" vertical="top" wrapText="1"/>
    </xf>
    <xf numFmtId="1" fontId="17" fillId="2" borderId="47" xfId="0" applyNumberFormat="1" applyFont="1" applyFill="1" applyBorder="1" applyAlignment="1">
      <alignment horizontal="center" vertical="top" wrapText="1"/>
    </xf>
    <xf numFmtId="1" fontId="17" fillId="3" borderId="72" xfId="0" applyNumberFormat="1" applyFont="1" applyFill="1" applyBorder="1" applyAlignment="1">
      <alignment horizontal="center" vertical="top" wrapText="1"/>
    </xf>
    <xf numFmtId="1" fontId="17" fillId="3" borderId="75" xfId="0" applyNumberFormat="1" applyFont="1" applyFill="1" applyBorder="1" applyAlignment="1">
      <alignment horizontal="center" vertical="top" wrapText="1"/>
    </xf>
    <xf numFmtId="1" fontId="17" fillId="3" borderId="45" xfId="0" applyNumberFormat="1" applyFont="1" applyFill="1" applyBorder="1" applyAlignment="1">
      <alignment horizontal="center" vertical="top" wrapText="1"/>
    </xf>
    <xf numFmtId="1" fontId="17" fillId="2" borderId="21" xfId="0" applyNumberFormat="1" applyFont="1" applyFill="1" applyBorder="1" applyAlignment="1">
      <alignment horizontal="center" vertical="top" wrapText="1"/>
    </xf>
    <xf numFmtId="1" fontId="17" fillId="2" borderId="7" xfId="0" applyNumberFormat="1" applyFont="1" applyFill="1" applyBorder="1" applyAlignment="1">
      <alignment horizontal="center" vertical="top" wrapText="1"/>
    </xf>
    <xf numFmtId="1" fontId="17" fillId="2" borderId="23" xfId="0" applyNumberFormat="1" applyFont="1" applyFill="1" applyBorder="1" applyAlignment="1">
      <alignment horizontal="center" vertical="top" wrapText="1"/>
    </xf>
    <xf numFmtId="0" fontId="41" fillId="7" borderId="7" xfId="0" applyFont="1" applyFill="1" applyBorder="1" applyAlignment="1">
      <alignment horizontal="center" vertical="center"/>
    </xf>
    <xf numFmtId="0" fontId="41" fillId="7" borderId="8" xfId="0" applyFont="1" applyFill="1" applyBorder="1" applyAlignment="1">
      <alignment horizontal="center" vertical="center"/>
    </xf>
    <xf numFmtId="0" fontId="41" fillId="7" borderId="20" xfId="0" applyFont="1" applyFill="1" applyBorder="1" applyAlignment="1">
      <alignment horizontal="center" vertical="center"/>
    </xf>
    <xf numFmtId="0" fontId="42" fillId="7" borderId="7" xfId="0" applyFont="1" applyFill="1" applyBorder="1" applyAlignment="1">
      <alignment horizontal="center" vertical="center"/>
    </xf>
    <xf numFmtId="0" fontId="42" fillId="7" borderId="23" xfId="0" applyFont="1" applyFill="1" applyBorder="1" applyAlignment="1">
      <alignment horizontal="center" vertical="center"/>
    </xf>
    <xf numFmtId="0" fontId="2" fillId="7" borderId="49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 wrapText="1"/>
    </xf>
    <xf numFmtId="0" fontId="2" fillId="7" borderId="18" xfId="0" applyFont="1" applyFill="1" applyBorder="1" applyAlignment="1">
      <alignment vertical="center" wrapText="1"/>
    </xf>
    <xf numFmtId="0" fontId="2" fillId="7" borderId="44" xfId="0" applyFont="1" applyFill="1" applyBorder="1" applyAlignment="1">
      <alignment vertical="center" wrapText="1"/>
    </xf>
    <xf numFmtId="0" fontId="2" fillId="7" borderId="48" xfId="0" applyFont="1" applyFill="1" applyBorder="1" applyAlignment="1">
      <alignment horizontal="left" vertical="center" wrapText="1"/>
    </xf>
    <xf numFmtId="0" fontId="2" fillId="7" borderId="38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2" fillId="7" borderId="43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right" vertical="center" wrapText="1"/>
    </xf>
    <xf numFmtId="0" fontId="8" fillId="8" borderId="9" xfId="0" applyFont="1" applyFill="1" applyBorder="1" applyAlignment="1">
      <alignment horizontal="left" vertical="center"/>
    </xf>
    <xf numFmtId="0" fontId="8" fillId="8" borderId="10" xfId="0" applyFont="1" applyFill="1" applyBorder="1" applyAlignment="1">
      <alignment horizontal="left" vertical="center"/>
    </xf>
    <xf numFmtId="0" fontId="8" fillId="8" borderId="9" xfId="0" applyFont="1" applyFill="1" applyBorder="1" applyAlignment="1">
      <alignment horizontal="right" vertical="center"/>
    </xf>
    <xf numFmtId="0" fontId="30" fillId="8" borderId="10" xfId="0" applyFont="1" applyFill="1" applyBorder="1" applyAlignment="1" applyProtection="1">
      <alignment horizontal="left" vertical="center"/>
      <protection locked="0"/>
    </xf>
    <xf numFmtId="0" fontId="8" fillId="8" borderId="48" xfId="0" applyFont="1" applyFill="1" applyBorder="1" applyAlignment="1">
      <alignment horizontal="left" vertical="center"/>
    </xf>
    <xf numFmtId="0" fontId="8" fillId="8" borderId="46" xfId="0" applyFont="1" applyFill="1" applyBorder="1" applyAlignment="1">
      <alignment horizontal="left" vertical="center"/>
    </xf>
    <xf numFmtId="0" fontId="8" fillId="8" borderId="50" xfId="0" applyFont="1" applyFill="1" applyBorder="1" applyAlignment="1">
      <alignment horizontal="left" vertical="center"/>
    </xf>
    <xf numFmtId="0" fontId="8" fillId="8" borderId="72" xfId="0" applyFont="1" applyFill="1" applyBorder="1" applyAlignment="1">
      <alignment horizontal="left" vertical="center"/>
    </xf>
    <xf numFmtId="0" fontId="8" fillId="8" borderId="10" xfId="0" applyFont="1" applyFill="1" applyBorder="1" applyAlignment="1">
      <alignment horizontal="right" vertical="center"/>
    </xf>
    <xf numFmtId="0" fontId="8" fillId="8" borderId="11" xfId="0" applyFont="1" applyFill="1" applyBorder="1" applyAlignment="1">
      <alignment horizontal="left" vertical="center"/>
    </xf>
    <xf numFmtId="0" fontId="43" fillId="9" borderId="8" xfId="0" applyFont="1" applyFill="1" applyBorder="1" applyAlignment="1">
      <alignment horizontal="center" vertical="center"/>
    </xf>
    <xf numFmtId="0" fontId="43" fillId="9" borderId="20" xfId="0" applyFont="1" applyFill="1" applyBorder="1" applyAlignment="1">
      <alignment horizontal="center" vertical="center"/>
    </xf>
    <xf numFmtId="0" fontId="27" fillId="8" borderId="10" xfId="0" applyFont="1" applyFill="1" applyBorder="1" applyAlignment="1">
      <alignment horizontal="center" vertical="center"/>
    </xf>
    <xf numFmtId="0" fontId="27" fillId="8" borderId="25" xfId="0" applyFont="1" applyFill="1" applyBorder="1" applyAlignment="1">
      <alignment horizontal="center" vertical="center"/>
    </xf>
    <xf numFmtId="0" fontId="27" fillId="8" borderId="16" xfId="0" applyFont="1" applyFill="1" applyBorder="1" applyAlignment="1">
      <alignment horizontal="center" vertical="center"/>
    </xf>
    <xf numFmtId="0" fontId="27" fillId="8" borderId="12" xfId="0" applyFont="1" applyFill="1" applyBorder="1" applyAlignment="1">
      <alignment horizontal="center" vertical="center"/>
    </xf>
    <xf numFmtId="0" fontId="27" fillId="8" borderId="18" xfId="0" applyFont="1" applyFill="1" applyBorder="1" applyAlignment="1">
      <alignment horizontal="center" vertical="center"/>
    </xf>
    <xf numFmtId="0" fontId="27" fillId="7" borderId="13" xfId="0" applyFont="1" applyFill="1" applyBorder="1" applyAlignment="1">
      <alignment vertical="center" wrapText="1"/>
    </xf>
    <xf numFmtId="0" fontId="27" fillId="7" borderId="25" xfId="0" applyFont="1" applyFill="1" applyBorder="1" applyAlignment="1">
      <alignment vertical="center" wrapText="1"/>
    </xf>
    <xf numFmtId="0" fontId="27" fillId="7" borderId="12" xfId="0" applyFont="1" applyFill="1" applyBorder="1" applyAlignment="1">
      <alignment vertical="center" wrapText="1"/>
    </xf>
    <xf numFmtId="0" fontId="27" fillId="7" borderId="18" xfId="0" applyFont="1" applyFill="1" applyBorder="1" applyAlignment="1">
      <alignment vertical="center" wrapText="1"/>
    </xf>
    <xf numFmtId="0" fontId="8" fillId="8" borderId="10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vertical="center"/>
    </xf>
    <xf numFmtId="0" fontId="45" fillId="8" borderId="10" xfId="0" applyFont="1" applyFill="1" applyBorder="1" applyAlignment="1">
      <alignment horizontal="left" vertical="center" wrapText="1"/>
    </xf>
    <xf numFmtId="0" fontId="8" fillId="8" borderId="11" xfId="0" applyFont="1" applyFill="1" applyBorder="1" applyAlignment="1">
      <alignment vertical="center"/>
    </xf>
    <xf numFmtId="0" fontId="44" fillId="8" borderId="10" xfId="0" applyFont="1" applyFill="1" applyBorder="1" applyAlignment="1">
      <alignment vertical="center" wrapText="1"/>
    </xf>
    <xf numFmtId="0" fontId="27" fillId="7" borderId="9" xfId="0" applyFont="1" applyFill="1" applyBorder="1" applyAlignment="1">
      <alignment vertical="center"/>
    </xf>
    <xf numFmtId="0" fontId="27" fillId="7" borderId="10" xfId="0" applyFont="1" applyFill="1" applyBorder="1" applyAlignment="1">
      <alignment vertical="center"/>
    </xf>
    <xf numFmtId="0" fontId="27" fillId="7" borderId="16" xfId="0" applyFont="1" applyFill="1" applyBorder="1" applyAlignment="1">
      <alignment vertical="center"/>
    </xf>
    <xf numFmtId="0" fontId="27" fillId="7" borderId="49" xfId="0" applyFont="1" applyFill="1" applyBorder="1" applyAlignment="1">
      <alignment horizontal="left" vertical="center" wrapText="1"/>
    </xf>
    <xf numFmtId="0" fontId="27" fillId="7" borderId="26" xfId="0" applyFont="1" applyFill="1" applyBorder="1" applyAlignment="1">
      <alignment vertical="center" wrapText="1"/>
    </xf>
    <xf numFmtId="0" fontId="27" fillId="7" borderId="49" xfId="0" applyFont="1" applyFill="1" applyBorder="1" applyAlignment="1">
      <alignment vertical="center" wrapText="1"/>
    </xf>
    <xf numFmtId="0" fontId="27" fillId="7" borderId="2" xfId="0" applyFont="1" applyFill="1" applyBorder="1" applyAlignment="1">
      <alignment horizontal="left" vertical="center" wrapText="1"/>
    </xf>
    <xf numFmtId="0" fontId="27" fillId="7" borderId="11" xfId="0" applyFont="1" applyFill="1" applyBorder="1" applyAlignment="1">
      <alignment vertical="center" wrapText="1"/>
    </xf>
    <xf numFmtId="0" fontId="27" fillId="7" borderId="25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center" vertical="center" wrapText="1"/>
    </xf>
    <xf numFmtId="0" fontId="27" fillId="7" borderId="26" xfId="0" applyFont="1" applyFill="1" applyBorder="1" applyAlignment="1">
      <alignment horizontal="center" vertical="center" wrapText="1"/>
    </xf>
    <xf numFmtId="0" fontId="27" fillId="7" borderId="66" xfId="0" applyFont="1" applyFill="1" applyBorder="1" applyAlignment="1">
      <alignment horizontal="center" vertical="center" wrapText="1"/>
    </xf>
    <xf numFmtId="0" fontId="27" fillId="7" borderId="57" xfId="0" applyFont="1" applyFill="1" applyBorder="1" applyAlignment="1">
      <alignment horizontal="center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7" fillId="7" borderId="9" xfId="0" applyFont="1" applyFill="1" applyBorder="1" applyAlignment="1">
      <alignment vertical="center" wrapText="1"/>
    </xf>
    <xf numFmtId="0" fontId="27" fillId="7" borderId="38" xfId="0" applyFont="1" applyFill="1" applyBorder="1" applyAlignment="1">
      <alignment vertical="center" wrapText="1"/>
    </xf>
    <xf numFmtId="0" fontId="27" fillId="7" borderId="25" xfId="0" applyFont="1" applyFill="1" applyBorder="1" applyAlignment="1">
      <alignment vertical="center"/>
    </xf>
    <xf numFmtId="0" fontId="27" fillId="7" borderId="12" xfId="0" applyFont="1" applyFill="1" applyBorder="1" applyAlignment="1">
      <alignment vertical="center"/>
    </xf>
    <xf numFmtId="0" fontId="27" fillId="7" borderId="26" xfId="0" applyFont="1" applyFill="1" applyBorder="1" applyAlignment="1">
      <alignment vertical="center"/>
    </xf>
    <xf numFmtId="0" fontId="27" fillId="7" borderId="43" xfId="0" applyFont="1" applyFill="1" applyBorder="1" applyAlignment="1">
      <alignment vertical="center" wrapText="1"/>
    </xf>
    <xf numFmtId="0" fontId="27" fillId="7" borderId="43" xfId="0" applyFont="1" applyFill="1" applyBorder="1" applyAlignment="1">
      <alignment horizontal="left" vertical="center" wrapText="1"/>
    </xf>
    <xf numFmtId="0" fontId="27" fillId="7" borderId="1" xfId="0" applyFont="1" applyFill="1" applyBorder="1" applyAlignment="1">
      <alignment horizontal="left" vertical="center" wrapText="1"/>
    </xf>
    <xf numFmtId="0" fontId="27" fillId="7" borderId="38" xfId="0" applyFont="1" applyFill="1" applyBorder="1" applyAlignment="1">
      <alignment vertical="center"/>
    </xf>
    <xf numFmtId="0" fontId="27" fillId="7" borderId="43" xfId="0" applyFont="1" applyFill="1" applyBorder="1" applyAlignment="1">
      <alignment vertical="center"/>
    </xf>
    <xf numFmtId="0" fontId="27" fillId="7" borderId="6" xfId="0" applyFont="1" applyFill="1" applyBorder="1" applyAlignment="1">
      <alignment horizontal="left" vertical="center" wrapText="1"/>
    </xf>
    <xf numFmtId="0" fontId="27" fillId="7" borderId="16" xfId="0" applyFont="1" applyFill="1" applyBorder="1" applyAlignment="1">
      <alignment vertical="center" wrapText="1"/>
    </xf>
    <xf numFmtId="0" fontId="27" fillId="7" borderId="16" xfId="0" applyFont="1" applyFill="1" applyBorder="1" applyAlignment="1">
      <alignment horizontal="center" vertical="center" wrapText="1"/>
    </xf>
    <xf numFmtId="0" fontId="27" fillId="7" borderId="10" xfId="0" applyFont="1" applyFill="1" applyBorder="1" applyAlignment="1">
      <alignment horizontal="center" vertical="center" wrapText="1"/>
    </xf>
    <xf numFmtId="0" fontId="27" fillId="7" borderId="10" xfId="0" applyFont="1" applyFill="1" applyBorder="1" applyAlignment="1">
      <alignment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46" fillId="8" borderId="9" xfId="0" applyFont="1" applyFill="1" applyBorder="1" applyAlignment="1">
      <alignment horizontal="left" vertical="center"/>
    </xf>
    <xf numFmtId="0" fontId="21" fillId="3" borderId="0" xfId="4" applyFill="1" applyAlignment="1">
      <alignment vertical="center"/>
    </xf>
    <xf numFmtId="0" fontId="22" fillId="3" borderId="0" xfId="4" applyFont="1" applyFill="1" applyAlignment="1">
      <alignment vertical="center" wrapText="1"/>
    </xf>
    <xf numFmtId="0" fontId="26" fillId="3" borderId="0" xfId="4" applyFont="1" applyFill="1" applyAlignment="1">
      <alignment vertical="center"/>
    </xf>
    <xf numFmtId="0" fontId="23" fillId="3" borderId="0" xfId="4" applyFont="1" applyFill="1" applyAlignment="1">
      <alignment vertical="center"/>
    </xf>
    <xf numFmtId="0" fontId="23" fillId="3" borderId="0" xfId="4" applyFont="1" applyFill="1" applyAlignment="1">
      <alignment vertical="center" wrapText="1"/>
    </xf>
    <xf numFmtId="0" fontId="0" fillId="3" borderId="0" xfId="0" applyFill="1" applyAlignment="1">
      <alignment vertical="center"/>
    </xf>
    <xf numFmtId="0" fontId="21" fillId="3" borderId="0" xfId="4" applyFill="1" applyAlignment="1">
      <alignment vertical="center" wrapText="1"/>
    </xf>
    <xf numFmtId="0" fontId="21" fillId="3" borderId="77" xfId="4" applyFill="1" applyBorder="1" applyAlignment="1">
      <alignment vertical="center"/>
    </xf>
    <xf numFmtId="0" fontId="38" fillId="3" borderId="77" xfId="0" applyFont="1" applyFill="1" applyBorder="1" applyAlignment="1">
      <alignment vertical="center"/>
    </xf>
    <xf numFmtId="0" fontId="48" fillId="3" borderId="77" xfId="4" applyFont="1" applyFill="1" applyBorder="1" applyAlignment="1">
      <alignment vertical="center"/>
    </xf>
    <xf numFmtId="0" fontId="49" fillId="3" borderId="0" xfId="4" applyFont="1" applyFill="1" applyAlignment="1">
      <alignment vertical="center" wrapText="1"/>
    </xf>
    <xf numFmtId="0" fontId="50" fillId="3" borderId="0" xfId="4" applyFont="1" applyFill="1" applyAlignment="1">
      <alignment vertical="center"/>
    </xf>
    <xf numFmtId="0" fontId="50" fillId="3" borderId="77" xfId="4" applyFont="1" applyFill="1" applyBorder="1" applyAlignment="1">
      <alignment vertical="center"/>
    </xf>
    <xf numFmtId="0" fontId="47" fillId="3" borderId="77" xfId="4" applyFont="1" applyFill="1" applyBorder="1" applyAlignment="1">
      <alignment vertical="top"/>
    </xf>
    <xf numFmtId="0" fontId="52" fillId="3" borderId="79" xfId="4" applyFont="1" applyFill="1" applyBorder="1" applyAlignment="1">
      <alignment vertical="center"/>
    </xf>
    <xf numFmtId="0" fontId="21" fillId="3" borderId="79" xfId="4" applyFill="1" applyBorder="1" applyAlignment="1">
      <alignment vertical="center"/>
    </xf>
    <xf numFmtId="0" fontId="48" fillId="3" borderId="79" xfId="4" applyFont="1" applyFill="1" applyBorder="1" applyAlignment="1">
      <alignment vertical="center"/>
    </xf>
    <xf numFmtId="0" fontId="21" fillId="3" borderId="78" xfId="4" applyFill="1" applyBorder="1" applyAlignment="1">
      <alignment vertical="center"/>
    </xf>
    <xf numFmtId="0" fontId="53" fillId="3" borderId="0" xfId="4" applyFont="1" applyFill="1" applyAlignment="1">
      <alignment vertical="center"/>
    </xf>
    <xf numFmtId="0" fontId="54" fillId="3" borderId="0" xfId="4" applyFont="1" applyFill="1" applyAlignment="1">
      <alignment vertical="center"/>
    </xf>
    <xf numFmtId="0" fontId="27" fillId="7" borderId="13" xfId="0" applyFont="1" applyFill="1" applyBorder="1" applyAlignment="1">
      <alignment vertical="top" wrapText="1"/>
    </xf>
    <xf numFmtId="0" fontId="27" fillId="7" borderId="65" xfId="0" applyFont="1" applyFill="1" applyBorder="1" applyAlignment="1">
      <alignment vertical="top" wrapText="1"/>
    </xf>
    <xf numFmtId="0" fontId="27" fillId="7" borderId="67" xfId="0" applyFont="1" applyFill="1" applyBorder="1" applyAlignment="1">
      <alignment vertical="top" wrapText="1"/>
    </xf>
    <xf numFmtId="0" fontId="27" fillId="7" borderId="73" xfId="0" applyFont="1" applyFill="1" applyBorder="1" applyAlignment="1">
      <alignment vertical="top" wrapText="1"/>
    </xf>
    <xf numFmtId="0" fontId="27" fillId="7" borderId="12" xfId="0" applyFont="1" applyFill="1" applyBorder="1" applyAlignment="1">
      <alignment vertical="top" wrapText="1"/>
    </xf>
    <xf numFmtId="0" fontId="27" fillId="7" borderId="18" xfId="0" applyFont="1" applyFill="1" applyBorder="1" applyAlignment="1">
      <alignment vertical="top" wrapText="1"/>
    </xf>
    <xf numFmtId="164" fontId="16" fillId="0" borderId="0" xfId="1" applyFont="1"/>
    <xf numFmtId="44" fontId="16" fillId="0" borderId="0" xfId="0" applyNumberFormat="1" applyFont="1"/>
    <xf numFmtId="0" fontId="43" fillId="5" borderId="8" xfId="0" applyFont="1" applyFill="1" applyBorder="1" applyAlignment="1">
      <alignment horizontal="center" vertical="center"/>
    </xf>
    <xf numFmtId="0" fontId="43" fillId="5" borderId="24" xfId="0" applyFont="1" applyFill="1" applyBorder="1" applyAlignment="1">
      <alignment horizontal="center" vertical="center"/>
    </xf>
    <xf numFmtId="0" fontId="43" fillId="5" borderId="20" xfId="0" applyFont="1" applyFill="1" applyBorder="1" applyAlignment="1">
      <alignment horizontal="center" vertical="center"/>
    </xf>
    <xf numFmtId="0" fontId="43" fillId="5" borderId="37" xfId="0" applyFont="1" applyFill="1" applyBorder="1" applyAlignment="1">
      <alignment horizontal="center" vertical="center"/>
    </xf>
    <xf numFmtId="0" fontId="42" fillId="7" borderId="7" xfId="0" applyFont="1" applyFill="1" applyBorder="1" applyAlignment="1">
      <alignment horizontal="center" vertical="center" wrapText="1"/>
    </xf>
    <xf numFmtId="0" fontId="42" fillId="7" borderId="7" xfId="0" applyFont="1" applyFill="1" applyBorder="1" applyAlignment="1">
      <alignment horizontal="center" vertical="center"/>
    </xf>
    <xf numFmtId="0" fontId="42" fillId="7" borderId="23" xfId="0" applyFont="1" applyFill="1" applyBorder="1" applyAlignment="1">
      <alignment horizontal="center" vertical="center"/>
    </xf>
    <xf numFmtId="0" fontId="43" fillId="6" borderId="8" xfId="0" applyFont="1" applyFill="1" applyBorder="1" applyAlignment="1">
      <alignment horizontal="center" vertical="center" wrapText="1"/>
    </xf>
    <xf numFmtId="0" fontId="43" fillId="6" borderId="8" xfId="0" applyFont="1" applyFill="1" applyBorder="1" applyAlignment="1">
      <alignment horizontal="center" vertical="center"/>
    </xf>
    <xf numFmtId="0" fontId="43" fillId="6" borderId="20" xfId="0" applyFont="1" applyFill="1" applyBorder="1" applyAlignment="1">
      <alignment horizontal="center" vertical="center"/>
    </xf>
    <xf numFmtId="0" fontId="43" fillId="6" borderId="24" xfId="0" applyFont="1" applyFill="1" applyBorder="1" applyAlignment="1">
      <alignment horizontal="center" vertical="center"/>
    </xf>
    <xf numFmtId="0" fontId="43" fillId="6" borderId="37" xfId="0" applyFont="1" applyFill="1" applyBorder="1" applyAlignment="1">
      <alignment horizontal="center" vertical="center"/>
    </xf>
    <xf numFmtId="0" fontId="42" fillId="7" borderId="23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5" fillId="9" borderId="3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4" fillId="8" borderId="10" xfId="0" applyFont="1" applyFill="1" applyBorder="1" applyAlignment="1">
      <alignment horizontal="left" vertical="center" wrapText="1"/>
    </xf>
    <xf numFmtId="0" fontId="27" fillId="8" borderId="10" xfId="0" applyFont="1" applyFill="1" applyBorder="1" applyAlignment="1">
      <alignment horizontal="left" vertical="center" wrapText="1"/>
    </xf>
    <xf numFmtId="0" fontId="17" fillId="2" borderId="46" xfId="0" applyFont="1" applyFill="1" applyBorder="1" applyAlignment="1">
      <alignment horizontal="left" vertical="top"/>
    </xf>
    <xf numFmtId="0" fontId="17" fillId="2" borderId="50" xfId="0" applyFont="1" applyFill="1" applyBorder="1" applyAlignment="1">
      <alignment horizontal="left" vertical="top"/>
    </xf>
    <xf numFmtId="0" fontId="17" fillId="2" borderId="28" xfId="0" applyFont="1" applyFill="1" applyBorder="1" applyAlignment="1">
      <alignment horizontal="left" vertical="top"/>
    </xf>
    <xf numFmtId="0" fontId="17" fillId="2" borderId="14" xfId="0" applyFont="1" applyFill="1" applyBorder="1" applyAlignment="1">
      <alignment horizontal="left" vertical="top"/>
    </xf>
    <xf numFmtId="0" fontId="17" fillId="2" borderId="56" xfId="0" applyFont="1" applyFill="1" applyBorder="1" applyAlignment="1">
      <alignment horizontal="left" vertical="top"/>
    </xf>
    <xf numFmtId="0" fontId="17" fillId="2" borderId="17" xfId="0" applyFont="1" applyFill="1" applyBorder="1" applyAlignment="1">
      <alignment horizontal="left" vertical="top"/>
    </xf>
    <xf numFmtId="0" fontId="17" fillId="2" borderId="47" xfId="0" applyFont="1" applyFill="1" applyBorder="1" applyAlignment="1">
      <alignment horizontal="left" vertical="top"/>
    </xf>
    <xf numFmtId="0" fontId="17" fillId="2" borderId="51" xfId="0" applyFont="1" applyFill="1" applyBorder="1" applyAlignment="1">
      <alignment horizontal="left" vertical="top"/>
    </xf>
    <xf numFmtId="0" fontId="17" fillId="2" borderId="54" xfId="0" applyFont="1" applyFill="1" applyBorder="1" applyAlignment="1">
      <alignment horizontal="left" vertical="top"/>
    </xf>
    <xf numFmtId="0" fontId="45" fillId="8" borderId="10" xfId="0" applyFont="1" applyFill="1" applyBorder="1" applyAlignment="1">
      <alignment horizontal="left" vertical="center" wrapText="1"/>
    </xf>
    <xf numFmtId="0" fontId="45" fillId="8" borderId="11" xfId="0" applyFont="1" applyFill="1" applyBorder="1" applyAlignment="1">
      <alignment horizontal="left" vertical="center" wrapText="1"/>
    </xf>
    <xf numFmtId="0" fontId="44" fillId="8" borderId="9" xfId="0" applyFont="1" applyFill="1" applyBorder="1" applyAlignment="1">
      <alignment horizontal="center" vertical="center" wrapText="1"/>
    </xf>
    <xf numFmtId="0" fontId="44" fillId="8" borderId="11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left" vertical="top"/>
    </xf>
    <xf numFmtId="0" fontId="17" fillId="2" borderId="5" xfId="0" applyFont="1" applyFill="1" applyBorder="1" applyAlignment="1">
      <alignment horizontal="left" vertical="top"/>
    </xf>
    <xf numFmtId="0" fontId="17" fillId="2" borderId="41" xfId="0" applyFont="1" applyFill="1" applyBorder="1" applyAlignment="1">
      <alignment horizontal="left" vertical="top"/>
    </xf>
    <xf numFmtId="0" fontId="17" fillId="0" borderId="46" xfId="0" applyFont="1" applyBorder="1" applyAlignment="1">
      <alignment horizontal="left" vertical="top"/>
    </xf>
    <xf numFmtId="0" fontId="17" fillId="0" borderId="50" xfId="0" applyFont="1" applyBorder="1" applyAlignment="1">
      <alignment horizontal="left" vertical="top"/>
    </xf>
    <xf numFmtId="0" fontId="17" fillId="0" borderId="28" xfId="0" applyFont="1" applyBorder="1" applyAlignment="1">
      <alignment horizontal="left" vertical="top"/>
    </xf>
    <xf numFmtId="0" fontId="17" fillId="0" borderId="14" xfId="0" applyFont="1" applyBorder="1" applyAlignment="1">
      <alignment horizontal="left" vertical="top"/>
    </xf>
    <xf numFmtId="0" fontId="17" fillId="0" borderId="56" xfId="0" applyFont="1" applyBorder="1" applyAlignment="1">
      <alignment horizontal="left" vertical="top"/>
    </xf>
    <xf numFmtId="0" fontId="17" fillId="0" borderId="17" xfId="0" applyFont="1" applyBorder="1" applyAlignment="1">
      <alignment horizontal="left" vertical="top"/>
    </xf>
    <xf numFmtId="0" fontId="17" fillId="0" borderId="47" xfId="0" applyFont="1" applyBorder="1" applyAlignment="1">
      <alignment horizontal="left" vertical="top"/>
    </xf>
    <xf numFmtId="0" fontId="17" fillId="0" borderId="51" xfId="0" applyFont="1" applyBorder="1" applyAlignment="1">
      <alignment horizontal="left" vertical="top"/>
    </xf>
    <xf numFmtId="0" fontId="17" fillId="0" borderId="54" xfId="0" applyFont="1" applyBorder="1" applyAlignment="1">
      <alignment horizontal="left" vertical="top"/>
    </xf>
    <xf numFmtId="0" fontId="5" fillId="0" borderId="0" xfId="0" applyFont="1" applyAlignment="1" applyProtection="1">
      <alignment horizontal="center"/>
      <protection locked="0"/>
    </xf>
    <xf numFmtId="0" fontId="5" fillId="0" borderId="74" xfId="0" applyFont="1" applyBorder="1" applyAlignment="1">
      <alignment horizontal="left"/>
    </xf>
    <xf numFmtId="0" fontId="51" fillId="3" borderId="77" xfId="4" applyFont="1" applyFill="1" applyBorder="1" applyAlignment="1">
      <alignment horizontal="left" vertical="center" wrapText="1"/>
    </xf>
    <xf numFmtId="0" fontId="51" fillId="3" borderId="78" xfId="4" applyFont="1" applyFill="1" applyBorder="1" applyAlignment="1">
      <alignment horizontal="left" vertical="center" wrapText="1"/>
    </xf>
  </cellXfs>
  <cellStyles count="7">
    <cellStyle name="Hyperlink" xfId="6" builtinId="8"/>
    <cellStyle name="Procent" xfId="2" builtinId="5"/>
    <cellStyle name="Standaard" xfId="0" builtinId="0"/>
    <cellStyle name="Standaard 2" xfId="4" xr:uid="{6CD45C73-E75A-4B62-8531-67D7A7252129}"/>
    <cellStyle name="Valuta" xfId="1" builtinId="4"/>
    <cellStyle name="Valuta 2" xfId="3" xr:uid="{18CA0A06-0E54-415F-9E1D-DE2C5F4CDE12}"/>
    <cellStyle name="Valuta 3" xfId="5" xr:uid="{AFD14DE9-3071-40B3-9FB7-462CA9DA8360}"/>
  </cellStyles>
  <dxfs count="0"/>
  <tableStyles count="0" defaultTableStyle="TableStyleMedium2" defaultPivotStyle="PivotStyleLight16"/>
  <colors>
    <mruColors>
      <color rgb="FF009CDA"/>
      <color rgb="FF0038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742950</xdr:colOff>
      <xdr:row>0</xdr:row>
      <xdr:rowOff>0</xdr:rowOff>
    </xdr:from>
    <xdr:to>
      <xdr:col>13</xdr:col>
      <xdr:colOff>952500</xdr:colOff>
      <xdr:row>7</xdr:row>
      <xdr:rowOff>19050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9F12259-16EA-9AFC-BC96-D7807131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0"/>
          <a:ext cx="21336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190500</xdr:colOff>
      <xdr:row>0</xdr:row>
      <xdr:rowOff>0</xdr:rowOff>
    </xdr:from>
    <xdr:to>
      <xdr:col>10</xdr:col>
      <xdr:colOff>0</xdr:colOff>
      <xdr:row>6</xdr:row>
      <xdr:rowOff>121444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B5CCED6-F314-425A-B14E-1484CDE7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0"/>
          <a:ext cx="2000250" cy="1321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5219700</xdr:colOff>
      <xdr:row>0</xdr:row>
      <xdr:rowOff>228601</xdr:rowOff>
    </xdr:from>
    <xdr:to>
      <xdr:col>6</xdr:col>
      <xdr:colOff>118746</xdr:colOff>
      <xdr:row>3</xdr:row>
      <xdr:rowOff>343834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A4C5C15-F40D-F445-8474-D5B6AC64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2700" y="228601"/>
          <a:ext cx="2528571" cy="9439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_SEC\Inkoop-RD\Duurzaamheid\1%20Circulair%20asfalt\Invulformulier%20E%20Circulair%20asfalt%20v3.xlsx" TargetMode="External"/><Relationship Id="rId1" Type="http://schemas.openxmlformats.org/officeDocument/2006/relationships/externalLinkPath" Target="file:///I:\_SEC\Inkoop-RD\Duurzaamheid\1%20Circulair%20asfalt\Invulformulier%20E%20Circulair%20asfalt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e"/>
      <sheetName val="database"/>
      <sheetName val="dashboard"/>
      <sheetName val="invulformulier E"/>
      <sheetName val="beoordeling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ropadecentraal.nl/cpv-code-zoekmachin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2D-C760-4A8C-A509-54E81BF5865F}">
  <sheetPr codeName="Blad2">
    <tabColor theme="0"/>
    <pageSetUpPr fitToPage="1"/>
  </sheetPr>
  <dimension ref="C1:U64"/>
  <sheetViews>
    <sheetView showGridLines="0" tabSelected="1" zoomScale="90" zoomScaleNormal="90" workbookViewId="0">
      <selection activeCell="M37" sqref="M37"/>
    </sheetView>
  </sheetViews>
  <sheetFormatPr defaultColWidth="9.1796875" defaultRowHeight="14.5"/>
  <cols>
    <col min="1" max="2" width="2.7265625" customWidth="1"/>
    <col min="3" max="3" width="19.81640625" customWidth="1"/>
    <col min="4" max="4" width="19.54296875" style="6" customWidth="1"/>
    <col min="5" max="5" width="10.54296875" bestFit="1" customWidth="1"/>
    <col min="6" max="6" width="14.453125" customWidth="1"/>
    <col min="7" max="7" width="15.7265625" bestFit="1" customWidth="1"/>
    <col min="8" max="8" width="15.81640625" customWidth="1"/>
    <col min="9" max="13" width="14.453125" customWidth="1"/>
    <col min="14" max="14" width="20.1796875" bestFit="1" customWidth="1"/>
    <col min="15" max="15" width="16" style="112" customWidth="1"/>
    <col min="16" max="16" width="27.7265625" style="112" customWidth="1"/>
    <col min="17" max="17" width="16.7265625" style="112" customWidth="1"/>
    <col min="18" max="19" width="16.7265625" customWidth="1"/>
    <col min="20" max="20" width="21.26953125" customWidth="1"/>
    <col min="21" max="38" width="11.54296875" customWidth="1"/>
    <col min="39" max="39" width="9.1796875" customWidth="1"/>
    <col min="40" max="40" width="10.81640625" customWidth="1"/>
    <col min="41" max="41" width="14.453125" customWidth="1"/>
    <col min="42" max="42" width="9.1796875" customWidth="1"/>
    <col min="43" max="43" width="13.26953125" customWidth="1"/>
  </cols>
  <sheetData>
    <row r="1" spans="3:21" s="1" customFormat="1" ht="20.149999999999999" customHeight="1">
      <c r="C1" s="76" t="s">
        <v>0</v>
      </c>
    </row>
    <row r="2" spans="3:21" s="3" customFormat="1" ht="15" customHeight="1">
      <c r="C2" s="2" t="s">
        <v>1</v>
      </c>
      <c r="D2" s="2" t="s">
        <v>2</v>
      </c>
      <c r="N2" s="4"/>
      <c r="O2" s="4"/>
      <c r="Q2" s="4"/>
      <c r="R2" s="4"/>
      <c r="T2" s="4"/>
      <c r="U2" s="4"/>
    </row>
    <row r="3" spans="3:21" s="3" customFormat="1" ht="15" customHeight="1">
      <c r="C3" s="2"/>
      <c r="N3" s="4"/>
      <c r="O3" s="4"/>
      <c r="Q3" s="4"/>
      <c r="R3" s="4"/>
      <c r="T3" s="4"/>
      <c r="U3" s="4"/>
    </row>
    <row r="4" spans="3:21" s="3" customFormat="1" ht="15" customHeight="1">
      <c r="C4" s="12" t="s">
        <v>3</v>
      </c>
      <c r="D4" s="238" t="s">
        <v>4</v>
      </c>
      <c r="N4" s="4"/>
      <c r="O4" s="4"/>
      <c r="Q4" s="4"/>
      <c r="R4" s="4"/>
      <c r="T4" s="4"/>
      <c r="U4" s="4"/>
    </row>
    <row r="5" spans="3:21" s="3" customFormat="1" ht="15" customHeight="1">
      <c r="C5" s="12"/>
      <c r="D5" s="12"/>
      <c r="E5" s="12"/>
      <c r="F5" s="12"/>
      <c r="G5" s="12"/>
      <c r="H5" s="12"/>
      <c r="N5" s="4"/>
      <c r="O5" s="4"/>
      <c r="Q5" s="4"/>
      <c r="R5" s="4"/>
      <c r="T5" s="4"/>
      <c r="U5" s="4"/>
    </row>
    <row r="6" spans="3:21" s="3" customFormat="1" ht="15" customHeight="1">
      <c r="C6" s="12" t="s">
        <v>5</v>
      </c>
      <c r="D6" s="108" t="str">
        <f>IF('invulblad opdrachtnemer'!D34="","",'invulblad opdrachtnemer'!D34)</f>
        <v/>
      </c>
      <c r="N6" s="11"/>
      <c r="R6" s="77"/>
      <c r="T6" s="4"/>
      <c r="U6" s="4"/>
    </row>
    <row r="7" spans="3:21" s="3" customFormat="1" ht="15" customHeight="1"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11"/>
      <c r="R7" s="77"/>
      <c r="T7" s="4"/>
      <c r="U7" s="4"/>
    </row>
    <row r="8" spans="3:21" s="3" customFormat="1" ht="15" customHeight="1" thickBot="1">
      <c r="C8" s="12" t="s">
        <v>6</v>
      </c>
      <c r="D8"/>
      <c r="E8"/>
      <c r="G8" s="409"/>
      <c r="H8" s="409"/>
      <c r="I8" s="410"/>
      <c r="J8" s="12"/>
      <c r="K8" s="12"/>
      <c r="L8" s="12"/>
      <c r="M8"/>
      <c r="N8" s="12"/>
      <c r="R8" s="77"/>
      <c r="T8" s="4"/>
      <c r="U8" s="4"/>
    </row>
    <row r="9" spans="3:21" s="3" customFormat="1" ht="22" customHeight="1">
      <c r="C9" s="323" t="s">
        <v>7</v>
      </c>
      <c r="D9" s="26">
        <f>$N$18+$N$35</f>
        <v>0</v>
      </c>
      <c r="E9"/>
      <c r="F9" s="113"/>
      <c r="G9" s="409"/>
      <c r="H9" s="409"/>
      <c r="I9" s="410"/>
      <c r="J9" s="12"/>
      <c r="K9" s="12"/>
      <c r="L9" s="12"/>
      <c r="M9" s="12"/>
      <c r="N9" s="12"/>
      <c r="R9" s="77"/>
      <c r="T9" s="4"/>
      <c r="U9" s="4"/>
    </row>
    <row r="10" spans="3:21" s="3" customFormat="1" ht="22" customHeight="1" thickBot="1">
      <c r="C10" s="324" t="s">
        <v>8</v>
      </c>
      <c r="D10" s="25">
        <f>$N$19+$N$36</f>
        <v>1425000</v>
      </c>
      <c r="E10"/>
      <c r="F10" s="12"/>
      <c r="G10" s="409"/>
      <c r="H10" s="409"/>
      <c r="I10" s="12"/>
      <c r="J10" s="12"/>
      <c r="K10" s="12"/>
      <c r="L10" s="12"/>
      <c r="M10" s="12"/>
      <c r="N10" s="12"/>
      <c r="R10" s="77"/>
      <c r="T10" s="4"/>
      <c r="U10" s="4"/>
    </row>
    <row r="11" spans="3:21" s="3" customFormat="1" ht="15" customHeight="1" thickBot="1">
      <c r="C11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7"/>
      <c r="T11" s="4"/>
      <c r="U11" s="4"/>
    </row>
    <row r="12" spans="3:21" s="3" customFormat="1" ht="32.15" customHeight="1" thickBot="1">
      <c r="C12" s="325" t="s">
        <v>9</v>
      </c>
      <c r="D12" s="326"/>
      <c r="E12" s="326"/>
      <c r="F12" s="327" t="s">
        <v>10</v>
      </c>
      <c r="G12" s="328">
        <v>1</v>
      </c>
      <c r="H12" s="327" t="s">
        <v>10</v>
      </c>
      <c r="I12" s="328">
        <v>2</v>
      </c>
      <c r="J12" s="327" t="s">
        <v>10</v>
      </c>
      <c r="K12" s="328">
        <v>3</v>
      </c>
      <c r="L12" s="327" t="s">
        <v>10</v>
      </c>
      <c r="M12" s="328">
        <v>4</v>
      </c>
      <c r="N12" s="329"/>
      <c r="P12" s="330" t="s">
        <v>11</v>
      </c>
      <c r="Q12" s="331"/>
      <c r="R12" s="331"/>
      <c r="S12" s="332"/>
    </row>
    <row r="13" spans="3:21" s="5" customFormat="1" ht="32.15" customHeight="1" thickBot="1">
      <c r="C13" s="316" t="s">
        <v>12</v>
      </c>
      <c r="D13" s="320" t="s">
        <v>13</v>
      </c>
      <c r="E13" s="315" t="s">
        <v>14</v>
      </c>
      <c r="F13" s="321" t="s">
        <v>15</v>
      </c>
      <c r="G13" s="322" t="s">
        <v>16</v>
      </c>
      <c r="H13" s="321" t="s">
        <v>15</v>
      </c>
      <c r="I13" s="322" t="s">
        <v>16</v>
      </c>
      <c r="J13" s="321" t="s">
        <v>15</v>
      </c>
      <c r="K13" s="322" t="s">
        <v>16</v>
      </c>
      <c r="L13" s="321" t="s">
        <v>15</v>
      </c>
      <c r="M13" s="322" t="s">
        <v>16</v>
      </c>
      <c r="N13" s="319" t="s">
        <v>17</v>
      </c>
      <c r="P13" s="310" t="s">
        <v>18</v>
      </c>
      <c r="Q13" s="311" t="s">
        <v>19</v>
      </c>
      <c r="R13" s="311" t="s">
        <v>20</v>
      </c>
      <c r="S13" s="312" t="s">
        <v>21</v>
      </c>
    </row>
    <row r="14" spans="3:21" s="3" customFormat="1" ht="15.65" customHeight="1">
      <c r="C14" s="79" t="s">
        <v>22</v>
      </c>
      <c r="D14" s="80" t="s">
        <v>23</v>
      </c>
      <c r="E14" s="81">
        <v>10</v>
      </c>
      <c r="F14" s="82">
        <f t="shared" ref="F14:F16" si="0">IFERROR(($E14*G14),0)</f>
        <v>0</v>
      </c>
      <c r="G14" s="83">
        <f>SUMIFS('invulblad opdrachtnemer'!G$10:G$19,'invulblad opdrachtnemer'!$D$10:$D$19,'gunningscriterium SEB'!$C14,'invulblad opdrachtnemer'!$E$10:$E$19,'gunningscriterium SEB'!$D14)</f>
        <v>0</v>
      </c>
      <c r="H14" s="84">
        <f t="shared" ref="H14:H16" si="1">IFERROR(($E14*I14),0)</f>
        <v>0</v>
      </c>
      <c r="I14" s="83">
        <f>SUMIFS('invulblad opdrachtnemer'!H$10:H$19,'invulblad opdrachtnemer'!$D$10:$D$19,'gunningscriterium SEB'!$C14,'invulblad opdrachtnemer'!$E$10:$E$19,'gunningscriterium SEB'!$D14)</f>
        <v>0</v>
      </c>
      <c r="J14" s="84">
        <f t="shared" ref="J14:J16" si="2">IFERROR(($E14*K14),0)</f>
        <v>0</v>
      </c>
      <c r="K14" s="83">
        <f>SUMIFS('invulblad opdrachtnemer'!I$10:I$19,'invulblad opdrachtnemer'!$D$10:$D$19,'gunningscriterium SEB'!$C14,'invulblad opdrachtnemer'!$E$10:$E$19,'gunningscriterium SEB'!$D14)</f>
        <v>0</v>
      </c>
      <c r="L14" s="84">
        <f t="shared" ref="L14:L16" si="3">IFERROR(($E14*M14),0)</f>
        <v>0</v>
      </c>
      <c r="M14" s="83">
        <f>SUMIFS('invulblad opdrachtnemer'!J$10:J$19,'invulblad opdrachtnemer'!$D$10:$D$19,'gunningscriterium SEB'!$C14,'invulblad opdrachtnemer'!$E$10:$E$19,'gunningscriterium SEB'!$D14)</f>
        <v>0</v>
      </c>
      <c r="N14" s="85"/>
      <c r="P14" s="313" t="s">
        <v>24</v>
      </c>
      <c r="Q14" s="411" t="s">
        <v>25</v>
      </c>
      <c r="R14" s="335" t="s">
        <v>26</v>
      </c>
      <c r="S14" s="336" t="s">
        <v>26</v>
      </c>
    </row>
    <row r="15" spans="3:21" s="3" customFormat="1">
      <c r="C15" s="86" t="s">
        <v>22</v>
      </c>
      <c r="D15" s="104" t="s">
        <v>27</v>
      </c>
      <c r="E15" s="244">
        <v>10</v>
      </c>
      <c r="F15" s="245">
        <f t="shared" si="0"/>
        <v>0</v>
      </c>
      <c r="G15" s="246">
        <f>SUMIFS('invulblad opdrachtnemer'!G$10:G$19,'invulblad opdrachtnemer'!$D$10:$D$19,'gunningscriterium SEB'!$C15,'invulblad opdrachtnemer'!$E$10:$E$19,'gunningscriterium SEB'!$D15)</f>
        <v>0</v>
      </c>
      <c r="H15" s="247">
        <f t="shared" si="1"/>
        <v>0</v>
      </c>
      <c r="I15" s="246">
        <f>SUMIFS('invulblad opdrachtnemer'!H$10:H$19,'invulblad opdrachtnemer'!$D$10:$D$19,'gunningscriterium SEB'!$C15,'invulblad opdrachtnemer'!$E$10:$E$19,'gunningscriterium SEB'!$D15)</f>
        <v>0</v>
      </c>
      <c r="J15" s="247">
        <f t="shared" si="2"/>
        <v>0</v>
      </c>
      <c r="K15" s="246">
        <f>SUMIFS('invulblad opdrachtnemer'!I$10:I$19,'invulblad opdrachtnemer'!$D$10:$D$19,'gunningscriterium SEB'!$C15,'invulblad opdrachtnemer'!$E$10:$E$19,'gunningscriterium SEB'!$D15)</f>
        <v>0</v>
      </c>
      <c r="L15" s="247">
        <f t="shared" si="3"/>
        <v>0</v>
      </c>
      <c r="M15" s="106">
        <f>SUMIFS('invulblad opdrachtnemer'!J$10:J$19,'invulblad opdrachtnemer'!$D$10:$D$19,'gunningscriterium SEB'!$C15,'invulblad opdrachtnemer'!$E$10:$E$19,'gunningscriterium SEB'!$D15)</f>
        <v>0</v>
      </c>
      <c r="N15" s="85"/>
      <c r="P15" s="313" t="s">
        <v>28</v>
      </c>
      <c r="Q15" s="411"/>
      <c r="R15" s="411" t="s">
        <v>29</v>
      </c>
      <c r="S15" s="413"/>
    </row>
    <row r="16" spans="3:21" s="3" customFormat="1" ht="15" thickBot="1">
      <c r="C16" s="86" t="s">
        <v>30</v>
      </c>
      <c r="D16" s="248" t="s">
        <v>31</v>
      </c>
      <c r="E16" s="249">
        <v>0</v>
      </c>
      <c r="F16" s="250">
        <f t="shared" si="0"/>
        <v>0</v>
      </c>
      <c r="G16" s="246">
        <f>SUMIFS('invulblad opdrachtnemer'!G$10:G$19,'invulblad opdrachtnemer'!$D$10:$D$19,'gunningscriterium SEB'!$C16,'invulblad opdrachtnemer'!$E$10:$E$19,'gunningscriterium SEB'!$D16)</f>
        <v>0</v>
      </c>
      <c r="H16" s="251">
        <f t="shared" si="1"/>
        <v>0</v>
      </c>
      <c r="I16" s="246">
        <f>SUMIFS('invulblad opdrachtnemer'!H$10:H$19,'invulblad opdrachtnemer'!$D$10:$D$19,'gunningscriterium SEB'!$C16,'invulblad opdrachtnemer'!$E$10:$E$19,'gunningscriterium SEB'!$D16)</f>
        <v>0</v>
      </c>
      <c r="J16" s="251">
        <f t="shared" si="2"/>
        <v>0</v>
      </c>
      <c r="K16" s="246">
        <f>SUMIFS('invulblad opdrachtnemer'!I$10:I$19,'invulblad opdrachtnemer'!$D$10:$D$19,'gunningscriterium SEB'!$C16,'invulblad opdrachtnemer'!$E$10:$E$19,'gunningscriterium SEB'!$D16)</f>
        <v>0</v>
      </c>
      <c r="L16" s="251">
        <f t="shared" si="3"/>
        <v>0</v>
      </c>
      <c r="M16" s="106">
        <f>SUMIFS('invulblad opdrachtnemer'!J$10:J$19,'invulblad opdrachtnemer'!$D$10:$D$19,'gunningscriterium SEB'!$C16,'invulblad opdrachtnemer'!$E$10:$E$19,'gunningscriterium SEB'!$D16)</f>
        <v>0</v>
      </c>
      <c r="N16" s="85"/>
      <c r="P16" s="314" t="s">
        <v>32</v>
      </c>
      <c r="Q16" s="412"/>
      <c r="R16" s="412"/>
      <c r="S16" s="414"/>
    </row>
    <row r="17" spans="3:19" s="10" customFormat="1" ht="15" customHeight="1" thickBot="1">
      <c r="C17" s="87"/>
      <c r="D17" s="88"/>
      <c r="E17" s="89" t="s">
        <v>17</v>
      </c>
      <c r="F17" s="46">
        <f t="shared" ref="F17:M17" si="4">SUM(F14:F16)</f>
        <v>0</v>
      </c>
      <c r="G17" s="47">
        <f t="shared" si="4"/>
        <v>0</v>
      </c>
      <c r="H17" s="46">
        <f t="shared" si="4"/>
        <v>0</v>
      </c>
      <c r="I17" s="47">
        <f t="shared" si="4"/>
        <v>0</v>
      </c>
      <c r="J17" s="46">
        <f t="shared" si="4"/>
        <v>0</v>
      </c>
      <c r="K17" s="47">
        <f t="shared" si="4"/>
        <v>0</v>
      </c>
      <c r="L17" s="46">
        <f t="shared" si="4"/>
        <v>0</v>
      </c>
      <c r="M17" s="48">
        <f t="shared" si="4"/>
        <v>0</v>
      </c>
      <c r="N17" s="90"/>
    </row>
    <row r="18" spans="3:19" s="10" customFormat="1" ht="20.149999999999999" customHeight="1">
      <c r="C18" s="91"/>
      <c r="D18" s="92"/>
      <c r="E18" s="93" t="s">
        <v>33</v>
      </c>
      <c r="F18" s="94"/>
      <c r="G18" s="44">
        <f>IFERROR(((F17/G17)/10)*G19,0)</f>
        <v>0</v>
      </c>
      <c r="H18" s="43"/>
      <c r="I18" s="44">
        <f>IFERROR(((H17/I17)/10)*I19,0)</f>
        <v>0</v>
      </c>
      <c r="J18" s="43"/>
      <c r="K18" s="44">
        <f>IFERROR(((J17/K17)/10)*K19,0)</f>
        <v>0</v>
      </c>
      <c r="L18" s="43"/>
      <c r="M18" s="44">
        <f>IFERROR(((L17/M17)/10)*M19,0)</f>
        <v>0</v>
      </c>
      <c r="N18" s="95">
        <f>SUM(F18:M18)</f>
        <v>0</v>
      </c>
    </row>
    <row r="19" spans="3:19" s="3" customFormat="1" ht="20.149999999999999" customHeight="1" thickBot="1">
      <c r="C19" s="96"/>
      <c r="D19" s="97"/>
      <c r="E19" s="98" t="s">
        <v>34</v>
      </c>
      <c r="F19" s="99"/>
      <c r="G19" s="114">
        <v>70000</v>
      </c>
      <c r="H19" s="42"/>
      <c r="I19" s="114">
        <v>70000</v>
      </c>
      <c r="J19" s="42"/>
      <c r="K19" s="114">
        <v>72500</v>
      </c>
      <c r="L19" s="42"/>
      <c r="M19" s="114">
        <v>72500</v>
      </c>
      <c r="N19" s="45">
        <f>SUM(F19:M19)</f>
        <v>285000</v>
      </c>
    </row>
    <row r="20" spans="3:19" s="3" customFormat="1" ht="15" customHeight="1" thickBot="1">
      <c r="E20" s="8"/>
      <c r="F20" s="8"/>
      <c r="G20" s="8"/>
      <c r="H20" s="8"/>
      <c r="I20" s="8"/>
      <c r="J20" s="8"/>
      <c r="K20" s="8"/>
      <c r="L20" s="8"/>
      <c r="M20" s="8"/>
      <c r="N20" s="100"/>
    </row>
    <row r="21" spans="3:19" s="5" customFormat="1" ht="50.15" customHeight="1" thickBot="1">
      <c r="C21" s="325" t="s">
        <v>35</v>
      </c>
      <c r="D21" s="326"/>
      <c r="E21" s="326"/>
      <c r="F21" s="327" t="s">
        <v>10</v>
      </c>
      <c r="G21" s="328">
        <v>1</v>
      </c>
      <c r="H21" s="327" t="s">
        <v>10</v>
      </c>
      <c r="I21" s="328">
        <v>2</v>
      </c>
      <c r="J21" s="327" t="s">
        <v>10</v>
      </c>
      <c r="K21" s="328">
        <v>3</v>
      </c>
      <c r="L21" s="327" t="s">
        <v>10</v>
      </c>
      <c r="M21" s="328">
        <v>4</v>
      </c>
      <c r="N21" s="329"/>
      <c r="P21" s="330" t="s">
        <v>11</v>
      </c>
      <c r="Q21" s="331"/>
      <c r="R21" s="331"/>
      <c r="S21" s="332"/>
    </row>
    <row r="22" spans="3:19" s="3" customFormat="1" ht="32.15" customHeight="1" thickBot="1">
      <c r="C22" s="316" t="s">
        <v>12</v>
      </c>
      <c r="D22" s="320" t="s">
        <v>13</v>
      </c>
      <c r="E22" s="315" t="s">
        <v>14</v>
      </c>
      <c r="F22" s="316" t="s">
        <v>15</v>
      </c>
      <c r="G22" s="317" t="s">
        <v>36</v>
      </c>
      <c r="H22" s="318" t="s">
        <v>15</v>
      </c>
      <c r="I22" s="317" t="s">
        <v>36</v>
      </c>
      <c r="J22" s="318" t="s">
        <v>15</v>
      </c>
      <c r="K22" s="317" t="s">
        <v>36</v>
      </c>
      <c r="L22" s="318" t="s">
        <v>15</v>
      </c>
      <c r="M22" s="317" t="s">
        <v>36</v>
      </c>
      <c r="N22" s="319" t="s">
        <v>17</v>
      </c>
      <c r="P22" s="310" t="s">
        <v>37</v>
      </c>
      <c r="Q22" s="311" t="s">
        <v>19</v>
      </c>
      <c r="R22" s="311" t="s">
        <v>20</v>
      </c>
      <c r="S22" s="312" t="s">
        <v>21</v>
      </c>
    </row>
    <row r="23" spans="3:19" s="3" customFormat="1" ht="15" customHeight="1">
      <c r="C23" s="79" t="s">
        <v>22</v>
      </c>
      <c r="D23" s="80" t="s">
        <v>23</v>
      </c>
      <c r="E23" s="101">
        <v>10</v>
      </c>
      <c r="F23" s="23">
        <f t="shared" ref="F23:F33" si="5">$E23*G23</f>
        <v>0</v>
      </c>
      <c r="G23" s="102">
        <f>SUMIFS('invulblad opdrachtnemer'!G$23:G$32,'invulblad opdrachtnemer'!$D$23:$D$32,'gunningscriterium SEB'!$C23,'invulblad opdrachtnemer'!$E$23:$E$32,'gunningscriterium SEB'!$D23)</f>
        <v>0</v>
      </c>
      <c r="H23" s="24">
        <f t="shared" ref="H23:H33" si="6">$E23*I23</f>
        <v>0</v>
      </c>
      <c r="I23" s="102">
        <f>SUMIFS('invulblad opdrachtnemer'!H$23:H$32,'invulblad opdrachtnemer'!$D$23:$D$32,'gunningscriterium SEB'!$C23,'invulblad opdrachtnemer'!$E$23:$E$32,'gunningscriterium SEB'!$D23)</f>
        <v>0</v>
      </c>
      <c r="J23" s="24">
        <f t="shared" ref="J23:J33" si="7">$E23*K23</f>
        <v>0</v>
      </c>
      <c r="K23" s="102">
        <f>SUMIFS('invulblad opdrachtnemer'!I$23:I$32,'invulblad opdrachtnemer'!$D$23:$D$32,'gunningscriterium SEB'!$C23,'invulblad opdrachtnemer'!$E$23:$E$32,'gunningscriterium SEB'!$D23)</f>
        <v>0</v>
      </c>
      <c r="L23" s="24">
        <f>$E23*M23</f>
        <v>0</v>
      </c>
      <c r="M23" s="102">
        <f>SUMIFS('invulblad opdrachtnemer'!J$23:J$32,'invulblad opdrachtnemer'!$D$23:$D$32,'gunningscriterium SEB'!$C23,'invulblad opdrachtnemer'!$E$23:$E$32,'gunningscriterium SEB'!$D23)</f>
        <v>0</v>
      </c>
      <c r="N23" s="103"/>
      <c r="P23" s="415" t="s">
        <v>38</v>
      </c>
      <c r="Q23" s="418" t="s">
        <v>39</v>
      </c>
      <c r="R23" s="419"/>
      <c r="S23" s="420"/>
    </row>
    <row r="24" spans="3:19" s="3" customFormat="1" ht="15" customHeight="1">
      <c r="C24" s="86" t="s">
        <v>22</v>
      </c>
      <c r="D24" s="104" t="s">
        <v>27</v>
      </c>
      <c r="E24" s="105">
        <v>10</v>
      </c>
      <c r="F24" s="9">
        <f t="shared" si="5"/>
        <v>0</v>
      </c>
      <c r="G24" s="106">
        <f>SUMIFS('invulblad opdrachtnemer'!G$23:G$32,'invulblad opdrachtnemer'!$D$23:$D$32,'gunningscriterium SEB'!$C24,'invulblad opdrachtnemer'!$E$23:$E$32,'gunningscriterium SEB'!$D24)</f>
        <v>0</v>
      </c>
      <c r="H24" s="13">
        <f t="shared" si="6"/>
        <v>0</v>
      </c>
      <c r="I24" s="106">
        <f>SUMIFS('invulblad opdrachtnemer'!H$23:H$32,'invulblad opdrachtnemer'!$D$23:$D$32,'gunningscriterium SEB'!$C24,'invulblad opdrachtnemer'!$E$23:$E$32,'gunningscriterium SEB'!$D24)</f>
        <v>0</v>
      </c>
      <c r="J24" s="13">
        <f t="shared" si="7"/>
        <v>0</v>
      </c>
      <c r="K24" s="106">
        <f>SUMIFS('invulblad opdrachtnemer'!I$23:I$32,'invulblad opdrachtnemer'!$D$23:$D$32,'gunningscriterium SEB'!$C24,'invulblad opdrachtnemer'!$E$23:$E$32,'gunningscriterium SEB'!$D24)</f>
        <v>0</v>
      </c>
      <c r="L24" s="13">
        <f t="shared" ref="L24:L33" si="8">$E24*M24</f>
        <v>0</v>
      </c>
      <c r="M24" s="106">
        <f>SUMIFS('invulblad opdrachtnemer'!J$23:J$32,'invulblad opdrachtnemer'!$D$23:$D$32,'gunningscriterium SEB'!$C24,'invulblad opdrachtnemer'!$E$23:$E$32,'gunningscriterium SEB'!$D24)</f>
        <v>0</v>
      </c>
      <c r="N24" s="85"/>
      <c r="P24" s="416"/>
      <c r="Q24" s="419"/>
      <c r="R24" s="419"/>
      <c r="S24" s="420"/>
    </row>
    <row r="25" spans="3:19" s="3" customFormat="1" ht="15" customHeight="1">
      <c r="C25" s="252" t="s">
        <v>40</v>
      </c>
      <c r="D25" s="104" t="s">
        <v>41</v>
      </c>
      <c r="E25" s="253">
        <v>5.5</v>
      </c>
      <c r="F25" s="9">
        <f t="shared" si="5"/>
        <v>0</v>
      </c>
      <c r="G25" s="106">
        <f>SUMIFS('invulblad opdrachtnemer'!G$23:G$32,'invulblad opdrachtnemer'!$D$23:$D$32,'gunningscriterium SEB'!$C25,'invulblad opdrachtnemer'!$E$23:$E$32,'gunningscriterium SEB'!$D25)</f>
        <v>0</v>
      </c>
      <c r="H25" s="13">
        <f t="shared" si="6"/>
        <v>0</v>
      </c>
      <c r="I25" s="106">
        <f>SUMIFS('invulblad opdrachtnemer'!H$23:H$32,'invulblad opdrachtnemer'!$D$23:$D$32,'gunningscriterium SEB'!$C25,'invulblad opdrachtnemer'!$E$23:$E$32,'gunningscriterium SEB'!$D25)</f>
        <v>0</v>
      </c>
      <c r="J25" s="13">
        <f t="shared" si="7"/>
        <v>0</v>
      </c>
      <c r="K25" s="106">
        <f>SUMIFS('invulblad opdrachtnemer'!I$23:I$32,'invulblad opdrachtnemer'!$D$23:$D$32,'gunningscriterium SEB'!$C25,'invulblad opdrachtnemer'!$E$23:$E$32,'gunningscriterium SEB'!$D25)</f>
        <v>0</v>
      </c>
      <c r="L25" s="13">
        <f t="shared" si="8"/>
        <v>0</v>
      </c>
      <c r="M25" s="106">
        <f>SUMIFS('invulblad opdrachtnemer'!J$23:J$32,'invulblad opdrachtnemer'!$D$23:$D$32,'gunningscriterium SEB'!$C25,'invulblad opdrachtnemer'!$E$23:$E$32,'gunningscriterium SEB'!$D25)</f>
        <v>0</v>
      </c>
      <c r="N25" s="85"/>
      <c r="O25" s="100"/>
      <c r="P25" s="416"/>
      <c r="Q25" s="419"/>
      <c r="R25" s="419"/>
      <c r="S25" s="420"/>
    </row>
    <row r="26" spans="3:19" s="3" customFormat="1" ht="15" customHeight="1" thickBot="1">
      <c r="C26" s="86" t="s">
        <v>40</v>
      </c>
      <c r="D26" s="104" t="s">
        <v>42</v>
      </c>
      <c r="E26" s="105">
        <v>4.5</v>
      </c>
      <c r="F26" s="9">
        <f t="shared" si="5"/>
        <v>0</v>
      </c>
      <c r="G26" s="106">
        <f>SUMIFS('invulblad opdrachtnemer'!G$23:G$32,'invulblad opdrachtnemer'!$D$23:$D$32,'gunningscriterium SEB'!$C26,'invulblad opdrachtnemer'!$E$23:$E$32,'gunningscriterium SEB'!$D26)</f>
        <v>0</v>
      </c>
      <c r="H26" s="13">
        <f t="shared" si="6"/>
        <v>0</v>
      </c>
      <c r="I26" s="106">
        <f>SUMIFS('invulblad opdrachtnemer'!H$23:H$32,'invulblad opdrachtnemer'!$D$23:$D$32,'gunningscriterium SEB'!$C26,'invulblad opdrachtnemer'!$E$23:$E$32,'gunningscriterium SEB'!$D26)</f>
        <v>0</v>
      </c>
      <c r="J26" s="13">
        <f t="shared" si="7"/>
        <v>0</v>
      </c>
      <c r="K26" s="106">
        <f>SUMIFS('invulblad opdrachtnemer'!I$23:I$32,'invulblad opdrachtnemer'!$D$23:$D$32,'gunningscriterium SEB'!$C26,'invulblad opdrachtnemer'!$E$23:$E$32,'gunningscriterium SEB'!$D26)</f>
        <v>0</v>
      </c>
      <c r="L26" s="13">
        <f t="shared" si="8"/>
        <v>0</v>
      </c>
      <c r="M26" s="106">
        <f>SUMIFS('invulblad opdrachtnemer'!J$23:J$32,'invulblad opdrachtnemer'!$D$23:$D$32,'gunningscriterium SEB'!$C26,'invulblad opdrachtnemer'!$E$23:$E$32,'gunningscriterium SEB'!$D26)</f>
        <v>0</v>
      </c>
      <c r="N26" s="85"/>
      <c r="P26" s="417"/>
      <c r="Q26" s="421"/>
      <c r="R26" s="421"/>
      <c r="S26" s="422"/>
    </row>
    <row r="27" spans="3:19" s="3" customFormat="1" ht="15" customHeight="1">
      <c r="C27" s="86" t="s">
        <v>40</v>
      </c>
      <c r="D27" s="104" t="s">
        <v>31</v>
      </c>
      <c r="E27" s="105">
        <v>4.5</v>
      </c>
      <c r="F27" s="9">
        <f t="shared" si="5"/>
        <v>0</v>
      </c>
      <c r="G27" s="106">
        <f>SUMIFS('invulblad opdrachtnemer'!G$23:G$32,'invulblad opdrachtnemer'!$D$23:$D$32,'gunningscriterium SEB'!$C27,'invulblad opdrachtnemer'!$E$23:$E$32,'gunningscriterium SEB'!$D27)</f>
        <v>0</v>
      </c>
      <c r="H27" s="13">
        <f t="shared" si="6"/>
        <v>0</v>
      </c>
      <c r="I27" s="106">
        <f>SUMIFS('invulblad opdrachtnemer'!H$23:H$32,'invulblad opdrachtnemer'!$D$23:$D$32,'gunningscriterium SEB'!$C27,'invulblad opdrachtnemer'!$E$23:$E$32,'gunningscriterium SEB'!$D27)</f>
        <v>0</v>
      </c>
      <c r="J27" s="13">
        <f t="shared" si="7"/>
        <v>0</v>
      </c>
      <c r="K27" s="106">
        <f>SUMIFS('invulblad opdrachtnemer'!I$23:I$32,'invulblad opdrachtnemer'!$D$23:$D$32,'gunningscriterium SEB'!$C27,'invulblad opdrachtnemer'!$E$23:$E$32,'gunningscriterium SEB'!$D27)</f>
        <v>0</v>
      </c>
      <c r="L27" s="13">
        <f t="shared" si="8"/>
        <v>0</v>
      </c>
      <c r="M27" s="106">
        <f>SUMIFS('invulblad opdrachtnemer'!J$23:J$32,'invulblad opdrachtnemer'!$D$23:$D$32,'gunningscriterium SEB'!$C27,'invulblad opdrachtnemer'!$E$23:$E$32,'gunningscriterium SEB'!$D27)</f>
        <v>0</v>
      </c>
      <c r="N27" s="85"/>
    </row>
    <row r="28" spans="3:19" s="3" customFormat="1" ht="15" customHeight="1">
      <c r="C28" s="252" t="s">
        <v>43</v>
      </c>
      <c r="D28" s="104" t="s">
        <v>41</v>
      </c>
      <c r="E28" s="253">
        <v>3.5</v>
      </c>
      <c r="F28" s="9">
        <f t="shared" si="5"/>
        <v>0</v>
      </c>
      <c r="G28" s="106">
        <f>SUMIFS('invulblad opdrachtnemer'!G$23:G$32,'invulblad opdrachtnemer'!$D$23:$D$32,'gunningscriterium SEB'!$C28,'invulblad opdrachtnemer'!$E$23:$E$32,'gunningscriterium SEB'!$D28)</f>
        <v>0</v>
      </c>
      <c r="H28" s="13">
        <f t="shared" si="6"/>
        <v>0</v>
      </c>
      <c r="I28" s="106">
        <f>SUMIFS('invulblad opdrachtnemer'!H$23:H$32,'invulblad opdrachtnemer'!$D$23:$D$32,'gunningscriterium SEB'!$C28,'invulblad opdrachtnemer'!$E$23:$E$32,'gunningscriterium SEB'!$D28)</f>
        <v>0</v>
      </c>
      <c r="J28" s="13">
        <f t="shared" si="7"/>
        <v>0</v>
      </c>
      <c r="K28" s="106">
        <f>SUMIFS('invulblad opdrachtnemer'!I$23:I$32,'invulblad opdrachtnemer'!$D$23:$D$32,'gunningscriterium SEB'!$C28,'invulblad opdrachtnemer'!$E$23:$E$32,'gunningscriterium SEB'!$D28)</f>
        <v>0</v>
      </c>
      <c r="L28" s="13">
        <f t="shared" si="8"/>
        <v>0</v>
      </c>
      <c r="M28" s="106">
        <f>SUMIFS('invulblad opdrachtnemer'!J$23:J$32,'invulblad opdrachtnemer'!$D$23:$D$32,'gunningscriterium SEB'!$C28,'invulblad opdrachtnemer'!$E$23:$E$32,'gunningscriterium SEB'!$D28)</f>
        <v>0</v>
      </c>
      <c r="N28" s="85"/>
    </row>
    <row r="29" spans="3:19" s="3" customFormat="1" ht="15" customHeight="1">
      <c r="C29" s="86" t="s">
        <v>43</v>
      </c>
      <c r="D29" s="104" t="s">
        <v>42</v>
      </c>
      <c r="E29" s="105">
        <v>2.5</v>
      </c>
      <c r="F29" s="9">
        <f t="shared" si="5"/>
        <v>0</v>
      </c>
      <c r="G29" s="106">
        <f>SUMIFS('invulblad opdrachtnemer'!G$23:G$32,'invulblad opdrachtnemer'!$D$23:$D$32,'gunningscriterium SEB'!$C29,'invulblad opdrachtnemer'!$E$23:$E$32,'gunningscriterium SEB'!$D29)</f>
        <v>0</v>
      </c>
      <c r="H29" s="13">
        <f t="shared" si="6"/>
        <v>0</v>
      </c>
      <c r="I29" s="106">
        <f>SUMIFS('invulblad opdrachtnemer'!H$23:H$32,'invulblad opdrachtnemer'!$D$23:$D$32,'gunningscriterium SEB'!$C29,'invulblad opdrachtnemer'!$E$23:$E$32,'gunningscriterium SEB'!$D29)</f>
        <v>0</v>
      </c>
      <c r="J29" s="13">
        <f t="shared" si="7"/>
        <v>0</v>
      </c>
      <c r="K29" s="106">
        <f>SUMIFS('invulblad opdrachtnemer'!I$23:I$32,'invulblad opdrachtnemer'!$D$23:$D$32,'gunningscriterium SEB'!$C29,'invulblad opdrachtnemer'!$E$23:$E$32,'gunningscriterium SEB'!$D29)</f>
        <v>0</v>
      </c>
      <c r="L29" s="13">
        <f t="shared" si="8"/>
        <v>0</v>
      </c>
      <c r="M29" s="106">
        <f>SUMIFS('invulblad opdrachtnemer'!J$23:J$32,'invulblad opdrachtnemer'!$D$23:$D$32,'gunningscriterium SEB'!$C29,'invulblad opdrachtnemer'!$E$23:$E$32,'gunningscriterium SEB'!$D29)</f>
        <v>0</v>
      </c>
      <c r="N29" s="85"/>
    </row>
    <row r="30" spans="3:19" s="3" customFormat="1" ht="15" customHeight="1">
      <c r="C30" s="86" t="s">
        <v>43</v>
      </c>
      <c r="D30" s="104" t="s">
        <v>31</v>
      </c>
      <c r="E30" s="105">
        <v>2.5</v>
      </c>
      <c r="F30" s="9">
        <f t="shared" si="5"/>
        <v>0</v>
      </c>
      <c r="G30" s="106">
        <f>SUMIFS('invulblad opdrachtnemer'!G$23:G$32,'invulblad opdrachtnemer'!$D$23:$D$32,'gunningscriterium SEB'!$C30,'invulblad opdrachtnemer'!$E$23:$E$32,'gunningscriterium SEB'!$D30)</f>
        <v>0</v>
      </c>
      <c r="H30" s="13">
        <f t="shared" si="6"/>
        <v>0</v>
      </c>
      <c r="I30" s="106">
        <f>SUMIFS('invulblad opdrachtnemer'!H$23:H$32,'invulblad opdrachtnemer'!$D$23:$D$32,'gunningscriterium SEB'!$C30,'invulblad opdrachtnemer'!$E$23:$E$32,'gunningscriterium SEB'!$D30)</f>
        <v>0</v>
      </c>
      <c r="J30" s="13">
        <f t="shared" si="7"/>
        <v>0</v>
      </c>
      <c r="K30" s="106">
        <f>SUMIFS('invulblad opdrachtnemer'!I$23:I$32,'invulblad opdrachtnemer'!$D$23:$D$32,'gunningscriterium SEB'!$C30,'invulblad opdrachtnemer'!$E$23:$E$32,'gunningscriterium SEB'!$D30)</f>
        <v>0</v>
      </c>
      <c r="L30" s="13">
        <f t="shared" si="8"/>
        <v>0</v>
      </c>
      <c r="M30" s="106">
        <f>SUMIFS('invulblad opdrachtnemer'!J$23:J$32,'invulblad opdrachtnemer'!$D$23:$D$32,'gunningscriterium SEB'!$C30,'invulblad opdrachtnemer'!$E$23:$E$32,'gunningscriterium SEB'!$D30)</f>
        <v>0</v>
      </c>
      <c r="N30" s="85"/>
    </row>
    <row r="31" spans="3:19" s="3" customFormat="1" ht="15" customHeight="1">
      <c r="C31" s="86" t="s">
        <v>44</v>
      </c>
      <c r="D31" s="104" t="s">
        <v>41</v>
      </c>
      <c r="E31" s="253">
        <v>2</v>
      </c>
      <c r="F31" s="9">
        <f t="shared" si="5"/>
        <v>0</v>
      </c>
      <c r="G31" s="106">
        <f>SUMIFS('invulblad opdrachtnemer'!G$23:G$32,'invulblad opdrachtnemer'!$D$23:$D$32,'gunningscriterium SEB'!$C31,'invulblad opdrachtnemer'!$E$23:$E$32,'gunningscriterium SEB'!$D31)</f>
        <v>0</v>
      </c>
      <c r="H31" s="13">
        <f t="shared" si="6"/>
        <v>0</v>
      </c>
      <c r="I31" s="106">
        <f>SUMIFS('invulblad opdrachtnemer'!H$23:H$32,'invulblad opdrachtnemer'!$D$23:$D$32,'gunningscriterium SEB'!$C31,'invulblad opdrachtnemer'!$E$23:$E$32,'gunningscriterium SEB'!$D31)</f>
        <v>0</v>
      </c>
      <c r="J31" s="13">
        <f t="shared" si="7"/>
        <v>0</v>
      </c>
      <c r="K31" s="106">
        <f>SUMIFS('invulblad opdrachtnemer'!I$23:I$32,'invulblad opdrachtnemer'!$D$23:$D$32,'gunningscriterium SEB'!$C31,'invulblad opdrachtnemer'!$E$23:$E$32,'gunningscriterium SEB'!$D31)</f>
        <v>0</v>
      </c>
      <c r="L31" s="13">
        <f t="shared" si="8"/>
        <v>0</v>
      </c>
      <c r="M31" s="106">
        <f>SUMIFS('invulblad opdrachtnemer'!J$23:J$32,'invulblad opdrachtnemer'!$D$23:$D$32,'gunningscriterium SEB'!$C31,'invulblad opdrachtnemer'!$E$23:$E$32,'gunningscriterium SEB'!$D31)</f>
        <v>0</v>
      </c>
      <c r="N31" s="85"/>
    </row>
    <row r="32" spans="3:19" s="3" customFormat="1" ht="15" customHeight="1">
      <c r="C32" s="86" t="s">
        <v>44</v>
      </c>
      <c r="D32" s="257" t="s">
        <v>42</v>
      </c>
      <c r="E32" s="105">
        <v>0.5</v>
      </c>
      <c r="F32" s="9">
        <f t="shared" si="5"/>
        <v>0</v>
      </c>
      <c r="G32" s="106">
        <f>SUMIFS('invulblad opdrachtnemer'!G$23:G$32,'invulblad opdrachtnemer'!$D$23:$D$32,'gunningscriterium SEB'!$C32,'invulblad opdrachtnemer'!$E$23:$E$32,'gunningscriterium SEB'!$D32)</f>
        <v>0</v>
      </c>
      <c r="H32" s="13">
        <f t="shared" si="6"/>
        <v>0</v>
      </c>
      <c r="I32" s="106">
        <f>SUMIFS('invulblad opdrachtnemer'!H$23:H$32,'invulblad opdrachtnemer'!$D$23:$D$32,'gunningscriterium SEB'!$C32,'invulblad opdrachtnemer'!$E$23:$E$32,'gunningscriterium SEB'!$D32)</f>
        <v>0</v>
      </c>
      <c r="J32" s="13">
        <f t="shared" si="7"/>
        <v>0</v>
      </c>
      <c r="K32" s="106">
        <f>SUMIFS('invulblad opdrachtnemer'!I$23:I$32,'invulblad opdrachtnemer'!$D$23:$D$32,'gunningscriterium SEB'!$C32,'invulblad opdrachtnemer'!$E$23:$E$32,'gunningscriterium SEB'!$D32)</f>
        <v>0</v>
      </c>
      <c r="L32" s="13">
        <f t="shared" si="8"/>
        <v>0</v>
      </c>
      <c r="M32" s="106">
        <f>SUMIFS('invulblad opdrachtnemer'!J$23:J$32,'invulblad opdrachtnemer'!$D$23:$D$32,'gunningscriterium SEB'!$C32,'invulblad opdrachtnemer'!$E$23:$E$32,'gunningscriterium SEB'!$D32)</f>
        <v>0</v>
      </c>
      <c r="N32" s="85"/>
    </row>
    <row r="33" spans="3:21" s="3" customFormat="1" ht="15" customHeight="1" thickBot="1">
      <c r="C33" s="86" t="s">
        <v>44</v>
      </c>
      <c r="D33" s="258" t="s">
        <v>31</v>
      </c>
      <c r="E33" s="105">
        <v>0</v>
      </c>
      <c r="F33" s="9">
        <f t="shared" si="5"/>
        <v>0</v>
      </c>
      <c r="G33" s="106">
        <f>SUMIFS('invulblad opdrachtnemer'!G$23:G$32,'invulblad opdrachtnemer'!$D$23:$D$32,'gunningscriterium SEB'!$C33,'invulblad opdrachtnemer'!$E$23:$E$32,'gunningscriterium SEB'!$D33)</f>
        <v>0</v>
      </c>
      <c r="H33" s="13">
        <f t="shared" si="6"/>
        <v>0</v>
      </c>
      <c r="I33" s="106">
        <f>SUMIFS('invulblad opdrachtnemer'!H$23:H$32,'invulblad opdrachtnemer'!$D$23:$D$32,'gunningscriterium SEB'!$C33,'invulblad opdrachtnemer'!$E$23:$E$32,'gunningscriterium SEB'!$D33)</f>
        <v>0</v>
      </c>
      <c r="J33" s="13">
        <f t="shared" si="7"/>
        <v>0</v>
      </c>
      <c r="K33" s="106">
        <f>SUMIFS('invulblad opdrachtnemer'!I$23:I$32,'invulblad opdrachtnemer'!$D$23:$D$32,'gunningscriterium SEB'!$C33,'invulblad opdrachtnemer'!$E$23:$E$32,'gunningscriterium SEB'!$D33)</f>
        <v>0</v>
      </c>
      <c r="L33" s="13">
        <f t="shared" si="8"/>
        <v>0</v>
      </c>
      <c r="M33" s="106">
        <f>SUMIFS('invulblad opdrachtnemer'!J$23:J$32,'invulblad opdrachtnemer'!$D$23:$D$32,'gunningscriterium SEB'!$C33,'invulblad opdrachtnemer'!$E$23:$E$32,'gunningscriterium SEB'!$D33)</f>
        <v>0</v>
      </c>
      <c r="N33" s="85"/>
    </row>
    <row r="34" spans="3:21" s="3" customFormat="1" ht="15" customHeight="1" thickBot="1">
      <c r="C34" s="87"/>
      <c r="D34" s="88"/>
      <c r="E34" s="89" t="s">
        <v>17</v>
      </c>
      <c r="F34" s="46">
        <f t="shared" ref="F34:M34" si="9">SUM(F23:F33)</f>
        <v>0</v>
      </c>
      <c r="G34" s="47">
        <f t="shared" si="9"/>
        <v>0</v>
      </c>
      <c r="H34" s="46">
        <f t="shared" si="9"/>
        <v>0</v>
      </c>
      <c r="I34" s="47">
        <f t="shared" si="9"/>
        <v>0</v>
      </c>
      <c r="J34" s="46">
        <f t="shared" si="9"/>
        <v>0</v>
      </c>
      <c r="K34" s="47">
        <f t="shared" si="9"/>
        <v>0</v>
      </c>
      <c r="L34" s="46">
        <f t="shared" si="9"/>
        <v>0</v>
      </c>
      <c r="M34" s="48">
        <f t="shared" si="9"/>
        <v>0</v>
      </c>
      <c r="N34" s="90"/>
    </row>
    <row r="35" spans="3:21" s="10" customFormat="1" ht="20.149999999999999" customHeight="1">
      <c r="C35" s="91"/>
      <c r="D35" s="92"/>
      <c r="E35" s="93" t="s">
        <v>33</v>
      </c>
      <c r="F35" s="94"/>
      <c r="G35" s="44">
        <f>IFERROR(((F34/G34)/10)*G36,0)</f>
        <v>0</v>
      </c>
      <c r="H35" s="43"/>
      <c r="I35" s="44">
        <f>IFERROR(((H34/I34)/10)*I36,0)</f>
        <v>0</v>
      </c>
      <c r="J35" s="43"/>
      <c r="K35" s="44">
        <f>IFERROR(((J34/K34)/10)*K36,0)</f>
        <v>0</v>
      </c>
      <c r="L35" s="43"/>
      <c r="M35" s="44">
        <f>IFERROR(((L34/M34)/10)*M36,0)</f>
        <v>0</v>
      </c>
      <c r="N35" s="95">
        <f>SUM(F35:M35)</f>
        <v>0</v>
      </c>
    </row>
    <row r="36" spans="3:21" s="10" customFormat="1" ht="20.149999999999999" customHeight="1" thickBot="1">
      <c r="C36" s="96"/>
      <c r="D36" s="97"/>
      <c r="E36" s="98" t="s">
        <v>34</v>
      </c>
      <c r="F36" s="99"/>
      <c r="G36" s="114">
        <v>250000</v>
      </c>
      <c r="H36" s="42"/>
      <c r="I36" s="114">
        <v>275000</v>
      </c>
      <c r="J36" s="42"/>
      <c r="K36" s="114">
        <v>300000</v>
      </c>
      <c r="L36" s="42"/>
      <c r="M36" s="114">
        <v>315000</v>
      </c>
      <c r="N36" s="45">
        <f>SUM(F36:M36)</f>
        <v>1140000</v>
      </c>
    </row>
    <row r="37" spans="3:21" s="3" customFormat="1" ht="15" customHeight="1" thickBot="1">
      <c r="Q37" s="4"/>
    </row>
    <row r="38" spans="3:21" s="5" customFormat="1" ht="32.15" customHeight="1" thickBot="1">
      <c r="C38" s="325" t="s">
        <v>45</v>
      </c>
      <c r="D38" s="326"/>
      <c r="E38" s="326"/>
      <c r="F38" s="333"/>
      <c r="G38" s="328"/>
      <c r="H38" s="333"/>
      <c r="I38" s="328"/>
      <c r="J38" s="333"/>
      <c r="K38" s="328"/>
      <c r="L38" s="333"/>
      <c r="M38" s="328"/>
      <c r="N38" s="334"/>
      <c r="P38" s="330" t="s">
        <v>11</v>
      </c>
      <c r="Q38" s="331"/>
      <c r="R38" s="331"/>
      <c r="S38" s="332"/>
    </row>
    <row r="39" spans="3:21" s="3" customFormat="1" ht="32.15" customHeight="1">
      <c r="C3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P39" s="310"/>
      <c r="Q39" s="311" t="s">
        <v>19</v>
      </c>
      <c r="R39" s="311" t="s">
        <v>20</v>
      </c>
      <c r="S39" s="312" t="s">
        <v>21</v>
      </c>
    </row>
    <row r="40" spans="3:21" s="3" customFormat="1" ht="15" customHeight="1">
      <c r="P40" s="415" t="s">
        <v>46</v>
      </c>
      <c r="Q40" s="424" t="s">
        <v>26</v>
      </c>
      <c r="R40" s="424"/>
      <c r="S40" s="425"/>
    </row>
    <row r="41" spans="3:21" s="3" customFormat="1" ht="15" customHeight="1">
      <c r="P41" s="415"/>
      <c r="Q41" s="424"/>
      <c r="R41" s="424"/>
      <c r="S41" s="425"/>
    </row>
    <row r="42" spans="3:21" s="3" customFormat="1" ht="15" customHeight="1" thickBot="1">
      <c r="P42" s="423"/>
      <c r="Q42" s="426"/>
      <c r="R42" s="426"/>
      <c r="S42" s="427"/>
    </row>
    <row r="43" spans="3:21" s="3" customFormat="1" ht="15" customHeight="1">
      <c r="O43" s="7"/>
      <c r="P43" s="7"/>
      <c r="Q43" s="7"/>
      <c r="R43" s="77"/>
      <c r="T43" s="4"/>
      <c r="U43" s="4"/>
    </row>
    <row r="44" spans="3:21" s="3" customFormat="1" ht="15" customHeight="1">
      <c r="Q44" s="4"/>
      <c r="R44" s="4"/>
      <c r="S44" s="4"/>
    </row>
    <row r="45" spans="3:21" s="3" customFormat="1" ht="10" customHeight="1">
      <c r="Q45" s="4"/>
      <c r="R45" s="4"/>
      <c r="S45" s="4"/>
    </row>
    <row r="46" spans="3:21" s="3" customFormat="1" ht="15" customHeight="1">
      <c r="Q46" s="4"/>
      <c r="R46" s="4"/>
      <c r="S46" s="4"/>
    </row>
    <row r="47" spans="3:21" s="3" customFormat="1" ht="10" customHeight="1"/>
    <row r="48" spans="3:21" s="3" customFormat="1" ht="15" customHeight="1"/>
    <row r="49" spans="3:17" s="3" customFormat="1" ht="10" customHeight="1"/>
    <row r="50" spans="3:17" s="3" customFormat="1" ht="15" customHeight="1">
      <c r="O50" s="110"/>
      <c r="Q50" s="4"/>
    </row>
    <row r="51" spans="3:17" s="3" customFormat="1" ht="10" customHeight="1">
      <c r="O51" s="110"/>
      <c r="Q51" s="4"/>
    </row>
    <row r="52" spans="3:17" s="3" customFormat="1" ht="76.5" customHeight="1">
      <c r="O52" s="110"/>
      <c r="Q52" s="4"/>
    </row>
    <row r="53" spans="3:17" s="3" customFormat="1" ht="15" customHeight="1">
      <c r="O53" s="110"/>
      <c r="Q53" s="4"/>
    </row>
    <row r="54" spans="3:17" s="3" customFormat="1" ht="10" customHeight="1">
      <c r="O54" s="110"/>
      <c r="Q54" s="4"/>
    </row>
    <row r="55" spans="3:17" s="3" customFormat="1" ht="15" customHeight="1">
      <c r="O55" s="110"/>
      <c r="Q55" s="4"/>
    </row>
    <row r="56" spans="3:17" s="3" customFormat="1" ht="10" customHeight="1">
      <c r="C56"/>
      <c r="D56" s="6"/>
      <c r="E56"/>
      <c r="F56"/>
      <c r="G56"/>
      <c r="H56"/>
      <c r="I56"/>
      <c r="J56"/>
      <c r="K56"/>
      <c r="L56"/>
      <c r="M56"/>
      <c r="N56"/>
      <c r="O56" s="110"/>
      <c r="Q56" s="4"/>
    </row>
    <row r="57" spans="3:17" s="3" customFormat="1" ht="54" customHeight="1">
      <c r="C57"/>
      <c r="D57" s="6"/>
      <c r="E57"/>
      <c r="F57"/>
      <c r="G57"/>
      <c r="H57"/>
      <c r="I57"/>
      <c r="J57"/>
      <c r="K57"/>
      <c r="L57"/>
      <c r="M57"/>
      <c r="N57"/>
      <c r="O57" s="110"/>
      <c r="Q57" s="4"/>
    </row>
    <row r="58" spans="3:17" s="3" customFormat="1" ht="10" customHeight="1">
      <c r="C58"/>
      <c r="D58" s="6"/>
      <c r="E58"/>
      <c r="F58"/>
      <c r="G58"/>
      <c r="H58"/>
      <c r="I58"/>
      <c r="J58"/>
      <c r="K58"/>
      <c r="L58"/>
      <c r="M58"/>
      <c r="N58"/>
      <c r="O58" s="110"/>
      <c r="Q58" s="4"/>
    </row>
    <row r="59" spans="3:17" s="3" customFormat="1" ht="15" customHeight="1">
      <c r="C59"/>
      <c r="D59" s="6"/>
      <c r="E59"/>
      <c r="F59"/>
      <c r="G59"/>
      <c r="H59"/>
      <c r="I59"/>
      <c r="J59"/>
      <c r="K59"/>
      <c r="L59"/>
      <c r="M59"/>
      <c r="N59"/>
      <c r="O59" s="110"/>
      <c r="Q59" s="4"/>
    </row>
    <row r="60" spans="3:17" ht="10" customHeight="1">
      <c r="O60" s="110"/>
    </row>
    <row r="61" spans="3:17" ht="15" customHeight="1">
      <c r="O61" s="110"/>
    </row>
    <row r="62" spans="3:17">
      <c r="O62" s="110"/>
    </row>
    <row r="63" spans="3:17" ht="15" customHeight="1">
      <c r="O63" s="110"/>
    </row>
    <row r="64" spans="3:17">
      <c r="O64" s="110"/>
    </row>
  </sheetData>
  <sheetProtection formatCells="0" formatColumns="0" formatRows="0" insertColumns="0" insertRows="0" sort="0" autoFilter="0" pivotTables="0"/>
  <mergeCells count="6">
    <mergeCell ref="Q14:Q16"/>
    <mergeCell ref="R15:S16"/>
    <mergeCell ref="P23:P26"/>
    <mergeCell ref="Q23:S26"/>
    <mergeCell ref="P40:P42"/>
    <mergeCell ref="Q40:S42"/>
  </mergeCells>
  <pageMargins left="0.25" right="0.25" top="0.75" bottom="0.75" header="0.3" footer="0.3"/>
  <pageSetup paperSize="9" scale="72" orientation="landscape" r:id="rId1"/>
  <ignoredErrors>
    <ignoredError sqref="F18 F20 F19 F22 L28:L30 L31:L33 L25:L27 L24 L14:L16 H18 J18:M18 L22 J22 H22 L19 H19 G20:M20 G17:M17 G21:M21 G23:M23 G22 I22 K22 M22 G18 I18 G14:K16 M14:M16 G28:K30 G24:K24 M24 G25:K27 M25:M27 G34:M35 G31:K32 M31:M33 M28:M30 G33:K33 G37:M48 H36 J36 L36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C69-1D9E-4C89-91CB-96152F6F2ADE}">
  <sheetPr codeName="Blad3">
    <tabColor theme="4" tint="-0.499984740745262"/>
    <pageSetUpPr fitToPage="1"/>
  </sheetPr>
  <dimension ref="B1:J40"/>
  <sheetViews>
    <sheetView showGridLines="0" topLeftCell="A8" zoomScale="55" zoomScaleNormal="55" workbookViewId="0">
      <selection activeCell="I18" sqref="D18:I40"/>
    </sheetView>
  </sheetViews>
  <sheetFormatPr defaultColWidth="9.1796875" defaultRowHeight="14.5"/>
  <cols>
    <col min="1" max="1" width="2.54296875" customWidth="1"/>
    <col min="2" max="2" width="3" style="215" bestFit="1" customWidth="1"/>
    <col min="3" max="3" width="45.81640625" bestFit="1" customWidth="1"/>
    <col min="4" max="6" width="16.54296875" customWidth="1"/>
    <col min="7" max="10" width="16.453125" customWidth="1"/>
  </cols>
  <sheetData>
    <row r="1" spans="2:10" ht="20.149999999999999" customHeight="1">
      <c r="C1" s="76" t="str">
        <f>'gunningscriterium SEB'!C1</f>
        <v>EUROPESE AANBESTEDING KAP EN HERPLANT</v>
      </c>
      <c r="E1" s="428"/>
      <c r="F1" s="428"/>
    </row>
    <row r="2" spans="2:10" ht="15" customHeight="1">
      <c r="B2" s="216"/>
      <c r="C2" s="2" t="s">
        <v>47</v>
      </c>
      <c r="E2" s="428"/>
      <c r="F2" s="428"/>
    </row>
    <row r="3" spans="2:10" ht="15" customHeight="1">
      <c r="B3" s="216"/>
      <c r="C3" s="3"/>
    </row>
    <row r="4" spans="2:10" ht="15" customHeight="1">
      <c r="B4" s="216"/>
      <c r="C4" s="12" t="s">
        <v>48</v>
      </c>
      <c r="D4" s="115" t="s">
        <v>49</v>
      </c>
      <c r="E4" s="115"/>
    </row>
    <row r="5" spans="2:10" ht="15" customHeight="1">
      <c r="B5" s="216"/>
      <c r="C5" s="12"/>
      <c r="D5" s="12"/>
      <c r="E5" s="12"/>
      <c r="F5" s="12"/>
    </row>
    <row r="6" spans="2:10" ht="15" customHeight="1">
      <c r="B6" s="216"/>
      <c r="C6" s="12"/>
      <c r="D6" s="108"/>
      <c r="E6" s="3"/>
    </row>
    <row r="7" spans="2:10" ht="15" customHeight="1">
      <c r="B7" s="216"/>
      <c r="D7" s="7"/>
      <c r="E7" s="7"/>
      <c r="F7" s="7"/>
    </row>
    <row r="8" spans="2:10" s="32" customFormat="1" ht="59.15" customHeight="1">
      <c r="B8" s="216"/>
      <c r="C8" s="382" t="str">
        <f>'gunningscriterium SEB'!C12</f>
        <v>WERKTUIGEN</v>
      </c>
      <c r="D8" s="429" t="s">
        <v>50</v>
      </c>
      <c r="E8" s="430"/>
      <c r="F8" s="337" t="s">
        <v>10</v>
      </c>
      <c r="G8" s="338">
        <f>'gunningscriterium SEB'!G12</f>
        <v>1</v>
      </c>
      <c r="H8" s="339">
        <f>'gunningscriterium SEB'!I12</f>
        <v>2</v>
      </c>
      <c r="I8" s="340">
        <f>'gunningscriterium SEB'!K12</f>
        <v>3</v>
      </c>
      <c r="J8" s="341">
        <f>'gunningscriterium SEB'!M12</f>
        <v>4</v>
      </c>
    </row>
    <row r="9" spans="2:10" s="32" customFormat="1" ht="57.5">
      <c r="B9" s="216"/>
      <c r="C9" s="403" t="s">
        <v>51</v>
      </c>
      <c r="D9" s="404" t="s">
        <v>12</v>
      </c>
      <c r="E9" s="405" t="s">
        <v>13</v>
      </c>
      <c r="F9" s="406" t="s">
        <v>52</v>
      </c>
      <c r="G9" s="407" t="s">
        <v>53</v>
      </c>
      <c r="H9" s="408" t="s">
        <v>53</v>
      </c>
      <c r="I9" s="407" t="s">
        <v>53</v>
      </c>
      <c r="J9" s="408" t="s">
        <v>53</v>
      </c>
    </row>
    <row r="10" spans="2:10" s="32" customFormat="1" ht="15" customHeight="1">
      <c r="B10" s="217">
        <v>1</v>
      </c>
      <c r="C10" s="27"/>
      <c r="D10" s="28"/>
      <c r="E10" s="61"/>
      <c r="F10" s="254"/>
      <c r="G10" s="218"/>
      <c r="H10" s="219"/>
      <c r="I10" s="219"/>
      <c r="J10" s="220"/>
    </row>
    <row r="11" spans="2:10" s="32" customFormat="1" ht="15" customHeight="1">
      <c r="B11" s="217">
        <v>2</v>
      </c>
      <c r="C11" s="27"/>
      <c r="D11" s="28"/>
      <c r="E11" s="61"/>
      <c r="F11" s="255"/>
      <c r="G11" s="221"/>
      <c r="H11" s="222"/>
      <c r="I11" s="222"/>
      <c r="J11" s="223"/>
    </row>
    <row r="12" spans="2:10" s="32" customFormat="1" ht="15" customHeight="1">
      <c r="B12" s="217">
        <v>3</v>
      </c>
      <c r="C12" s="27"/>
      <c r="D12" s="28"/>
      <c r="E12" s="61"/>
      <c r="F12" s="255"/>
      <c r="G12" s="221"/>
      <c r="H12" s="222"/>
      <c r="I12" s="222"/>
      <c r="J12" s="223"/>
    </row>
    <row r="13" spans="2:10" s="32" customFormat="1" ht="15" customHeight="1">
      <c r="B13" s="217">
        <v>4</v>
      </c>
      <c r="C13" s="27"/>
      <c r="D13" s="28"/>
      <c r="E13" s="61"/>
      <c r="F13" s="255"/>
      <c r="G13" s="221"/>
      <c r="H13" s="222"/>
      <c r="I13" s="222"/>
      <c r="J13" s="223"/>
    </row>
    <row r="14" spans="2:10" s="32" customFormat="1" ht="15" customHeight="1">
      <c r="B14" s="217">
        <v>5</v>
      </c>
      <c r="C14" s="27"/>
      <c r="D14" s="28"/>
      <c r="E14" s="61"/>
      <c r="F14" s="255"/>
      <c r="G14" s="221"/>
      <c r="H14" s="222"/>
      <c r="I14" s="222"/>
      <c r="J14" s="223"/>
    </row>
    <row r="15" spans="2:10" s="32" customFormat="1" ht="15" customHeight="1">
      <c r="B15" s="217">
        <v>6</v>
      </c>
      <c r="C15" s="27"/>
      <c r="D15" s="28"/>
      <c r="E15" s="61"/>
      <c r="F15" s="255"/>
      <c r="G15" s="221"/>
      <c r="H15" s="222"/>
      <c r="I15" s="222"/>
      <c r="J15" s="223"/>
    </row>
    <row r="16" spans="2:10" s="32" customFormat="1" ht="15" customHeight="1">
      <c r="B16" s="217">
        <v>7</v>
      </c>
      <c r="C16" s="27"/>
      <c r="D16" s="28"/>
      <c r="E16" s="61"/>
      <c r="F16" s="255"/>
      <c r="G16" s="221"/>
      <c r="H16" s="222"/>
      <c r="I16" s="222"/>
      <c r="J16" s="223"/>
    </row>
    <row r="17" spans="2:10" s="32" customFormat="1" ht="15" customHeight="1">
      <c r="B17" s="217">
        <v>8</v>
      </c>
      <c r="C17" s="27"/>
      <c r="D17" s="28"/>
      <c r="E17" s="61"/>
      <c r="F17" s="255"/>
      <c r="G17" s="221"/>
      <c r="H17" s="222"/>
      <c r="I17" s="222"/>
      <c r="J17" s="223"/>
    </row>
    <row r="18" spans="2:10" s="32" customFormat="1" ht="15" customHeight="1">
      <c r="B18" s="217">
        <v>9</v>
      </c>
      <c r="C18" s="69"/>
      <c r="D18" s="28"/>
      <c r="E18" s="214"/>
      <c r="F18" s="255"/>
      <c r="G18" s="221"/>
      <c r="H18" s="222"/>
      <c r="I18" s="222"/>
      <c r="J18" s="223"/>
    </row>
    <row r="19" spans="2:10" s="32" customFormat="1" ht="15" customHeight="1">
      <c r="B19" s="217">
        <v>10</v>
      </c>
      <c r="C19" s="55"/>
      <c r="D19" s="29"/>
      <c r="E19" s="287"/>
      <c r="F19" s="256"/>
      <c r="G19" s="224"/>
      <c r="H19" s="225"/>
      <c r="I19" s="225"/>
      <c r="J19" s="226"/>
    </row>
    <row r="20" spans="2:10" ht="15" customHeight="1">
      <c r="B20" s="216"/>
      <c r="C20" s="116"/>
      <c r="D20" s="117"/>
      <c r="E20" s="117"/>
      <c r="F20" s="116"/>
      <c r="G20" s="116"/>
    </row>
    <row r="21" spans="2:10" s="32" customFormat="1" ht="59.15" customHeight="1">
      <c r="B21" s="216"/>
      <c r="C21" s="382" t="str">
        <f>'gunningscriterium SEB'!C21</f>
        <v>TRANSPORTMIDDELEN (N1, N2 en N3)</v>
      </c>
      <c r="D21" s="429" t="s">
        <v>54</v>
      </c>
      <c r="E21" s="429"/>
      <c r="F21" s="337" t="s">
        <v>10</v>
      </c>
      <c r="G21" s="338">
        <f>'gunningscriterium SEB'!G21</f>
        <v>1</v>
      </c>
      <c r="H21" s="339">
        <f>'gunningscriterium SEB'!I21</f>
        <v>2</v>
      </c>
      <c r="I21" s="340">
        <f>'gunningscriterium SEB'!K21</f>
        <v>3</v>
      </c>
      <c r="J21" s="341">
        <f>'gunningscriterium SEB'!M21</f>
        <v>4</v>
      </c>
    </row>
    <row r="22" spans="2:10" s="32" customFormat="1" ht="57.5">
      <c r="B22" s="216"/>
      <c r="C22" s="342" t="s">
        <v>55</v>
      </c>
      <c r="D22" s="404" t="s">
        <v>12</v>
      </c>
      <c r="E22" s="405" t="s">
        <v>13</v>
      </c>
      <c r="F22" s="405" t="s">
        <v>52</v>
      </c>
      <c r="G22" s="407" t="s">
        <v>235</v>
      </c>
      <c r="H22" s="407" t="s">
        <v>235</v>
      </c>
      <c r="I22" s="407" t="s">
        <v>235</v>
      </c>
      <c r="J22" s="407" t="s">
        <v>235</v>
      </c>
    </row>
    <row r="23" spans="2:10" s="32" customFormat="1" ht="15" customHeight="1">
      <c r="B23" s="217">
        <v>1</v>
      </c>
      <c r="C23" s="58"/>
      <c r="D23" s="65"/>
      <c r="E23" s="65"/>
      <c r="F23" s="254"/>
      <c r="G23" s="218"/>
      <c r="H23" s="219"/>
      <c r="I23" s="219"/>
      <c r="J23" s="220"/>
    </row>
    <row r="24" spans="2:10" s="32" customFormat="1" ht="15" customHeight="1">
      <c r="B24" s="217">
        <v>2</v>
      </c>
      <c r="C24" s="69"/>
      <c r="D24" s="66"/>
      <c r="E24" s="68"/>
      <c r="F24" s="255"/>
      <c r="G24" s="221"/>
      <c r="H24" s="222"/>
      <c r="I24" s="222"/>
      <c r="J24" s="223"/>
    </row>
    <row r="25" spans="2:10" s="32" customFormat="1" ht="15" customHeight="1">
      <c r="B25" s="217">
        <v>3</v>
      </c>
      <c r="C25" s="69"/>
      <c r="D25" s="66"/>
      <c r="E25" s="68"/>
      <c r="F25" s="62"/>
      <c r="G25" s="221"/>
      <c r="H25" s="222"/>
      <c r="I25" s="222"/>
      <c r="J25" s="223"/>
    </row>
    <row r="26" spans="2:10" s="32" customFormat="1" ht="15" customHeight="1">
      <c r="B26" s="217">
        <v>4</v>
      </c>
      <c r="C26" s="69"/>
      <c r="D26" s="66"/>
      <c r="E26" s="66"/>
      <c r="F26" s="62"/>
      <c r="G26" s="221"/>
      <c r="H26" s="222"/>
      <c r="I26" s="222"/>
      <c r="J26" s="223"/>
    </row>
    <row r="27" spans="2:10" s="32" customFormat="1" ht="15" customHeight="1">
      <c r="B27" s="217">
        <v>5</v>
      </c>
      <c r="C27" s="69"/>
      <c r="D27" s="66"/>
      <c r="E27" s="68"/>
      <c r="F27" s="62"/>
      <c r="G27" s="221"/>
      <c r="H27" s="222"/>
      <c r="I27" s="222"/>
      <c r="J27" s="223"/>
    </row>
    <row r="28" spans="2:10" s="32" customFormat="1" ht="15" customHeight="1">
      <c r="B28" s="217">
        <v>6</v>
      </c>
      <c r="C28" s="69"/>
      <c r="D28" s="66"/>
      <c r="E28" s="68"/>
      <c r="F28" s="62"/>
      <c r="G28" s="221"/>
      <c r="H28" s="222"/>
      <c r="I28" s="222"/>
      <c r="J28" s="223"/>
    </row>
    <row r="29" spans="2:10" s="32" customFormat="1" ht="15" customHeight="1">
      <c r="B29" s="217">
        <v>7</v>
      </c>
      <c r="C29" s="69"/>
      <c r="D29" s="66"/>
      <c r="E29" s="68"/>
      <c r="F29" s="62"/>
      <c r="G29" s="221"/>
      <c r="H29" s="222"/>
      <c r="I29" s="222"/>
      <c r="J29" s="223"/>
    </row>
    <row r="30" spans="2:10" s="32" customFormat="1" ht="15" customHeight="1">
      <c r="B30" s="217">
        <v>8</v>
      </c>
      <c r="C30" s="69"/>
      <c r="D30" s="66"/>
      <c r="E30" s="68"/>
      <c r="F30" s="62"/>
      <c r="G30" s="221"/>
      <c r="H30" s="222"/>
      <c r="I30" s="222"/>
      <c r="J30" s="223"/>
    </row>
    <row r="31" spans="2:10" s="32" customFormat="1" ht="15" customHeight="1">
      <c r="B31" s="217">
        <v>9</v>
      </c>
      <c r="C31" s="69"/>
      <c r="D31" s="66"/>
      <c r="E31" s="68"/>
      <c r="F31" s="62"/>
      <c r="G31" s="221"/>
      <c r="H31" s="222"/>
      <c r="I31" s="222"/>
      <c r="J31" s="223"/>
    </row>
    <row r="32" spans="2:10" s="32" customFormat="1" ht="15" customHeight="1">
      <c r="B32" s="217">
        <v>10</v>
      </c>
      <c r="C32" s="55"/>
      <c r="D32" s="67"/>
      <c r="E32" s="67"/>
      <c r="F32" s="288"/>
      <c r="G32" s="224"/>
      <c r="H32" s="225"/>
      <c r="I32" s="225"/>
      <c r="J32" s="226"/>
    </row>
    <row r="33" spans="2:9" ht="15" customHeight="1">
      <c r="B33" s="216"/>
      <c r="C33" s="116"/>
      <c r="D33" s="117"/>
      <c r="E33" s="117"/>
      <c r="F33" s="116"/>
    </row>
    <row r="34" spans="2:9" ht="15" customHeight="1">
      <c r="C34" s="107" t="s">
        <v>5</v>
      </c>
      <c r="D34" s="70"/>
      <c r="E34" s="239"/>
      <c r="F34" s="3"/>
      <c r="G34" s="5"/>
      <c r="H34" s="5"/>
      <c r="I34" s="3"/>
    </row>
    <row r="35" spans="2:9" ht="15" customHeight="1">
      <c r="C35" s="107"/>
      <c r="D35" s="3"/>
      <c r="E35" s="3"/>
      <c r="F35" s="3"/>
      <c r="G35" s="5"/>
      <c r="H35" s="5"/>
      <c r="I35" s="3"/>
    </row>
    <row r="36" spans="2:9">
      <c r="C36" s="107" t="s">
        <v>56</v>
      </c>
      <c r="D36" s="70"/>
      <c r="E36" s="3"/>
      <c r="F36" s="3"/>
      <c r="G36" s="5"/>
      <c r="H36" s="5"/>
      <c r="I36" s="3"/>
    </row>
    <row r="37" spans="2:9">
      <c r="C37" s="107"/>
      <c r="D37" s="109"/>
      <c r="E37" s="5"/>
      <c r="F37" s="5"/>
      <c r="G37" s="5"/>
      <c r="H37" s="5"/>
      <c r="I37" s="3"/>
    </row>
    <row r="38" spans="2:9">
      <c r="C38" s="107" t="s">
        <v>57</v>
      </c>
      <c r="D38" s="71"/>
      <c r="E38" s="3"/>
      <c r="F38" s="3"/>
      <c r="G38" s="110"/>
      <c r="H38" s="110"/>
      <c r="I38" s="110"/>
    </row>
    <row r="39" spans="2:9">
      <c r="C39" s="107"/>
      <c r="D39" s="109"/>
      <c r="E39" s="5"/>
      <c r="F39" s="5"/>
      <c r="G39" s="110"/>
      <c r="H39" s="110"/>
      <c r="I39" s="110"/>
    </row>
    <row r="40" spans="2:9" ht="84" customHeight="1">
      <c r="C40" s="107" t="s">
        <v>58</v>
      </c>
      <c r="D40" s="70"/>
      <c r="E40" s="239"/>
      <c r="F40" s="239"/>
      <c r="G40" s="110"/>
      <c r="H40" s="110"/>
      <c r="I40" s="110"/>
    </row>
  </sheetData>
  <sheetProtection formatCells="0" formatColumns="0" formatRows="0" insertColumns="0" insertRows="0" sort="0" autoFilter="0" pivotTables="0"/>
  <mergeCells count="3">
    <mergeCell ref="E1:F2"/>
    <mergeCell ref="D8:E8"/>
    <mergeCell ref="D21:E21"/>
  </mergeCells>
  <phoneticPr fontId="19" type="noConversion"/>
  <dataValidations count="2">
    <dataValidation type="list" allowBlank="1" showInputMessage="1" showErrorMessage="1" sqref="F33 F22 F20:G20" xr:uid="{57EDA702-E0C0-47A8-B6E6-7C923C8D697A}">
      <formula1>"kleiner dan 8 kW, vanaf 8 t/m 18kW , vanaf 19kW t/m 55 kW, vanaf 56kW t/m 129kW, vanaf 130kW"</formula1>
    </dataValidation>
    <dataValidation type="list" allowBlank="1" showInputMessage="1" showErrorMessage="1" sqref="D36" xr:uid="{909A8533-FBE2-4E50-AEFA-8133B50D6573}">
      <formula1>"ja,nee"</formula1>
    </dataValidation>
  </dataValidations>
  <pageMargins left="0.7" right="0.7" top="0.75" bottom="0.75" header="0.3" footer="0.3"/>
  <pageSetup paperSize="9" scale="3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errorStyle="warning" allowBlank="1" showInputMessage="1" showErrorMessage="1" errorTitle="let op" error="Komt het materieelstuk voor op het tabblad 'machinelijst SEB'? _x000a__x000a_Zo niet, voer dan eigen gegevens in." xr:uid="{8A1EB789-0A5C-484F-B60D-17206266698C}">
          <x14:formula1>
            <xm:f>'machinelijst SEB'!$D$7:$D$50</xm:f>
          </x14:formula1>
          <xm:sqref>C10:C19</xm:sqref>
        </x14:dataValidation>
        <x14:dataValidation type="list" allowBlank="1" showInputMessage="1" showErrorMessage="1" xr:uid="{D269CD1D-289B-480C-A702-87BA336E98B5}">
          <x14:formula1>
            <xm:f>'subsidie opdrachtgever'!$L$2:$L$6</xm:f>
          </x14:formula1>
          <xm:sqref>F10:F19 F23:F32</xm:sqref>
        </x14:dataValidation>
        <x14:dataValidation type="list" allowBlank="1" showInputMessage="1" showErrorMessage="1" xr:uid="{0BAF77E5-AD79-47CC-A116-7F1597C556E2}">
          <x14:formula1>
            <xm:f>'gunningscriterium SEB'!$C$14:$C$16</xm:f>
          </x14:formula1>
          <xm:sqref>D10:D19</xm:sqref>
        </x14:dataValidation>
        <x14:dataValidation type="list" allowBlank="1" showInputMessage="1" showErrorMessage="1" xr:uid="{F32D13C1-10D5-4B2A-88AB-5E8E66A7DA75}">
          <x14:formula1>
            <xm:f>'gunningscriterium SEB'!$D$14:$D$16</xm:f>
          </x14:formula1>
          <xm:sqref>E10:E19</xm:sqref>
        </x14:dataValidation>
        <x14:dataValidation type="list" allowBlank="1" showInputMessage="1" showErrorMessage="1" xr:uid="{D72A39E8-FD51-4443-B0C6-1FE6B70BFC21}">
          <x14:formula1>
            <xm:f>'gunningscriterium SEB'!$C$23:$C$33</xm:f>
          </x14:formula1>
          <xm:sqref>D23:D32</xm:sqref>
        </x14:dataValidation>
        <x14:dataValidation type="list" allowBlank="1" showInputMessage="1" showErrorMessage="1" xr:uid="{0986CFF1-2286-4394-B2D2-E6356038C2A2}">
          <x14:formula1>
            <xm:f>'gunningscriterium SEB'!$D$23:$D$33</xm:f>
          </x14:formula1>
          <xm:sqref>E23:E32</xm:sqref>
        </x14:dataValidation>
        <x14:dataValidation type="list" errorStyle="warning" allowBlank="1" showInputMessage="1" showErrorMessage="1" errorTitle="let op" error="Er staat een beperkt aantal voertuigen in het tabblad 'machinelijst SEB'._x000a_Staat het juiste voertuig er niet tussen? Gelieve eigen gegevens in te voeren." xr:uid="{8E2B7E71-EB28-499D-B328-A160CFC59558}">
          <x14:formula1>
            <xm:f>'machinelijst SEB'!$D$67:$D$90</xm:f>
          </x14:formula1>
          <xm:sqref>C23:C32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FE00-22FB-4547-B09F-A49D932B335C}">
  <sheetPr codeName="Blad6">
    <tabColor rgb="FF009CDA"/>
    <pageSetUpPr fitToPage="1"/>
  </sheetPr>
  <dimension ref="A1:BO56"/>
  <sheetViews>
    <sheetView showGridLines="0" zoomScale="70" zoomScaleNormal="70" workbookViewId="0">
      <selection activeCell="BB27" sqref="BB27"/>
    </sheetView>
  </sheetViews>
  <sheetFormatPr defaultColWidth="9.1796875" defaultRowHeight="14.5"/>
  <cols>
    <col min="1" max="1" width="2.7265625" style="126" customWidth="1"/>
    <col min="2" max="2" width="3.1796875" bestFit="1" customWidth="1"/>
    <col min="3" max="3" width="32.453125" customWidth="1"/>
    <col min="4" max="5" width="16.54296875" customWidth="1"/>
    <col min="6" max="6" width="17.81640625" customWidth="1"/>
    <col min="7" max="7" width="16.54296875" style="64" customWidth="1"/>
    <col min="8" max="10" width="16.54296875" style="6" customWidth="1"/>
    <col min="11" max="12" width="16.54296875" style="64" customWidth="1"/>
    <col min="13" max="13" width="16.54296875" style="112" customWidth="1"/>
    <col min="14" max="15" width="5.81640625" style="112" customWidth="1"/>
    <col min="16" max="25" width="5.81640625" customWidth="1"/>
    <col min="26" max="27" width="16.54296875" customWidth="1"/>
    <col min="28" max="39" width="5.81640625" customWidth="1"/>
    <col min="40" max="41" width="16.54296875" customWidth="1"/>
    <col min="42" max="53" width="5.81640625" customWidth="1"/>
    <col min="54" max="55" width="16.54296875" customWidth="1"/>
    <col min="56" max="67" width="5.81640625" customWidth="1"/>
  </cols>
  <sheetData>
    <row r="1" spans="1:67" s="1" customFormat="1" ht="20.149999999999999" customHeight="1">
      <c r="C1" s="76" t="str">
        <f>'gunningscriterium SEB'!C1</f>
        <v>EUROPESE AANBESTEDING KAP EN HERPLANT</v>
      </c>
      <c r="E1" s="3"/>
      <c r="F1" s="3"/>
      <c r="G1" s="63"/>
      <c r="K1" s="63"/>
      <c r="L1" s="63"/>
    </row>
    <row r="2" spans="1:67" s="3" customFormat="1" ht="15" customHeight="1">
      <c r="A2" s="10"/>
      <c r="C2" s="2" t="s">
        <v>59</v>
      </c>
      <c r="G2" s="4"/>
      <c r="K2" s="4"/>
      <c r="L2" s="4"/>
      <c r="O2" s="4"/>
      <c r="P2" s="4"/>
      <c r="Y2" s="4"/>
      <c r="Z2" s="4"/>
      <c r="AA2" s="4"/>
      <c r="AB2" s="4"/>
    </row>
    <row r="3" spans="1:67" s="3" customFormat="1" ht="15" customHeight="1">
      <c r="A3" s="10"/>
      <c r="C3" s="12"/>
      <c r="G3" s="4"/>
      <c r="H3"/>
      <c r="K3" s="4"/>
      <c r="L3" s="4"/>
      <c r="O3" s="4"/>
      <c r="P3" s="4"/>
      <c r="Y3" s="4"/>
      <c r="Z3" s="4"/>
      <c r="AA3" s="4"/>
      <c r="AB3" s="4"/>
    </row>
    <row r="4" spans="1:67" s="3" customFormat="1" ht="15" customHeight="1">
      <c r="A4" s="10"/>
      <c r="C4" s="12" t="s">
        <v>48</v>
      </c>
      <c r="D4" s="115" t="s">
        <v>60</v>
      </c>
      <c r="E4" s="111"/>
      <c r="F4" s="111"/>
      <c r="G4" s="4"/>
      <c r="K4" s="4"/>
      <c r="L4" s="4"/>
      <c r="M4" s="4"/>
      <c r="N4" s="119"/>
      <c r="O4" s="4"/>
      <c r="P4" s="4"/>
      <c r="Y4" s="4"/>
      <c r="Z4" s="4"/>
      <c r="AA4" s="4"/>
      <c r="AB4" s="4"/>
    </row>
    <row r="5" spans="1:67" s="3" customFormat="1" ht="15" customHeight="1">
      <c r="A5" s="10"/>
      <c r="C5" s="12"/>
      <c r="G5" s="4"/>
      <c r="K5" s="4"/>
      <c r="L5" s="4"/>
      <c r="M5" s="4"/>
      <c r="N5" s="120"/>
      <c r="O5" s="4"/>
      <c r="P5" s="4"/>
      <c r="Y5" s="4"/>
      <c r="Z5" s="4"/>
      <c r="AA5" s="4"/>
      <c r="AB5" s="4"/>
    </row>
    <row r="6" spans="1:67" s="3" customFormat="1" ht="15" customHeight="1">
      <c r="A6" s="10"/>
      <c r="C6" s="12" t="s">
        <v>61</v>
      </c>
      <c r="D6" s="3" t="str">
        <f>IF('invulblad opdrachtnemer'!D34="","",'invulblad opdrachtnemer'!D34)</f>
        <v/>
      </c>
      <c r="G6" s="4"/>
      <c r="K6" s="4"/>
      <c r="L6" s="4"/>
      <c r="N6" s="120"/>
      <c r="P6" s="77"/>
      <c r="Y6" s="4"/>
      <c r="Z6" s="4"/>
      <c r="AA6" s="4"/>
      <c r="AB6" s="4"/>
    </row>
    <row r="7" spans="1:67" s="3" customFormat="1" ht="15" customHeight="1" thickBot="1">
      <c r="A7" s="10"/>
      <c r="C7"/>
      <c r="D7" s="7"/>
      <c r="E7" s="7"/>
      <c r="F7" s="7"/>
      <c r="G7" s="4"/>
      <c r="H7" s="7"/>
      <c r="I7" s="7"/>
      <c r="J7" s="7"/>
      <c r="K7" s="7"/>
      <c r="L7" s="7"/>
      <c r="M7" s="7"/>
      <c r="N7" s="7"/>
      <c r="O7" s="7"/>
      <c r="P7" s="77"/>
      <c r="Y7" s="4"/>
      <c r="Z7" s="4"/>
      <c r="AA7" s="4"/>
      <c r="AB7" s="4"/>
    </row>
    <row r="8" spans="1:67" s="3" customFormat="1" ht="50.25" customHeight="1" thickBot="1">
      <c r="A8" s="10"/>
      <c r="C8" s="382" t="str">
        <f>'gunningscriterium SEB'!C12</f>
        <v>WERKTUIGEN</v>
      </c>
      <c r="D8" s="326"/>
      <c r="E8" s="326"/>
      <c r="F8" s="326"/>
      <c r="G8" s="346"/>
      <c r="H8" s="326"/>
      <c r="I8" s="326"/>
      <c r="J8" s="326"/>
      <c r="K8" s="346"/>
      <c r="L8" s="346"/>
      <c r="M8" s="347"/>
      <c r="N8" s="326" t="s">
        <v>10</v>
      </c>
      <c r="O8" s="348"/>
      <c r="P8" s="348"/>
      <c r="Q8" s="348"/>
      <c r="R8" s="326">
        <f>'gunningscriterium SEB'!G12</f>
        <v>1</v>
      </c>
      <c r="S8" s="440" t="s">
        <v>62</v>
      </c>
      <c r="T8" s="440"/>
      <c r="U8" s="440"/>
      <c r="V8" s="440"/>
      <c r="W8" s="440"/>
      <c r="X8" s="440"/>
      <c r="Y8" s="441"/>
      <c r="Z8" s="349"/>
      <c r="AA8" s="349"/>
      <c r="AB8" s="348"/>
      <c r="AC8" s="348"/>
      <c r="AD8" s="348"/>
      <c r="AE8" s="348"/>
      <c r="AF8" s="348"/>
      <c r="AG8" s="333" t="s">
        <v>10</v>
      </c>
      <c r="AH8" s="326">
        <f>'gunningscriterium SEB'!I12</f>
        <v>2</v>
      </c>
      <c r="AI8" s="348"/>
      <c r="AJ8" s="348"/>
      <c r="AK8" s="348"/>
      <c r="AL8" s="348"/>
      <c r="AM8" s="350"/>
      <c r="AN8" s="348"/>
      <c r="AO8" s="348"/>
      <c r="AP8" s="348"/>
      <c r="AQ8" s="348"/>
      <c r="AR8" s="348"/>
      <c r="AS8" s="348"/>
      <c r="AT8" s="348"/>
      <c r="AU8" s="333" t="s">
        <v>10</v>
      </c>
      <c r="AV8" s="326">
        <f>'gunningscriterium SEB'!K12</f>
        <v>3</v>
      </c>
      <c r="AW8" s="348"/>
      <c r="AX8" s="348"/>
      <c r="AY8" s="348"/>
      <c r="AZ8" s="348"/>
      <c r="BA8" s="350"/>
      <c r="BB8" s="348"/>
      <c r="BC8" s="348"/>
      <c r="BD8" s="348"/>
      <c r="BE8" s="348"/>
      <c r="BF8" s="348"/>
      <c r="BG8" s="348"/>
      <c r="BH8" s="348"/>
      <c r="BI8" s="333" t="s">
        <v>10</v>
      </c>
      <c r="BJ8" s="326">
        <f>'gunningscriterium SEB'!M12</f>
        <v>4</v>
      </c>
      <c r="BK8" s="348"/>
      <c r="BL8" s="348"/>
      <c r="BM8" s="348"/>
      <c r="BN8" s="348"/>
      <c r="BO8" s="350"/>
    </row>
    <row r="9" spans="1:67" s="30" customFormat="1" ht="32.15" customHeight="1" thickBot="1">
      <c r="A9" s="121"/>
      <c r="C9" s="368" t="s">
        <v>63</v>
      </c>
      <c r="D9" s="374" t="s">
        <v>12</v>
      </c>
      <c r="E9" s="375" t="s">
        <v>13</v>
      </c>
      <c r="F9" s="371" t="s">
        <v>64</v>
      </c>
      <c r="G9" s="372" t="s">
        <v>65</v>
      </c>
      <c r="H9" s="367" t="s">
        <v>66</v>
      </c>
      <c r="I9" s="367" t="s">
        <v>67</v>
      </c>
      <c r="J9" s="371" t="s">
        <v>68</v>
      </c>
      <c r="K9" s="372" t="s">
        <v>69</v>
      </c>
      <c r="L9" s="376" t="s">
        <v>70</v>
      </c>
      <c r="M9" s="377" t="s">
        <v>236</v>
      </c>
      <c r="N9" s="378" t="s">
        <v>72</v>
      </c>
      <c r="O9" s="361" t="s">
        <v>73</v>
      </c>
      <c r="P9" s="364" t="s">
        <v>74</v>
      </c>
      <c r="Q9" s="378" t="s">
        <v>75</v>
      </c>
      <c r="R9" s="362" t="s">
        <v>76</v>
      </c>
      <c r="S9" s="364" t="s">
        <v>77</v>
      </c>
      <c r="T9" s="379" t="s">
        <v>78</v>
      </c>
      <c r="U9" s="362" t="s">
        <v>79</v>
      </c>
      <c r="V9" s="364" t="s">
        <v>80</v>
      </c>
      <c r="W9" s="379" t="s">
        <v>81</v>
      </c>
      <c r="X9" s="362" t="s">
        <v>82</v>
      </c>
      <c r="Y9" s="365" t="s">
        <v>83</v>
      </c>
      <c r="Z9" s="376" t="s">
        <v>70</v>
      </c>
      <c r="AA9" s="377" t="s">
        <v>84</v>
      </c>
      <c r="AB9" s="360" t="s">
        <v>72</v>
      </c>
      <c r="AC9" s="361" t="s">
        <v>73</v>
      </c>
      <c r="AD9" s="364" t="s">
        <v>74</v>
      </c>
      <c r="AE9" s="378" t="s">
        <v>75</v>
      </c>
      <c r="AF9" s="362" t="s">
        <v>76</v>
      </c>
      <c r="AG9" s="364" t="s">
        <v>77</v>
      </c>
      <c r="AH9" s="379" t="s">
        <v>78</v>
      </c>
      <c r="AI9" s="362" t="s">
        <v>79</v>
      </c>
      <c r="AJ9" s="364" t="s">
        <v>80</v>
      </c>
      <c r="AK9" s="379" t="s">
        <v>81</v>
      </c>
      <c r="AL9" s="362" t="s">
        <v>82</v>
      </c>
      <c r="AM9" s="365" t="s">
        <v>83</v>
      </c>
      <c r="AN9" s="376" t="s">
        <v>70</v>
      </c>
      <c r="AO9" s="377" t="s">
        <v>84</v>
      </c>
      <c r="AP9" s="360" t="s">
        <v>72</v>
      </c>
      <c r="AQ9" s="361" t="s">
        <v>73</v>
      </c>
      <c r="AR9" s="364" t="s">
        <v>74</v>
      </c>
      <c r="AS9" s="378" t="s">
        <v>75</v>
      </c>
      <c r="AT9" s="362" t="s">
        <v>76</v>
      </c>
      <c r="AU9" s="364" t="s">
        <v>77</v>
      </c>
      <c r="AV9" s="379" t="s">
        <v>78</v>
      </c>
      <c r="AW9" s="362" t="s">
        <v>79</v>
      </c>
      <c r="AX9" s="364" t="s">
        <v>80</v>
      </c>
      <c r="AY9" s="379" t="s">
        <v>81</v>
      </c>
      <c r="AZ9" s="362" t="s">
        <v>82</v>
      </c>
      <c r="BA9" s="365" t="s">
        <v>83</v>
      </c>
      <c r="BB9" s="376" t="s">
        <v>70</v>
      </c>
      <c r="BC9" s="377" t="s">
        <v>84</v>
      </c>
      <c r="BD9" s="360" t="s">
        <v>72</v>
      </c>
      <c r="BE9" s="361" t="s">
        <v>73</v>
      </c>
      <c r="BF9" s="364" t="s">
        <v>74</v>
      </c>
      <c r="BG9" s="378" t="s">
        <v>75</v>
      </c>
      <c r="BH9" s="362" t="s">
        <v>76</v>
      </c>
      <c r="BI9" s="364" t="s">
        <v>77</v>
      </c>
      <c r="BJ9" s="379" t="s">
        <v>78</v>
      </c>
      <c r="BK9" s="362" t="s">
        <v>79</v>
      </c>
      <c r="BL9" s="364" t="s">
        <v>80</v>
      </c>
      <c r="BM9" s="379" t="s">
        <v>81</v>
      </c>
      <c r="BN9" s="362" t="s">
        <v>82</v>
      </c>
      <c r="BO9" s="365" t="s">
        <v>83</v>
      </c>
    </row>
    <row r="10" spans="1:67" s="3" customFormat="1" ht="15" customHeight="1">
      <c r="A10" s="57"/>
      <c r="B10" s="3">
        <v>1</v>
      </c>
      <c r="C10" s="33" t="str">
        <f>IF('invulblad opdrachtnemer'!C10="","",'invulblad opdrachtnemer'!C10)</f>
        <v/>
      </c>
      <c r="D10" s="50" t="str">
        <f>IF('invulblad opdrachtnemer'!D10="","",'invulblad opdrachtnemer'!D10)</f>
        <v/>
      </c>
      <c r="E10" s="56" t="str">
        <f>IF('invulblad opdrachtnemer'!E10="","",'invulblad opdrachtnemer'!E10)</f>
        <v/>
      </c>
      <c r="F10" s="50" t="str">
        <f>IF('invulblad opdrachtnemer'!F10="","",'invulblad opdrachtnemer'!F10)</f>
        <v/>
      </c>
      <c r="G10" s="127"/>
      <c r="H10" s="128"/>
      <c r="I10" s="128"/>
      <c r="J10" s="128"/>
      <c r="K10" s="289"/>
      <c r="L10" s="292">
        <f>'invulblad opdrachtnemer'!G10</f>
        <v>0</v>
      </c>
      <c r="M10" s="295">
        <f>SUM(N10:Y10)</f>
        <v>0</v>
      </c>
      <c r="N10" s="36"/>
      <c r="O10" s="16"/>
      <c r="P10" s="40"/>
      <c r="Q10" s="36"/>
      <c r="R10" s="17"/>
      <c r="S10" s="40"/>
      <c r="T10" s="38"/>
      <c r="U10" s="17"/>
      <c r="V10" s="40"/>
      <c r="W10" s="38"/>
      <c r="X10" s="17"/>
      <c r="Y10" s="18"/>
      <c r="Z10" s="292">
        <f>'invulblad opdrachtnemer'!H10</f>
        <v>0</v>
      </c>
      <c r="AA10" s="295">
        <f>SUM(AB10:AM10)</f>
        <v>0</v>
      </c>
      <c r="AB10" s="15"/>
      <c r="AC10" s="16"/>
      <c r="AD10" s="40"/>
      <c r="AE10" s="36"/>
      <c r="AF10" s="17"/>
      <c r="AG10" s="40"/>
      <c r="AH10" s="38"/>
      <c r="AI10" s="17"/>
      <c r="AJ10" s="40"/>
      <c r="AK10" s="38"/>
      <c r="AL10" s="17"/>
      <c r="AM10" s="18"/>
      <c r="AN10" s="292">
        <f>'invulblad opdrachtnemer'!I10</f>
        <v>0</v>
      </c>
      <c r="AO10" s="295">
        <f>SUM(AP10:BA10)</f>
        <v>0</v>
      </c>
      <c r="AP10" s="15"/>
      <c r="AQ10" s="16"/>
      <c r="AR10" s="40"/>
      <c r="AS10" s="36"/>
      <c r="AT10" s="17"/>
      <c r="AU10" s="40"/>
      <c r="AV10" s="38"/>
      <c r="AW10" s="17"/>
      <c r="AX10" s="40"/>
      <c r="AY10" s="38"/>
      <c r="AZ10" s="17"/>
      <c r="BA10" s="18"/>
      <c r="BB10" s="292">
        <f>'invulblad opdrachtnemer'!J10</f>
        <v>0</v>
      </c>
      <c r="BC10" s="295">
        <f>SUM(BD10:BO10)</f>
        <v>0</v>
      </c>
      <c r="BD10" s="15"/>
      <c r="BE10" s="16"/>
      <c r="BF10" s="40"/>
      <c r="BG10" s="36"/>
      <c r="BH10" s="17"/>
      <c r="BI10" s="40"/>
      <c r="BJ10" s="38"/>
      <c r="BK10" s="17"/>
      <c r="BL10" s="40"/>
      <c r="BM10" s="38"/>
      <c r="BN10" s="17"/>
      <c r="BO10" s="18"/>
    </row>
    <row r="11" spans="1:67" s="3" customFormat="1" ht="15" customHeight="1">
      <c r="A11" s="227"/>
      <c r="B11" s="3">
        <v>2</v>
      </c>
      <c r="C11" s="14" t="str">
        <f>IF('invulblad opdrachtnemer'!C11="","",'invulblad opdrachtnemer'!C11)</f>
        <v/>
      </c>
      <c r="D11" s="51" t="str">
        <f>IF('invulblad opdrachtnemer'!D11="","",'invulblad opdrachtnemer'!D11)</f>
        <v/>
      </c>
      <c r="E11" s="122" t="str">
        <f>IF('invulblad opdrachtnemer'!E11="","",'invulblad opdrachtnemer'!E11)</f>
        <v/>
      </c>
      <c r="F11" s="51" t="str">
        <f>IF('invulblad opdrachtnemer'!F11="","",'invulblad opdrachtnemer'!F11)</f>
        <v/>
      </c>
      <c r="G11" s="130"/>
      <c r="H11" s="131"/>
      <c r="I11" s="131"/>
      <c r="J11" s="131"/>
      <c r="K11" s="290"/>
      <c r="L11" s="293">
        <f>'invulblad opdrachtnemer'!G11</f>
        <v>0</v>
      </c>
      <c r="M11" s="296">
        <f>SUM(N11:Y11)</f>
        <v>0</v>
      </c>
      <c r="N11" s="37"/>
      <c r="O11" s="20"/>
      <c r="P11" s="41"/>
      <c r="Q11" s="37"/>
      <c r="R11" s="21"/>
      <c r="S11" s="41"/>
      <c r="T11" s="39"/>
      <c r="U11" s="21"/>
      <c r="V11" s="41"/>
      <c r="W11" s="39"/>
      <c r="X11" s="21"/>
      <c r="Y11" s="22"/>
      <c r="Z11" s="293">
        <f>'invulblad opdrachtnemer'!H11</f>
        <v>0</v>
      </c>
      <c r="AA11" s="296">
        <f t="shared" ref="AA11:AA19" si="0">SUM(AB11:CC11)</f>
        <v>0</v>
      </c>
      <c r="AB11" s="19"/>
      <c r="AC11" s="20"/>
      <c r="AD11" s="41"/>
      <c r="AE11" s="37"/>
      <c r="AF11" s="21"/>
      <c r="AG11" s="41"/>
      <c r="AH11" s="39"/>
      <c r="AI11" s="21"/>
      <c r="AJ11" s="41"/>
      <c r="AK11" s="39"/>
      <c r="AL11" s="21"/>
      <c r="AM11" s="22"/>
      <c r="AN11" s="293">
        <f>'invulblad opdrachtnemer'!I11</f>
        <v>0</v>
      </c>
      <c r="AO11" s="296">
        <f t="shared" ref="AO11:AO19" si="1">SUM(AP11:CQ11)</f>
        <v>0</v>
      </c>
      <c r="AP11" s="19"/>
      <c r="AQ11" s="20"/>
      <c r="AR11" s="41"/>
      <c r="AS11" s="37"/>
      <c r="AT11" s="21"/>
      <c r="AU11" s="41"/>
      <c r="AV11" s="39"/>
      <c r="AW11" s="21"/>
      <c r="AX11" s="41"/>
      <c r="AY11" s="39"/>
      <c r="AZ11" s="21"/>
      <c r="BA11" s="22"/>
      <c r="BB11" s="293">
        <f>'invulblad opdrachtnemer'!J11</f>
        <v>0</v>
      </c>
      <c r="BC11" s="296">
        <f t="shared" ref="BC11:BC19" si="2">SUM(BD11:DE11)</f>
        <v>0</v>
      </c>
      <c r="BD11" s="19"/>
      <c r="BE11" s="20"/>
      <c r="BF11" s="41"/>
      <c r="BG11" s="37"/>
      <c r="BH11" s="21"/>
      <c r="BI11" s="41"/>
      <c r="BJ11" s="39"/>
      <c r="BK11" s="21"/>
      <c r="BL11" s="41"/>
      <c r="BM11" s="39"/>
      <c r="BN11" s="21"/>
      <c r="BO11" s="22"/>
    </row>
    <row r="12" spans="1:67" s="3" customFormat="1" ht="15" customHeight="1">
      <c r="A12" s="227"/>
      <c r="B12" s="3">
        <v>3</v>
      </c>
      <c r="C12" s="14" t="str">
        <f>IF('invulblad opdrachtnemer'!C12="","",'invulblad opdrachtnemer'!C12)</f>
        <v/>
      </c>
      <c r="D12" s="51" t="str">
        <f>IF('invulblad opdrachtnemer'!D12="","",'invulblad opdrachtnemer'!D12)</f>
        <v/>
      </c>
      <c r="E12" s="122" t="str">
        <f>IF('invulblad opdrachtnemer'!E12="","",'invulblad opdrachtnemer'!E12)</f>
        <v/>
      </c>
      <c r="F12" s="51" t="str">
        <f>IF('invulblad opdrachtnemer'!F12="","",'invulblad opdrachtnemer'!F12)</f>
        <v/>
      </c>
      <c r="G12" s="130"/>
      <c r="H12" s="131"/>
      <c r="I12" s="131"/>
      <c r="J12" s="131"/>
      <c r="K12" s="290"/>
      <c r="L12" s="293">
        <f>'invulblad opdrachtnemer'!G12</f>
        <v>0</v>
      </c>
      <c r="M12" s="296">
        <f t="shared" ref="M12:M19" si="3">SUM(N12:Y12)</f>
        <v>0</v>
      </c>
      <c r="N12" s="37"/>
      <c r="O12" s="20"/>
      <c r="P12" s="41"/>
      <c r="Q12" s="37"/>
      <c r="R12" s="21"/>
      <c r="S12" s="41"/>
      <c r="T12" s="39"/>
      <c r="U12" s="21"/>
      <c r="V12" s="41"/>
      <c r="W12" s="39"/>
      <c r="X12" s="21"/>
      <c r="Y12" s="22"/>
      <c r="Z12" s="293">
        <f>'invulblad opdrachtnemer'!H12</f>
        <v>0</v>
      </c>
      <c r="AA12" s="296">
        <f t="shared" si="0"/>
        <v>0</v>
      </c>
      <c r="AB12" s="19"/>
      <c r="AC12" s="20"/>
      <c r="AD12" s="41"/>
      <c r="AE12" s="37"/>
      <c r="AF12" s="21"/>
      <c r="AG12" s="41"/>
      <c r="AH12" s="39"/>
      <c r="AI12" s="21"/>
      <c r="AJ12" s="41"/>
      <c r="AK12" s="39"/>
      <c r="AL12" s="21"/>
      <c r="AM12" s="22"/>
      <c r="AN12" s="293">
        <f>'invulblad opdrachtnemer'!I12</f>
        <v>0</v>
      </c>
      <c r="AO12" s="296">
        <f t="shared" si="1"/>
        <v>0</v>
      </c>
      <c r="AP12" s="19"/>
      <c r="AQ12" s="20"/>
      <c r="AR12" s="41"/>
      <c r="AS12" s="37"/>
      <c r="AT12" s="21"/>
      <c r="AU12" s="41"/>
      <c r="AV12" s="39"/>
      <c r="AW12" s="21"/>
      <c r="AX12" s="41"/>
      <c r="AY12" s="39"/>
      <c r="AZ12" s="21"/>
      <c r="BA12" s="22"/>
      <c r="BB12" s="293">
        <f>'invulblad opdrachtnemer'!J12</f>
        <v>0</v>
      </c>
      <c r="BC12" s="296">
        <f t="shared" si="2"/>
        <v>0</v>
      </c>
      <c r="BD12" s="19"/>
      <c r="BE12" s="20"/>
      <c r="BF12" s="41"/>
      <c r="BG12" s="37"/>
      <c r="BH12" s="21"/>
      <c r="BI12" s="41"/>
      <c r="BJ12" s="39"/>
      <c r="BK12" s="21"/>
      <c r="BL12" s="41"/>
      <c r="BM12" s="39"/>
      <c r="BN12" s="21"/>
      <c r="BO12" s="22"/>
    </row>
    <row r="13" spans="1:67" s="3" customFormat="1" ht="15" customHeight="1">
      <c r="A13" s="227"/>
      <c r="B13" s="3">
        <v>4</v>
      </c>
      <c r="C13" s="14" t="str">
        <f>IF('invulblad opdrachtnemer'!C13="","",'invulblad opdrachtnemer'!C13)</f>
        <v/>
      </c>
      <c r="D13" s="51" t="str">
        <f>IF('invulblad opdrachtnemer'!D13="","",'invulblad opdrachtnemer'!D13)</f>
        <v/>
      </c>
      <c r="E13" s="122" t="str">
        <f>IF('invulblad opdrachtnemer'!E13="","",'invulblad opdrachtnemer'!E13)</f>
        <v/>
      </c>
      <c r="F13" s="51" t="str">
        <f>IF('invulblad opdrachtnemer'!F13="","",'invulblad opdrachtnemer'!F13)</f>
        <v/>
      </c>
      <c r="G13" s="130"/>
      <c r="H13" s="131"/>
      <c r="I13" s="131"/>
      <c r="J13" s="131"/>
      <c r="K13" s="290"/>
      <c r="L13" s="293">
        <f>'invulblad opdrachtnemer'!G13</f>
        <v>0</v>
      </c>
      <c r="M13" s="296">
        <f t="shared" si="3"/>
        <v>0</v>
      </c>
      <c r="N13" s="37"/>
      <c r="O13" s="20"/>
      <c r="P13" s="41"/>
      <c r="Q13" s="37"/>
      <c r="R13" s="21"/>
      <c r="S13" s="41"/>
      <c r="T13" s="39"/>
      <c r="U13" s="21"/>
      <c r="V13" s="41"/>
      <c r="W13" s="39"/>
      <c r="X13" s="21"/>
      <c r="Y13" s="22"/>
      <c r="Z13" s="293">
        <f>'invulblad opdrachtnemer'!H13</f>
        <v>0</v>
      </c>
      <c r="AA13" s="296">
        <f t="shared" si="0"/>
        <v>0</v>
      </c>
      <c r="AB13" s="19"/>
      <c r="AC13" s="20"/>
      <c r="AD13" s="41"/>
      <c r="AE13" s="37"/>
      <c r="AF13" s="21"/>
      <c r="AG13" s="41"/>
      <c r="AH13" s="39"/>
      <c r="AI13" s="21"/>
      <c r="AJ13" s="41"/>
      <c r="AK13" s="39"/>
      <c r="AL13" s="21"/>
      <c r="AM13" s="22"/>
      <c r="AN13" s="293">
        <f>'invulblad opdrachtnemer'!I13</f>
        <v>0</v>
      </c>
      <c r="AO13" s="296">
        <f t="shared" si="1"/>
        <v>0</v>
      </c>
      <c r="AP13" s="19"/>
      <c r="AQ13" s="20"/>
      <c r="AR13" s="41"/>
      <c r="AS13" s="37"/>
      <c r="AT13" s="21"/>
      <c r="AU13" s="41"/>
      <c r="AV13" s="39"/>
      <c r="AW13" s="21"/>
      <c r="AX13" s="41"/>
      <c r="AY13" s="39"/>
      <c r="AZ13" s="21"/>
      <c r="BA13" s="22"/>
      <c r="BB13" s="293">
        <f>'invulblad opdrachtnemer'!J13</f>
        <v>0</v>
      </c>
      <c r="BC13" s="296">
        <f t="shared" si="2"/>
        <v>0</v>
      </c>
      <c r="BD13" s="19"/>
      <c r="BE13" s="20"/>
      <c r="BF13" s="41"/>
      <c r="BG13" s="37"/>
      <c r="BH13" s="21"/>
      <c r="BI13" s="41"/>
      <c r="BJ13" s="39"/>
      <c r="BK13" s="21"/>
      <c r="BL13" s="41"/>
      <c r="BM13" s="39"/>
      <c r="BN13" s="21"/>
      <c r="BO13" s="22"/>
    </row>
    <row r="14" spans="1:67" s="3" customFormat="1" ht="15" customHeight="1">
      <c r="A14" s="227"/>
      <c r="B14" s="3">
        <v>5</v>
      </c>
      <c r="C14" s="14" t="str">
        <f>IF('invulblad opdrachtnemer'!C14="","",'invulblad opdrachtnemer'!C14)</f>
        <v/>
      </c>
      <c r="D14" s="51" t="str">
        <f>IF('invulblad opdrachtnemer'!D14="","",'invulblad opdrachtnemer'!D14)</f>
        <v/>
      </c>
      <c r="E14" s="51" t="str">
        <f>IF('invulblad opdrachtnemer'!E14="","",'invulblad opdrachtnemer'!E14)</f>
        <v/>
      </c>
      <c r="F14" s="51" t="str">
        <f>IF('invulblad opdrachtnemer'!F14="","",'invulblad opdrachtnemer'!F14)</f>
        <v/>
      </c>
      <c r="G14" s="130"/>
      <c r="H14" s="131"/>
      <c r="I14" s="131"/>
      <c r="J14" s="131"/>
      <c r="K14" s="290"/>
      <c r="L14" s="293">
        <f>'invulblad opdrachtnemer'!G14</f>
        <v>0</v>
      </c>
      <c r="M14" s="296">
        <f t="shared" si="3"/>
        <v>0</v>
      </c>
      <c r="N14" s="37"/>
      <c r="O14" s="20"/>
      <c r="P14" s="41"/>
      <c r="Q14" s="37"/>
      <c r="R14" s="21"/>
      <c r="S14" s="41"/>
      <c r="T14" s="39"/>
      <c r="U14" s="21"/>
      <c r="V14" s="41"/>
      <c r="W14" s="39"/>
      <c r="X14" s="21"/>
      <c r="Y14" s="22"/>
      <c r="Z14" s="293">
        <f>'invulblad opdrachtnemer'!H14</f>
        <v>0</v>
      </c>
      <c r="AA14" s="296">
        <f t="shared" si="0"/>
        <v>0</v>
      </c>
      <c r="AB14" s="19"/>
      <c r="AC14" s="20"/>
      <c r="AD14" s="41"/>
      <c r="AE14" s="37"/>
      <c r="AF14" s="21"/>
      <c r="AG14" s="41"/>
      <c r="AH14" s="39"/>
      <c r="AI14" s="21"/>
      <c r="AJ14" s="41"/>
      <c r="AK14" s="39"/>
      <c r="AL14" s="21"/>
      <c r="AM14" s="22"/>
      <c r="AN14" s="293">
        <f>'invulblad opdrachtnemer'!I14</f>
        <v>0</v>
      </c>
      <c r="AO14" s="296">
        <f t="shared" si="1"/>
        <v>0</v>
      </c>
      <c r="AP14" s="19"/>
      <c r="AQ14" s="20"/>
      <c r="AR14" s="41"/>
      <c r="AS14" s="37"/>
      <c r="AT14" s="21"/>
      <c r="AU14" s="41"/>
      <c r="AV14" s="39"/>
      <c r="AW14" s="21"/>
      <c r="AX14" s="41"/>
      <c r="AY14" s="39"/>
      <c r="AZ14" s="21"/>
      <c r="BA14" s="22"/>
      <c r="BB14" s="293">
        <f>'invulblad opdrachtnemer'!J14</f>
        <v>0</v>
      </c>
      <c r="BC14" s="296">
        <f t="shared" si="2"/>
        <v>0</v>
      </c>
      <c r="BD14" s="19"/>
      <c r="BE14" s="20"/>
      <c r="BF14" s="41"/>
      <c r="BG14" s="37"/>
      <c r="BH14" s="21"/>
      <c r="BI14" s="41"/>
      <c r="BJ14" s="39"/>
      <c r="BK14" s="21"/>
      <c r="BL14" s="41"/>
      <c r="BM14" s="39"/>
      <c r="BN14" s="21"/>
      <c r="BO14" s="22"/>
    </row>
    <row r="15" spans="1:67" s="3" customFormat="1" ht="15" customHeight="1">
      <c r="A15" s="57"/>
      <c r="B15" s="3">
        <v>6</v>
      </c>
      <c r="C15" s="14" t="str">
        <f>IF('invulblad opdrachtnemer'!C15="","",'invulblad opdrachtnemer'!C15)</f>
        <v/>
      </c>
      <c r="D15" s="51" t="str">
        <f>IF('invulblad opdrachtnemer'!D15="","",'invulblad opdrachtnemer'!D15)</f>
        <v/>
      </c>
      <c r="E15" s="51" t="str">
        <f>IF('invulblad opdrachtnemer'!E15="","",'invulblad opdrachtnemer'!E15)</f>
        <v/>
      </c>
      <c r="F15" s="51" t="str">
        <f>IF('invulblad opdrachtnemer'!F15="","",'invulblad opdrachtnemer'!F15)</f>
        <v/>
      </c>
      <c r="G15" s="130"/>
      <c r="H15" s="131"/>
      <c r="I15" s="131"/>
      <c r="J15" s="131"/>
      <c r="K15" s="290"/>
      <c r="L15" s="293">
        <f>'invulblad opdrachtnemer'!G15</f>
        <v>0</v>
      </c>
      <c r="M15" s="296">
        <f t="shared" si="3"/>
        <v>0</v>
      </c>
      <c r="N15" s="37"/>
      <c r="O15" s="20"/>
      <c r="P15" s="41"/>
      <c r="Q15" s="37"/>
      <c r="R15" s="21"/>
      <c r="S15" s="41"/>
      <c r="T15" s="39"/>
      <c r="U15" s="21"/>
      <c r="V15" s="41"/>
      <c r="W15" s="39"/>
      <c r="X15" s="21"/>
      <c r="Y15" s="22"/>
      <c r="Z15" s="293">
        <f>'invulblad opdrachtnemer'!H15</f>
        <v>0</v>
      </c>
      <c r="AA15" s="296">
        <f t="shared" si="0"/>
        <v>0</v>
      </c>
      <c r="AB15" s="19"/>
      <c r="AC15" s="20"/>
      <c r="AD15" s="41"/>
      <c r="AE15" s="37"/>
      <c r="AF15" s="21"/>
      <c r="AG15" s="41"/>
      <c r="AH15" s="39"/>
      <c r="AI15" s="21"/>
      <c r="AJ15" s="41"/>
      <c r="AK15" s="39"/>
      <c r="AL15" s="21"/>
      <c r="AM15" s="22"/>
      <c r="AN15" s="293">
        <f>'invulblad opdrachtnemer'!I15</f>
        <v>0</v>
      </c>
      <c r="AO15" s="296">
        <f t="shared" si="1"/>
        <v>0</v>
      </c>
      <c r="AP15" s="19"/>
      <c r="AQ15" s="20"/>
      <c r="AR15" s="41"/>
      <c r="AS15" s="37"/>
      <c r="AT15" s="21"/>
      <c r="AU15" s="41"/>
      <c r="AV15" s="39"/>
      <c r="AW15" s="21"/>
      <c r="AX15" s="41"/>
      <c r="AY15" s="39"/>
      <c r="AZ15" s="21"/>
      <c r="BA15" s="22"/>
      <c r="BB15" s="293">
        <f>'invulblad opdrachtnemer'!J15</f>
        <v>0</v>
      </c>
      <c r="BC15" s="296">
        <f t="shared" si="2"/>
        <v>0</v>
      </c>
      <c r="BD15" s="19"/>
      <c r="BE15" s="20"/>
      <c r="BF15" s="41"/>
      <c r="BG15" s="37"/>
      <c r="BH15" s="21"/>
      <c r="BI15" s="41"/>
      <c r="BJ15" s="39"/>
      <c r="BK15" s="21"/>
      <c r="BL15" s="41"/>
      <c r="BM15" s="39"/>
      <c r="BN15" s="21"/>
      <c r="BO15" s="22"/>
    </row>
    <row r="16" spans="1:67" s="3" customFormat="1" ht="15" customHeight="1">
      <c r="A16" s="227"/>
      <c r="B16" s="3">
        <v>7</v>
      </c>
      <c r="C16" s="14" t="str">
        <f>IF('invulblad opdrachtnemer'!C16="","",'invulblad opdrachtnemer'!C16)</f>
        <v/>
      </c>
      <c r="D16" s="51" t="str">
        <f>IF('invulblad opdrachtnemer'!D16="","",'invulblad opdrachtnemer'!D16)</f>
        <v/>
      </c>
      <c r="E16" s="51" t="str">
        <f>IF('invulblad opdrachtnemer'!E16="","",'invulblad opdrachtnemer'!E16)</f>
        <v/>
      </c>
      <c r="F16" s="51" t="str">
        <f>IF('invulblad opdrachtnemer'!F16="","",'invulblad opdrachtnemer'!F16)</f>
        <v/>
      </c>
      <c r="G16" s="130"/>
      <c r="H16" s="131"/>
      <c r="I16" s="131"/>
      <c r="J16" s="131"/>
      <c r="K16" s="290"/>
      <c r="L16" s="293">
        <f>'invulblad opdrachtnemer'!G16</f>
        <v>0</v>
      </c>
      <c r="M16" s="296">
        <f t="shared" si="3"/>
        <v>0</v>
      </c>
      <c r="N16" s="37"/>
      <c r="O16" s="20"/>
      <c r="P16" s="41"/>
      <c r="Q16" s="37"/>
      <c r="R16" s="21"/>
      <c r="S16" s="41"/>
      <c r="T16" s="39"/>
      <c r="U16" s="21"/>
      <c r="V16" s="41"/>
      <c r="W16" s="39"/>
      <c r="X16" s="21"/>
      <c r="Y16" s="22"/>
      <c r="Z16" s="293">
        <f>'invulblad opdrachtnemer'!H16</f>
        <v>0</v>
      </c>
      <c r="AA16" s="296">
        <f t="shared" si="0"/>
        <v>0</v>
      </c>
      <c r="AB16" s="19"/>
      <c r="AC16" s="20"/>
      <c r="AD16" s="41"/>
      <c r="AE16" s="37"/>
      <c r="AF16" s="21"/>
      <c r="AG16" s="41"/>
      <c r="AH16" s="39"/>
      <c r="AI16" s="21"/>
      <c r="AJ16" s="41"/>
      <c r="AK16" s="39"/>
      <c r="AL16" s="21"/>
      <c r="AM16" s="22"/>
      <c r="AN16" s="293">
        <f>'invulblad opdrachtnemer'!I16</f>
        <v>0</v>
      </c>
      <c r="AO16" s="296">
        <f t="shared" si="1"/>
        <v>0</v>
      </c>
      <c r="AP16" s="19"/>
      <c r="AQ16" s="20"/>
      <c r="AR16" s="41"/>
      <c r="AS16" s="37"/>
      <c r="AT16" s="21"/>
      <c r="AU16" s="41"/>
      <c r="AV16" s="39"/>
      <c r="AW16" s="21"/>
      <c r="AX16" s="41"/>
      <c r="AY16" s="39"/>
      <c r="AZ16" s="21"/>
      <c r="BA16" s="22"/>
      <c r="BB16" s="293">
        <f>'invulblad opdrachtnemer'!J16</f>
        <v>0</v>
      </c>
      <c r="BC16" s="296">
        <f t="shared" si="2"/>
        <v>0</v>
      </c>
      <c r="BD16" s="19"/>
      <c r="BE16" s="20"/>
      <c r="BF16" s="41"/>
      <c r="BG16" s="37"/>
      <c r="BH16" s="21"/>
      <c r="BI16" s="41"/>
      <c r="BJ16" s="39"/>
      <c r="BK16" s="21"/>
      <c r="BL16" s="41"/>
      <c r="BM16" s="39"/>
      <c r="BN16" s="21"/>
      <c r="BO16" s="22"/>
    </row>
    <row r="17" spans="1:67" s="3" customFormat="1" ht="15" customHeight="1">
      <c r="A17" s="227"/>
      <c r="B17" s="3">
        <v>8</v>
      </c>
      <c r="C17" s="14" t="str">
        <f>IF('invulblad opdrachtnemer'!C17="","",'invulblad opdrachtnemer'!C17)</f>
        <v/>
      </c>
      <c r="D17" s="51" t="str">
        <f>IF('invulblad opdrachtnemer'!D17="","",'invulblad opdrachtnemer'!D17)</f>
        <v/>
      </c>
      <c r="E17" s="51" t="str">
        <f>IF('invulblad opdrachtnemer'!E17="","",'invulblad opdrachtnemer'!E17)</f>
        <v/>
      </c>
      <c r="F17" s="51" t="str">
        <f>IF('invulblad opdrachtnemer'!F17="","",'invulblad opdrachtnemer'!F17)</f>
        <v/>
      </c>
      <c r="G17" s="130"/>
      <c r="H17" s="131"/>
      <c r="I17" s="131"/>
      <c r="J17" s="131"/>
      <c r="K17" s="290"/>
      <c r="L17" s="293">
        <f>'invulblad opdrachtnemer'!G17</f>
        <v>0</v>
      </c>
      <c r="M17" s="296">
        <f t="shared" si="3"/>
        <v>0</v>
      </c>
      <c r="N17" s="37"/>
      <c r="O17" s="20"/>
      <c r="P17" s="41"/>
      <c r="Q17" s="37"/>
      <c r="R17" s="21"/>
      <c r="S17" s="41"/>
      <c r="T17" s="39"/>
      <c r="U17" s="21"/>
      <c r="V17" s="41"/>
      <c r="W17" s="39"/>
      <c r="X17" s="21"/>
      <c r="Y17" s="22"/>
      <c r="Z17" s="293">
        <f>'invulblad opdrachtnemer'!H17</f>
        <v>0</v>
      </c>
      <c r="AA17" s="296">
        <f t="shared" si="0"/>
        <v>0</v>
      </c>
      <c r="AB17" s="19"/>
      <c r="AC17" s="20"/>
      <c r="AD17" s="41"/>
      <c r="AE17" s="37"/>
      <c r="AF17" s="21"/>
      <c r="AG17" s="41"/>
      <c r="AH17" s="39"/>
      <c r="AI17" s="21"/>
      <c r="AJ17" s="41"/>
      <c r="AK17" s="39"/>
      <c r="AL17" s="21"/>
      <c r="AM17" s="22"/>
      <c r="AN17" s="293">
        <f>'invulblad opdrachtnemer'!I17</f>
        <v>0</v>
      </c>
      <c r="AO17" s="296">
        <f t="shared" si="1"/>
        <v>0</v>
      </c>
      <c r="AP17" s="19"/>
      <c r="AQ17" s="20"/>
      <c r="AR17" s="41"/>
      <c r="AS17" s="37"/>
      <c r="AT17" s="21"/>
      <c r="AU17" s="41"/>
      <c r="AV17" s="39"/>
      <c r="AW17" s="21"/>
      <c r="AX17" s="41"/>
      <c r="AY17" s="39"/>
      <c r="AZ17" s="21"/>
      <c r="BA17" s="22"/>
      <c r="BB17" s="293">
        <f>'invulblad opdrachtnemer'!J17</f>
        <v>0</v>
      </c>
      <c r="BC17" s="296">
        <f t="shared" si="2"/>
        <v>0</v>
      </c>
      <c r="BD17" s="19"/>
      <c r="BE17" s="20"/>
      <c r="BF17" s="41"/>
      <c r="BG17" s="37"/>
      <c r="BH17" s="21"/>
      <c r="BI17" s="41"/>
      <c r="BJ17" s="39"/>
      <c r="BK17" s="21"/>
      <c r="BL17" s="41"/>
      <c r="BM17" s="39"/>
      <c r="BN17" s="21"/>
      <c r="BO17" s="22"/>
    </row>
    <row r="18" spans="1:67" s="10" customFormat="1" ht="15" customHeight="1">
      <c r="A18" s="227"/>
      <c r="B18" s="3">
        <v>9</v>
      </c>
      <c r="C18" s="14" t="str">
        <f>IF('invulblad opdrachtnemer'!C18="","",'invulblad opdrachtnemer'!C18)</f>
        <v/>
      </c>
      <c r="D18" s="51" t="str">
        <f>IF('invulblad opdrachtnemer'!D18="","",'invulblad opdrachtnemer'!D18)</f>
        <v/>
      </c>
      <c r="E18" s="51" t="str">
        <f>IF('invulblad opdrachtnemer'!E18="","",'invulblad opdrachtnemer'!E18)</f>
        <v/>
      </c>
      <c r="F18" s="51" t="str">
        <f>IF('invulblad opdrachtnemer'!F18="","",'invulblad opdrachtnemer'!F18)</f>
        <v/>
      </c>
      <c r="G18" s="130"/>
      <c r="H18" s="131"/>
      <c r="I18" s="131"/>
      <c r="J18" s="131"/>
      <c r="K18" s="290"/>
      <c r="L18" s="293">
        <f>'invulblad opdrachtnemer'!G18</f>
        <v>0</v>
      </c>
      <c r="M18" s="296">
        <f t="shared" si="3"/>
        <v>0</v>
      </c>
      <c r="N18" s="37"/>
      <c r="O18" s="20"/>
      <c r="P18" s="41"/>
      <c r="Q18" s="37"/>
      <c r="R18" s="21"/>
      <c r="S18" s="41"/>
      <c r="T18" s="39"/>
      <c r="U18" s="21"/>
      <c r="V18" s="41"/>
      <c r="W18" s="39"/>
      <c r="X18" s="21"/>
      <c r="Y18" s="22"/>
      <c r="Z18" s="293">
        <f>'invulblad opdrachtnemer'!H18</f>
        <v>0</v>
      </c>
      <c r="AA18" s="296">
        <f t="shared" si="0"/>
        <v>0</v>
      </c>
      <c r="AB18" s="19"/>
      <c r="AC18" s="20"/>
      <c r="AD18" s="41"/>
      <c r="AE18" s="37"/>
      <c r="AF18" s="21"/>
      <c r="AG18" s="41"/>
      <c r="AH18" s="39"/>
      <c r="AI18" s="21"/>
      <c r="AJ18" s="41"/>
      <c r="AK18" s="39"/>
      <c r="AL18" s="21"/>
      <c r="AM18" s="22"/>
      <c r="AN18" s="293">
        <f>'invulblad opdrachtnemer'!I18</f>
        <v>0</v>
      </c>
      <c r="AO18" s="296">
        <f t="shared" si="1"/>
        <v>0</v>
      </c>
      <c r="AP18" s="19"/>
      <c r="AQ18" s="20"/>
      <c r="AR18" s="41"/>
      <c r="AS18" s="37"/>
      <c r="AT18" s="21"/>
      <c r="AU18" s="41"/>
      <c r="AV18" s="39"/>
      <c r="AW18" s="21"/>
      <c r="AX18" s="41"/>
      <c r="AY18" s="39"/>
      <c r="AZ18" s="21"/>
      <c r="BA18" s="22"/>
      <c r="BB18" s="293">
        <f>'invulblad opdrachtnemer'!J18</f>
        <v>0</v>
      </c>
      <c r="BC18" s="296">
        <f t="shared" si="2"/>
        <v>0</v>
      </c>
      <c r="BD18" s="19"/>
      <c r="BE18" s="20"/>
      <c r="BF18" s="41"/>
      <c r="BG18" s="37"/>
      <c r="BH18" s="21"/>
      <c r="BI18" s="41"/>
      <c r="BJ18" s="39"/>
      <c r="BK18" s="21"/>
      <c r="BL18" s="41"/>
      <c r="BM18" s="39"/>
      <c r="BN18" s="21"/>
      <c r="BO18" s="22"/>
    </row>
    <row r="19" spans="1:67" s="10" customFormat="1" ht="15" customHeight="1" thickBot="1">
      <c r="A19" s="227"/>
      <c r="B19" s="3">
        <v>10</v>
      </c>
      <c r="C19" s="34" t="str">
        <f>IF('invulblad opdrachtnemer'!C19="","",'invulblad opdrachtnemer'!C19)</f>
        <v/>
      </c>
      <c r="D19" s="53" t="str">
        <f>IF('invulblad opdrachtnemer'!D19="","",'invulblad opdrachtnemer'!D19)</f>
        <v/>
      </c>
      <c r="E19" s="53" t="str">
        <f>IF('invulblad opdrachtnemer'!E19="","",'invulblad opdrachtnemer'!E19)</f>
        <v/>
      </c>
      <c r="F19" s="53" t="str">
        <f>IF('invulblad opdrachtnemer'!F19="","",'invulblad opdrachtnemer'!F19)</f>
        <v/>
      </c>
      <c r="G19" s="136"/>
      <c r="H19" s="137"/>
      <c r="I19" s="137"/>
      <c r="J19" s="137"/>
      <c r="K19" s="291"/>
      <c r="L19" s="294">
        <f>'invulblad opdrachtnemer'!G19</f>
        <v>0</v>
      </c>
      <c r="M19" s="297">
        <f t="shared" si="3"/>
        <v>0</v>
      </c>
      <c r="N19" s="231"/>
      <c r="O19" s="229"/>
      <c r="P19" s="230"/>
      <c r="Q19" s="231"/>
      <c r="R19" s="232"/>
      <c r="S19" s="230"/>
      <c r="T19" s="233"/>
      <c r="U19" s="232"/>
      <c r="V19" s="230"/>
      <c r="W19" s="233"/>
      <c r="X19" s="232"/>
      <c r="Y19" s="35"/>
      <c r="Z19" s="294">
        <f>'invulblad opdrachtnemer'!H19</f>
        <v>0</v>
      </c>
      <c r="AA19" s="297">
        <f t="shared" si="0"/>
        <v>0</v>
      </c>
      <c r="AB19" s="228"/>
      <c r="AC19" s="229"/>
      <c r="AD19" s="230"/>
      <c r="AE19" s="231"/>
      <c r="AF19" s="232"/>
      <c r="AG19" s="230"/>
      <c r="AH19" s="233"/>
      <c r="AI19" s="232"/>
      <c r="AJ19" s="230"/>
      <c r="AK19" s="233"/>
      <c r="AL19" s="232"/>
      <c r="AM19" s="35"/>
      <c r="AN19" s="294">
        <f>'invulblad opdrachtnemer'!I19</f>
        <v>0</v>
      </c>
      <c r="AO19" s="297">
        <f t="shared" si="1"/>
        <v>0</v>
      </c>
      <c r="AP19" s="228"/>
      <c r="AQ19" s="229"/>
      <c r="AR19" s="230"/>
      <c r="AS19" s="231"/>
      <c r="AT19" s="232"/>
      <c r="AU19" s="230"/>
      <c r="AV19" s="233"/>
      <c r="AW19" s="232"/>
      <c r="AX19" s="230"/>
      <c r="AY19" s="233"/>
      <c r="AZ19" s="232"/>
      <c r="BA19" s="35"/>
      <c r="BB19" s="294">
        <f>'invulblad opdrachtnemer'!J19</f>
        <v>0</v>
      </c>
      <c r="BC19" s="297">
        <f t="shared" si="2"/>
        <v>0</v>
      </c>
      <c r="BD19" s="228"/>
      <c r="BE19" s="229"/>
      <c r="BF19" s="230"/>
      <c r="BG19" s="231"/>
      <c r="BH19" s="232"/>
      <c r="BI19" s="230"/>
      <c r="BJ19" s="233"/>
      <c r="BK19" s="232"/>
      <c r="BL19" s="230"/>
      <c r="BM19" s="233"/>
      <c r="BN19" s="232"/>
      <c r="BO19" s="35"/>
    </row>
    <row r="20" spans="1:67" s="3" customFormat="1" ht="15" thickBot="1">
      <c r="A20" s="118"/>
      <c r="G20" s="4"/>
      <c r="K20" s="4"/>
      <c r="L20" s="4"/>
      <c r="M20" s="4"/>
      <c r="N20" s="100"/>
      <c r="O20" s="4"/>
      <c r="AB20" s="100"/>
      <c r="AC20" s="4"/>
      <c r="AP20" s="100"/>
      <c r="AQ20" s="4"/>
      <c r="BD20" s="100"/>
      <c r="BE20" s="4"/>
    </row>
    <row r="21" spans="1:67" s="5" customFormat="1" ht="50.25" customHeight="1" thickBot="1">
      <c r="A21" s="124"/>
      <c r="C21" s="382" t="str">
        <f>'gunningscriterium SEB'!C21</f>
        <v>TRANSPORTMIDDELEN (N1, N2 en N3)</v>
      </c>
      <c r="D21" s="326"/>
      <c r="E21" s="326"/>
      <c r="F21" s="326"/>
      <c r="G21" s="346"/>
      <c r="H21" s="326"/>
      <c r="I21" s="326"/>
      <c r="J21" s="326"/>
      <c r="K21" s="346"/>
      <c r="L21" s="346"/>
      <c r="M21" s="347"/>
      <c r="N21" s="326" t="s">
        <v>10</v>
      </c>
      <c r="O21" s="348"/>
      <c r="P21" s="348"/>
      <c r="Q21" s="348"/>
      <c r="R21" s="326">
        <f>'gunningscriterium SEB'!G21</f>
        <v>1</v>
      </c>
      <c r="S21" s="440" t="s">
        <v>62</v>
      </c>
      <c r="T21" s="440"/>
      <c r="U21" s="440"/>
      <c r="V21" s="440"/>
      <c r="W21" s="440"/>
      <c r="X21" s="440"/>
      <c r="Y21" s="441"/>
      <c r="Z21" s="349"/>
      <c r="AA21" s="349"/>
      <c r="AB21" s="348"/>
      <c r="AC21" s="348"/>
      <c r="AD21" s="348"/>
      <c r="AE21" s="348"/>
      <c r="AF21" s="348"/>
      <c r="AG21" s="333" t="s">
        <v>10</v>
      </c>
      <c r="AH21" s="326">
        <f>'gunningscriterium SEB'!I21</f>
        <v>2</v>
      </c>
      <c r="AI21" s="348"/>
      <c r="AJ21" s="348"/>
      <c r="AK21" s="348"/>
      <c r="AL21" s="348"/>
      <c r="AM21" s="350"/>
      <c r="AN21" s="348"/>
      <c r="AO21" s="348"/>
      <c r="AP21" s="348"/>
      <c r="AQ21" s="348"/>
      <c r="AR21" s="348"/>
      <c r="AS21" s="348"/>
      <c r="AT21" s="348"/>
      <c r="AU21" s="333" t="s">
        <v>10</v>
      </c>
      <c r="AV21" s="326">
        <f>'gunningscriterium SEB'!K21</f>
        <v>3</v>
      </c>
      <c r="AW21" s="348"/>
      <c r="AX21" s="348"/>
      <c r="AY21" s="348"/>
      <c r="AZ21" s="348"/>
      <c r="BA21" s="350"/>
      <c r="BB21" s="348"/>
      <c r="BC21" s="348"/>
      <c r="BD21" s="348"/>
      <c r="BE21" s="348"/>
      <c r="BF21" s="348"/>
      <c r="BG21" s="348"/>
      <c r="BH21" s="348"/>
      <c r="BI21" s="333" t="s">
        <v>10</v>
      </c>
      <c r="BJ21" s="326">
        <f>'gunningscriterium SEB'!M21</f>
        <v>4</v>
      </c>
      <c r="BK21" s="348"/>
      <c r="BL21" s="348"/>
      <c r="BM21" s="348"/>
      <c r="BN21" s="348"/>
      <c r="BO21" s="350"/>
    </row>
    <row r="22" spans="1:67" s="31" customFormat="1" ht="32.15" customHeight="1" thickBot="1">
      <c r="A22" s="125"/>
      <c r="C22" s="368" t="s">
        <v>63</v>
      </c>
      <c r="D22" s="369" t="s">
        <v>12</v>
      </c>
      <c r="E22" s="370" t="s">
        <v>13</v>
      </c>
      <c r="F22" s="371" t="s">
        <v>64</v>
      </c>
      <c r="G22" s="372" t="s">
        <v>65</v>
      </c>
      <c r="H22" s="367" t="s">
        <v>66</v>
      </c>
      <c r="I22" s="367" t="s">
        <v>67</v>
      </c>
      <c r="J22" s="371" t="s">
        <v>68</v>
      </c>
      <c r="K22" s="372" t="s">
        <v>69</v>
      </c>
      <c r="L22" s="373" t="s">
        <v>70</v>
      </c>
      <c r="M22" s="345" t="s">
        <v>71</v>
      </c>
      <c r="N22" s="360" t="s">
        <v>72</v>
      </c>
      <c r="O22" s="361" t="s">
        <v>73</v>
      </c>
      <c r="P22" s="362" t="s">
        <v>74</v>
      </c>
      <c r="Q22" s="363" t="s">
        <v>75</v>
      </c>
      <c r="R22" s="362" t="s">
        <v>76</v>
      </c>
      <c r="S22" s="362" t="s">
        <v>77</v>
      </c>
      <c r="T22" s="363" t="s">
        <v>78</v>
      </c>
      <c r="U22" s="362" t="s">
        <v>79</v>
      </c>
      <c r="V22" s="364" t="s">
        <v>80</v>
      </c>
      <c r="W22" s="362" t="s">
        <v>81</v>
      </c>
      <c r="X22" s="362" t="s">
        <v>82</v>
      </c>
      <c r="Y22" s="365" t="s">
        <v>83</v>
      </c>
      <c r="Z22" s="373" t="s">
        <v>70</v>
      </c>
      <c r="AA22" s="345" t="s">
        <v>71</v>
      </c>
      <c r="AB22" s="360" t="s">
        <v>72</v>
      </c>
      <c r="AC22" s="361" t="s">
        <v>73</v>
      </c>
      <c r="AD22" s="362" t="s">
        <v>74</v>
      </c>
      <c r="AE22" s="363" t="s">
        <v>75</v>
      </c>
      <c r="AF22" s="362" t="s">
        <v>76</v>
      </c>
      <c r="AG22" s="362" t="s">
        <v>77</v>
      </c>
      <c r="AH22" s="363" t="s">
        <v>78</v>
      </c>
      <c r="AI22" s="362" t="s">
        <v>79</v>
      </c>
      <c r="AJ22" s="364" t="s">
        <v>80</v>
      </c>
      <c r="AK22" s="362" t="s">
        <v>81</v>
      </c>
      <c r="AL22" s="362" t="s">
        <v>82</v>
      </c>
      <c r="AM22" s="365" t="s">
        <v>83</v>
      </c>
      <c r="AN22" s="373" t="s">
        <v>70</v>
      </c>
      <c r="AO22" s="345" t="s">
        <v>71</v>
      </c>
      <c r="AP22" s="360" t="s">
        <v>72</v>
      </c>
      <c r="AQ22" s="361" t="s">
        <v>73</v>
      </c>
      <c r="AR22" s="362" t="s">
        <v>74</v>
      </c>
      <c r="AS22" s="363" t="s">
        <v>75</v>
      </c>
      <c r="AT22" s="362" t="s">
        <v>76</v>
      </c>
      <c r="AU22" s="362" t="s">
        <v>77</v>
      </c>
      <c r="AV22" s="363" t="s">
        <v>78</v>
      </c>
      <c r="AW22" s="362" t="s">
        <v>79</v>
      </c>
      <c r="AX22" s="364" t="s">
        <v>80</v>
      </c>
      <c r="AY22" s="362" t="s">
        <v>81</v>
      </c>
      <c r="AZ22" s="362" t="s">
        <v>82</v>
      </c>
      <c r="BA22" s="365" t="s">
        <v>83</v>
      </c>
      <c r="BB22" s="373" t="s">
        <v>70</v>
      </c>
      <c r="BC22" s="345" t="s">
        <v>71</v>
      </c>
      <c r="BD22" s="360" t="s">
        <v>72</v>
      </c>
      <c r="BE22" s="361" t="s">
        <v>73</v>
      </c>
      <c r="BF22" s="362" t="s">
        <v>74</v>
      </c>
      <c r="BG22" s="363" t="s">
        <v>75</v>
      </c>
      <c r="BH22" s="362" t="s">
        <v>76</v>
      </c>
      <c r="BI22" s="362" t="s">
        <v>77</v>
      </c>
      <c r="BJ22" s="363" t="s">
        <v>78</v>
      </c>
      <c r="BK22" s="362" t="s">
        <v>79</v>
      </c>
      <c r="BL22" s="364" t="s">
        <v>80</v>
      </c>
      <c r="BM22" s="362" t="s">
        <v>81</v>
      </c>
      <c r="BN22" s="362" t="s">
        <v>82</v>
      </c>
      <c r="BO22" s="365" t="s">
        <v>83</v>
      </c>
    </row>
    <row r="23" spans="1:67" s="3" customFormat="1" ht="15" customHeight="1">
      <c r="A23" s="57"/>
      <c r="B23" s="3">
        <v>1</v>
      </c>
      <c r="C23" s="33" t="str">
        <f>IF('invulblad opdrachtnemer'!C23="","",'invulblad opdrachtnemer'!C23)</f>
        <v/>
      </c>
      <c r="D23" s="50" t="str">
        <f>IF('invulblad opdrachtnemer'!D23="","",'invulblad opdrachtnemer'!D23)</f>
        <v/>
      </c>
      <c r="E23" s="56" t="str">
        <f>IF('invulblad opdrachtnemer'!E23="","",'invulblad opdrachtnemer'!E23)</f>
        <v/>
      </c>
      <c r="F23" s="50" t="str">
        <f>IF('invulblad opdrachtnemer'!F23="","",'invulblad opdrachtnemer'!F23)</f>
        <v/>
      </c>
      <c r="G23" s="127"/>
      <c r="H23" s="128"/>
      <c r="I23" s="128"/>
      <c r="J23" s="128"/>
      <c r="K23" s="129"/>
      <c r="L23" s="298">
        <f>'invulblad opdrachtnemer'!G23</f>
        <v>0</v>
      </c>
      <c r="M23" s="295">
        <f>SUM(N23:Y23)</f>
        <v>0</v>
      </c>
      <c r="N23" s="15"/>
      <c r="O23" s="16"/>
      <c r="P23" s="40"/>
      <c r="Q23" s="36"/>
      <c r="R23" s="17"/>
      <c r="S23" s="40"/>
      <c r="T23" s="38"/>
      <c r="U23" s="17"/>
      <c r="V23" s="40"/>
      <c r="W23" s="38"/>
      <c r="X23" s="17"/>
      <c r="Y23" s="18"/>
      <c r="Z23" s="292">
        <f>'invulblad opdrachtnemer'!H23</f>
        <v>0</v>
      </c>
      <c r="AA23" s="295">
        <f>SUM(AB23:CC23)</f>
        <v>0</v>
      </c>
      <c r="AB23" s="15"/>
      <c r="AC23" s="16"/>
      <c r="AD23" s="40"/>
      <c r="AE23" s="36"/>
      <c r="AF23" s="17"/>
      <c r="AG23" s="40"/>
      <c r="AH23" s="38"/>
      <c r="AI23" s="17"/>
      <c r="AJ23" s="40"/>
      <c r="AK23" s="38"/>
      <c r="AL23" s="17"/>
      <c r="AM23" s="18"/>
      <c r="AN23" s="292">
        <f>'invulblad opdrachtnemer'!I23</f>
        <v>0</v>
      </c>
      <c r="AO23" s="295">
        <f>SUM(AP23:CQ23)</f>
        <v>0</v>
      </c>
      <c r="AP23" s="15"/>
      <c r="AQ23" s="16"/>
      <c r="AR23" s="40"/>
      <c r="AS23" s="36"/>
      <c r="AT23" s="17"/>
      <c r="AU23" s="40"/>
      <c r="AV23" s="38"/>
      <c r="AW23" s="17"/>
      <c r="AX23" s="40"/>
      <c r="AY23" s="38"/>
      <c r="AZ23" s="17"/>
      <c r="BA23" s="18"/>
      <c r="BB23" s="292">
        <f>'invulblad opdrachtnemer'!J23</f>
        <v>0</v>
      </c>
      <c r="BC23" s="295">
        <f>SUM(BD23:DE23)</f>
        <v>0</v>
      </c>
      <c r="BD23" s="15"/>
      <c r="BE23" s="16"/>
      <c r="BF23" s="40"/>
      <c r="BG23" s="36"/>
      <c r="BH23" s="17"/>
      <c r="BI23" s="40"/>
      <c r="BJ23" s="38"/>
      <c r="BK23" s="17"/>
      <c r="BL23" s="40"/>
      <c r="BM23" s="38"/>
      <c r="BN23" s="17"/>
      <c r="BO23" s="18"/>
    </row>
    <row r="24" spans="1:67" s="3" customFormat="1" ht="15" customHeight="1">
      <c r="A24" s="227"/>
      <c r="B24" s="3">
        <v>2</v>
      </c>
      <c r="C24" s="14" t="str">
        <f>IF('invulblad opdrachtnemer'!C24="","",'invulblad opdrachtnemer'!C24)</f>
        <v/>
      </c>
      <c r="D24" s="51" t="str">
        <f>IF('invulblad opdrachtnemer'!D24="","",'invulblad opdrachtnemer'!D24)</f>
        <v/>
      </c>
      <c r="E24" s="122" t="str">
        <f>IF('invulblad opdrachtnemer'!E24="","",'invulblad opdrachtnemer'!E24)</f>
        <v/>
      </c>
      <c r="F24" s="51" t="str">
        <f>IF('invulblad opdrachtnemer'!F24="","",'invulblad opdrachtnemer'!F24)</f>
        <v/>
      </c>
      <c r="G24" s="130"/>
      <c r="H24" s="131"/>
      <c r="I24" s="131"/>
      <c r="J24" s="131"/>
      <c r="K24" s="132"/>
      <c r="L24" s="299">
        <f>'invulblad opdrachtnemer'!G24</f>
        <v>0</v>
      </c>
      <c r="M24" s="296">
        <f>SUM(N24:Y24)</f>
        <v>0</v>
      </c>
      <c r="N24" s="19"/>
      <c r="O24" s="20"/>
      <c r="P24" s="41"/>
      <c r="Q24" s="37"/>
      <c r="R24" s="21"/>
      <c r="S24" s="41"/>
      <c r="T24" s="39"/>
      <c r="U24" s="21"/>
      <c r="V24" s="41"/>
      <c r="W24" s="39"/>
      <c r="X24" s="21"/>
      <c r="Y24" s="22"/>
      <c r="Z24" s="293">
        <f>'invulblad opdrachtnemer'!H24</f>
        <v>0</v>
      </c>
      <c r="AA24" s="296">
        <f t="shared" ref="AA24:AA32" si="4">SUM(AB24:CC24)</f>
        <v>0</v>
      </c>
      <c r="AB24" s="19"/>
      <c r="AC24" s="20"/>
      <c r="AD24" s="41"/>
      <c r="AE24" s="37"/>
      <c r="AF24" s="21"/>
      <c r="AG24" s="41"/>
      <c r="AH24" s="39"/>
      <c r="AI24" s="21"/>
      <c r="AJ24" s="41"/>
      <c r="AK24" s="39"/>
      <c r="AL24" s="21"/>
      <c r="AM24" s="22"/>
      <c r="AN24" s="293">
        <f>'invulblad opdrachtnemer'!I24</f>
        <v>0</v>
      </c>
      <c r="AO24" s="296">
        <f t="shared" ref="AO24:AO32" si="5">SUM(AP24:CQ24)</f>
        <v>0</v>
      </c>
      <c r="AP24" s="19"/>
      <c r="AQ24" s="20"/>
      <c r="AR24" s="41"/>
      <c r="AS24" s="37"/>
      <c r="AT24" s="21"/>
      <c r="AU24" s="41"/>
      <c r="AV24" s="39"/>
      <c r="AW24" s="21"/>
      <c r="AX24" s="41"/>
      <c r="AY24" s="39"/>
      <c r="AZ24" s="21"/>
      <c r="BA24" s="22"/>
      <c r="BB24" s="293">
        <f>'invulblad opdrachtnemer'!J24</f>
        <v>0</v>
      </c>
      <c r="BC24" s="296">
        <f t="shared" ref="BC24:BC32" si="6">SUM(BD24:DE24)</f>
        <v>0</v>
      </c>
      <c r="BD24" s="19"/>
      <c r="BE24" s="20"/>
      <c r="BF24" s="41"/>
      <c r="BG24" s="37"/>
      <c r="BH24" s="21"/>
      <c r="BI24" s="41"/>
      <c r="BJ24" s="39"/>
      <c r="BK24" s="21"/>
      <c r="BL24" s="41"/>
      <c r="BM24" s="39"/>
      <c r="BN24" s="21"/>
      <c r="BO24" s="22"/>
    </row>
    <row r="25" spans="1:67" s="3" customFormat="1" ht="15" customHeight="1">
      <c r="A25" s="227"/>
      <c r="B25" s="3">
        <v>3</v>
      </c>
      <c r="C25" s="14" t="str">
        <f>IF('invulblad opdrachtnemer'!C25="","",'invulblad opdrachtnemer'!C25)</f>
        <v/>
      </c>
      <c r="D25" s="51" t="str">
        <f>IF('invulblad opdrachtnemer'!D25="","",'invulblad opdrachtnemer'!D25)</f>
        <v/>
      </c>
      <c r="E25" s="122" t="str">
        <f>IF('invulblad opdrachtnemer'!E25="","",'invulblad opdrachtnemer'!E25)</f>
        <v/>
      </c>
      <c r="F25" s="51" t="str">
        <f>IF('invulblad opdrachtnemer'!F25="","",'invulblad opdrachtnemer'!F25)</f>
        <v/>
      </c>
      <c r="G25" s="130"/>
      <c r="H25" s="131"/>
      <c r="I25" s="131"/>
      <c r="J25" s="131"/>
      <c r="K25" s="132"/>
      <c r="L25" s="299">
        <f>'invulblad opdrachtnemer'!G25</f>
        <v>0</v>
      </c>
      <c r="M25" s="296">
        <f t="shared" ref="M25:M32" si="7">SUM(N25:Y25)</f>
        <v>0</v>
      </c>
      <c r="N25" s="19"/>
      <c r="O25" s="20"/>
      <c r="P25" s="41"/>
      <c r="Q25" s="37"/>
      <c r="R25" s="21"/>
      <c r="S25" s="41"/>
      <c r="T25" s="39"/>
      <c r="U25" s="21"/>
      <c r="V25" s="41"/>
      <c r="W25" s="39"/>
      <c r="X25" s="21"/>
      <c r="Y25" s="22"/>
      <c r="Z25" s="293">
        <f>'invulblad opdrachtnemer'!H25</f>
        <v>0</v>
      </c>
      <c r="AA25" s="296">
        <f t="shared" si="4"/>
        <v>0</v>
      </c>
      <c r="AB25" s="19"/>
      <c r="AC25" s="20"/>
      <c r="AD25" s="41"/>
      <c r="AE25" s="37"/>
      <c r="AF25" s="21"/>
      <c r="AG25" s="41"/>
      <c r="AH25" s="39"/>
      <c r="AI25" s="21"/>
      <c r="AJ25" s="41"/>
      <c r="AK25" s="39"/>
      <c r="AL25" s="21"/>
      <c r="AM25" s="22"/>
      <c r="AN25" s="293">
        <f>'invulblad opdrachtnemer'!I25</f>
        <v>0</v>
      </c>
      <c r="AO25" s="296">
        <f t="shared" si="5"/>
        <v>0</v>
      </c>
      <c r="AP25" s="19"/>
      <c r="AQ25" s="20"/>
      <c r="AR25" s="41"/>
      <c r="AS25" s="37"/>
      <c r="AT25" s="21"/>
      <c r="AU25" s="41"/>
      <c r="AV25" s="39"/>
      <c r="AW25" s="21"/>
      <c r="AX25" s="41"/>
      <c r="AY25" s="39"/>
      <c r="AZ25" s="21"/>
      <c r="BA25" s="22"/>
      <c r="BB25" s="293">
        <f>'invulblad opdrachtnemer'!J25</f>
        <v>0</v>
      </c>
      <c r="BC25" s="296">
        <f t="shared" si="6"/>
        <v>0</v>
      </c>
      <c r="BD25" s="19"/>
      <c r="BE25" s="20"/>
      <c r="BF25" s="41"/>
      <c r="BG25" s="37"/>
      <c r="BH25" s="21"/>
      <c r="BI25" s="41"/>
      <c r="BJ25" s="39"/>
      <c r="BK25" s="21"/>
      <c r="BL25" s="41"/>
      <c r="BM25" s="39"/>
      <c r="BN25" s="21"/>
      <c r="BO25" s="22"/>
    </row>
    <row r="26" spans="1:67" s="3" customFormat="1" ht="15" customHeight="1">
      <c r="A26" s="227"/>
      <c r="B26" s="3">
        <v>4</v>
      </c>
      <c r="C26" s="14" t="str">
        <f>IF('invulblad opdrachtnemer'!C26="","",'invulblad opdrachtnemer'!C26)</f>
        <v/>
      </c>
      <c r="D26" s="51" t="str">
        <f>IF('invulblad opdrachtnemer'!D26="","",'invulblad opdrachtnemer'!D26)</f>
        <v/>
      </c>
      <c r="E26" s="122" t="str">
        <f>IF('invulblad opdrachtnemer'!E26="","",'invulblad opdrachtnemer'!E26)</f>
        <v/>
      </c>
      <c r="F26" s="51" t="str">
        <f>IF('invulblad opdrachtnemer'!F26="","",'invulblad opdrachtnemer'!F26)</f>
        <v/>
      </c>
      <c r="G26" s="130"/>
      <c r="H26" s="131"/>
      <c r="I26" s="131"/>
      <c r="J26" s="131"/>
      <c r="K26" s="132"/>
      <c r="L26" s="299">
        <f>'invulblad opdrachtnemer'!G26</f>
        <v>0</v>
      </c>
      <c r="M26" s="296">
        <f t="shared" si="7"/>
        <v>0</v>
      </c>
      <c r="N26" s="19"/>
      <c r="O26" s="20"/>
      <c r="P26" s="41"/>
      <c r="Q26" s="37"/>
      <c r="R26" s="21"/>
      <c r="S26" s="41"/>
      <c r="T26" s="39"/>
      <c r="U26" s="21"/>
      <c r="V26" s="41"/>
      <c r="W26" s="39"/>
      <c r="X26" s="21"/>
      <c r="Y26" s="22"/>
      <c r="Z26" s="293">
        <f>'invulblad opdrachtnemer'!H26</f>
        <v>0</v>
      </c>
      <c r="AA26" s="296">
        <f t="shared" si="4"/>
        <v>0</v>
      </c>
      <c r="AB26" s="19"/>
      <c r="AC26" s="20"/>
      <c r="AD26" s="41"/>
      <c r="AE26" s="37"/>
      <c r="AF26" s="21"/>
      <c r="AG26" s="41"/>
      <c r="AH26" s="39"/>
      <c r="AI26" s="21"/>
      <c r="AJ26" s="41"/>
      <c r="AK26" s="39"/>
      <c r="AL26" s="21"/>
      <c r="AM26" s="22"/>
      <c r="AN26" s="293">
        <f>'invulblad opdrachtnemer'!I26</f>
        <v>0</v>
      </c>
      <c r="AO26" s="296">
        <f t="shared" si="5"/>
        <v>0</v>
      </c>
      <c r="AP26" s="19"/>
      <c r="AQ26" s="20"/>
      <c r="AR26" s="41"/>
      <c r="AS26" s="37"/>
      <c r="AT26" s="21"/>
      <c r="AU26" s="41"/>
      <c r="AV26" s="39"/>
      <c r="AW26" s="21"/>
      <c r="AX26" s="41"/>
      <c r="AY26" s="39"/>
      <c r="AZ26" s="21"/>
      <c r="BA26" s="22"/>
      <c r="BB26" s="293">
        <f>'invulblad opdrachtnemer'!J26</f>
        <v>0</v>
      </c>
      <c r="BC26" s="296">
        <f t="shared" si="6"/>
        <v>0</v>
      </c>
      <c r="BD26" s="19"/>
      <c r="BE26" s="20"/>
      <c r="BF26" s="41"/>
      <c r="BG26" s="37"/>
      <c r="BH26" s="21"/>
      <c r="BI26" s="41"/>
      <c r="BJ26" s="39"/>
      <c r="BK26" s="21"/>
      <c r="BL26" s="41"/>
      <c r="BM26" s="39"/>
      <c r="BN26" s="21"/>
      <c r="BO26" s="22"/>
    </row>
    <row r="27" spans="1:67" s="3" customFormat="1" ht="15" customHeight="1">
      <c r="A27" s="227"/>
      <c r="B27" s="3">
        <v>5</v>
      </c>
      <c r="C27" s="49" t="str">
        <f>IF('invulblad opdrachtnemer'!C27="","",'invulblad opdrachtnemer'!C27)</f>
        <v/>
      </c>
      <c r="D27" s="52" t="str">
        <f>IF('invulblad opdrachtnemer'!D27="","",'invulblad opdrachtnemer'!D27)</f>
        <v/>
      </c>
      <c r="E27" s="123" t="str">
        <f>IF('invulblad opdrachtnemer'!E27="","",'invulblad opdrachtnemer'!E27)</f>
        <v/>
      </c>
      <c r="F27" s="52" t="str">
        <f>IF('invulblad opdrachtnemer'!F27="","",'invulblad opdrachtnemer'!F27)</f>
        <v/>
      </c>
      <c r="G27" s="133"/>
      <c r="H27" s="134"/>
      <c r="I27" s="134"/>
      <c r="J27" s="134"/>
      <c r="K27" s="135"/>
      <c r="L27" s="299">
        <f>'invulblad opdrachtnemer'!G27</f>
        <v>0</v>
      </c>
      <c r="M27" s="296">
        <f t="shared" si="7"/>
        <v>0</v>
      </c>
      <c r="N27" s="19"/>
      <c r="O27" s="20"/>
      <c r="P27" s="41"/>
      <c r="Q27" s="37"/>
      <c r="R27" s="21"/>
      <c r="S27" s="41"/>
      <c r="T27" s="39"/>
      <c r="U27" s="21"/>
      <c r="V27" s="41"/>
      <c r="W27" s="39"/>
      <c r="X27" s="21"/>
      <c r="Y27" s="22"/>
      <c r="Z27" s="293">
        <f>'invulblad opdrachtnemer'!H27</f>
        <v>0</v>
      </c>
      <c r="AA27" s="296">
        <f t="shared" si="4"/>
        <v>0</v>
      </c>
      <c r="AB27" s="19"/>
      <c r="AC27" s="20"/>
      <c r="AD27" s="41"/>
      <c r="AE27" s="37"/>
      <c r="AF27" s="21"/>
      <c r="AG27" s="41"/>
      <c r="AH27" s="39"/>
      <c r="AI27" s="21"/>
      <c r="AJ27" s="41"/>
      <c r="AK27" s="39"/>
      <c r="AL27" s="21"/>
      <c r="AM27" s="22"/>
      <c r="AN27" s="293">
        <f>'invulblad opdrachtnemer'!I27</f>
        <v>0</v>
      </c>
      <c r="AO27" s="296">
        <f t="shared" si="5"/>
        <v>0</v>
      </c>
      <c r="AP27" s="19"/>
      <c r="AQ27" s="20"/>
      <c r="AR27" s="41"/>
      <c r="AS27" s="37"/>
      <c r="AT27" s="21"/>
      <c r="AU27" s="41"/>
      <c r="AV27" s="39"/>
      <c r="AW27" s="21"/>
      <c r="AX27" s="41"/>
      <c r="AY27" s="39"/>
      <c r="AZ27" s="21"/>
      <c r="BA27" s="22"/>
      <c r="BB27" s="293">
        <f>'invulblad opdrachtnemer'!J27</f>
        <v>0</v>
      </c>
      <c r="BC27" s="296">
        <f t="shared" si="6"/>
        <v>0</v>
      </c>
      <c r="BD27" s="19"/>
      <c r="BE27" s="20"/>
      <c r="BF27" s="41"/>
      <c r="BG27" s="37"/>
      <c r="BH27" s="21"/>
      <c r="BI27" s="41"/>
      <c r="BJ27" s="39"/>
      <c r="BK27" s="21"/>
      <c r="BL27" s="41"/>
      <c r="BM27" s="39"/>
      <c r="BN27" s="21"/>
      <c r="BO27" s="22"/>
    </row>
    <row r="28" spans="1:67" s="3" customFormat="1" ht="15" customHeight="1">
      <c r="A28" s="227"/>
      <c r="B28" s="3">
        <v>6</v>
      </c>
      <c r="C28" s="49" t="str">
        <f>IF('invulblad opdrachtnemer'!C28="","",'invulblad opdrachtnemer'!C28)</f>
        <v/>
      </c>
      <c r="D28" s="52" t="str">
        <f>IF('invulblad opdrachtnemer'!D28="","",'invulblad opdrachtnemer'!D28)</f>
        <v/>
      </c>
      <c r="E28" s="123" t="str">
        <f>IF('invulblad opdrachtnemer'!E28="","",'invulblad opdrachtnemer'!E28)</f>
        <v/>
      </c>
      <c r="F28" s="52" t="str">
        <f>IF('invulblad opdrachtnemer'!F28="","",'invulblad opdrachtnemer'!F28)</f>
        <v/>
      </c>
      <c r="G28" s="133"/>
      <c r="H28" s="134"/>
      <c r="I28" s="134"/>
      <c r="J28" s="134"/>
      <c r="K28" s="135"/>
      <c r="L28" s="299">
        <f>'invulblad opdrachtnemer'!G28</f>
        <v>0</v>
      </c>
      <c r="M28" s="296">
        <f t="shared" si="7"/>
        <v>0</v>
      </c>
      <c r="N28" s="19"/>
      <c r="O28" s="20"/>
      <c r="P28" s="41"/>
      <c r="Q28" s="37"/>
      <c r="R28" s="21"/>
      <c r="S28" s="41"/>
      <c r="T28" s="39"/>
      <c r="U28" s="21"/>
      <c r="V28" s="41"/>
      <c r="W28" s="39"/>
      <c r="X28" s="21"/>
      <c r="Y28" s="22"/>
      <c r="Z28" s="293">
        <f>'invulblad opdrachtnemer'!H28</f>
        <v>0</v>
      </c>
      <c r="AA28" s="296">
        <f t="shared" si="4"/>
        <v>0</v>
      </c>
      <c r="AB28" s="19"/>
      <c r="AC28" s="20"/>
      <c r="AD28" s="41"/>
      <c r="AE28" s="37"/>
      <c r="AF28" s="21"/>
      <c r="AG28" s="41"/>
      <c r="AH28" s="39"/>
      <c r="AI28" s="21"/>
      <c r="AJ28" s="41"/>
      <c r="AK28" s="39"/>
      <c r="AL28" s="21"/>
      <c r="AM28" s="22"/>
      <c r="AN28" s="293">
        <f>'invulblad opdrachtnemer'!I28</f>
        <v>0</v>
      </c>
      <c r="AO28" s="296">
        <f t="shared" si="5"/>
        <v>0</v>
      </c>
      <c r="AP28" s="19"/>
      <c r="AQ28" s="20"/>
      <c r="AR28" s="41"/>
      <c r="AS28" s="37"/>
      <c r="AT28" s="21"/>
      <c r="AU28" s="41"/>
      <c r="AV28" s="39"/>
      <c r="AW28" s="21"/>
      <c r="AX28" s="41"/>
      <c r="AY28" s="39"/>
      <c r="AZ28" s="21"/>
      <c r="BA28" s="22"/>
      <c r="BB28" s="293">
        <f>'invulblad opdrachtnemer'!J28</f>
        <v>0</v>
      </c>
      <c r="BC28" s="296">
        <f t="shared" si="6"/>
        <v>0</v>
      </c>
      <c r="BD28" s="19"/>
      <c r="BE28" s="20"/>
      <c r="BF28" s="41"/>
      <c r="BG28" s="37"/>
      <c r="BH28" s="21"/>
      <c r="BI28" s="41"/>
      <c r="BJ28" s="39"/>
      <c r="BK28" s="21"/>
      <c r="BL28" s="41"/>
      <c r="BM28" s="39"/>
      <c r="BN28" s="21"/>
      <c r="BO28" s="22"/>
    </row>
    <row r="29" spans="1:67" s="3" customFormat="1" ht="15" customHeight="1">
      <c r="A29" s="227"/>
      <c r="B29" s="3">
        <v>7</v>
      </c>
      <c r="C29" s="49" t="str">
        <f>IF('invulblad opdrachtnemer'!C29="","",'invulblad opdrachtnemer'!C29)</f>
        <v/>
      </c>
      <c r="D29" s="52" t="str">
        <f>IF('invulblad opdrachtnemer'!D29="","",'invulblad opdrachtnemer'!D29)</f>
        <v/>
      </c>
      <c r="E29" s="123" t="str">
        <f>IF('invulblad opdrachtnemer'!E29="","",'invulblad opdrachtnemer'!E29)</f>
        <v/>
      </c>
      <c r="F29" s="52" t="str">
        <f>IF('invulblad opdrachtnemer'!F29="","",'invulblad opdrachtnemer'!F29)</f>
        <v/>
      </c>
      <c r="G29" s="133"/>
      <c r="H29" s="134"/>
      <c r="I29" s="134"/>
      <c r="J29" s="134"/>
      <c r="K29" s="135"/>
      <c r="L29" s="299">
        <f>'invulblad opdrachtnemer'!G29</f>
        <v>0</v>
      </c>
      <c r="M29" s="296">
        <f t="shared" si="7"/>
        <v>0</v>
      </c>
      <c r="N29" s="19"/>
      <c r="O29" s="20"/>
      <c r="P29" s="41"/>
      <c r="Q29" s="37"/>
      <c r="R29" s="21"/>
      <c r="S29" s="41"/>
      <c r="T29" s="39"/>
      <c r="U29" s="21"/>
      <c r="V29" s="41"/>
      <c r="W29" s="39"/>
      <c r="X29" s="21"/>
      <c r="Y29" s="22"/>
      <c r="Z29" s="293">
        <f>'invulblad opdrachtnemer'!H29</f>
        <v>0</v>
      </c>
      <c r="AA29" s="296">
        <f t="shared" si="4"/>
        <v>0</v>
      </c>
      <c r="AB29" s="19"/>
      <c r="AC29" s="20"/>
      <c r="AD29" s="41"/>
      <c r="AE29" s="37"/>
      <c r="AF29" s="21"/>
      <c r="AG29" s="41"/>
      <c r="AH29" s="39"/>
      <c r="AI29" s="21"/>
      <c r="AJ29" s="41"/>
      <c r="AK29" s="39"/>
      <c r="AL29" s="21"/>
      <c r="AM29" s="22"/>
      <c r="AN29" s="293">
        <f>'invulblad opdrachtnemer'!I29</f>
        <v>0</v>
      </c>
      <c r="AO29" s="296">
        <f t="shared" si="5"/>
        <v>0</v>
      </c>
      <c r="AP29" s="19"/>
      <c r="AQ29" s="20"/>
      <c r="AR29" s="41"/>
      <c r="AS29" s="37"/>
      <c r="AT29" s="21"/>
      <c r="AU29" s="41"/>
      <c r="AV29" s="39"/>
      <c r="AW29" s="21"/>
      <c r="AX29" s="41"/>
      <c r="AY29" s="39"/>
      <c r="AZ29" s="21"/>
      <c r="BA29" s="22"/>
      <c r="BB29" s="293">
        <f>'invulblad opdrachtnemer'!J29</f>
        <v>0</v>
      </c>
      <c r="BC29" s="296">
        <f t="shared" si="6"/>
        <v>0</v>
      </c>
      <c r="BD29" s="19"/>
      <c r="BE29" s="20"/>
      <c r="BF29" s="41"/>
      <c r="BG29" s="37"/>
      <c r="BH29" s="21"/>
      <c r="BI29" s="41"/>
      <c r="BJ29" s="39"/>
      <c r="BK29" s="21"/>
      <c r="BL29" s="41"/>
      <c r="BM29" s="39"/>
      <c r="BN29" s="21"/>
      <c r="BO29" s="22"/>
    </row>
    <row r="30" spans="1:67" s="3" customFormat="1" ht="15" customHeight="1">
      <c r="A30" s="227"/>
      <c r="B30" s="3">
        <v>8</v>
      </c>
      <c r="C30" s="49" t="str">
        <f>IF('invulblad opdrachtnemer'!C30="","",'invulblad opdrachtnemer'!C30)</f>
        <v/>
      </c>
      <c r="D30" s="52" t="str">
        <f>IF('invulblad opdrachtnemer'!D30="","",'invulblad opdrachtnemer'!D30)</f>
        <v/>
      </c>
      <c r="E30" s="123" t="str">
        <f>IF('invulblad opdrachtnemer'!E30="","",'invulblad opdrachtnemer'!E30)</f>
        <v/>
      </c>
      <c r="F30" s="52" t="str">
        <f>IF('invulblad opdrachtnemer'!F30="","",'invulblad opdrachtnemer'!F30)</f>
        <v/>
      </c>
      <c r="G30" s="133"/>
      <c r="H30" s="134"/>
      <c r="I30" s="134"/>
      <c r="J30" s="134"/>
      <c r="K30" s="135"/>
      <c r="L30" s="299">
        <f>'invulblad opdrachtnemer'!G30</f>
        <v>0</v>
      </c>
      <c r="M30" s="296">
        <f t="shared" si="7"/>
        <v>0</v>
      </c>
      <c r="N30" s="19"/>
      <c r="O30" s="20"/>
      <c r="P30" s="41"/>
      <c r="Q30" s="37"/>
      <c r="R30" s="21"/>
      <c r="S30" s="41"/>
      <c r="T30" s="39"/>
      <c r="U30" s="21"/>
      <c r="V30" s="41"/>
      <c r="W30" s="39"/>
      <c r="X30" s="21"/>
      <c r="Y30" s="22"/>
      <c r="Z30" s="293">
        <f>'invulblad opdrachtnemer'!H30</f>
        <v>0</v>
      </c>
      <c r="AA30" s="296">
        <f t="shared" si="4"/>
        <v>0</v>
      </c>
      <c r="AB30" s="19"/>
      <c r="AC30" s="20"/>
      <c r="AD30" s="41"/>
      <c r="AE30" s="37"/>
      <c r="AF30" s="21"/>
      <c r="AG30" s="41"/>
      <c r="AH30" s="39"/>
      <c r="AI30" s="21"/>
      <c r="AJ30" s="41"/>
      <c r="AK30" s="39"/>
      <c r="AL30" s="21"/>
      <c r="AM30" s="22"/>
      <c r="AN30" s="293">
        <f>'invulblad opdrachtnemer'!I30</f>
        <v>0</v>
      </c>
      <c r="AO30" s="296">
        <f t="shared" si="5"/>
        <v>0</v>
      </c>
      <c r="AP30" s="19"/>
      <c r="AQ30" s="20"/>
      <c r="AR30" s="41"/>
      <c r="AS30" s="37"/>
      <c r="AT30" s="21"/>
      <c r="AU30" s="41"/>
      <c r="AV30" s="39"/>
      <c r="AW30" s="21"/>
      <c r="AX30" s="41"/>
      <c r="AY30" s="39"/>
      <c r="AZ30" s="21"/>
      <c r="BA30" s="22"/>
      <c r="BB30" s="293">
        <f>'invulblad opdrachtnemer'!J30</f>
        <v>0</v>
      </c>
      <c r="BC30" s="296">
        <f t="shared" si="6"/>
        <v>0</v>
      </c>
      <c r="BD30" s="19"/>
      <c r="BE30" s="20"/>
      <c r="BF30" s="41"/>
      <c r="BG30" s="37"/>
      <c r="BH30" s="21"/>
      <c r="BI30" s="41"/>
      <c r="BJ30" s="39"/>
      <c r="BK30" s="21"/>
      <c r="BL30" s="41"/>
      <c r="BM30" s="39"/>
      <c r="BN30" s="21"/>
      <c r="BO30" s="22"/>
    </row>
    <row r="31" spans="1:67" s="3" customFormat="1" ht="15" customHeight="1">
      <c r="A31" s="227"/>
      <c r="B31" s="3">
        <v>9</v>
      </c>
      <c r="C31" s="49" t="str">
        <f>IF('invulblad opdrachtnemer'!C31="","",'invulblad opdrachtnemer'!C31)</f>
        <v/>
      </c>
      <c r="D31" s="52" t="str">
        <f>IF('invulblad opdrachtnemer'!D31="","",'invulblad opdrachtnemer'!D31)</f>
        <v/>
      </c>
      <c r="E31" s="123" t="str">
        <f>IF('invulblad opdrachtnemer'!E31="","",'invulblad opdrachtnemer'!E31)</f>
        <v/>
      </c>
      <c r="F31" s="52" t="str">
        <f>IF('invulblad opdrachtnemer'!F31="","",'invulblad opdrachtnemer'!F31)</f>
        <v/>
      </c>
      <c r="G31" s="133"/>
      <c r="H31" s="134"/>
      <c r="I31" s="134"/>
      <c r="J31" s="134"/>
      <c r="K31" s="135"/>
      <c r="L31" s="299">
        <f>'invulblad opdrachtnemer'!G31</f>
        <v>0</v>
      </c>
      <c r="M31" s="296">
        <f t="shared" si="7"/>
        <v>0</v>
      </c>
      <c r="N31" s="19"/>
      <c r="O31" s="20"/>
      <c r="P31" s="41"/>
      <c r="Q31" s="37"/>
      <c r="R31" s="21"/>
      <c r="S31" s="41"/>
      <c r="T31" s="39"/>
      <c r="U31" s="21"/>
      <c r="V31" s="41"/>
      <c r="W31" s="39"/>
      <c r="X31" s="21"/>
      <c r="Y31" s="22"/>
      <c r="Z31" s="293">
        <f>'invulblad opdrachtnemer'!H31</f>
        <v>0</v>
      </c>
      <c r="AA31" s="296">
        <f t="shared" si="4"/>
        <v>0</v>
      </c>
      <c r="AB31" s="19"/>
      <c r="AC31" s="20"/>
      <c r="AD31" s="41"/>
      <c r="AE31" s="37"/>
      <c r="AF31" s="21"/>
      <c r="AG31" s="41"/>
      <c r="AH31" s="39"/>
      <c r="AI31" s="21"/>
      <c r="AJ31" s="41"/>
      <c r="AK31" s="39"/>
      <c r="AL31" s="21"/>
      <c r="AM31" s="22"/>
      <c r="AN31" s="293">
        <f>'invulblad opdrachtnemer'!I31</f>
        <v>0</v>
      </c>
      <c r="AO31" s="296">
        <f t="shared" si="5"/>
        <v>0</v>
      </c>
      <c r="AP31" s="19"/>
      <c r="AQ31" s="20"/>
      <c r="AR31" s="41"/>
      <c r="AS31" s="37"/>
      <c r="AT31" s="21"/>
      <c r="AU31" s="41"/>
      <c r="AV31" s="39"/>
      <c r="AW31" s="21"/>
      <c r="AX31" s="41"/>
      <c r="AY31" s="39"/>
      <c r="AZ31" s="21"/>
      <c r="BA31" s="22"/>
      <c r="BB31" s="293">
        <f>'invulblad opdrachtnemer'!J31</f>
        <v>0</v>
      </c>
      <c r="BC31" s="296">
        <f t="shared" si="6"/>
        <v>0</v>
      </c>
      <c r="BD31" s="19"/>
      <c r="BE31" s="20"/>
      <c r="BF31" s="41"/>
      <c r="BG31" s="37"/>
      <c r="BH31" s="21"/>
      <c r="BI31" s="41"/>
      <c r="BJ31" s="39"/>
      <c r="BK31" s="21"/>
      <c r="BL31" s="41"/>
      <c r="BM31" s="39"/>
      <c r="BN31" s="21"/>
      <c r="BO31" s="22"/>
    </row>
    <row r="32" spans="1:67" s="3" customFormat="1" ht="15" customHeight="1" thickBot="1">
      <c r="A32" s="227"/>
      <c r="B32" s="3">
        <v>10</v>
      </c>
      <c r="C32" s="34" t="str">
        <f>IF('invulblad opdrachtnemer'!C32="","",'invulblad opdrachtnemer'!C32)</f>
        <v/>
      </c>
      <c r="D32" s="53" t="str">
        <f>IF('invulblad opdrachtnemer'!D32="","",'invulblad opdrachtnemer'!D32)</f>
        <v/>
      </c>
      <c r="E32" s="53" t="str">
        <f>IF('invulblad opdrachtnemer'!E32="","",'invulblad opdrachtnemer'!E32)</f>
        <v/>
      </c>
      <c r="F32" s="53" t="str">
        <f>IF('invulblad opdrachtnemer'!F32="","",'invulblad opdrachtnemer'!F32)</f>
        <v/>
      </c>
      <c r="G32" s="136"/>
      <c r="H32" s="137"/>
      <c r="I32" s="137"/>
      <c r="J32" s="137"/>
      <c r="K32" s="234"/>
      <c r="L32" s="300">
        <f>'invulblad opdrachtnemer'!G32</f>
        <v>0</v>
      </c>
      <c r="M32" s="297">
        <f t="shared" si="7"/>
        <v>0</v>
      </c>
      <c r="N32" s="228"/>
      <c r="O32" s="229"/>
      <c r="P32" s="230"/>
      <c r="Q32" s="231"/>
      <c r="R32" s="232"/>
      <c r="S32" s="230"/>
      <c r="T32" s="233"/>
      <c r="U32" s="232"/>
      <c r="V32" s="230"/>
      <c r="W32" s="233"/>
      <c r="X32" s="232"/>
      <c r="Y32" s="35"/>
      <c r="Z32" s="294">
        <f>'invulblad opdrachtnemer'!H32</f>
        <v>0</v>
      </c>
      <c r="AA32" s="297">
        <f t="shared" si="4"/>
        <v>0</v>
      </c>
      <c r="AB32" s="228"/>
      <c r="AC32" s="229"/>
      <c r="AD32" s="230"/>
      <c r="AE32" s="231"/>
      <c r="AF32" s="232"/>
      <c r="AG32" s="230"/>
      <c r="AH32" s="233"/>
      <c r="AI32" s="232"/>
      <c r="AJ32" s="230"/>
      <c r="AK32" s="233"/>
      <c r="AL32" s="232"/>
      <c r="AM32" s="35"/>
      <c r="AN32" s="294">
        <f>'invulblad opdrachtnemer'!I32</f>
        <v>0</v>
      </c>
      <c r="AO32" s="297">
        <f t="shared" si="5"/>
        <v>0</v>
      </c>
      <c r="AP32" s="228"/>
      <c r="AQ32" s="229"/>
      <c r="AR32" s="230"/>
      <c r="AS32" s="231"/>
      <c r="AT32" s="232"/>
      <c r="AU32" s="230"/>
      <c r="AV32" s="233"/>
      <c r="AW32" s="232"/>
      <c r="AX32" s="230"/>
      <c r="AY32" s="233"/>
      <c r="AZ32" s="232"/>
      <c r="BA32" s="35"/>
      <c r="BB32" s="294">
        <f>'invulblad opdrachtnemer'!J32</f>
        <v>0</v>
      </c>
      <c r="BC32" s="297">
        <f t="shared" si="6"/>
        <v>0</v>
      </c>
      <c r="BD32" s="228"/>
      <c r="BE32" s="229"/>
      <c r="BF32" s="230"/>
      <c r="BG32" s="231"/>
      <c r="BH32" s="232"/>
      <c r="BI32" s="230"/>
      <c r="BJ32" s="233"/>
      <c r="BK32" s="232"/>
      <c r="BL32" s="230"/>
      <c r="BM32" s="233"/>
      <c r="BN32" s="232"/>
      <c r="BO32" s="35"/>
    </row>
    <row r="33" spans="1:67" s="10" customFormat="1" ht="15" thickBot="1">
      <c r="C33" s="3"/>
      <c r="D33" s="3"/>
      <c r="E33" s="3"/>
      <c r="F33" s="3"/>
      <c r="G33" s="4"/>
      <c r="H33" s="3"/>
      <c r="I33" s="3"/>
      <c r="J33" s="3"/>
      <c r="K33" s="4"/>
      <c r="L33" s="4"/>
      <c r="M33" s="4"/>
      <c r="N33" s="3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4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4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4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50.25" customHeight="1" thickBot="1">
      <c r="C34" s="382" t="s">
        <v>85</v>
      </c>
      <c r="D34" s="429" t="s">
        <v>86</v>
      </c>
      <c r="E34" s="429"/>
      <c r="F34" s="429"/>
      <c r="G34" s="348"/>
      <c r="H34" s="348"/>
      <c r="I34" s="348"/>
      <c r="J34" s="348"/>
      <c r="K34" s="351"/>
      <c r="L34" s="442" t="s">
        <v>87</v>
      </c>
      <c r="M34" s="443"/>
      <c r="N34" s="326" t="s">
        <v>10</v>
      </c>
      <c r="O34" s="348"/>
      <c r="P34" s="348"/>
      <c r="Q34" s="348"/>
      <c r="R34" s="326">
        <f>$R$21</f>
        <v>1</v>
      </c>
      <c r="S34" s="440" t="s">
        <v>62</v>
      </c>
      <c r="T34" s="440"/>
      <c r="U34" s="440"/>
      <c r="V34" s="440"/>
      <c r="W34" s="440"/>
      <c r="X34" s="440"/>
      <c r="Y34" s="441"/>
      <c r="Z34" s="349"/>
      <c r="AA34" s="349"/>
      <c r="AB34" s="348"/>
      <c r="AC34" s="348"/>
      <c r="AD34" s="348"/>
      <c r="AE34" s="348"/>
      <c r="AF34" s="348"/>
      <c r="AG34" s="333" t="s">
        <v>10</v>
      </c>
      <c r="AH34" s="326">
        <f>AH21</f>
        <v>2</v>
      </c>
      <c r="AI34" s="348"/>
      <c r="AJ34" s="348"/>
      <c r="AK34" s="348"/>
      <c r="AL34" s="348"/>
      <c r="AM34" s="350"/>
      <c r="AN34" s="348"/>
      <c r="AO34" s="348"/>
      <c r="AP34" s="348"/>
      <c r="AQ34" s="348"/>
      <c r="AR34" s="348"/>
      <c r="AS34" s="348"/>
      <c r="AT34" s="348"/>
      <c r="AU34" s="333" t="s">
        <v>10</v>
      </c>
      <c r="AV34" s="326">
        <f>AV21</f>
        <v>3</v>
      </c>
      <c r="AW34" s="348"/>
      <c r="AX34" s="348"/>
      <c r="AY34" s="348"/>
      <c r="AZ34" s="348"/>
      <c r="BA34" s="350"/>
      <c r="BB34" s="348"/>
      <c r="BC34" s="348"/>
      <c r="BD34" s="348"/>
      <c r="BE34" s="348"/>
      <c r="BF34" s="348"/>
      <c r="BG34" s="348"/>
      <c r="BH34" s="348"/>
      <c r="BI34" s="333" t="s">
        <v>10</v>
      </c>
      <c r="BJ34" s="326">
        <f>$BJ$21</f>
        <v>4</v>
      </c>
      <c r="BK34" s="348"/>
      <c r="BL34" s="348"/>
      <c r="BM34" s="348"/>
      <c r="BN34" s="348"/>
      <c r="BO34" s="350"/>
    </row>
    <row r="35" spans="1:67" s="32" customFormat="1" ht="32.15" customHeight="1" thickBot="1">
      <c r="A35" s="12"/>
      <c r="C35" s="352" t="s">
        <v>88</v>
      </c>
      <c r="D35" s="353"/>
      <c r="E35" s="353"/>
      <c r="F35" s="367" t="s">
        <v>64</v>
      </c>
      <c r="G35" s="355"/>
      <c r="H35" s="344" t="s">
        <v>66</v>
      </c>
      <c r="I35" s="356"/>
      <c r="J35" s="357"/>
      <c r="K35" s="358"/>
      <c r="L35" s="366" t="s">
        <v>89</v>
      </c>
      <c r="M35" s="345" t="s">
        <v>71</v>
      </c>
      <c r="N35" s="360" t="s">
        <v>72</v>
      </c>
      <c r="O35" s="361" t="s">
        <v>73</v>
      </c>
      <c r="P35" s="362" t="s">
        <v>74</v>
      </c>
      <c r="Q35" s="363" t="s">
        <v>75</v>
      </c>
      <c r="R35" s="362" t="s">
        <v>76</v>
      </c>
      <c r="S35" s="362" t="s">
        <v>77</v>
      </c>
      <c r="T35" s="363" t="s">
        <v>78</v>
      </c>
      <c r="U35" s="362" t="s">
        <v>79</v>
      </c>
      <c r="V35" s="364" t="s">
        <v>80</v>
      </c>
      <c r="W35" s="362" t="s">
        <v>81</v>
      </c>
      <c r="X35" s="362" t="s">
        <v>82</v>
      </c>
      <c r="Y35" s="365" t="s">
        <v>83</v>
      </c>
      <c r="Z35" s="366" t="s">
        <v>89</v>
      </c>
      <c r="AA35" s="345" t="s">
        <v>71</v>
      </c>
      <c r="AB35" s="360" t="s">
        <v>72</v>
      </c>
      <c r="AC35" s="361" t="s">
        <v>73</v>
      </c>
      <c r="AD35" s="362" t="s">
        <v>74</v>
      </c>
      <c r="AE35" s="363" t="s">
        <v>75</v>
      </c>
      <c r="AF35" s="362" t="s">
        <v>76</v>
      </c>
      <c r="AG35" s="362" t="s">
        <v>77</v>
      </c>
      <c r="AH35" s="363" t="s">
        <v>78</v>
      </c>
      <c r="AI35" s="362" t="s">
        <v>79</v>
      </c>
      <c r="AJ35" s="364" t="s">
        <v>80</v>
      </c>
      <c r="AK35" s="362" t="s">
        <v>81</v>
      </c>
      <c r="AL35" s="362" t="s">
        <v>82</v>
      </c>
      <c r="AM35" s="365" t="s">
        <v>83</v>
      </c>
      <c r="AN35" s="366" t="s">
        <v>89</v>
      </c>
      <c r="AO35" s="345" t="s">
        <v>71</v>
      </c>
      <c r="AP35" s="360" t="s">
        <v>72</v>
      </c>
      <c r="AQ35" s="361" t="s">
        <v>73</v>
      </c>
      <c r="AR35" s="362" t="s">
        <v>74</v>
      </c>
      <c r="AS35" s="363" t="s">
        <v>75</v>
      </c>
      <c r="AT35" s="362" t="s">
        <v>76</v>
      </c>
      <c r="AU35" s="362" t="s">
        <v>77</v>
      </c>
      <c r="AV35" s="363" t="s">
        <v>78</v>
      </c>
      <c r="AW35" s="362" t="s">
        <v>79</v>
      </c>
      <c r="AX35" s="364" t="s">
        <v>80</v>
      </c>
      <c r="AY35" s="362" t="s">
        <v>81</v>
      </c>
      <c r="AZ35" s="362" t="s">
        <v>82</v>
      </c>
      <c r="BA35" s="365" t="s">
        <v>83</v>
      </c>
      <c r="BB35" s="366" t="s">
        <v>89</v>
      </c>
      <c r="BC35" s="345" t="s">
        <v>71</v>
      </c>
      <c r="BD35" s="360" t="s">
        <v>72</v>
      </c>
      <c r="BE35" s="361" t="s">
        <v>73</v>
      </c>
      <c r="BF35" s="362" t="s">
        <v>74</v>
      </c>
      <c r="BG35" s="363" t="s">
        <v>75</v>
      </c>
      <c r="BH35" s="362" t="s">
        <v>76</v>
      </c>
      <c r="BI35" s="362" t="s">
        <v>77</v>
      </c>
      <c r="BJ35" s="363" t="s">
        <v>78</v>
      </c>
      <c r="BK35" s="362" t="s">
        <v>79</v>
      </c>
      <c r="BL35" s="364" t="s">
        <v>80</v>
      </c>
      <c r="BM35" s="362" t="s">
        <v>81</v>
      </c>
      <c r="BN35" s="362" t="s">
        <v>82</v>
      </c>
      <c r="BO35" s="365" t="s">
        <v>83</v>
      </c>
    </row>
    <row r="36" spans="1:67" ht="15" customHeight="1">
      <c r="A36" s="57"/>
      <c r="B36" s="3">
        <v>1</v>
      </c>
      <c r="C36" s="444"/>
      <c r="D36" s="445"/>
      <c r="E36" s="446"/>
      <c r="F36" s="259"/>
      <c r="G36" s="274"/>
      <c r="H36" s="128"/>
      <c r="I36" s="262"/>
      <c r="J36" s="263"/>
      <c r="K36" s="264"/>
      <c r="L36" s="301"/>
      <c r="M36" s="295">
        <f>SUM(N36:Y36)</f>
        <v>0</v>
      </c>
      <c r="N36" s="15"/>
      <c r="O36" s="16"/>
      <c r="P36" s="40"/>
      <c r="Q36" s="36"/>
      <c r="R36" s="17"/>
      <c r="S36" s="40"/>
      <c r="T36" s="38"/>
      <c r="U36" s="17"/>
      <c r="V36" s="40"/>
      <c r="W36" s="38"/>
      <c r="X36" s="17"/>
      <c r="Y36" s="18"/>
      <c r="Z36" s="301"/>
      <c r="AA36" s="295">
        <f>SUM(AB36:AM36)</f>
        <v>0</v>
      </c>
      <c r="AB36" s="15"/>
      <c r="AC36" s="16"/>
      <c r="AD36" s="40"/>
      <c r="AE36" s="36"/>
      <c r="AF36" s="17"/>
      <c r="AG36" s="40"/>
      <c r="AH36" s="38"/>
      <c r="AI36" s="17"/>
      <c r="AJ36" s="40"/>
      <c r="AK36" s="38"/>
      <c r="AL36" s="17"/>
      <c r="AM36" s="18"/>
      <c r="AN36" s="301"/>
      <c r="AO36" s="295">
        <f>SUM(AP36:BA36)</f>
        <v>0</v>
      </c>
      <c r="AP36" s="15"/>
      <c r="AQ36" s="16"/>
      <c r="AR36" s="40"/>
      <c r="AS36" s="36"/>
      <c r="AT36" s="17"/>
      <c r="AU36" s="40"/>
      <c r="AV36" s="38"/>
      <c r="AW36" s="17"/>
      <c r="AX36" s="40"/>
      <c r="AY36" s="38"/>
      <c r="AZ36" s="17"/>
      <c r="BA36" s="18"/>
      <c r="BB36" s="301"/>
      <c r="BC36" s="295">
        <f>SUM(BD36:BO36)</f>
        <v>0</v>
      </c>
      <c r="BD36" s="15"/>
      <c r="BE36" s="16"/>
      <c r="BF36" s="40"/>
      <c r="BG36" s="36"/>
      <c r="BH36" s="17"/>
      <c r="BI36" s="40"/>
      <c r="BJ36" s="38"/>
      <c r="BK36" s="17"/>
      <c r="BL36" s="40"/>
      <c r="BM36" s="38"/>
      <c r="BN36" s="17"/>
      <c r="BO36" s="18"/>
    </row>
    <row r="37" spans="1:67" ht="15" customHeight="1">
      <c r="A37" s="227"/>
      <c r="B37" s="3">
        <v>2</v>
      </c>
      <c r="C37" s="434"/>
      <c r="D37" s="435"/>
      <c r="E37" s="436"/>
      <c r="F37" s="260"/>
      <c r="G37" s="275"/>
      <c r="H37" s="131"/>
      <c r="I37" s="265"/>
      <c r="J37" s="266"/>
      <c r="K37" s="267"/>
      <c r="L37" s="302"/>
      <c r="M37" s="296">
        <f>SUM(N37:Y37)</f>
        <v>0</v>
      </c>
      <c r="N37" s="19"/>
      <c r="O37" s="20"/>
      <c r="P37" s="41"/>
      <c r="Q37" s="37"/>
      <c r="R37" s="21"/>
      <c r="S37" s="41"/>
      <c r="T37" s="39"/>
      <c r="U37" s="21"/>
      <c r="V37" s="41"/>
      <c r="W37" s="39"/>
      <c r="X37" s="21"/>
      <c r="Y37" s="22"/>
      <c r="Z37" s="302"/>
      <c r="AA37" s="296">
        <f>SUM(AB37:AM37)</f>
        <v>0</v>
      </c>
      <c r="AB37" s="19"/>
      <c r="AC37" s="20"/>
      <c r="AD37" s="41"/>
      <c r="AE37" s="37"/>
      <c r="AF37" s="21"/>
      <c r="AG37" s="41"/>
      <c r="AH37" s="39"/>
      <c r="AI37" s="21"/>
      <c r="AJ37" s="41"/>
      <c r="AK37" s="39"/>
      <c r="AL37" s="21"/>
      <c r="AM37" s="22"/>
      <c r="AN37" s="302"/>
      <c r="AO37" s="296">
        <f>SUM(AP37:BA37)</f>
        <v>0</v>
      </c>
      <c r="AP37" s="19"/>
      <c r="AQ37" s="20"/>
      <c r="AR37" s="41"/>
      <c r="AS37" s="37"/>
      <c r="AT37" s="21"/>
      <c r="AU37" s="41"/>
      <c r="AV37" s="39"/>
      <c r="AW37" s="21"/>
      <c r="AX37" s="41"/>
      <c r="AY37" s="39"/>
      <c r="AZ37" s="21"/>
      <c r="BA37" s="22"/>
      <c r="BB37" s="302"/>
      <c r="BC37" s="296">
        <f>SUM(BD37:BO37)</f>
        <v>0</v>
      </c>
      <c r="BD37" s="19"/>
      <c r="BE37" s="20"/>
      <c r="BF37" s="41"/>
      <c r="BG37" s="37"/>
      <c r="BH37" s="21"/>
      <c r="BI37" s="41"/>
      <c r="BJ37" s="39"/>
      <c r="BK37" s="21"/>
      <c r="BL37" s="41"/>
      <c r="BM37" s="39"/>
      <c r="BN37" s="21"/>
      <c r="BO37" s="22"/>
    </row>
    <row r="38" spans="1:67" ht="15" customHeight="1">
      <c r="A38" s="227"/>
      <c r="B38" s="3">
        <v>3</v>
      </c>
      <c r="C38" s="434"/>
      <c r="D38" s="435"/>
      <c r="E38" s="436"/>
      <c r="F38" s="260"/>
      <c r="G38" s="275"/>
      <c r="H38" s="131"/>
      <c r="I38" s="265"/>
      <c r="J38" s="266"/>
      <c r="K38" s="267"/>
      <c r="L38" s="302"/>
      <c r="M38" s="296">
        <f>SUM(N38:Y38)</f>
        <v>0</v>
      </c>
      <c r="N38" s="19"/>
      <c r="O38" s="20"/>
      <c r="P38" s="41"/>
      <c r="Q38" s="37"/>
      <c r="R38" s="21"/>
      <c r="S38" s="41"/>
      <c r="T38" s="39"/>
      <c r="U38" s="21"/>
      <c r="V38" s="41"/>
      <c r="W38" s="39"/>
      <c r="X38" s="21"/>
      <c r="Y38" s="22"/>
      <c r="Z38" s="302"/>
      <c r="AA38" s="296">
        <f t="shared" ref="AA38:AA40" si="8">SUM(AB38:AM38)</f>
        <v>0</v>
      </c>
      <c r="AB38" s="19"/>
      <c r="AC38" s="20"/>
      <c r="AD38" s="41"/>
      <c r="AE38" s="37"/>
      <c r="AF38" s="21"/>
      <c r="AG38" s="41"/>
      <c r="AH38" s="39"/>
      <c r="AI38" s="21"/>
      <c r="AJ38" s="41"/>
      <c r="AK38" s="39"/>
      <c r="AL38" s="21"/>
      <c r="AM38" s="22"/>
      <c r="AN38" s="302"/>
      <c r="AO38" s="296">
        <f t="shared" ref="AO38:AO40" si="9">SUM(AP38:BA38)</f>
        <v>0</v>
      </c>
      <c r="AP38" s="19"/>
      <c r="AQ38" s="20"/>
      <c r="AR38" s="41"/>
      <c r="AS38" s="37"/>
      <c r="AT38" s="21"/>
      <c r="AU38" s="41"/>
      <c r="AV38" s="39"/>
      <c r="AW38" s="21"/>
      <c r="AX38" s="41"/>
      <c r="AY38" s="39"/>
      <c r="AZ38" s="21"/>
      <c r="BA38" s="22"/>
      <c r="BB38" s="302"/>
      <c r="BC38" s="296">
        <f t="shared" ref="BC38:BC40" si="10">SUM(BD38:BO38)</f>
        <v>0</v>
      </c>
      <c r="BD38" s="19"/>
      <c r="BE38" s="20"/>
      <c r="BF38" s="41"/>
      <c r="BG38" s="37"/>
      <c r="BH38" s="21"/>
      <c r="BI38" s="41"/>
      <c r="BJ38" s="39"/>
      <c r="BK38" s="21"/>
      <c r="BL38" s="41"/>
      <c r="BM38" s="39"/>
      <c r="BN38" s="21"/>
      <c r="BO38" s="22"/>
    </row>
    <row r="39" spans="1:67" ht="15" customHeight="1">
      <c r="A39" s="227"/>
      <c r="B39" s="3">
        <v>4</v>
      </c>
      <c r="C39" s="434"/>
      <c r="D39" s="435"/>
      <c r="E39" s="436"/>
      <c r="F39" s="260"/>
      <c r="G39" s="275"/>
      <c r="H39" s="131"/>
      <c r="I39" s="265"/>
      <c r="J39" s="266"/>
      <c r="K39" s="267"/>
      <c r="L39" s="302"/>
      <c r="M39" s="296">
        <f t="shared" ref="M39:M40" si="11">SUM(N39:Y39)</f>
        <v>0</v>
      </c>
      <c r="N39" s="19"/>
      <c r="O39" s="20"/>
      <c r="P39" s="41"/>
      <c r="Q39" s="37"/>
      <c r="R39" s="21"/>
      <c r="S39" s="41"/>
      <c r="T39" s="39"/>
      <c r="U39" s="21"/>
      <c r="V39" s="41"/>
      <c r="W39" s="39"/>
      <c r="X39" s="21"/>
      <c r="Y39" s="22"/>
      <c r="Z39" s="302"/>
      <c r="AA39" s="296">
        <f t="shared" si="8"/>
        <v>0</v>
      </c>
      <c r="AB39" s="19"/>
      <c r="AC39" s="20"/>
      <c r="AD39" s="41"/>
      <c r="AE39" s="37"/>
      <c r="AF39" s="21"/>
      <c r="AG39" s="41"/>
      <c r="AH39" s="39"/>
      <c r="AI39" s="21"/>
      <c r="AJ39" s="41"/>
      <c r="AK39" s="39"/>
      <c r="AL39" s="21"/>
      <c r="AM39" s="22"/>
      <c r="AN39" s="302"/>
      <c r="AO39" s="296">
        <f t="shared" si="9"/>
        <v>0</v>
      </c>
      <c r="AP39" s="19"/>
      <c r="AQ39" s="20"/>
      <c r="AR39" s="41"/>
      <c r="AS39" s="37"/>
      <c r="AT39" s="21"/>
      <c r="AU39" s="41"/>
      <c r="AV39" s="39"/>
      <c r="AW39" s="21"/>
      <c r="AX39" s="41"/>
      <c r="AY39" s="39"/>
      <c r="AZ39" s="21"/>
      <c r="BA39" s="22"/>
      <c r="BB39" s="302"/>
      <c r="BC39" s="296">
        <f t="shared" si="10"/>
        <v>0</v>
      </c>
      <c r="BD39" s="19"/>
      <c r="BE39" s="20"/>
      <c r="BF39" s="41"/>
      <c r="BG39" s="37"/>
      <c r="BH39" s="21"/>
      <c r="BI39" s="41"/>
      <c r="BJ39" s="39"/>
      <c r="BK39" s="21"/>
      <c r="BL39" s="41"/>
      <c r="BM39" s="39"/>
      <c r="BN39" s="21"/>
      <c r="BO39" s="22"/>
    </row>
    <row r="40" spans="1:67" ht="15" customHeight="1" thickBot="1">
      <c r="A40" s="227"/>
      <c r="B40" s="3">
        <v>5</v>
      </c>
      <c r="C40" s="437"/>
      <c r="D40" s="438"/>
      <c r="E40" s="439"/>
      <c r="F40" s="261"/>
      <c r="G40" s="276"/>
      <c r="H40" s="137"/>
      <c r="I40" s="268"/>
      <c r="J40" s="269"/>
      <c r="K40" s="270"/>
      <c r="L40" s="303"/>
      <c r="M40" s="297">
        <f t="shared" si="11"/>
        <v>0</v>
      </c>
      <c r="N40" s="228"/>
      <c r="O40" s="229"/>
      <c r="P40" s="230"/>
      <c r="Q40" s="231"/>
      <c r="R40" s="232"/>
      <c r="S40" s="230"/>
      <c r="T40" s="233"/>
      <c r="U40" s="232"/>
      <c r="V40" s="230"/>
      <c r="W40" s="233"/>
      <c r="X40" s="232"/>
      <c r="Y40" s="35"/>
      <c r="Z40" s="303"/>
      <c r="AA40" s="297">
        <f t="shared" si="8"/>
        <v>0</v>
      </c>
      <c r="AB40" s="228"/>
      <c r="AC40" s="229"/>
      <c r="AD40" s="230"/>
      <c r="AE40" s="231"/>
      <c r="AF40" s="232"/>
      <c r="AG40" s="230"/>
      <c r="AH40" s="233"/>
      <c r="AI40" s="232"/>
      <c r="AJ40" s="230"/>
      <c r="AK40" s="233"/>
      <c r="AL40" s="232"/>
      <c r="AM40" s="35"/>
      <c r="AN40" s="303"/>
      <c r="AO40" s="297">
        <f t="shared" si="9"/>
        <v>0</v>
      </c>
      <c r="AP40" s="228"/>
      <c r="AQ40" s="229"/>
      <c r="AR40" s="230"/>
      <c r="AS40" s="231"/>
      <c r="AT40" s="232"/>
      <c r="AU40" s="230"/>
      <c r="AV40" s="233"/>
      <c r="AW40" s="232"/>
      <c r="AX40" s="230"/>
      <c r="AY40" s="233"/>
      <c r="AZ40" s="232"/>
      <c r="BA40" s="35"/>
      <c r="BB40" s="303"/>
      <c r="BC40" s="297">
        <f t="shared" si="10"/>
        <v>0</v>
      </c>
      <c r="BD40" s="228"/>
      <c r="BE40" s="229"/>
      <c r="BF40" s="230"/>
      <c r="BG40" s="231"/>
      <c r="BH40" s="232"/>
      <c r="BI40" s="230"/>
      <c r="BJ40" s="233"/>
      <c r="BK40" s="232"/>
      <c r="BL40" s="230"/>
      <c r="BM40" s="233"/>
      <c r="BN40" s="232"/>
      <c r="BO40" s="35"/>
    </row>
    <row r="41" spans="1:67" ht="15" thickBot="1"/>
    <row r="42" spans="1:67" ht="50.25" customHeight="1" thickBot="1">
      <c r="C42" s="382" t="s">
        <v>90</v>
      </c>
      <c r="D42" s="348"/>
      <c r="E42" s="348"/>
      <c r="F42" s="348"/>
      <c r="G42" s="348"/>
      <c r="H42" s="348"/>
      <c r="I42" s="348"/>
      <c r="J42" s="348"/>
      <c r="K42" s="351"/>
      <c r="L42" s="442" t="s">
        <v>91</v>
      </c>
      <c r="M42" s="443"/>
      <c r="N42" s="326" t="s">
        <v>10</v>
      </c>
      <c r="O42" s="348"/>
      <c r="P42" s="348"/>
      <c r="Q42" s="348"/>
      <c r="R42" s="326">
        <f>$R$21</f>
        <v>1</v>
      </c>
      <c r="S42" s="440" t="s">
        <v>62</v>
      </c>
      <c r="T42" s="440"/>
      <c r="U42" s="440"/>
      <c r="V42" s="440"/>
      <c r="W42" s="440"/>
      <c r="X42" s="440"/>
      <c r="Y42" s="441"/>
      <c r="Z42" s="349"/>
      <c r="AA42" s="349"/>
      <c r="AB42" s="348"/>
      <c r="AC42" s="348"/>
      <c r="AD42" s="348"/>
      <c r="AE42" s="348"/>
      <c r="AF42" s="348"/>
      <c r="AG42" s="333" t="s">
        <v>10</v>
      </c>
      <c r="AH42" s="326">
        <f>$AH$21</f>
        <v>2</v>
      </c>
      <c r="AI42" s="348"/>
      <c r="AJ42" s="348"/>
      <c r="AK42" s="348"/>
      <c r="AL42" s="348"/>
      <c r="AM42" s="350"/>
      <c r="AN42" s="348"/>
      <c r="AO42" s="348"/>
      <c r="AP42" s="348"/>
      <c r="AQ42" s="348"/>
      <c r="AR42" s="348"/>
      <c r="AS42" s="348"/>
      <c r="AT42" s="348"/>
      <c r="AU42" s="333" t="s">
        <v>10</v>
      </c>
      <c r="AV42" s="326">
        <f>$AV$21</f>
        <v>3</v>
      </c>
      <c r="AW42" s="348"/>
      <c r="AX42" s="348"/>
      <c r="AY42" s="348"/>
      <c r="AZ42" s="348"/>
      <c r="BA42" s="350"/>
      <c r="BB42" s="348"/>
      <c r="BC42" s="348"/>
      <c r="BD42" s="348"/>
      <c r="BE42" s="348"/>
      <c r="BF42" s="348"/>
      <c r="BG42" s="348"/>
      <c r="BH42" s="348"/>
      <c r="BI42" s="333" t="s">
        <v>10</v>
      </c>
      <c r="BJ42" s="326">
        <f>$BJ$21</f>
        <v>4</v>
      </c>
      <c r="BK42" s="348"/>
      <c r="BL42" s="348"/>
      <c r="BM42" s="348"/>
      <c r="BN42" s="348"/>
      <c r="BO42" s="350"/>
    </row>
    <row r="43" spans="1:67" ht="31.5" thickBot="1">
      <c r="B43" s="32"/>
      <c r="C43" s="352" t="s">
        <v>88</v>
      </c>
      <c r="D43" s="353"/>
      <c r="E43" s="354"/>
      <c r="F43" s="344" t="s">
        <v>92</v>
      </c>
      <c r="G43" s="355"/>
      <c r="H43" s="344" t="s">
        <v>66</v>
      </c>
      <c r="I43" s="356"/>
      <c r="J43" s="357"/>
      <c r="K43" s="358"/>
      <c r="L43" s="343" t="s">
        <v>89</v>
      </c>
      <c r="M43" s="359" t="s">
        <v>71</v>
      </c>
      <c r="N43" s="360" t="s">
        <v>72</v>
      </c>
      <c r="O43" s="361" t="s">
        <v>73</v>
      </c>
      <c r="P43" s="362" t="s">
        <v>74</v>
      </c>
      <c r="Q43" s="363" t="s">
        <v>75</v>
      </c>
      <c r="R43" s="362" t="s">
        <v>76</v>
      </c>
      <c r="S43" s="362" t="s">
        <v>77</v>
      </c>
      <c r="T43" s="363" t="s">
        <v>78</v>
      </c>
      <c r="U43" s="362" t="s">
        <v>79</v>
      </c>
      <c r="V43" s="364" t="s">
        <v>80</v>
      </c>
      <c r="W43" s="362" t="s">
        <v>81</v>
      </c>
      <c r="X43" s="362" t="s">
        <v>82</v>
      </c>
      <c r="Y43" s="365" t="s">
        <v>83</v>
      </c>
      <c r="Z43" s="366" t="s">
        <v>89</v>
      </c>
      <c r="AA43" s="345" t="s">
        <v>71</v>
      </c>
      <c r="AB43" s="360" t="s">
        <v>72</v>
      </c>
      <c r="AC43" s="361" t="s">
        <v>73</v>
      </c>
      <c r="AD43" s="362" t="s">
        <v>74</v>
      </c>
      <c r="AE43" s="363" t="s">
        <v>75</v>
      </c>
      <c r="AF43" s="362" t="s">
        <v>76</v>
      </c>
      <c r="AG43" s="362" t="s">
        <v>77</v>
      </c>
      <c r="AH43" s="363" t="s">
        <v>78</v>
      </c>
      <c r="AI43" s="362" t="s">
        <v>79</v>
      </c>
      <c r="AJ43" s="364" t="s">
        <v>80</v>
      </c>
      <c r="AK43" s="362" t="s">
        <v>81</v>
      </c>
      <c r="AL43" s="362" t="s">
        <v>82</v>
      </c>
      <c r="AM43" s="365" t="s">
        <v>83</v>
      </c>
      <c r="AN43" s="366" t="s">
        <v>89</v>
      </c>
      <c r="AO43" s="345" t="s">
        <v>71</v>
      </c>
      <c r="AP43" s="360" t="s">
        <v>72</v>
      </c>
      <c r="AQ43" s="361" t="s">
        <v>73</v>
      </c>
      <c r="AR43" s="362" t="s">
        <v>74</v>
      </c>
      <c r="AS43" s="363" t="s">
        <v>75</v>
      </c>
      <c r="AT43" s="362" t="s">
        <v>76</v>
      </c>
      <c r="AU43" s="362" t="s">
        <v>77</v>
      </c>
      <c r="AV43" s="363" t="s">
        <v>78</v>
      </c>
      <c r="AW43" s="362" t="s">
        <v>79</v>
      </c>
      <c r="AX43" s="364" t="s">
        <v>80</v>
      </c>
      <c r="AY43" s="362" t="s">
        <v>81</v>
      </c>
      <c r="AZ43" s="362" t="s">
        <v>82</v>
      </c>
      <c r="BA43" s="365" t="s">
        <v>83</v>
      </c>
      <c r="BB43" s="366" t="s">
        <v>89</v>
      </c>
      <c r="BC43" s="345" t="s">
        <v>71</v>
      </c>
      <c r="BD43" s="360" t="s">
        <v>72</v>
      </c>
      <c r="BE43" s="361" t="s">
        <v>73</v>
      </c>
      <c r="BF43" s="362" t="s">
        <v>74</v>
      </c>
      <c r="BG43" s="363" t="s">
        <v>75</v>
      </c>
      <c r="BH43" s="362" t="s">
        <v>76</v>
      </c>
      <c r="BI43" s="362" t="s">
        <v>77</v>
      </c>
      <c r="BJ43" s="363" t="s">
        <v>78</v>
      </c>
      <c r="BK43" s="362" t="s">
        <v>79</v>
      </c>
      <c r="BL43" s="364" t="s">
        <v>80</v>
      </c>
      <c r="BM43" s="362" t="s">
        <v>81</v>
      </c>
      <c r="BN43" s="362" t="s">
        <v>82</v>
      </c>
      <c r="BO43" s="365" t="s">
        <v>83</v>
      </c>
    </row>
    <row r="44" spans="1:67" ht="15.5">
      <c r="B44" s="3">
        <v>1</v>
      </c>
      <c r="C44" s="431"/>
      <c r="D44" s="432"/>
      <c r="E44" s="433"/>
      <c r="F44" s="283"/>
      <c r="G44" s="274"/>
      <c r="H44" s="128"/>
      <c r="I44" s="262"/>
      <c r="J44" s="263"/>
      <c r="K44" s="264"/>
      <c r="L44" s="307"/>
      <c r="M44" s="304">
        <f>SUM(N44:Y44)</f>
        <v>0</v>
      </c>
      <c r="N44" s="15"/>
      <c r="O44" s="16"/>
      <c r="P44" s="40"/>
      <c r="Q44" s="36"/>
      <c r="R44" s="17"/>
      <c r="S44" s="40"/>
      <c r="T44" s="38"/>
      <c r="U44" s="17"/>
      <c r="V44" s="40"/>
      <c r="W44" s="38"/>
      <c r="X44" s="17"/>
      <c r="Y44" s="18"/>
      <c r="Z44" s="301"/>
      <c r="AA44" s="295">
        <f>SUM(AB44:AM44)</f>
        <v>0</v>
      </c>
      <c r="AB44" s="15"/>
      <c r="AC44" s="16"/>
      <c r="AD44" s="40"/>
      <c r="AE44" s="36"/>
      <c r="AF44" s="17"/>
      <c r="AG44" s="40"/>
      <c r="AH44" s="38"/>
      <c r="AI44" s="17"/>
      <c r="AJ44" s="40"/>
      <c r="AK44" s="38"/>
      <c r="AL44" s="17"/>
      <c r="AM44" s="18"/>
      <c r="AN44" s="301"/>
      <c r="AO44" s="295">
        <f>SUM(AP44:BA44)</f>
        <v>0</v>
      </c>
      <c r="AP44" s="15"/>
      <c r="AQ44" s="16"/>
      <c r="AR44" s="40"/>
      <c r="AS44" s="36"/>
      <c r="AT44" s="17"/>
      <c r="AU44" s="40"/>
      <c r="AV44" s="38"/>
      <c r="AW44" s="17"/>
      <c r="AX44" s="40"/>
      <c r="AY44" s="38"/>
      <c r="AZ44" s="17"/>
      <c r="BA44" s="18"/>
      <c r="BB44" s="301"/>
      <c r="BC44" s="295">
        <f>SUM(BD44:BO44)</f>
        <v>0</v>
      </c>
      <c r="BD44" s="15"/>
      <c r="BE44" s="16"/>
      <c r="BF44" s="40"/>
      <c r="BG44" s="36"/>
      <c r="BH44" s="17"/>
      <c r="BI44" s="40"/>
      <c r="BJ44" s="38"/>
      <c r="BK44" s="17"/>
      <c r="BL44" s="40"/>
      <c r="BM44" s="38"/>
      <c r="BN44" s="17"/>
      <c r="BO44" s="18"/>
    </row>
    <row r="45" spans="1:67" ht="15.5">
      <c r="B45" s="3">
        <v>2</v>
      </c>
      <c r="C45" s="434"/>
      <c r="D45" s="435"/>
      <c r="E45" s="436"/>
      <c r="F45" s="284"/>
      <c r="G45" s="275"/>
      <c r="H45" s="131"/>
      <c r="I45" s="265"/>
      <c r="J45" s="266"/>
      <c r="K45" s="267"/>
      <c r="L45" s="308"/>
      <c r="M45" s="305">
        <f>SUM(N45:Y45)</f>
        <v>0</v>
      </c>
      <c r="N45" s="19"/>
      <c r="O45" s="20"/>
      <c r="P45" s="41"/>
      <c r="Q45" s="37"/>
      <c r="R45" s="21"/>
      <c r="S45" s="41"/>
      <c r="T45" s="39"/>
      <c r="U45" s="21"/>
      <c r="V45" s="41"/>
      <c r="W45" s="39"/>
      <c r="X45" s="21"/>
      <c r="Y45" s="22"/>
      <c r="Z45" s="302"/>
      <c r="AA45" s="296">
        <f>SUM(AB45:AM45)</f>
        <v>0</v>
      </c>
      <c r="AB45" s="19"/>
      <c r="AC45" s="20"/>
      <c r="AD45" s="41"/>
      <c r="AE45" s="37"/>
      <c r="AF45" s="21"/>
      <c r="AG45" s="41"/>
      <c r="AH45" s="39"/>
      <c r="AI45" s="21"/>
      <c r="AJ45" s="41"/>
      <c r="AK45" s="39"/>
      <c r="AL45" s="21"/>
      <c r="AM45" s="22"/>
      <c r="AN45" s="302"/>
      <c r="AO45" s="296">
        <f>SUM(AP45:BA45)</f>
        <v>0</v>
      </c>
      <c r="AP45" s="19"/>
      <c r="AQ45" s="20"/>
      <c r="AR45" s="41"/>
      <c r="AS45" s="37"/>
      <c r="AT45" s="21"/>
      <c r="AU45" s="41"/>
      <c r="AV45" s="39"/>
      <c r="AW45" s="21"/>
      <c r="AX45" s="41"/>
      <c r="AY45" s="39"/>
      <c r="AZ45" s="21"/>
      <c r="BA45" s="22"/>
      <c r="BB45" s="302"/>
      <c r="BC45" s="296">
        <f>SUM(BD45:BO45)</f>
        <v>0</v>
      </c>
      <c r="BD45" s="19"/>
      <c r="BE45" s="20"/>
      <c r="BF45" s="41"/>
      <c r="BG45" s="37"/>
      <c r="BH45" s="21"/>
      <c r="BI45" s="41"/>
      <c r="BJ45" s="39"/>
      <c r="BK45" s="21"/>
      <c r="BL45" s="41"/>
      <c r="BM45" s="39"/>
      <c r="BN45" s="21"/>
      <c r="BO45" s="22"/>
    </row>
    <row r="46" spans="1:67" ht="15.5">
      <c r="B46" s="3">
        <v>3</v>
      </c>
      <c r="C46" s="434"/>
      <c r="D46" s="435"/>
      <c r="E46" s="436"/>
      <c r="F46" s="284"/>
      <c r="G46" s="275"/>
      <c r="H46" s="131"/>
      <c r="I46" s="265"/>
      <c r="J46" s="266"/>
      <c r="K46" s="267"/>
      <c r="L46" s="308"/>
      <c r="M46" s="305">
        <f t="shared" ref="M46:M48" si="12">SUM(N46:Y46)</f>
        <v>0</v>
      </c>
      <c r="N46" s="19"/>
      <c r="O46" s="20"/>
      <c r="P46" s="41"/>
      <c r="Q46" s="37"/>
      <c r="R46" s="21"/>
      <c r="S46" s="41"/>
      <c r="T46" s="39"/>
      <c r="U46" s="21"/>
      <c r="V46" s="41"/>
      <c r="W46" s="39"/>
      <c r="X46" s="21"/>
      <c r="Y46" s="22"/>
      <c r="Z46" s="302"/>
      <c r="AA46" s="296">
        <f t="shared" ref="AA46:AA48" si="13">SUM(AB46:AM46)</f>
        <v>0</v>
      </c>
      <c r="AB46" s="19"/>
      <c r="AC46" s="20"/>
      <c r="AD46" s="41"/>
      <c r="AE46" s="37"/>
      <c r="AF46" s="21"/>
      <c r="AG46" s="41"/>
      <c r="AH46" s="39"/>
      <c r="AI46" s="21"/>
      <c r="AJ46" s="41"/>
      <c r="AK46" s="39"/>
      <c r="AL46" s="21"/>
      <c r="AM46" s="22"/>
      <c r="AN46" s="302"/>
      <c r="AO46" s="296">
        <f t="shared" ref="AO46:AO48" si="14">SUM(AP46:BA46)</f>
        <v>0</v>
      </c>
      <c r="AP46" s="19"/>
      <c r="AQ46" s="20"/>
      <c r="AR46" s="41"/>
      <c r="AS46" s="37"/>
      <c r="AT46" s="21"/>
      <c r="AU46" s="41"/>
      <c r="AV46" s="39"/>
      <c r="AW46" s="21"/>
      <c r="AX46" s="41"/>
      <c r="AY46" s="39"/>
      <c r="AZ46" s="21"/>
      <c r="BA46" s="22"/>
      <c r="BB46" s="302"/>
      <c r="BC46" s="296">
        <f t="shared" ref="BC46:BC48" si="15">SUM(BD46:BO46)</f>
        <v>0</v>
      </c>
      <c r="BD46" s="19"/>
      <c r="BE46" s="20"/>
      <c r="BF46" s="41"/>
      <c r="BG46" s="37"/>
      <c r="BH46" s="21"/>
      <c r="BI46" s="41"/>
      <c r="BJ46" s="39"/>
      <c r="BK46" s="21"/>
      <c r="BL46" s="41"/>
      <c r="BM46" s="39"/>
      <c r="BN46" s="21"/>
      <c r="BO46" s="22"/>
    </row>
    <row r="47" spans="1:67" ht="15.5">
      <c r="B47" s="3">
        <v>4</v>
      </c>
      <c r="C47" s="434"/>
      <c r="D47" s="435"/>
      <c r="E47" s="436"/>
      <c r="F47" s="284"/>
      <c r="G47" s="275"/>
      <c r="H47" s="131"/>
      <c r="I47" s="265"/>
      <c r="J47" s="266"/>
      <c r="K47" s="267"/>
      <c r="L47" s="308"/>
      <c r="M47" s="305">
        <f t="shared" si="12"/>
        <v>0</v>
      </c>
      <c r="N47" s="19"/>
      <c r="O47" s="20"/>
      <c r="P47" s="41"/>
      <c r="Q47" s="37"/>
      <c r="R47" s="21"/>
      <c r="S47" s="41"/>
      <c r="T47" s="39"/>
      <c r="U47" s="21"/>
      <c r="V47" s="41"/>
      <c r="W47" s="39"/>
      <c r="X47" s="21"/>
      <c r="Y47" s="22"/>
      <c r="Z47" s="302"/>
      <c r="AA47" s="296">
        <f t="shared" si="13"/>
        <v>0</v>
      </c>
      <c r="AB47" s="19"/>
      <c r="AC47" s="20"/>
      <c r="AD47" s="41"/>
      <c r="AE47" s="37"/>
      <c r="AF47" s="21"/>
      <c r="AG47" s="41"/>
      <c r="AH47" s="39"/>
      <c r="AI47" s="21"/>
      <c r="AJ47" s="41"/>
      <c r="AK47" s="39"/>
      <c r="AL47" s="21"/>
      <c r="AM47" s="22"/>
      <c r="AN47" s="302"/>
      <c r="AO47" s="296">
        <f t="shared" si="14"/>
        <v>0</v>
      </c>
      <c r="AP47" s="19"/>
      <c r="AQ47" s="20"/>
      <c r="AR47" s="41"/>
      <c r="AS47" s="37"/>
      <c r="AT47" s="21"/>
      <c r="AU47" s="41"/>
      <c r="AV47" s="39"/>
      <c r="AW47" s="21"/>
      <c r="AX47" s="41"/>
      <c r="AY47" s="39"/>
      <c r="AZ47" s="21"/>
      <c r="BA47" s="22"/>
      <c r="BB47" s="302"/>
      <c r="BC47" s="296">
        <f t="shared" si="15"/>
        <v>0</v>
      </c>
      <c r="BD47" s="19"/>
      <c r="BE47" s="20"/>
      <c r="BF47" s="41"/>
      <c r="BG47" s="37"/>
      <c r="BH47" s="21"/>
      <c r="BI47" s="41"/>
      <c r="BJ47" s="39"/>
      <c r="BK47" s="21"/>
      <c r="BL47" s="41"/>
      <c r="BM47" s="39"/>
      <c r="BN47" s="21"/>
      <c r="BO47" s="22"/>
    </row>
    <row r="48" spans="1:67" ht="16" thickBot="1">
      <c r="B48" s="3">
        <v>5</v>
      </c>
      <c r="C48" s="437"/>
      <c r="D48" s="438"/>
      <c r="E48" s="439"/>
      <c r="F48" s="285"/>
      <c r="G48" s="276"/>
      <c r="H48" s="137"/>
      <c r="I48" s="268"/>
      <c r="J48" s="269"/>
      <c r="K48" s="270"/>
      <c r="L48" s="309"/>
      <c r="M48" s="306">
        <f t="shared" si="12"/>
        <v>0</v>
      </c>
      <c r="N48" s="228"/>
      <c r="O48" s="229"/>
      <c r="P48" s="230"/>
      <c r="Q48" s="231"/>
      <c r="R48" s="232"/>
      <c r="S48" s="230"/>
      <c r="T48" s="233"/>
      <c r="U48" s="232"/>
      <c r="V48" s="230"/>
      <c r="W48" s="233"/>
      <c r="X48" s="232"/>
      <c r="Y48" s="35"/>
      <c r="Z48" s="303"/>
      <c r="AA48" s="297">
        <f t="shared" si="13"/>
        <v>0</v>
      </c>
      <c r="AB48" s="228"/>
      <c r="AC48" s="229"/>
      <c r="AD48" s="230"/>
      <c r="AE48" s="231"/>
      <c r="AF48" s="232"/>
      <c r="AG48" s="230"/>
      <c r="AH48" s="233"/>
      <c r="AI48" s="232"/>
      <c r="AJ48" s="230"/>
      <c r="AK48" s="233"/>
      <c r="AL48" s="232"/>
      <c r="AM48" s="35"/>
      <c r="AN48" s="303"/>
      <c r="AO48" s="297">
        <f t="shared" si="14"/>
        <v>0</v>
      </c>
      <c r="AP48" s="228"/>
      <c r="AQ48" s="229"/>
      <c r="AR48" s="230"/>
      <c r="AS48" s="231"/>
      <c r="AT48" s="232"/>
      <c r="AU48" s="230"/>
      <c r="AV48" s="233"/>
      <c r="AW48" s="232"/>
      <c r="AX48" s="230"/>
      <c r="AY48" s="233"/>
      <c r="AZ48" s="232"/>
      <c r="BA48" s="35"/>
      <c r="BB48" s="303"/>
      <c r="BC48" s="297">
        <f t="shared" si="15"/>
        <v>0</v>
      </c>
      <c r="BD48" s="228"/>
      <c r="BE48" s="229"/>
      <c r="BF48" s="230"/>
      <c r="BG48" s="231"/>
      <c r="BH48" s="232"/>
      <c r="BI48" s="230"/>
      <c r="BJ48" s="233"/>
      <c r="BK48" s="232"/>
      <c r="BL48" s="230"/>
      <c r="BM48" s="233"/>
      <c r="BN48" s="232"/>
      <c r="BO48" s="35"/>
    </row>
    <row r="49" spans="2:67" ht="15" thickBot="1"/>
    <row r="50" spans="2:67" ht="61.5" customHeight="1" thickBot="1">
      <c r="C50" s="382" t="s">
        <v>93</v>
      </c>
      <c r="D50" s="351"/>
      <c r="E50" s="351"/>
      <c r="F50" s="351"/>
      <c r="G50" s="348"/>
      <c r="H50" s="348"/>
      <c r="I50" s="348"/>
      <c r="J50" s="348"/>
      <c r="K50" s="351"/>
      <c r="L50" s="442" t="s">
        <v>91</v>
      </c>
      <c r="M50" s="443"/>
      <c r="N50" s="326" t="s">
        <v>10</v>
      </c>
      <c r="O50" s="348"/>
      <c r="P50" s="348"/>
      <c r="Q50" s="348"/>
      <c r="R50" s="326">
        <f>$R$21</f>
        <v>1</v>
      </c>
      <c r="S50" s="440" t="s">
        <v>62</v>
      </c>
      <c r="T50" s="440"/>
      <c r="U50" s="440"/>
      <c r="V50" s="440"/>
      <c r="W50" s="440"/>
      <c r="X50" s="440"/>
      <c r="Y50" s="441"/>
      <c r="Z50" s="349"/>
      <c r="AA50" s="349"/>
      <c r="AB50" s="348"/>
      <c r="AC50" s="348"/>
      <c r="AD50" s="348"/>
      <c r="AE50" s="348"/>
      <c r="AF50" s="348"/>
      <c r="AG50" s="333" t="s">
        <v>10</v>
      </c>
      <c r="AH50" s="326">
        <f>$AH$21</f>
        <v>2</v>
      </c>
      <c r="AI50" s="348"/>
      <c r="AJ50" s="348"/>
      <c r="AK50" s="348"/>
      <c r="AL50" s="348"/>
      <c r="AM50" s="350"/>
      <c r="AN50" s="348"/>
      <c r="AO50" s="348"/>
      <c r="AP50" s="348"/>
      <c r="AQ50" s="348"/>
      <c r="AR50" s="348"/>
      <c r="AS50" s="348"/>
      <c r="AT50" s="348"/>
      <c r="AU50" s="333" t="s">
        <v>10</v>
      </c>
      <c r="AV50" s="326">
        <f>$AV$21</f>
        <v>3</v>
      </c>
      <c r="AW50" s="348"/>
      <c r="AX50" s="348"/>
      <c r="AY50" s="348"/>
      <c r="AZ50" s="348"/>
      <c r="BA50" s="350"/>
      <c r="BB50" s="348"/>
      <c r="BC50" s="348"/>
      <c r="BD50" s="348"/>
      <c r="BE50" s="348"/>
      <c r="BF50" s="348"/>
      <c r="BG50" s="348"/>
      <c r="BH50" s="348"/>
      <c r="BI50" s="333" t="s">
        <v>10</v>
      </c>
      <c r="BJ50" s="326">
        <f>$BJ$21</f>
        <v>4</v>
      </c>
      <c r="BK50" s="348"/>
      <c r="BL50" s="348"/>
      <c r="BM50" s="348"/>
      <c r="BN50" s="348"/>
      <c r="BO50" s="350"/>
    </row>
    <row r="51" spans="2:67" ht="31.5" thickBot="1">
      <c r="B51" s="32"/>
      <c r="C51" s="352" t="s">
        <v>94</v>
      </c>
      <c r="D51" s="353"/>
      <c r="E51" s="354"/>
      <c r="F51" s="344" t="s">
        <v>64</v>
      </c>
      <c r="G51" s="355"/>
      <c r="H51" s="344" t="s">
        <v>66</v>
      </c>
      <c r="I51" s="356"/>
      <c r="J51" s="357"/>
      <c r="K51" s="358"/>
      <c r="L51" s="343" t="s">
        <v>89</v>
      </c>
      <c r="M51" s="359" t="s">
        <v>71</v>
      </c>
      <c r="N51" s="360" t="s">
        <v>72</v>
      </c>
      <c r="O51" s="361" t="s">
        <v>73</v>
      </c>
      <c r="P51" s="362" t="s">
        <v>74</v>
      </c>
      <c r="Q51" s="363" t="s">
        <v>75</v>
      </c>
      <c r="R51" s="362" t="s">
        <v>76</v>
      </c>
      <c r="S51" s="362" t="s">
        <v>77</v>
      </c>
      <c r="T51" s="363" t="s">
        <v>78</v>
      </c>
      <c r="U51" s="362" t="s">
        <v>79</v>
      </c>
      <c r="V51" s="364" t="s">
        <v>80</v>
      </c>
      <c r="W51" s="362" t="s">
        <v>81</v>
      </c>
      <c r="X51" s="362" t="s">
        <v>82</v>
      </c>
      <c r="Y51" s="365" t="s">
        <v>83</v>
      </c>
      <c r="Z51" s="366" t="s">
        <v>89</v>
      </c>
      <c r="AA51" s="345" t="s">
        <v>71</v>
      </c>
      <c r="AB51" s="360" t="s">
        <v>72</v>
      </c>
      <c r="AC51" s="361" t="s">
        <v>73</v>
      </c>
      <c r="AD51" s="362" t="s">
        <v>74</v>
      </c>
      <c r="AE51" s="363" t="s">
        <v>75</v>
      </c>
      <c r="AF51" s="362" t="s">
        <v>76</v>
      </c>
      <c r="AG51" s="362" t="s">
        <v>77</v>
      </c>
      <c r="AH51" s="363" t="s">
        <v>78</v>
      </c>
      <c r="AI51" s="362" t="s">
        <v>79</v>
      </c>
      <c r="AJ51" s="364" t="s">
        <v>80</v>
      </c>
      <c r="AK51" s="362" t="s">
        <v>81</v>
      </c>
      <c r="AL51" s="362" t="s">
        <v>82</v>
      </c>
      <c r="AM51" s="365" t="s">
        <v>83</v>
      </c>
      <c r="AN51" s="366" t="s">
        <v>89</v>
      </c>
      <c r="AO51" s="345" t="s">
        <v>71</v>
      </c>
      <c r="AP51" s="360" t="s">
        <v>72</v>
      </c>
      <c r="AQ51" s="361" t="s">
        <v>73</v>
      </c>
      <c r="AR51" s="362" t="s">
        <v>74</v>
      </c>
      <c r="AS51" s="363" t="s">
        <v>75</v>
      </c>
      <c r="AT51" s="362" t="s">
        <v>76</v>
      </c>
      <c r="AU51" s="362" t="s">
        <v>77</v>
      </c>
      <c r="AV51" s="363" t="s">
        <v>78</v>
      </c>
      <c r="AW51" s="362" t="s">
        <v>79</v>
      </c>
      <c r="AX51" s="364" t="s">
        <v>80</v>
      </c>
      <c r="AY51" s="362" t="s">
        <v>81</v>
      </c>
      <c r="AZ51" s="362" t="s">
        <v>82</v>
      </c>
      <c r="BA51" s="365" t="s">
        <v>83</v>
      </c>
      <c r="BB51" s="366" t="s">
        <v>89</v>
      </c>
      <c r="BC51" s="345" t="s">
        <v>71</v>
      </c>
      <c r="BD51" s="360" t="s">
        <v>72</v>
      </c>
      <c r="BE51" s="361" t="s">
        <v>73</v>
      </c>
      <c r="BF51" s="362" t="s">
        <v>74</v>
      </c>
      <c r="BG51" s="363" t="s">
        <v>75</v>
      </c>
      <c r="BH51" s="362" t="s">
        <v>76</v>
      </c>
      <c r="BI51" s="362" t="s">
        <v>77</v>
      </c>
      <c r="BJ51" s="363" t="s">
        <v>78</v>
      </c>
      <c r="BK51" s="362" t="s">
        <v>79</v>
      </c>
      <c r="BL51" s="364" t="s">
        <v>80</v>
      </c>
      <c r="BM51" s="362" t="s">
        <v>81</v>
      </c>
      <c r="BN51" s="362" t="s">
        <v>82</v>
      </c>
      <c r="BO51" s="365" t="s">
        <v>83</v>
      </c>
    </row>
    <row r="52" spans="2:67" ht="15.5">
      <c r="B52" s="3">
        <v>1</v>
      </c>
      <c r="C52" s="431"/>
      <c r="D52" s="432"/>
      <c r="E52" s="433"/>
      <c r="F52" s="277"/>
      <c r="G52" s="274"/>
      <c r="H52" s="128"/>
      <c r="I52" s="262"/>
      <c r="J52" s="263"/>
      <c r="K52" s="264"/>
      <c r="L52" s="307"/>
      <c r="M52" s="304">
        <f>SUM(N52:Y52)</f>
        <v>0</v>
      </c>
      <c r="N52" s="15"/>
      <c r="O52" s="16"/>
      <c r="P52" s="40"/>
      <c r="Q52" s="36"/>
      <c r="R52" s="17"/>
      <c r="S52" s="40"/>
      <c r="T52" s="38"/>
      <c r="U52" s="17"/>
      <c r="V52" s="40"/>
      <c r="W52" s="38"/>
      <c r="X52" s="17"/>
      <c r="Y52" s="18"/>
      <c r="Z52" s="301"/>
      <c r="AA52" s="295">
        <f>SUM(AB52:AM52)</f>
        <v>0</v>
      </c>
      <c r="AB52" s="15"/>
      <c r="AC52" s="16"/>
      <c r="AD52" s="40"/>
      <c r="AE52" s="36"/>
      <c r="AF52" s="17"/>
      <c r="AG52" s="40"/>
      <c r="AH52" s="38"/>
      <c r="AI52" s="17"/>
      <c r="AJ52" s="40"/>
      <c r="AK52" s="38"/>
      <c r="AL52" s="17"/>
      <c r="AM52" s="18"/>
      <c r="AN52" s="301"/>
      <c r="AO52" s="295">
        <f>SUM(AP52:BA52)</f>
        <v>0</v>
      </c>
      <c r="AP52" s="15"/>
      <c r="AQ52" s="16"/>
      <c r="AR52" s="40"/>
      <c r="AS52" s="36"/>
      <c r="AT52" s="17"/>
      <c r="AU52" s="40"/>
      <c r="AV52" s="38"/>
      <c r="AW52" s="17"/>
      <c r="AX52" s="40"/>
      <c r="AY52" s="38"/>
      <c r="AZ52" s="17"/>
      <c r="BA52" s="18"/>
      <c r="BB52" s="301"/>
      <c r="BC52" s="295">
        <f>SUM(BD52:BO52)</f>
        <v>0</v>
      </c>
      <c r="BD52" s="15"/>
      <c r="BE52" s="16"/>
      <c r="BF52" s="40"/>
      <c r="BG52" s="36"/>
      <c r="BH52" s="17"/>
      <c r="BI52" s="40"/>
      <c r="BJ52" s="38"/>
      <c r="BK52" s="17"/>
      <c r="BL52" s="40"/>
      <c r="BM52" s="38"/>
      <c r="BN52" s="17"/>
      <c r="BO52" s="18"/>
    </row>
    <row r="53" spans="2:67" ht="15.5">
      <c r="B53" s="3">
        <v>2</v>
      </c>
      <c r="C53" s="434"/>
      <c r="D53" s="435"/>
      <c r="E53" s="436"/>
      <c r="F53" s="286"/>
      <c r="G53" s="275"/>
      <c r="H53" s="131"/>
      <c r="I53" s="265"/>
      <c r="J53" s="266"/>
      <c r="K53" s="267"/>
      <c r="L53" s="308"/>
      <c r="M53" s="305">
        <f>SUM(N53:Y53)</f>
        <v>0</v>
      </c>
      <c r="N53" s="19"/>
      <c r="O53" s="20"/>
      <c r="P53" s="41"/>
      <c r="Q53" s="37"/>
      <c r="R53" s="21"/>
      <c r="S53" s="41"/>
      <c r="T53" s="39"/>
      <c r="U53" s="21"/>
      <c r="V53" s="41"/>
      <c r="W53" s="39"/>
      <c r="X53" s="21"/>
      <c r="Y53" s="22"/>
      <c r="Z53" s="302"/>
      <c r="AA53" s="296">
        <f>SUM(AB53:AM53)</f>
        <v>0</v>
      </c>
      <c r="AB53" s="19"/>
      <c r="AC53" s="20"/>
      <c r="AD53" s="41"/>
      <c r="AE53" s="37"/>
      <c r="AF53" s="21"/>
      <c r="AG53" s="41"/>
      <c r="AH53" s="39"/>
      <c r="AI53" s="21"/>
      <c r="AJ53" s="41"/>
      <c r="AK53" s="39"/>
      <c r="AL53" s="21"/>
      <c r="AM53" s="22"/>
      <c r="AN53" s="302"/>
      <c r="AO53" s="296">
        <f>SUM(AP53:BA53)</f>
        <v>0</v>
      </c>
      <c r="AP53" s="19"/>
      <c r="AQ53" s="20"/>
      <c r="AR53" s="41"/>
      <c r="AS53" s="37"/>
      <c r="AT53" s="21"/>
      <c r="AU53" s="41"/>
      <c r="AV53" s="39"/>
      <c r="AW53" s="21"/>
      <c r="AX53" s="41"/>
      <c r="AY53" s="39"/>
      <c r="AZ53" s="21"/>
      <c r="BA53" s="22"/>
      <c r="BB53" s="302"/>
      <c r="BC53" s="296">
        <f>SUM(BD53:BO53)</f>
        <v>0</v>
      </c>
      <c r="BD53" s="19"/>
      <c r="BE53" s="20"/>
      <c r="BF53" s="41"/>
      <c r="BG53" s="37"/>
      <c r="BH53" s="21"/>
      <c r="BI53" s="41"/>
      <c r="BJ53" s="39"/>
      <c r="BK53" s="21"/>
      <c r="BL53" s="41"/>
      <c r="BM53" s="39"/>
      <c r="BN53" s="21"/>
      <c r="BO53" s="22"/>
    </row>
    <row r="54" spans="2:67" ht="15.5">
      <c r="B54" s="3">
        <v>3</v>
      </c>
      <c r="C54" s="434"/>
      <c r="D54" s="435"/>
      <c r="E54" s="436"/>
      <c r="F54" s="260"/>
      <c r="G54" s="275"/>
      <c r="H54" s="131"/>
      <c r="I54" s="265"/>
      <c r="J54" s="266"/>
      <c r="K54" s="267"/>
      <c r="L54" s="308"/>
      <c r="M54" s="305">
        <f t="shared" ref="M54:M56" si="16">SUM(N54:Y54)</f>
        <v>0</v>
      </c>
      <c r="N54" s="19"/>
      <c r="O54" s="20"/>
      <c r="P54" s="41"/>
      <c r="Q54" s="37"/>
      <c r="R54" s="21"/>
      <c r="S54" s="41"/>
      <c r="T54" s="39"/>
      <c r="U54" s="21"/>
      <c r="V54" s="41"/>
      <c r="W54" s="39"/>
      <c r="X54" s="21"/>
      <c r="Y54" s="22"/>
      <c r="Z54" s="302"/>
      <c r="AA54" s="296">
        <f t="shared" ref="AA54:AA56" si="17">SUM(AB54:AM54)</f>
        <v>0</v>
      </c>
      <c r="AB54" s="19"/>
      <c r="AC54" s="20"/>
      <c r="AD54" s="41"/>
      <c r="AE54" s="37"/>
      <c r="AF54" s="21"/>
      <c r="AG54" s="41"/>
      <c r="AH54" s="39"/>
      <c r="AI54" s="21"/>
      <c r="AJ54" s="41"/>
      <c r="AK54" s="39"/>
      <c r="AL54" s="21"/>
      <c r="AM54" s="22"/>
      <c r="AN54" s="302"/>
      <c r="AO54" s="296">
        <f t="shared" ref="AO54:AO56" si="18">SUM(AP54:BA54)</f>
        <v>0</v>
      </c>
      <c r="AP54" s="19"/>
      <c r="AQ54" s="20"/>
      <c r="AR54" s="41"/>
      <c r="AS54" s="37"/>
      <c r="AT54" s="21"/>
      <c r="AU54" s="41"/>
      <c r="AV54" s="39"/>
      <c r="AW54" s="21"/>
      <c r="AX54" s="41"/>
      <c r="AY54" s="39"/>
      <c r="AZ54" s="21"/>
      <c r="BA54" s="22"/>
      <c r="BB54" s="302"/>
      <c r="BC54" s="296">
        <f t="shared" ref="BC54:BC56" si="19">SUM(BD54:BO54)</f>
        <v>0</v>
      </c>
      <c r="BD54" s="19"/>
      <c r="BE54" s="20"/>
      <c r="BF54" s="41"/>
      <c r="BG54" s="37"/>
      <c r="BH54" s="21"/>
      <c r="BI54" s="41"/>
      <c r="BJ54" s="39"/>
      <c r="BK54" s="21"/>
      <c r="BL54" s="41"/>
      <c r="BM54" s="39"/>
      <c r="BN54" s="21"/>
      <c r="BO54" s="22"/>
    </row>
    <row r="55" spans="2:67" ht="15.5">
      <c r="B55" s="3">
        <v>4</v>
      </c>
      <c r="C55" s="434"/>
      <c r="D55" s="435"/>
      <c r="E55" s="436"/>
      <c r="F55" s="260"/>
      <c r="G55" s="275"/>
      <c r="H55" s="131"/>
      <c r="I55" s="265"/>
      <c r="J55" s="266"/>
      <c r="K55" s="267"/>
      <c r="L55" s="308"/>
      <c r="M55" s="305">
        <f t="shared" si="16"/>
        <v>0</v>
      </c>
      <c r="N55" s="19"/>
      <c r="O55" s="20"/>
      <c r="P55" s="41"/>
      <c r="Q55" s="37"/>
      <c r="R55" s="21"/>
      <c r="S55" s="41"/>
      <c r="T55" s="39"/>
      <c r="U55" s="21"/>
      <c r="V55" s="41"/>
      <c r="W55" s="39"/>
      <c r="X55" s="21"/>
      <c r="Y55" s="22"/>
      <c r="Z55" s="302"/>
      <c r="AA55" s="296">
        <f t="shared" si="17"/>
        <v>0</v>
      </c>
      <c r="AB55" s="19"/>
      <c r="AC55" s="20"/>
      <c r="AD55" s="41"/>
      <c r="AE55" s="37"/>
      <c r="AF55" s="21"/>
      <c r="AG55" s="41"/>
      <c r="AH55" s="39"/>
      <c r="AI55" s="21"/>
      <c r="AJ55" s="41"/>
      <c r="AK55" s="39"/>
      <c r="AL55" s="21"/>
      <c r="AM55" s="22"/>
      <c r="AN55" s="302"/>
      <c r="AO55" s="296">
        <f t="shared" si="18"/>
        <v>0</v>
      </c>
      <c r="AP55" s="19"/>
      <c r="AQ55" s="20"/>
      <c r="AR55" s="41"/>
      <c r="AS55" s="37"/>
      <c r="AT55" s="21"/>
      <c r="AU55" s="41"/>
      <c r="AV55" s="39"/>
      <c r="AW55" s="21"/>
      <c r="AX55" s="41"/>
      <c r="AY55" s="39"/>
      <c r="AZ55" s="21"/>
      <c r="BA55" s="22"/>
      <c r="BB55" s="302"/>
      <c r="BC55" s="296">
        <f t="shared" si="19"/>
        <v>0</v>
      </c>
      <c r="BD55" s="19"/>
      <c r="BE55" s="20"/>
      <c r="BF55" s="41"/>
      <c r="BG55" s="37"/>
      <c r="BH55" s="21"/>
      <c r="BI55" s="41"/>
      <c r="BJ55" s="39"/>
      <c r="BK55" s="21"/>
      <c r="BL55" s="41"/>
      <c r="BM55" s="39"/>
      <c r="BN55" s="21"/>
      <c r="BO55" s="22"/>
    </row>
    <row r="56" spans="2:67" ht="16" thickBot="1">
      <c r="B56" s="3">
        <v>5</v>
      </c>
      <c r="C56" s="437"/>
      <c r="D56" s="438"/>
      <c r="E56" s="439"/>
      <c r="F56" s="261"/>
      <c r="G56" s="276"/>
      <c r="H56" s="137"/>
      <c r="I56" s="268"/>
      <c r="J56" s="269"/>
      <c r="K56" s="270"/>
      <c r="L56" s="309"/>
      <c r="M56" s="306">
        <f t="shared" si="16"/>
        <v>0</v>
      </c>
      <c r="N56" s="228"/>
      <c r="O56" s="229"/>
      <c r="P56" s="230"/>
      <c r="Q56" s="231"/>
      <c r="R56" s="232"/>
      <c r="S56" s="230"/>
      <c r="T56" s="233"/>
      <c r="U56" s="232"/>
      <c r="V56" s="230"/>
      <c r="W56" s="233"/>
      <c r="X56" s="232"/>
      <c r="Y56" s="35"/>
      <c r="Z56" s="303"/>
      <c r="AA56" s="297">
        <f t="shared" si="17"/>
        <v>0</v>
      </c>
      <c r="AB56" s="228"/>
      <c r="AC56" s="229"/>
      <c r="AD56" s="230"/>
      <c r="AE56" s="231"/>
      <c r="AF56" s="232"/>
      <c r="AG56" s="230"/>
      <c r="AH56" s="233"/>
      <c r="AI56" s="232"/>
      <c r="AJ56" s="230"/>
      <c r="AK56" s="233"/>
      <c r="AL56" s="232"/>
      <c r="AM56" s="35"/>
      <c r="AN56" s="303"/>
      <c r="AO56" s="297">
        <f t="shared" si="18"/>
        <v>0</v>
      </c>
      <c r="AP56" s="228"/>
      <c r="AQ56" s="229"/>
      <c r="AR56" s="230"/>
      <c r="AS56" s="231"/>
      <c r="AT56" s="232"/>
      <c r="AU56" s="230"/>
      <c r="AV56" s="233"/>
      <c r="AW56" s="232"/>
      <c r="AX56" s="230"/>
      <c r="AY56" s="233"/>
      <c r="AZ56" s="232"/>
      <c r="BA56" s="35"/>
      <c r="BB56" s="303"/>
      <c r="BC56" s="297">
        <f t="shared" si="19"/>
        <v>0</v>
      </c>
      <c r="BD56" s="228"/>
      <c r="BE56" s="229"/>
      <c r="BF56" s="230"/>
      <c r="BG56" s="231"/>
      <c r="BH56" s="232"/>
      <c r="BI56" s="230"/>
      <c r="BJ56" s="233"/>
      <c r="BK56" s="232"/>
      <c r="BL56" s="230"/>
      <c r="BM56" s="233"/>
      <c r="BN56" s="232"/>
      <c r="BO56" s="35"/>
    </row>
  </sheetData>
  <sheetProtection formatCells="0" formatColumns="0" formatRows="0" insertColumns="0" insertRows="0" insertHyperlinks="0" sort="0" autoFilter="0" pivotTables="0"/>
  <mergeCells count="24">
    <mergeCell ref="D34:F34"/>
    <mergeCell ref="L34:M34"/>
    <mergeCell ref="C40:E40"/>
    <mergeCell ref="C39:E39"/>
    <mergeCell ref="C38:E38"/>
    <mergeCell ref="C37:E37"/>
    <mergeCell ref="C36:E36"/>
    <mergeCell ref="S42:Y42"/>
    <mergeCell ref="L42:M42"/>
    <mergeCell ref="S8:Y8"/>
    <mergeCell ref="S21:Y21"/>
    <mergeCell ref="S34:Y34"/>
    <mergeCell ref="C47:E47"/>
    <mergeCell ref="C48:E48"/>
    <mergeCell ref="S50:Y50"/>
    <mergeCell ref="L50:M50"/>
    <mergeCell ref="C44:E44"/>
    <mergeCell ref="C45:E45"/>
    <mergeCell ref="C46:E46"/>
    <mergeCell ref="C52:E52"/>
    <mergeCell ref="C53:E53"/>
    <mergeCell ref="C54:E54"/>
    <mergeCell ref="C55:E55"/>
    <mergeCell ref="C56:E56"/>
  </mergeCells>
  <dataValidations disablePrompts="1" count="2">
    <dataValidation type="list" allowBlank="1" showInputMessage="1" showErrorMessage="1" sqref="J23:J32 J10:J19 J36:J40" xr:uid="{1B39A12B-B70F-4B88-8E48-CCFD2C042AC6}">
      <formula1>"ja,nee"</formula1>
    </dataValidation>
    <dataValidation type="decimal" allowBlank="1" showInputMessage="1" showErrorMessage="1" sqref="G44:G48 G52:G56" xr:uid="{C2A67BB1-E0DC-4D3E-9815-D9A5CC17CD22}">
      <formula1>8</formula1>
      <formula2>1000</formula2>
    </dataValidation>
  </dataValidations>
  <pageMargins left="0.25" right="0.25" top="0.75" bottom="0.75" header="0.3" footer="0.3"/>
  <pageSetup paperSize="9" scale="35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operator="greaterThan" allowBlank="1" showInputMessage="1" showErrorMessage="1" xr:uid="{4511A4E3-A68B-4590-8A38-8B2184054AF9}">
          <x14:formula1>
            <xm:f>'subsidie opdrachtgever'!$O$2:$O$8</xm:f>
          </x14:formula1>
          <xm:sqref>F52:F56</xm:sqref>
        </x14:dataValidation>
        <x14:dataValidation type="list" allowBlank="1" showInputMessage="1" showErrorMessage="1" xr:uid="{E0474376-96D6-434D-91A5-7E90D4484C07}">
          <x14:formula1>
            <xm:f>'machinelijst SEB'!$D$52:$D$58</xm:f>
          </x14:formula1>
          <xm:sqref>C36:E40</xm:sqref>
        </x14:dataValidation>
        <x14:dataValidation type="list" allowBlank="1" showInputMessage="1" showErrorMessage="1" xr:uid="{967BDC8F-FD2E-483E-BEC5-5365D9ED38DB}">
          <x14:formula1>
            <xm:f>'machinelijst SEB'!$D$60:$D$63</xm:f>
          </x14:formula1>
          <xm:sqref>C44:E48</xm:sqref>
        </x14:dataValidation>
        <x14:dataValidation type="list" allowBlank="1" showInputMessage="1" showErrorMessage="1" xr:uid="{6CBAF4A3-7394-4516-BAA8-BA5883E21387}">
          <x14:formula1>
            <xm:f>'machinelijst SEB'!$D$64</xm:f>
          </x14:formula1>
          <xm:sqref>C52:E56</xm:sqref>
        </x14:dataValidation>
        <x14:dataValidation type="list" allowBlank="1" showInputMessage="1" showErrorMessage="1" xr:uid="{CDF0B679-6418-4A64-A686-0705B7344FB4}">
          <x14:formula1>
            <xm:f>'subsidie opdrachtgever'!$L$2:$L$6</xm:f>
          </x14:formula1>
          <xm:sqref>F36:F40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3AAF-46CF-422E-9497-98362FCA2FF7}">
  <sheetPr codeName="Blad4" filterMode="1">
    <tabColor theme="4" tint="-0.249977111117893"/>
    <pageSetUpPr fitToPage="1"/>
  </sheetPr>
  <dimension ref="A1:P56"/>
  <sheetViews>
    <sheetView showGridLines="0" zoomScaleNormal="100" workbookViewId="0">
      <selection activeCell="C50" sqref="C50"/>
    </sheetView>
  </sheetViews>
  <sheetFormatPr defaultColWidth="9.1796875" defaultRowHeight="14.5"/>
  <cols>
    <col min="1" max="2" width="2.7265625" customWidth="1"/>
    <col min="3" max="3" width="28.54296875" customWidth="1"/>
    <col min="4" max="5" width="16.54296875" style="6" customWidth="1"/>
    <col min="6" max="6" width="17.7265625" style="6" customWidth="1"/>
    <col min="7" max="7" width="16.54296875" style="6" customWidth="1"/>
    <col min="8" max="9" width="16.54296875" customWidth="1"/>
    <col min="10" max="10" width="2.54296875" customWidth="1"/>
    <col min="11" max="13" width="16.54296875" customWidth="1"/>
    <col min="14" max="14" width="2.54296875" style="112" customWidth="1"/>
    <col min="15" max="15" width="16.54296875" style="112" customWidth="1"/>
    <col min="16" max="16" width="14.453125" bestFit="1" customWidth="1"/>
  </cols>
  <sheetData>
    <row r="1" spans="1:16" s="1" customFormat="1" ht="20.149999999999999" customHeight="1" thickBot="1">
      <c r="C1" s="76" t="str">
        <f>'gunningscriterium SEB'!C1</f>
        <v>EUROPESE AANBESTEDING KAP EN HERPLANT</v>
      </c>
      <c r="E1" s="456"/>
      <c r="F1" s="456"/>
      <c r="K1" s="138" t="s">
        <v>95</v>
      </c>
      <c r="L1" s="87" t="s">
        <v>96</v>
      </c>
      <c r="M1" s="139" t="s">
        <v>97</v>
      </c>
      <c r="O1" s="281" t="s">
        <v>96</v>
      </c>
      <c r="P1" s="139" t="s">
        <v>97</v>
      </c>
    </row>
    <row r="2" spans="1:16" s="3" customFormat="1" ht="15" customHeight="1">
      <c r="C2" s="2" t="s">
        <v>98</v>
      </c>
      <c r="D2" s="2"/>
      <c r="E2" s="456"/>
      <c r="F2" s="456"/>
      <c r="G2" s="10"/>
      <c r="J2" s="1"/>
      <c r="K2" s="140"/>
      <c r="L2" s="140" t="s">
        <v>99</v>
      </c>
      <c r="M2" s="141">
        <v>0</v>
      </c>
      <c r="N2" s="4"/>
      <c r="O2" s="282" t="s">
        <v>100</v>
      </c>
      <c r="P2" s="141">
        <v>0</v>
      </c>
    </row>
    <row r="3" spans="1:16" s="3" customFormat="1" ht="15" customHeight="1">
      <c r="C3" s="12" t="s">
        <v>48</v>
      </c>
      <c r="D3" s="115" t="s">
        <v>101</v>
      </c>
      <c r="E3" s="111"/>
      <c r="F3" s="111"/>
      <c r="G3" s="111"/>
      <c r="H3" s="111"/>
      <c r="I3" s="111"/>
      <c r="K3" s="142" t="s">
        <v>102</v>
      </c>
      <c r="L3" s="143" t="s">
        <v>103</v>
      </c>
      <c r="M3" s="144">
        <v>30</v>
      </c>
      <c r="N3" s="4"/>
      <c r="O3" s="147" t="s">
        <v>104</v>
      </c>
      <c r="P3" s="148">
        <v>13</v>
      </c>
    </row>
    <row r="4" spans="1:16" s="3" customFormat="1" ht="15" customHeight="1" thickBot="1">
      <c r="D4" s="145" t="s">
        <v>105</v>
      </c>
      <c r="E4" t="s">
        <v>106</v>
      </c>
      <c r="F4" t="s">
        <v>107</v>
      </c>
      <c r="G4" s="3" t="s">
        <v>108</v>
      </c>
      <c r="H4" t="s">
        <v>56</v>
      </c>
      <c r="I4" s="3" t="s">
        <v>109</v>
      </c>
      <c r="K4" s="146" t="s">
        <v>110</v>
      </c>
      <c r="L4" s="147" t="s">
        <v>111</v>
      </c>
      <c r="M4" s="148">
        <v>54</v>
      </c>
      <c r="N4" s="4"/>
      <c r="O4" s="147" t="s">
        <v>112</v>
      </c>
      <c r="P4" s="148">
        <v>32</v>
      </c>
    </row>
    <row r="5" spans="1:16" s="3" customFormat="1" ht="15" customHeight="1" thickBot="1">
      <c r="D5" s="59"/>
      <c r="E5" s="60"/>
      <c r="F5" s="60"/>
      <c r="G5" s="59"/>
      <c r="H5" s="149" t="str">
        <f>IF('invulblad opdrachtnemer'!D36="","",'invulblad opdrachtnemer'!D36)</f>
        <v/>
      </c>
      <c r="I5" s="150">
        <f>SUM(H10:H19)+SUM(H23:H32)+SUM(H36:H56)</f>
        <v>0</v>
      </c>
      <c r="K5" s="151" t="s">
        <v>113</v>
      </c>
      <c r="L5" s="152" t="s">
        <v>114</v>
      </c>
      <c r="M5" s="153">
        <v>240</v>
      </c>
      <c r="N5" s="4"/>
      <c r="O5" s="147" t="s">
        <v>115</v>
      </c>
      <c r="P5" s="148">
        <v>93</v>
      </c>
    </row>
    <row r="6" spans="1:16" s="3" customFormat="1" ht="15" customHeight="1" thickBot="1">
      <c r="C6" s="12" t="s">
        <v>5</v>
      </c>
      <c r="D6" s="3" t="str">
        <f>IF('invulblad opdrachtnemer'!D34="","",'invulblad opdrachtnemer'!D34)</f>
        <v/>
      </c>
      <c r="K6" s="154" t="s">
        <v>116</v>
      </c>
      <c r="L6" s="155" t="s">
        <v>117</v>
      </c>
      <c r="M6" s="156">
        <v>450</v>
      </c>
      <c r="N6" s="4"/>
      <c r="O6" s="147" t="s">
        <v>118</v>
      </c>
      <c r="P6" s="148">
        <v>138</v>
      </c>
    </row>
    <row r="7" spans="1:16" s="3" customFormat="1" ht="15" customHeight="1" thickBot="1">
      <c r="C7" s="457" t="s">
        <v>119</v>
      </c>
      <c r="D7" s="457"/>
      <c r="K7" s="145"/>
      <c r="L7" s="145"/>
      <c r="M7" s="145"/>
      <c r="N7" s="4"/>
      <c r="O7" s="147" t="s">
        <v>120</v>
      </c>
      <c r="P7" s="148">
        <v>208</v>
      </c>
    </row>
    <row r="8" spans="1:16" s="3" customFormat="1" ht="32.15" customHeight="1" thickBot="1">
      <c r="C8" s="382" t="str">
        <f>'gunningscriterium SEB'!C12</f>
        <v>WERKTUIGEN</v>
      </c>
      <c r="D8" s="326"/>
      <c r="E8" s="326"/>
      <c r="F8" s="326"/>
      <c r="G8" s="346"/>
      <c r="H8" s="346"/>
      <c r="I8" s="347"/>
      <c r="K8" s="145"/>
      <c r="L8" s="145"/>
      <c r="M8" s="145"/>
      <c r="N8" s="4"/>
      <c r="O8" s="155" t="s">
        <v>121</v>
      </c>
      <c r="P8" s="156">
        <v>352</v>
      </c>
    </row>
    <row r="9" spans="1:16" s="3" customFormat="1" ht="32.15" customHeight="1" thickBot="1">
      <c r="A9" s="30"/>
      <c r="B9" s="5"/>
      <c r="C9" s="343" t="s">
        <v>63</v>
      </c>
      <c r="D9" s="344" t="s">
        <v>12</v>
      </c>
      <c r="E9" s="356" t="s">
        <v>13</v>
      </c>
      <c r="F9" s="344" t="s">
        <v>64</v>
      </c>
      <c r="G9" s="377" t="s">
        <v>122</v>
      </c>
      <c r="H9" s="344" t="s">
        <v>123</v>
      </c>
      <c r="I9" s="345" t="s">
        <v>124</v>
      </c>
      <c r="J9" s="5"/>
      <c r="N9" s="4"/>
    </row>
    <row r="10" spans="1:16" s="5" customFormat="1" ht="15" hidden="1" customHeight="1">
      <c r="A10" s="57"/>
      <c r="B10" s="3">
        <v>1</v>
      </c>
      <c r="C10" s="157" t="str">
        <f>IF('invulblad opdrachtnemer'!C10="","",'invulblad opdrachtnemer'!C10)</f>
        <v/>
      </c>
      <c r="D10" s="158" t="str">
        <f>IF('invulblad opdrachtnemer'!D10="","",'invulblad opdrachtnemer'!D10)</f>
        <v/>
      </c>
      <c r="E10" s="158" t="str">
        <f>IF('invulblad opdrachtnemer'!E10="","",'invulblad opdrachtnemer'!E10)</f>
        <v/>
      </c>
      <c r="F10" s="158" t="str">
        <f>IF('invulblad opdrachtnemer'!F10="","",'invulblad opdrachtnemer'!F10)</f>
        <v/>
      </c>
      <c r="G10" s="278" t="str">
        <f t="shared" ref="G10:G19" si="0">IFERROR(IF(AND(COUNTIF(machinelijst,C10),D10="elektromotor",NOT(F10=$L$2)),"Ja","Nee"),"")</f>
        <v>Nee</v>
      </c>
      <c r="H10" s="159">
        <f t="shared" ref="H10:H19" si="1">IF(AND(COUNTIF(machinelijst,C10),D10="elektromotor",G10="ja"),_xlfn.XLOOKUP(F10,$L$2:$L$6,$M$2:$M$6)*I10,)</f>
        <v>0</v>
      </c>
      <c r="I10" s="235" t="str">
        <f>IF(G10="ja",(_xlfn.CEILING.MATH(SUM('invulblad opdrachtnemer'!G10:J10)/8)),"")</f>
        <v/>
      </c>
      <c r="J10" s="3"/>
    </row>
    <row r="11" spans="1:16" s="3" customFormat="1" ht="15" hidden="1" customHeight="1">
      <c r="A11" s="227"/>
      <c r="B11" s="3">
        <v>2</v>
      </c>
      <c r="C11" s="160" t="str">
        <f>IF('invulblad opdrachtnemer'!C11="","",'invulblad opdrachtnemer'!C11)</f>
        <v/>
      </c>
      <c r="D11" s="161" t="str">
        <f>IF('invulblad opdrachtnemer'!D11="","",'invulblad opdrachtnemer'!D11)</f>
        <v/>
      </c>
      <c r="E11" s="161" t="str">
        <f>IF('invulblad opdrachtnemer'!E11="","",'invulblad opdrachtnemer'!E11)</f>
        <v/>
      </c>
      <c r="F11" s="161" t="str">
        <f>IF('invulblad opdrachtnemer'!F11="","",'invulblad opdrachtnemer'!F11)</f>
        <v/>
      </c>
      <c r="G11" s="279" t="str">
        <f t="shared" si="0"/>
        <v>Nee</v>
      </c>
      <c r="H11" s="162">
        <f t="shared" si="1"/>
        <v>0</v>
      </c>
      <c r="I11" s="236" t="str">
        <f>IF(G11="ja",(_xlfn.CEILING.MATH(SUM('invulblad opdrachtnemer'!G11:J11)/8)),"")</f>
        <v/>
      </c>
    </row>
    <row r="12" spans="1:16" s="3" customFormat="1" ht="15" hidden="1" customHeight="1">
      <c r="A12" s="57"/>
      <c r="B12" s="3">
        <v>3</v>
      </c>
      <c r="C12" s="160" t="str">
        <f>IF('invulblad opdrachtnemer'!C12="","",'invulblad opdrachtnemer'!C12)</f>
        <v/>
      </c>
      <c r="D12" s="161" t="str">
        <f>IF('invulblad opdrachtnemer'!D12="","",'invulblad opdrachtnemer'!D12)</f>
        <v/>
      </c>
      <c r="E12" s="161" t="str">
        <f>IF('invulblad opdrachtnemer'!E12="","",'invulblad opdrachtnemer'!E12)</f>
        <v/>
      </c>
      <c r="F12" s="161" t="str">
        <f>IF('invulblad opdrachtnemer'!F12="","",'invulblad opdrachtnemer'!F12)</f>
        <v/>
      </c>
      <c r="G12" s="279" t="str">
        <f t="shared" si="0"/>
        <v>Nee</v>
      </c>
      <c r="H12" s="162">
        <f t="shared" si="1"/>
        <v>0</v>
      </c>
      <c r="I12" s="236" t="str">
        <f>IF(G12="ja",(_xlfn.CEILING.MATH(SUM('invulblad opdrachtnemer'!G12:J12)/8)),"")</f>
        <v/>
      </c>
    </row>
    <row r="13" spans="1:16" s="3" customFormat="1" ht="15" hidden="1" customHeight="1">
      <c r="A13" s="227"/>
      <c r="B13" s="3">
        <v>4</v>
      </c>
      <c r="C13" s="160" t="str">
        <f>IF('invulblad opdrachtnemer'!C13="","",'invulblad opdrachtnemer'!C13)</f>
        <v/>
      </c>
      <c r="D13" s="161" t="str">
        <f>IF('invulblad opdrachtnemer'!D13="","",'invulblad opdrachtnemer'!D13)</f>
        <v/>
      </c>
      <c r="E13" s="161" t="str">
        <f>IF('invulblad opdrachtnemer'!E13="","",'invulblad opdrachtnemer'!E13)</f>
        <v/>
      </c>
      <c r="F13" s="161" t="str">
        <f>IF('invulblad opdrachtnemer'!F13="","",'invulblad opdrachtnemer'!F13)</f>
        <v/>
      </c>
      <c r="G13" s="279" t="str">
        <f t="shared" si="0"/>
        <v>Nee</v>
      </c>
      <c r="H13" s="162">
        <f t="shared" si="1"/>
        <v>0</v>
      </c>
      <c r="I13" s="236" t="str">
        <f>IF(G13="ja",(_xlfn.CEILING.MATH(SUM('invulblad opdrachtnemer'!G13:J13)/8)),"")</f>
        <v/>
      </c>
    </row>
    <row r="14" spans="1:16" s="3" customFormat="1" ht="15" hidden="1" customHeight="1">
      <c r="A14" s="57"/>
      <c r="B14" s="3">
        <v>5</v>
      </c>
      <c r="C14" s="160" t="str">
        <f>IF('invulblad opdrachtnemer'!C14="","",'invulblad opdrachtnemer'!C14)</f>
        <v/>
      </c>
      <c r="D14" s="161" t="str">
        <f>IF('invulblad opdrachtnemer'!D14="","",'invulblad opdrachtnemer'!D14)</f>
        <v/>
      </c>
      <c r="E14" s="161" t="str">
        <f>IF('invulblad opdrachtnemer'!E14="","",'invulblad opdrachtnemer'!E14)</f>
        <v/>
      </c>
      <c r="F14" s="161" t="str">
        <f>IF('invulblad opdrachtnemer'!F14="","",'invulblad opdrachtnemer'!F14)</f>
        <v/>
      </c>
      <c r="G14" s="279" t="str">
        <f t="shared" si="0"/>
        <v>Nee</v>
      </c>
      <c r="H14" s="162">
        <f t="shared" si="1"/>
        <v>0</v>
      </c>
      <c r="I14" s="236" t="str">
        <f>IF(G14="ja",(_xlfn.CEILING.MATH(SUM('invulblad opdrachtnemer'!G14:J14)/8)),"")</f>
        <v/>
      </c>
    </row>
    <row r="15" spans="1:16" s="3" customFormat="1" ht="15" hidden="1" customHeight="1">
      <c r="A15" s="227"/>
      <c r="B15" s="3">
        <v>6</v>
      </c>
      <c r="C15" s="160" t="str">
        <f>IF('invulblad opdrachtnemer'!C15="","",'invulblad opdrachtnemer'!C15)</f>
        <v/>
      </c>
      <c r="D15" s="161" t="str">
        <f>IF('invulblad opdrachtnemer'!D15="","",'invulblad opdrachtnemer'!D15)</f>
        <v/>
      </c>
      <c r="E15" s="161" t="str">
        <f>IF('invulblad opdrachtnemer'!E15="","",'invulblad opdrachtnemer'!E15)</f>
        <v/>
      </c>
      <c r="F15" s="161" t="str">
        <f>IF('invulblad opdrachtnemer'!F15="","",'invulblad opdrachtnemer'!F15)</f>
        <v/>
      </c>
      <c r="G15" s="279" t="str">
        <f t="shared" si="0"/>
        <v>Nee</v>
      </c>
      <c r="H15" s="162">
        <f t="shared" si="1"/>
        <v>0</v>
      </c>
      <c r="I15" s="236" t="str">
        <f>IF(G15="ja",(_xlfn.CEILING.MATH(SUM('invulblad opdrachtnemer'!G15:J15)/8)),"")</f>
        <v/>
      </c>
    </row>
    <row r="16" spans="1:16" s="3" customFormat="1" ht="15" hidden="1" customHeight="1">
      <c r="A16" s="57"/>
      <c r="B16" s="3">
        <v>7</v>
      </c>
      <c r="C16" s="160" t="str">
        <f>IF('invulblad opdrachtnemer'!C16="","",'invulblad opdrachtnemer'!C16)</f>
        <v/>
      </c>
      <c r="D16" s="161" t="str">
        <f>IF('invulblad opdrachtnemer'!D16="","",'invulblad opdrachtnemer'!D16)</f>
        <v/>
      </c>
      <c r="E16" s="161" t="str">
        <f>IF('invulblad opdrachtnemer'!E16="","",'invulblad opdrachtnemer'!E16)</f>
        <v/>
      </c>
      <c r="F16" s="161" t="str">
        <f>IF('invulblad opdrachtnemer'!F16="","",'invulblad opdrachtnemer'!F16)</f>
        <v/>
      </c>
      <c r="G16" s="279" t="str">
        <f t="shared" si="0"/>
        <v>Nee</v>
      </c>
      <c r="H16" s="162">
        <f t="shared" si="1"/>
        <v>0</v>
      </c>
      <c r="I16" s="236" t="str">
        <f>IF(G16="ja",(_xlfn.CEILING.MATH(SUM('invulblad opdrachtnemer'!G16:J16)/8)),"")</f>
        <v/>
      </c>
    </row>
    <row r="17" spans="1:14" s="3" customFormat="1" ht="15" hidden="1" customHeight="1">
      <c r="A17" s="227"/>
      <c r="B17" s="3">
        <v>8</v>
      </c>
      <c r="C17" s="160" t="str">
        <f>IF('invulblad opdrachtnemer'!C17="","",'invulblad opdrachtnemer'!C17)</f>
        <v/>
      </c>
      <c r="D17" s="161" t="str">
        <f>IF('invulblad opdrachtnemer'!D17="","",'invulblad opdrachtnemer'!D17)</f>
        <v/>
      </c>
      <c r="E17" s="161" t="str">
        <f>IF('invulblad opdrachtnemer'!E17="","",'invulblad opdrachtnemer'!E17)</f>
        <v/>
      </c>
      <c r="F17" s="161" t="str">
        <f>IF('invulblad opdrachtnemer'!F17="","",'invulblad opdrachtnemer'!F17)</f>
        <v/>
      </c>
      <c r="G17" s="279" t="str">
        <f t="shared" si="0"/>
        <v>Nee</v>
      </c>
      <c r="H17" s="162">
        <f t="shared" si="1"/>
        <v>0</v>
      </c>
      <c r="I17" s="236" t="str">
        <f>IF(G17="ja",(_xlfn.CEILING.MATH(SUM('invulblad opdrachtnemer'!G17:J17)/8)),"")</f>
        <v/>
      </c>
    </row>
    <row r="18" spans="1:14" s="3" customFormat="1" ht="15" hidden="1" customHeight="1">
      <c r="A18" s="57"/>
      <c r="B18" s="3">
        <v>9</v>
      </c>
      <c r="C18" s="160" t="str">
        <f>IF('invulblad opdrachtnemer'!C18="","",'invulblad opdrachtnemer'!C18)</f>
        <v/>
      </c>
      <c r="D18" s="161" t="str">
        <f>IF('invulblad opdrachtnemer'!D18="","",'invulblad opdrachtnemer'!D18)</f>
        <v/>
      </c>
      <c r="E18" s="161" t="str">
        <f>IF('invulblad opdrachtnemer'!E18="","",'invulblad opdrachtnemer'!E18)</f>
        <v/>
      </c>
      <c r="F18" s="161" t="str">
        <f>IF('invulblad opdrachtnemer'!F18="","",'invulblad opdrachtnemer'!F18)</f>
        <v/>
      </c>
      <c r="G18" s="279" t="str">
        <f t="shared" si="0"/>
        <v>Nee</v>
      </c>
      <c r="H18" s="162">
        <f t="shared" si="1"/>
        <v>0</v>
      </c>
      <c r="I18" s="236" t="str">
        <f>IF(G18="ja",(_xlfn.CEILING.MATH(SUM('invulblad opdrachtnemer'!G18:J18)/8)),"")</f>
        <v/>
      </c>
      <c r="J18" s="10"/>
    </row>
    <row r="19" spans="1:14" s="10" customFormat="1" ht="15" hidden="1" customHeight="1" thickBot="1">
      <c r="A19" s="227"/>
      <c r="B19" s="3">
        <v>10</v>
      </c>
      <c r="C19" s="163" t="str">
        <f>IF('invulblad opdrachtnemer'!C19="","",'invulblad opdrachtnemer'!C19)</f>
        <v/>
      </c>
      <c r="D19" s="164" t="str">
        <f>IF('invulblad opdrachtnemer'!D19="","",'invulblad opdrachtnemer'!D19)</f>
        <v/>
      </c>
      <c r="E19" s="164" t="str">
        <f>IF('invulblad opdrachtnemer'!E19="","",'invulblad opdrachtnemer'!E19)</f>
        <v/>
      </c>
      <c r="F19" s="164" t="str">
        <f>IF('invulblad opdrachtnemer'!F19="","",'invulblad opdrachtnemer'!F19)</f>
        <v/>
      </c>
      <c r="G19" s="280" t="str">
        <f t="shared" si="0"/>
        <v>Nee</v>
      </c>
      <c r="H19" s="165">
        <f t="shared" si="1"/>
        <v>0</v>
      </c>
      <c r="I19" s="237" t="str">
        <f>IF(G19="ja",(_xlfn.CEILING.MATH(SUM('invulblad opdrachtnemer'!G19:J19)/8)),"")</f>
        <v/>
      </c>
    </row>
    <row r="20" spans="1:14" s="3" customFormat="1" ht="15" customHeight="1" thickBot="1">
      <c r="A20" s="54"/>
      <c r="N20" s="4"/>
    </row>
    <row r="21" spans="1:14" s="3" customFormat="1" ht="32.15" customHeight="1" thickBot="1">
      <c r="A21" s="5"/>
      <c r="B21" s="5"/>
      <c r="C21" s="382" t="str">
        <f>'gunningscriterium SEB'!C21</f>
        <v>TRANSPORTMIDDELEN (N1, N2 en N3)</v>
      </c>
      <c r="D21" s="326"/>
      <c r="E21" s="326"/>
      <c r="F21" s="326"/>
      <c r="G21" s="346"/>
      <c r="H21" s="346"/>
      <c r="I21" s="346"/>
      <c r="J21" s="5"/>
      <c r="N21" s="4"/>
    </row>
    <row r="22" spans="1:14" s="5" customFormat="1" ht="32.15" customHeight="1" thickBot="1">
      <c r="A22" s="31"/>
      <c r="B22" s="3"/>
      <c r="C22" s="343" t="s">
        <v>63</v>
      </c>
      <c r="D22" s="344" t="s">
        <v>12</v>
      </c>
      <c r="E22" s="356" t="s">
        <v>13</v>
      </c>
      <c r="F22" s="344" t="s">
        <v>64</v>
      </c>
      <c r="G22" s="377" t="s">
        <v>122</v>
      </c>
      <c r="H22" s="344" t="s">
        <v>123</v>
      </c>
      <c r="I22" s="345" t="s">
        <v>124</v>
      </c>
      <c r="J22" s="3"/>
    </row>
    <row r="23" spans="1:14" s="3" customFormat="1" ht="15" hidden="1" customHeight="1">
      <c r="A23" s="57"/>
      <c r="B23" s="3">
        <v>1</v>
      </c>
      <c r="C23" s="157" t="str">
        <f>IF('invulblad opdrachtnemer'!C23="","",'invulblad opdrachtnemer'!C23)</f>
        <v/>
      </c>
      <c r="D23" s="158" t="str">
        <f>IF('invulblad opdrachtnemer'!D23="","",'invulblad opdrachtnemer'!D23)</f>
        <v/>
      </c>
      <c r="E23" s="158" t="str">
        <f>IF('invulblad opdrachtnemer'!E23="","",'invulblad opdrachtnemer'!E23)</f>
        <v/>
      </c>
      <c r="F23" s="158" t="str">
        <f>IF('invulblad opdrachtnemer'!F23="","",'invulblad opdrachtnemer'!F23)</f>
        <v/>
      </c>
      <c r="G23" s="278" t="str">
        <f t="shared" ref="G23:G27" si="2">IFERROR(IF(AND(COUNTIF(machinelijst,C23),D23="elektromotor",NOT(F23=$L$2)),"Ja","Nee"),"")</f>
        <v>Nee</v>
      </c>
      <c r="H23" s="159">
        <f t="shared" ref="H23:H27" si="3">IF(AND(COUNTIF(machinelijst,C23),D23="elektromotor",G23="ja"),_xlfn.XLOOKUP(F23,$L$2:$L$6,$M$2:$M$6)*I23,)</f>
        <v>0</v>
      </c>
      <c r="I23" s="235" t="str">
        <f>IF(G23="ja",(SUM('invulblad opdrachtnemer'!G23:J23)),"")</f>
        <v/>
      </c>
    </row>
    <row r="24" spans="1:14" s="3" customFormat="1" ht="15" hidden="1" customHeight="1">
      <c r="A24" s="227"/>
      <c r="B24" s="3">
        <v>2</v>
      </c>
      <c r="C24" s="160" t="str">
        <f>IF('invulblad opdrachtnemer'!C24="","",'invulblad opdrachtnemer'!C24)</f>
        <v/>
      </c>
      <c r="D24" s="161" t="str">
        <f>IF('invulblad opdrachtnemer'!D24="","",'invulblad opdrachtnemer'!D24)</f>
        <v/>
      </c>
      <c r="E24" s="161" t="str">
        <f>IF('invulblad opdrachtnemer'!E24="","",'invulblad opdrachtnemer'!E24)</f>
        <v/>
      </c>
      <c r="F24" s="161" t="str">
        <f>IF('invulblad opdrachtnemer'!F24="","",'invulblad opdrachtnemer'!F24)</f>
        <v/>
      </c>
      <c r="G24" s="279" t="str">
        <f t="shared" si="2"/>
        <v>Nee</v>
      </c>
      <c r="H24" s="162">
        <f>IF(AND(COUNTIF(machinelijst,C24),D24="elektromotor",G24="ja"),_xlfn.XLOOKUP(F24,$L$2:$L$6,$M$2:$M$6)*I24,)</f>
        <v>0</v>
      </c>
      <c r="I24" s="236" t="str">
        <f>IF(G24="ja",(SUM('invulblad opdrachtnemer'!G24:J24)),"")</f>
        <v/>
      </c>
    </row>
    <row r="25" spans="1:14" s="3" customFormat="1" ht="15" hidden="1" customHeight="1">
      <c r="A25" s="57"/>
      <c r="B25" s="3">
        <v>3</v>
      </c>
      <c r="C25" s="160" t="str">
        <f>IF('invulblad opdrachtnemer'!C25="","",'invulblad opdrachtnemer'!C25)</f>
        <v/>
      </c>
      <c r="D25" s="161" t="str">
        <f>IF('invulblad opdrachtnemer'!D25="","",'invulblad opdrachtnemer'!D25)</f>
        <v/>
      </c>
      <c r="E25" s="161" t="str">
        <f>IF('invulblad opdrachtnemer'!E25="","",'invulblad opdrachtnemer'!E25)</f>
        <v/>
      </c>
      <c r="F25" s="161" t="str">
        <f>IF('invulblad opdrachtnemer'!F25="","",'invulblad opdrachtnemer'!F25)</f>
        <v/>
      </c>
      <c r="G25" s="279" t="str">
        <f t="shared" si="2"/>
        <v>Nee</v>
      </c>
      <c r="H25" s="162">
        <f t="shared" si="3"/>
        <v>0</v>
      </c>
      <c r="I25" s="236" t="str">
        <f>IF(G25="ja",(SUM('invulblad opdrachtnemer'!G25:J25)),"")</f>
        <v/>
      </c>
    </row>
    <row r="26" spans="1:14" s="3" customFormat="1" ht="15" hidden="1" customHeight="1">
      <c r="A26" s="227"/>
      <c r="B26" s="3">
        <v>4</v>
      </c>
      <c r="C26" s="160" t="str">
        <f>IF('invulblad opdrachtnemer'!C26="","",'invulblad opdrachtnemer'!C26)</f>
        <v/>
      </c>
      <c r="D26" s="161" t="str">
        <f>IF('invulblad opdrachtnemer'!D26="","",'invulblad opdrachtnemer'!D26)</f>
        <v/>
      </c>
      <c r="E26" s="161" t="str">
        <f>IF('invulblad opdrachtnemer'!E26="","",'invulblad opdrachtnemer'!E26)</f>
        <v/>
      </c>
      <c r="F26" s="161" t="str">
        <f>IF('invulblad opdrachtnemer'!F26="","",'invulblad opdrachtnemer'!F26)</f>
        <v/>
      </c>
      <c r="G26" s="279" t="str">
        <f t="shared" si="2"/>
        <v>Nee</v>
      </c>
      <c r="H26" s="162">
        <f t="shared" si="3"/>
        <v>0</v>
      </c>
      <c r="I26" s="236" t="str">
        <f>IF(G26="ja",(SUM('invulblad opdrachtnemer'!G26:J26)),"")</f>
        <v/>
      </c>
    </row>
    <row r="27" spans="1:14" s="3" customFormat="1" ht="15" hidden="1" customHeight="1">
      <c r="A27" s="57"/>
      <c r="B27" s="3">
        <v>5</v>
      </c>
      <c r="C27" s="160" t="str">
        <f>IF('invulblad opdrachtnemer'!C27="","",'invulblad opdrachtnemer'!C27)</f>
        <v/>
      </c>
      <c r="D27" s="161" t="str">
        <f>IF('invulblad opdrachtnemer'!D27="","",'invulblad opdrachtnemer'!D27)</f>
        <v/>
      </c>
      <c r="E27" s="161" t="str">
        <f>IF('invulblad opdrachtnemer'!E27="","",'invulblad opdrachtnemer'!E27)</f>
        <v/>
      </c>
      <c r="F27" s="161" t="str">
        <f>IF('invulblad opdrachtnemer'!F27="","",'invulblad opdrachtnemer'!F27)</f>
        <v/>
      </c>
      <c r="G27" s="279" t="str">
        <f t="shared" si="2"/>
        <v>Nee</v>
      </c>
      <c r="H27" s="162">
        <f t="shared" si="3"/>
        <v>0</v>
      </c>
      <c r="I27" s="236" t="str">
        <f>IF(G27="ja",(SUM('invulblad opdrachtnemer'!G27:J27)),"")</f>
        <v/>
      </c>
    </row>
    <row r="28" spans="1:14" s="3" customFormat="1" ht="15" hidden="1" customHeight="1">
      <c r="A28" s="227"/>
      <c r="B28" s="3">
        <v>6</v>
      </c>
      <c r="C28" s="160" t="str">
        <f>IF('invulblad opdrachtnemer'!C28="","",'invulblad opdrachtnemer'!C28)</f>
        <v/>
      </c>
      <c r="D28" s="161" t="str">
        <f>IF('invulblad opdrachtnemer'!D28="","",'invulblad opdrachtnemer'!D28)</f>
        <v/>
      </c>
      <c r="E28" s="161" t="str">
        <f>IF('invulblad opdrachtnemer'!E28="","",'invulblad opdrachtnemer'!E28)</f>
        <v/>
      </c>
      <c r="F28" s="161" t="str">
        <f>IF('invulblad opdrachtnemer'!F28="","",'invulblad opdrachtnemer'!F28)</f>
        <v/>
      </c>
      <c r="G28" s="279" t="str">
        <f t="shared" ref="G28:G32" si="4">IFERROR(IF(AND(COUNTIF(machinelijst,C28),D28="elektromotor",NOT(F28=$L$2)),"Ja","Nee"),"")</f>
        <v>Nee</v>
      </c>
      <c r="H28" s="162">
        <f t="shared" ref="H28:H32" si="5">IF(AND(COUNTIF(machinelijst,C28),D28="elektromotor",G28="ja"),_xlfn.XLOOKUP(F28,$L$2:$L$6,$M$2:$M$6)*I28,)</f>
        <v>0</v>
      </c>
      <c r="I28" s="236" t="str">
        <f>IF(G28="ja",(SUM('invulblad opdrachtnemer'!G28:J28)),"")</f>
        <v/>
      </c>
    </row>
    <row r="29" spans="1:14" s="3" customFormat="1" ht="15" hidden="1" customHeight="1">
      <c r="A29" s="57"/>
      <c r="B29" s="3">
        <v>7</v>
      </c>
      <c r="C29" s="160" t="str">
        <f>IF('invulblad opdrachtnemer'!C29="","",'invulblad opdrachtnemer'!C29)</f>
        <v/>
      </c>
      <c r="D29" s="161" t="str">
        <f>IF('invulblad opdrachtnemer'!D29="","",'invulblad opdrachtnemer'!D29)</f>
        <v/>
      </c>
      <c r="E29" s="161" t="str">
        <f>IF('invulblad opdrachtnemer'!E29="","",'invulblad opdrachtnemer'!E29)</f>
        <v/>
      </c>
      <c r="F29" s="161" t="str">
        <f>IF('invulblad opdrachtnemer'!F29="","",'invulblad opdrachtnemer'!F29)</f>
        <v/>
      </c>
      <c r="G29" s="279" t="str">
        <f t="shared" si="4"/>
        <v>Nee</v>
      </c>
      <c r="H29" s="162">
        <f t="shared" si="5"/>
        <v>0</v>
      </c>
      <c r="I29" s="236" t="str">
        <f>IF(G29="ja",(SUM('invulblad opdrachtnemer'!G29:J29)),"")</f>
        <v/>
      </c>
    </row>
    <row r="30" spans="1:14" s="3" customFormat="1" ht="15" hidden="1" customHeight="1">
      <c r="A30" s="227"/>
      <c r="B30" s="3">
        <v>8</v>
      </c>
      <c r="C30" s="160" t="str">
        <f>IF('invulblad opdrachtnemer'!C30="","",'invulblad opdrachtnemer'!C30)</f>
        <v/>
      </c>
      <c r="D30" s="161" t="str">
        <f>IF('invulblad opdrachtnemer'!D30="","",'invulblad opdrachtnemer'!D30)</f>
        <v/>
      </c>
      <c r="E30" s="161" t="str">
        <f>IF('invulblad opdrachtnemer'!E30="","",'invulblad opdrachtnemer'!E30)</f>
        <v/>
      </c>
      <c r="F30" s="161" t="str">
        <f>IF('invulblad opdrachtnemer'!F30="","",'invulblad opdrachtnemer'!F30)</f>
        <v/>
      </c>
      <c r="G30" s="279" t="str">
        <f t="shared" si="4"/>
        <v>Nee</v>
      </c>
      <c r="H30" s="162">
        <f t="shared" si="5"/>
        <v>0</v>
      </c>
      <c r="I30" s="236" t="str">
        <f>IF(G30="ja",(SUM('invulblad opdrachtnemer'!G30:J30)),"")</f>
        <v/>
      </c>
    </row>
    <row r="31" spans="1:14" s="3" customFormat="1" ht="15" hidden="1" customHeight="1">
      <c r="A31" s="57"/>
      <c r="B31" s="3">
        <v>9</v>
      </c>
      <c r="C31" s="160" t="str">
        <f>IF('invulblad opdrachtnemer'!C31="","",'invulblad opdrachtnemer'!C31)</f>
        <v/>
      </c>
      <c r="D31" s="161" t="str">
        <f>IF('invulblad opdrachtnemer'!D31="","",'invulblad opdrachtnemer'!D31)</f>
        <v/>
      </c>
      <c r="E31" s="161" t="str">
        <f>IF('invulblad opdrachtnemer'!E31="","",'invulblad opdrachtnemer'!E31)</f>
        <v/>
      </c>
      <c r="F31" s="161" t="str">
        <f>IF('invulblad opdrachtnemer'!F31="","",'invulblad opdrachtnemer'!F31)</f>
        <v/>
      </c>
      <c r="G31" s="279" t="str">
        <f t="shared" si="4"/>
        <v>Nee</v>
      </c>
      <c r="H31" s="162">
        <f t="shared" si="5"/>
        <v>0</v>
      </c>
      <c r="I31" s="236" t="str">
        <f>IF(G31="ja",(SUM('invulblad opdrachtnemer'!G31:J31)),"")</f>
        <v/>
      </c>
    </row>
    <row r="32" spans="1:14" s="3" customFormat="1" ht="15" hidden="1" customHeight="1" thickBot="1">
      <c r="A32" s="227"/>
      <c r="B32" s="3">
        <v>10</v>
      </c>
      <c r="C32" s="163" t="str">
        <f>IF('invulblad opdrachtnemer'!C32="","",'invulblad opdrachtnemer'!C32)</f>
        <v/>
      </c>
      <c r="D32" s="164" t="str">
        <f>IF('invulblad opdrachtnemer'!D32="","",'invulblad opdrachtnemer'!D32)</f>
        <v/>
      </c>
      <c r="E32" s="164" t="str">
        <f>IF('invulblad opdrachtnemer'!E32="","",'invulblad opdrachtnemer'!E32)</f>
        <v/>
      </c>
      <c r="F32" s="164" t="str">
        <f>IF('invulblad opdrachtnemer'!F32="","",'invulblad opdrachtnemer'!F32)</f>
        <v/>
      </c>
      <c r="G32" s="280" t="str">
        <f t="shared" si="4"/>
        <v>Nee</v>
      </c>
      <c r="H32" s="165">
        <f t="shared" si="5"/>
        <v>0</v>
      </c>
      <c r="I32" s="237" t="str">
        <f>IF(G32="ja",(SUM('invulblad opdrachtnemer'!G32:J32)),"")</f>
        <v/>
      </c>
    </row>
    <row r="33" spans="1:15" s="3" customFormat="1" ht="15" customHeight="1" thickBot="1">
      <c r="A33" s="10"/>
      <c r="B33" s="10"/>
      <c r="J33" s="10"/>
    </row>
    <row r="34" spans="1:15" s="10" customFormat="1" ht="32.15" customHeight="1" thickBot="1">
      <c r="B34" s="5"/>
      <c r="C34" s="382" t="s">
        <v>45</v>
      </c>
      <c r="D34" s="326"/>
      <c r="E34" s="326"/>
      <c r="F34" s="346"/>
      <c r="G34" s="346"/>
      <c r="H34" s="346"/>
      <c r="I34" s="347"/>
      <c r="J34"/>
    </row>
    <row r="35" spans="1:15" ht="32.15" customHeight="1" thickBot="1">
      <c r="A35" s="32"/>
      <c r="B35" s="3"/>
      <c r="C35" s="366" t="s">
        <v>63</v>
      </c>
      <c r="D35" s="380"/>
      <c r="E35" s="380"/>
      <c r="F35" s="344" t="s">
        <v>64</v>
      </c>
      <c r="G35" s="377" t="s">
        <v>122</v>
      </c>
      <c r="H35" s="344" t="s">
        <v>123</v>
      </c>
      <c r="I35" s="345" t="s">
        <v>124</v>
      </c>
      <c r="N35"/>
      <c r="O35"/>
    </row>
    <row r="36" spans="1:15" ht="15" hidden="1" customHeight="1">
      <c r="A36" s="57"/>
      <c r="B36" s="3">
        <v>1</v>
      </c>
      <c r="C36" s="447" t="str">
        <f>IF('logboek opdrachtnemer'!C36="","",'logboek opdrachtnemer'!C36)</f>
        <v/>
      </c>
      <c r="D36" s="448"/>
      <c r="E36" s="449"/>
      <c r="F36" s="158" t="str">
        <f>IF('logboek opdrachtnemer'!F36="","",'logboek opdrachtnemer'!F36)</f>
        <v/>
      </c>
      <c r="G36" s="278" t="str">
        <f>IFERROR(IF(AND(COUNTIF(machinelijst,C36),NOT(C36=""),NOT(F36=$L$2)),"Ja","Nee"),"")</f>
        <v>Nee</v>
      </c>
      <c r="H36" s="159">
        <f>IF(AND(COUNTIF(machinelijst,C36),G36="Ja"),_xlfn.XLOOKUP(F36,$L$2:$L$6,$M$2:$M$6)*I36,0)</f>
        <v>0</v>
      </c>
      <c r="I36" s="235" t="str">
        <f>IF(G36="ja",(SUM('logboek opdrachtnemer'!L36)),"")</f>
        <v/>
      </c>
      <c r="N36"/>
      <c r="O36"/>
    </row>
    <row r="37" spans="1:15" ht="15" hidden="1" customHeight="1">
      <c r="A37" s="227"/>
      <c r="B37" s="3">
        <v>2</v>
      </c>
      <c r="C37" s="450" t="str">
        <f>IF('logboek opdrachtnemer'!C37="","",'logboek opdrachtnemer'!C37)</f>
        <v/>
      </c>
      <c r="D37" s="451"/>
      <c r="E37" s="452"/>
      <c r="F37" s="161" t="str">
        <f>IF('logboek opdrachtnemer'!F37="","",'logboek opdrachtnemer'!F37)</f>
        <v/>
      </c>
      <c r="G37" s="279" t="str">
        <f>IFERROR(IF(AND(COUNTIF(machinelijst,C37),NOT(C37=""),NOT(F37=$L$2)),"Ja","Nee"),"")</f>
        <v>Nee</v>
      </c>
      <c r="H37" s="162">
        <f>IF(AND(COUNTIF(machinelijst,C37),G37="Ja"),_xlfn.XLOOKUP(F37,$L$2:$L$6,$M$2:$M$6)*I37,0)</f>
        <v>0</v>
      </c>
      <c r="I37" s="236" t="str">
        <f>IF(G37="ja",(SUM('logboek opdrachtnemer'!L37)),"")</f>
        <v/>
      </c>
      <c r="N37"/>
      <c r="O37"/>
    </row>
    <row r="38" spans="1:15" ht="15" hidden="1" customHeight="1">
      <c r="A38" s="57"/>
      <c r="B38" s="3">
        <v>3</v>
      </c>
      <c r="C38" s="450" t="str">
        <f>IF('logboek opdrachtnemer'!C38="","",'logboek opdrachtnemer'!C38)</f>
        <v/>
      </c>
      <c r="D38" s="451"/>
      <c r="E38" s="452"/>
      <c r="F38" s="161" t="str">
        <f>IF('logboek opdrachtnemer'!F38="","",'logboek opdrachtnemer'!F38)</f>
        <v/>
      </c>
      <c r="G38" s="279" t="str">
        <f>IFERROR(IF(AND(COUNTIF(machinelijst,C38),NOT(C38=""),NOT(F38=$L$2)),"Ja","Nee"),"")</f>
        <v>Nee</v>
      </c>
      <c r="H38" s="162">
        <f>IF(AND(COUNTIF(machinelijst,C38),G38="Ja"),_xlfn.XLOOKUP(F38,$L$2:$L$6,$M$2:$M$6)*I38,0)</f>
        <v>0</v>
      </c>
      <c r="I38" s="236" t="str">
        <f>IF(G38="ja",(SUM('logboek opdrachtnemer'!L38)),"")</f>
        <v/>
      </c>
      <c r="N38"/>
      <c r="O38"/>
    </row>
    <row r="39" spans="1:15" ht="15" hidden="1" customHeight="1">
      <c r="A39" s="227"/>
      <c r="B39" s="3">
        <v>4</v>
      </c>
      <c r="C39" s="450" t="str">
        <f>IF('logboek opdrachtnemer'!C39="","",'logboek opdrachtnemer'!C39)</f>
        <v/>
      </c>
      <c r="D39" s="451"/>
      <c r="E39" s="452"/>
      <c r="F39" s="161" t="str">
        <f>IF('logboek opdrachtnemer'!F39="","",'logboek opdrachtnemer'!F39)</f>
        <v/>
      </c>
      <c r="G39" s="279" t="str">
        <f>IFERROR(IF(AND(COUNTIF(machinelijst,C39),NOT(C39=""),NOT(F39=$L$2)),"Ja","Nee"),"")</f>
        <v>Nee</v>
      </c>
      <c r="H39" s="162">
        <f>IF(AND(COUNTIF(machinelijst,C39),G39="Ja"),_xlfn.XLOOKUP(F39,$L$2:$L$6,$M$2:$M$6)*I39,0)</f>
        <v>0</v>
      </c>
      <c r="I39" s="236" t="str">
        <f>IF(G39="ja",(SUM('logboek opdrachtnemer'!L39)),"")</f>
        <v/>
      </c>
      <c r="N39"/>
      <c r="O39"/>
    </row>
    <row r="40" spans="1:15" ht="15" hidden="1" customHeight="1" thickBot="1">
      <c r="A40" s="57"/>
      <c r="B40" s="3">
        <v>5</v>
      </c>
      <c r="C40" s="453" t="str">
        <f>IF('logboek opdrachtnemer'!C40="","",'logboek opdrachtnemer'!C40)</f>
        <v/>
      </c>
      <c r="D40" s="454"/>
      <c r="E40" s="455"/>
      <c r="F40" s="164" t="str">
        <f>IF('logboek opdrachtnemer'!F40="","",'logboek opdrachtnemer'!F40)</f>
        <v/>
      </c>
      <c r="G40" s="280" t="str">
        <f>IFERROR(IF(AND(COUNTIF(machinelijst,C40),NOT(C40=""),NOT(F40=$L$2)),"Ja","Nee"),"")</f>
        <v>Nee</v>
      </c>
      <c r="H40" s="165">
        <f>IF(AND(COUNTIF(machinelijst,C40),G40="Ja"),_xlfn.XLOOKUP(F40,$L$2:$L$6,$M$2:$M$6)*I40,0)</f>
        <v>0</v>
      </c>
      <c r="I40" s="237" t="str">
        <f>IF(G40="ja",(SUM('logboek opdrachtnemer'!L40)),"")</f>
        <v/>
      </c>
      <c r="N40"/>
      <c r="O40"/>
    </row>
    <row r="41" spans="1:15" ht="15" customHeight="1" thickBot="1">
      <c r="A41" s="227"/>
      <c r="B41" s="3"/>
      <c r="G41" s="213" t="s">
        <v>125</v>
      </c>
      <c r="N41"/>
      <c r="O41"/>
    </row>
    <row r="42" spans="1:15" ht="32.25" customHeight="1" thickBot="1">
      <c r="A42" s="57"/>
      <c r="B42" s="3"/>
      <c r="C42" s="382" t="s">
        <v>90</v>
      </c>
      <c r="D42" s="326"/>
      <c r="E42" s="326"/>
      <c r="F42" s="346"/>
      <c r="G42" s="346"/>
      <c r="H42" s="346"/>
      <c r="I42" s="347"/>
      <c r="N42"/>
      <c r="O42"/>
    </row>
    <row r="43" spans="1:15" ht="32.25" customHeight="1" thickBot="1">
      <c r="A43" s="227"/>
      <c r="B43" s="3"/>
      <c r="C43" s="366" t="s">
        <v>63</v>
      </c>
      <c r="D43" s="380"/>
      <c r="E43" s="380"/>
      <c r="F43" s="381" t="s">
        <v>126</v>
      </c>
      <c r="G43" s="377" t="s">
        <v>122</v>
      </c>
      <c r="H43" s="344" t="s">
        <v>123</v>
      </c>
      <c r="I43" s="345" t="s">
        <v>127</v>
      </c>
      <c r="N43"/>
      <c r="O43"/>
    </row>
    <row r="44" spans="1:15" ht="15" hidden="1" customHeight="1">
      <c r="A44" s="57"/>
      <c r="B44" s="3">
        <v>1</v>
      </c>
      <c r="C44" s="447" t="str">
        <f>IF('logboek opdrachtnemer'!C44="","",'logboek opdrachtnemer'!C44)</f>
        <v/>
      </c>
      <c r="D44" s="448"/>
      <c r="E44" s="449"/>
      <c r="F44" s="273" t="str">
        <f>IF('logboek opdrachtnemer'!F44="","",'logboek opdrachtnemer'!F44)</f>
        <v/>
      </c>
      <c r="G44" s="278" t="str">
        <f>IF(AND(COUNTIF(machinelijst,C44),NOT(C44 = "")),"Ja","Nee")</f>
        <v>Nee</v>
      </c>
      <c r="H44" s="162">
        <f>IF(G44="Ja",I44*0.4*F44,0)</f>
        <v>0</v>
      </c>
      <c r="I44" s="235" t="str">
        <f>IF(G44="ja",(SUM('logboek opdrachtnemer'!L44)),"")</f>
        <v/>
      </c>
      <c r="N44"/>
      <c r="O44"/>
    </row>
    <row r="45" spans="1:15" ht="15" hidden="1" customHeight="1">
      <c r="A45" s="227"/>
      <c r="B45" s="3">
        <v>2</v>
      </c>
      <c r="C45" s="450" t="str">
        <f>IF('logboek opdrachtnemer'!C45="","",'logboek opdrachtnemer'!C45)</f>
        <v/>
      </c>
      <c r="D45" s="451"/>
      <c r="E45" s="452"/>
      <c r="F45" s="271" t="str">
        <f>IF('logboek opdrachtnemer'!F45="","",'logboek opdrachtnemer'!F45)</f>
        <v/>
      </c>
      <c r="G45" s="279" t="str">
        <f>IF(AND(COUNTIF(machinelijst,C45),NOT(C45 = "")),"Ja","Nee")</f>
        <v>Nee</v>
      </c>
      <c r="H45" s="162">
        <f>IF(G45="Ja",I45*0.4*F45,0)</f>
        <v>0</v>
      </c>
      <c r="I45" s="236" t="str">
        <f>IF(G45="ja",(SUM('logboek opdrachtnemer'!L45)),"")</f>
        <v/>
      </c>
      <c r="N45"/>
      <c r="O45"/>
    </row>
    <row r="46" spans="1:15" ht="15" hidden="1" customHeight="1">
      <c r="A46" s="57"/>
      <c r="B46" s="3">
        <v>3</v>
      </c>
      <c r="C46" s="450" t="str">
        <f>IF('logboek opdrachtnemer'!C46="","",'logboek opdrachtnemer'!C46)</f>
        <v/>
      </c>
      <c r="D46" s="451"/>
      <c r="E46" s="452"/>
      <c r="F46" s="271" t="str">
        <f>IF('logboek opdrachtnemer'!F46="","",'logboek opdrachtnemer'!F46)</f>
        <v/>
      </c>
      <c r="G46" s="279" t="str">
        <f>IF(AND(COUNTIF(machinelijst,C46),NOT(C46 = "")),"Ja","Nee")</f>
        <v>Nee</v>
      </c>
      <c r="H46" s="162">
        <f>IF(AND(COUNTIF(machinelijst,C46),G46="Ja"),I46*0.4*F46,0)</f>
        <v>0</v>
      </c>
      <c r="I46" s="236" t="str">
        <f>IF(G46="ja",(SUM('logboek opdrachtnemer'!L46)),"")</f>
        <v/>
      </c>
      <c r="N46"/>
      <c r="O46"/>
    </row>
    <row r="47" spans="1:15" ht="15" hidden="1" customHeight="1">
      <c r="A47" s="227"/>
      <c r="B47" s="3">
        <v>4</v>
      </c>
      <c r="C47" s="450" t="str">
        <f>IF('logboek opdrachtnemer'!C47="","",'logboek opdrachtnemer'!C47)</f>
        <v/>
      </c>
      <c r="D47" s="451"/>
      <c r="E47" s="452"/>
      <c r="F47" s="271" t="str">
        <f>IF('logboek opdrachtnemer'!F47="","",'logboek opdrachtnemer'!F47)</f>
        <v/>
      </c>
      <c r="G47" s="279" t="str">
        <f>IF(AND(COUNTIF(machinelijst,C47),NOT(C47 = "")),"Ja","Nee")</f>
        <v>Nee</v>
      </c>
      <c r="H47" s="162">
        <f>IF(AND(COUNTIF(machinelijst,C47),G47="Ja"),I47*0.4*F47,0)</f>
        <v>0</v>
      </c>
      <c r="I47" s="236" t="str">
        <f>IF(G47="ja",(SUM('logboek opdrachtnemer'!L47)),"")</f>
        <v/>
      </c>
      <c r="N47"/>
      <c r="O47"/>
    </row>
    <row r="48" spans="1:15" ht="15" hidden="1" customHeight="1" thickBot="1">
      <c r="A48" s="57"/>
      <c r="B48" s="3">
        <v>5</v>
      </c>
      <c r="C48" s="453" t="str">
        <f>IF('logboek opdrachtnemer'!C48="","",'logboek opdrachtnemer'!C48)</f>
        <v/>
      </c>
      <c r="D48" s="454"/>
      <c r="E48" s="455"/>
      <c r="F48" s="272" t="str">
        <f>IF('logboek opdrachtnemer'!F48="","",'logboek opdrachtnemer'!F48)</f>
        <v/>
      </c>
      <c r="G48" s="280" t="str">
        <f>IF(AND(COUNTIF(machinelijst,C48),NOT(C48 = "")),"Ja","Nee")</f>
        <v>Nee</v>
      </c>
      <c r="H48" s="165">
        <f>IF(AND(COUNTIF(machinelijst,C48),G48="Ja"),I48*0.4*F48,0)</f>
        <v>0</v>
      </c>
      <c r="I48" s="237" t="str">
        <f>IF(G48="ja",(SUM('logboek opdrachtnemer'!L48)),"")</f>
        <v/>
      </c>
      <c r="N48"/>
      <c r="O48"/>
    </row>
    <row r="49" spans="1:15" ht="15" customHeight="1" thickBot="1">
      <c r="A49" s="227"/>
      <c r="B49" s="3"/>
      <c r="N49"/>
      <c r="O49"/>
    </row>
    <row r="50" spans="1:15" ht="32.25" customHeight="1" thickBot="1">
      <c r="A50" s="57"/>
      <c r="B50" s="3"/>
      <c r="C50" s="382" t="s">
        <v>93</v>
      </c>
      <c r="D50" s="326"/>
      <c r="E50" s="326"/>
      <c r="F50" s="346"/>
      <c r="G50" s="346"/>
      <c r="H50" s="346"/>
      <c r="I50" s="347"/>
      <c r="N50"/>
      <c r="O50"/>
    </row>
    <row r="51" spans="1:15" ht="32.25" customHeight="1" thickBot="1">
      <c r="A51" s="227"/>
      <c r="B51" s="3"/>
      <c r="C51" s="366" t="s">
        <v>63</v>
      </c>
      <c r="D51" s="380"/>
      <c r="E51" s="380"/>
      <c r="F51" s="381" t="s">
        <v>64</v>
      </c>
      <c r="G51" s="377" t="s">
        <v>122</v>
      </c>
      <c r="H51" s="344" t="s">
        <v>123</v>
      </c>
      <c r="I51" s="345" t="s">
        <v>127</v>
      </c>
      <c r="N51"/>
      <c r="O51"/>
    </row>
    <row r="52" spans="1:15" ht="15" hidden="1" customHeight="1">
      <c r="A52" s="57"/>
      <c r="B52" s="3">
        <v>1</v>
      </c>
      <c r="C52" s="447" t="str">
        <f>IF('logboek opdrachtnemer'!C52="","",'logboek opdrachtnemer'!C52)</f>
        <v/>
      </c>
      <c r="D52" s="448"/>
      <c r="E52" s="449"/>
      <c r="F52" s="273" t="str">
        <f>IF('logboek opdrachtnemer'!F52="","",'logboek opdrachtnemer'!F52)</f>
        <v/>
      </c>
      <c r="G52" s="278" t="str">
        <f>IF(AND(COUNTIF(machinelijst,C52),NOT(C52 = "")),"Ja","Nee")</f>
        <v>Nee</v>
      </c>
      <c r="H52" s="159">
        <f>IF(AND(COUNTIF(machinelijst,C52),G52="Ja"),_xlfn.XLOOKUP(F52,$O$2:$O$8,$P$2:$P$8)*I52,0)</f>
        <v>0</v>
      </c>
      <c r="I52" s="235" t="str">
        <f>IF(G52="ja",(SUM('logboek opdrachtnemer'!L52)),"")</f>
        <v/>
      </c>
      <c r="N52"/>
      <c r="O52"/>
    </row>
    <row r="53" spans="1:15" ht="15" hidden="1" customHeight="1">
      <c r="A53" s="227"/>
      <c r="B53" s="3">
        <v>2</v>
      </c>
      <c r="C53" s="450" t="str">
        <f>IF('logboek opdrachtnemer'!C53="","",'logboek opdrachtnemer'!C53)</f>
        <v/>
      </c>
      <c r="D53" s="451"/>
      <c r="E53" s="452"/>
      <c r="F53" s="271" t="str">
        <f>IF('logboek opdrachtnemer'!F53="","",'logboek opdrachtnemer'!F53)</f>
        <v/>
      </c>
      <c r="G53" s="279" t="str">
        <f>IF(AND(COUNTIF(machinelijst,C53),NOT(C53 = "")),"Ja","Nee")</f>
        <v>Nee</v>
      </c>
      <c r="H53" s="162">
        <f>IF(AND(COUNTIF(machinelijst,C53),G53="Ja"),_xlfn.XLOOKUP(F53,$O$2:$O$8,$P$2:$P$8)*I53,0)</f>
        <v>0</v>
      </c>
      <c r="I53" s="236" t="str">
        <f>IF(G53="ja",(SUM('logboek opdrachtnemer'!L53)),"")</f>
        <v/>
      </c>
      <c r="N53"/>
      <c r="O53"/>
    </row>
    <row r="54" spans="1:15" ht="15" hidden="1" customHeight="1">
      <c r="A54" s="57"/>
      <c r="B54" s="3">
        <v>3</v>
      </c>
      <c r="C54" s="450" t="str">
        <f>IF('logboek opdrachtnemer'!C54="","",'logboek opdrachtnemer'!C54)</f>
        <v/>
      </c>
      <c r="D54" s="451"/>
      <c r="E54" s="452"/>
      <c r="F54" s="271" t="str">
        <f>IF('logboek opdrachtnemer'!F54="","",'logboek opdrachtnemer'!F54)</f>
        <v/>
      </c>
      <c r="G54" s="279" t="str">
        <f>IF(AND(COUNTIF(machinelijst,C54),NOT(C54 = "")),"Ja","Nee")</f>
        <v>Nee</v>
      </c>
      <c r="H54" s="162">
        <f>IF(AND(COUNTIF(machinelijst,C54),G54="Ja"),_xlfn.XLOOKUP(F54,$O$2:$O$8,$P$2:$P$8)*I54,0)</f>
        <v>0</v>
      </c>
      <c r="I54" s="236" t="str">
        <f>IF(G54="ja",(SUM('logboek opdrachtnemer'!L54)),"")</f>
        <v/>
      </c>
      <c r="N54"/>
      <c r="O54"/>
    </row>
    <row r="55" spans="1:15" ht="15" hidden="1" customHeight="1">
      <c r="A55" s="227"/>
      <c r="B55" s="3">
        <v>4</v>
      </c>
      <c r="C55" s="450" t="str">
        <f>IF('logboek opdrachtnemer'!C55="","",'logboek opdrachtnemer'!C55)</f>
        <v/>
      </c>
      <c r="D55" s="451"/>
      <c r="E55" s="452"/>
      <c r="F55" s="271" t="str">
        <f>IF('logboek opdrachtnemer'!F55="","",'logboek opdrachtnemer'!F55)</f>
        <v/>
      </c>
      <c r="G55" s="279" t="str">
        <f>IF(AND(COUNTIF(machinelijst,C55),NOT(C55 = "")),"Ja","Nee")</f>
        <v>Nee</v>
      </c>
      <c r="H55" s="162">
        <f>IF(AND(COUNTIF(machinelijst,C55),G55="Ja"),_xlfn.XLOOKUP(F55,$O$2:$O$8,$P$2:$P$8)*I55,0)</f>
        <v>0</v>
      </c>
      <c r="I55" s="236" t="str">
        <f>IF(G55="ja",(SUM('logboek opdrachtnemer'!L55)),"")</f>
        <v/>
      </c>
      <c r="N55"/>
      <c r="O55"/>
    </row>
    <row r="56" spans="1:15" ht="16" hidden="1" thickBot="1">
      <c r="B56" s="3">
        <v>5</v>
      </c>
      <c r="C56" s="453" t="str">
        <f>IF('logboek opdrachtnemer'!C56="","",'logboek opdrachtnemer'!C56)</f>
        <v/>
      </c>
      <c r="D56" s="454"/>
      <c r="E56" s="455"/>
      <c r="F56" s="272" t="str">
        <f>IF('logboek opdrachtnemer'!F56="","",'logboek opdrachtnemer'!F56)</f>
        <v/>
      </c>
      <c r="G56" s="280" t="str">
        <f>IF(AND(COUNTIF(machinelijst,C56),NOT(C56 = "")),"Ja","Nee")</f>
        <v>Nee</v>
      </c>
      <c r="H56" s="165">
        <f>IF(AND(COUNTIF(machinelijst,C56),G56="Ja"),_xlfn.XLOOKUP(F56,$O$2:$O$8,$P$2:$P$8)*I56,0)</f>
        <v>0</v>
      </c>
      <c r="I56" s="237" t="str">
        <f>IF(G56="ja",(SUM('logboek opdrachtnemer'!L56)),"")</f>
        <v/>
      </c>
      <c r="N56"/>
      <c r="O56"/>
    </row>
  </sheetData>
  <sheetProtection formatCells="0" formatColumns="0" formatRows="0" insertColumns="0" insertRows="0" insertHyperlinks="0" sort="0" autoFilter="0" pivotTables="0"/>
  <autoFilter ref="G9:G56" xr:uid="{B68D21A2-68F0-4557-B718-B499D1B44852}">
    <filterColumn colId="0">
      <filters blank="1">
        <filter val="Ja"/>
        <filter val="Krijgen we subsidie?"/>
      </filters>
    </filterColumn>
  </autoFilter>
  <mergeCells count="17">
    <mergeCell ref="E1:F2"/>
    <mergeCell ref="C7:D7"/>
    <mergeCell ref="C40:E40"/>
    <mergeCell ref="C39:E39"/>
    <mergeCell ref="C38:E38"/>
    <mergeCell ref="C37:E37"/>
    <mergeCell ref="C36:E36"/>
    <mergeCell ref="C44:E44"/>
    <mergeCell ref="C45:E45"/>
    <mergeCell ref="C46:E46"/>
    <mergeCell ref="C47:E47"/>
    <mergeCell ref="C48:E48"/>
    <mergeCell ref="C52:E52"/>
    <mergeCell ref="C53:E53"/>
    <mergeCell ref="C54:E54"/>
    <mergeCell ref="C55:E55"/>
    <mergeCell ref="C56:E56"/>
  </mergeCells>
  <hyperlinks>
    <hyperlink ref="D4" r:id="rId1" xr:uid="{F2EAA966-6A6D-4E36-87E0-244ADDF0FF33}"/>
  </hyperlinks>
  <pageMargins left="0.25" right="0.25" top="0.75" bottom="0.75" header="0.3" footer="0.3"/>
  <pageSetup paperSize="9" scale="48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6889-4B4B-4CA2-B9EE-8F203A87E33A}">
  <sheetPr codeName="Blad7">
    <tabColor theme="4" tint="-0.249977111117893"/>
    <pageSetUpPr fitToPage="1"/>
  </sheetPr>
  <dimension ref="A1:N24"/>
  <sheetViews>
    <sheetView showGridLines="0" zoomScale="90" zoomScaleNormal="90" workbookViewId="0">
      <selection activeCell="R25" sqref="R25"/>
    </sheetView>
  </sheetViews>
  <sheetFormatPr defaultColWidth="9.1796875" defaultRowHeight="15" customHeight="1"/>
  <cols>
    <col min="1" max="2" width="2.7265625" customWidth="1"/>
    <col min="3" max="3" width="29.26953125" bestFit="1" customWidth="1"/>
    <col min="4" max="4" width="45.81640625" style="6" bestFit="1" customWidth="1"/>
    <col min="5" max="5" width="2.54296875" style="167" customWidth="1"/>
    <col min="6" max="6" width="22.81640625" customWidth="1"/>
    <col min="7" max="7" width="2.54296875" style="167" customWidth="1"/>
    <col min="8" max="8" width="22.81640625" customWidth="1"/>
    <col min="9" max="9" width="2.54296875" style="167" customWidth="1"/>
    <col min="10" max="10" width="22.81640625" customWidth="1"/>
    <col min="11" max="11" width="2.54296875" customWidth="1"/>
    <col min="12" max="12" width="22.81640625" customWidth="1"/>
    <col min="13" max="13" width="2.54296875" customWidth="1"/>
    <col min="14" max="14" width="22.81640625" customWidth="1"/>
  </cols>
  <sheetData>
    <row r="1" spans="1:14" s="240" customFormat="1" ht="20.149999999999999" customHeight="1">
      <c r="C1" s="241" t="str">
        <f>'gunningscriterium SEB'!C1</f>
        <v>EUROPESE AANBESTEDING KAP EN HERPLANT</v>
      </c>
      <c r="D1" s="242"/>
      <c r="E1" s="243"/>
      <c r="G1" s="243"/>
      <c r="I1" s="243"/>
    </row>
    <row r="2" spans="1:14" s="3" customFormat="1" ht="15" customHeight="1">
      <c r="C2" s="166" t="s">
        <v>128</v>
      </c>
      <c r="D2" s="168"/>
      <c r="E2" s="168"/>
      <c r="G2" s="169"/>
    </row>
    <row r="3" spans="1:14" s="3" customFormat="1" ht="15" customHeight="1" thickBot="1">
      <c r="C3" s="166"/>
      <c r="D3" s="168"/>
      <c r="E3" s="168"/>
      <c r="F3" s="169"/>
      <c r="G3" s="169"/>
      <c r="H3" s="169"/>
      <c r="I3" s="169"/>
      <c r="J3" s="169"/>
      <c r="K3" s="170"/>
      <c r="L3" s="170"/>
      <c r="M3" s="170"/>
      <c r="N3" s="170"/>
    </row>
    <row r="4" spans="1:14" s="31" customFormat="1" ht="25" customHeight="1">
      <c r="C4" s="171" t="s">
        <v>129</v>
      </c>
      <c r="D4" s="72"/>
      <c r="E4" s="172"/>
      <c r="F4" s="173" t="s">
        <v>130</v>
      </c>
      <c r="G4" s="174"/>
      <c r="H4" s="173" t="s">
        <v>131</v>
      </c>
      <c r="I4" s="169"/>
      <c r="J4" s="173" t="s">
        <v>132</v>
      </c>
      <c r="K4" s="170"/>
      <c r="L4" s="173" t="s">
        <v>133</v>
      </c>
      <c r="M4" s="170"/>
      <c r="N4" s="173" t="s">
        <v>134</v>
      </c>
    </row>
    <row r="5" spans="1:14" s="175" customFormat="1" ht="10" customHeight="1">
      <c r="E5" s="172"/>
      <c r="F5" s="174"/>
      <c r="G5" s="169"/>
      <c r="H5" s="174"/>
      <c r="I5" s="169"/>
      <c r="J5" s="174"/>
      <c r="K5" s="169"/>
      <c r="L5" s="174"/>
      <c r="M5" s="169"/>
      <c r="N5" s="174"/>
    </row>
    <row r="6" spans="1:14" s="31" customFormat="1" ht="25" customHeight="1" thickBot="1">
      <c r="C6" s="31" t="s">
        <v>135</v>
      </c>
      <c r="D6" s="74"/>
      <c r="E6" s="172"/>
      <c r="F6" s="207" t="s">
        <v>136</v>
      </c>
      <c r="G6" s="169"/>
      <c r="H6" s="207" t="s">
        <v>136</v>
      </c>
      <c r="I6" s="169"/>
      <c r="J6" s="207" t="s">
        <v>136</v>
      </c>
      <c r="K6" s="170"/>
      <c r="L6" s="207" t="s">
        <v>136</v>
      </c>
      <c r="M6" s="170"/>
      <c r="N6" s="207" t="s">
        <v>136</v>
      </c>
    </row>
    <row r="7" spans="1:14" s="176" customFormat="1" ht="10" customHeight="1">
      <c r="C7" s="166"/>
      <c r="E7" s="168"/>
      <c r="F7" s="177"/>
      <c r="G7" s="178"/>
      <c r="H7" s="177"/>
      <c r="I7" s="178"/>
      <c r="J7" s="177"/>
      <c r="K7" s="178"/>
      <c r="L7" s="177"/>
      <c r="M7" s="178"/>
      <c r="N7" s="177"/>
    </row>
    <row r="8" spans="1:14" s="108" customFormat="1" ht="25" customHeight="1">
      <c r="C8" s="179" t="s">
        <v>137</v>
      </c>
      <c r="D8" s="168" t="str">
        <f>'gunningscriterium SEB'!C12</f>
        <v>WERKTUIGEN</v>
      </c>
      <c r="E8" s="180"/>
      <c r="F8" s="208"/>
      <c r="G8" s="180"/>
      <c r="H8" s="208">
        <v>0</v>
      </c>
      <c r="I8" s="180"/>
      <c r="J8" s="208">
        <v>0</v>
      </c>
      <c r="K8" s="180"/>
      <c r="L8" s="208">
        <v>0</v>
      </c>
      <c r="M8" s="180"/>
      <c r="N8" s="208">
        <v>0</v>
      </c>
    </row>
    <row r="9" spans="1:14" s="176" customFormat="1" ht="10" customHeight="1">
      <c r="A9" s="181"/>
      <c r="B9" s="181"/>
      <c r="C9" s="182"/>
      <c r="D9" s="182"/>
      <c r="E9" s="183"/>
      <c r="F9" s="184"/>
      <c r="G9" s="185"/>
      <c r="H9" s="185"/>
      <c r="I9" s="185"/>
      <c r="J9" s="185"/>
      <c r="K9" s="185"/>
      <c r="L9" s="185"/>
      <c r="M9" s="185"/>
      <c r="N9" s="185"/>
    </row>
    <row r="10" spans="1:14" s="108" customFormat="1" ht="25" customHeight="1">
      <c r="A10" s="186"/>
      <c r="B10" s="186"/>
      <c r="C10" s="187" t="s">
        <v>138</v>
      </c>
      <c r="D10" s="188" t="str">
        <f>'gunningscriterium SEB'!C21</f>
        <v>TRANSPORTMIDDELEN (N1, N2 en N3)</v>
      </c>
      <c r="E10" s="188"/>
      <c r="F10" s="208"/>
      <c r="G10" s="180"/>
      <c r="H10" s="208">
        <v>0</v>
      </c>
      <c r="I10" s="180"/>
      <c r="J10" s="208">
        <v>0</v>
      </c>
      <c r="K10" s="180"/>
      <c r="L10" s="208">
        <v>0</v>
      </c>
      <c r="M10" s="180"/>
      <c r="N10" s="208">
        <v>0</v>
      </c>
    </row>
    <row r="11" spans="1:14" s="176" customFormat="1" ht="10" customHeight="1">
      <c r="A11" s="181"/>
      <c r="B11" s="181"/>
      <c r="C11" s="182"/>
      <c r="D11" s="182"/>
      <c r="E11" s="183"/>
      <c r="F11" s="184"/>
      <c r="G11" s="189"/>
      <c r="H11" s="185"/>
      <c r="I11" s="189"/>
      <c r="J11" s="185"/>
      <c r="K11" s="189"/>
      <c r="L11" s="185"/>
      <c r="M11" s="189"/>
      <c r="N11" s="185"/>
    </row>
    <row r="12" spans="1:14" s="109" customFormat="1" ht="40" customHeight="1">
      <c r="A12" s="190"/>
      <c r="B12" s="190"/>
      <c r="C12" s="187" t="s">
        <v>138</v>
      </c>
      <c r="D12" s="188" t="str">
        <f>'gunningscriterium SEB'!D2</f>
        <v>Schoon- en Emissieloos Bouwen</v>
      </c>
      <c r="E12" s="191"/>
      <c r="F12" s="192">
        <f>SUM(F8:F10)</f>
        <v>0</v>
      </c>
      <c r="G12" s="180"/>
      <c r="H12" s="192">
        <f>SUM(H8:H10)</f>
        <v>0</v>
      </c>
      <c r="I12" s="193"/>
      <c r="J12" s="192">
        <f>SUM(J8:J10)</f>
        <v>0</v>
      </c>
      <c r="K12" s="180"/>
      <c r="L12" s="192">
        <f>SUM(L8:L10)</f>
        <v>0</v>
      </c>
      <c r="M12" s="180"/>
      <c r="N12" s="192">
        <f>SUM(N8:N10)</f>
        <v>0</v>
      </c>
    </row>
    <row r="13" spans="1:14" s="3" customFormat="1" ht="10" customHeight="1">
      <c r="A13" s="181"/>
      <c r="B13" s="181"/>
      <c r="C13" s="182"/>
      <c r="D13" s="182"/>
      <c r="E13" s="183"/>
      <c r="F13" s="194"/>
      <c r="G13" s="189"/>
      <c r="H13" s="195"/>
      <c r="I13" s="189"/>
      <c r="J13" s="195"/>
      <c r="K13" s="196"/>
      <c r="L13" s="195"/>
      <c r="M13" s="196"/>
      <c r="N13" s="195"/>
    </row>
    <row r="14" spans="1:14" ht="40" customHeight="1">
      <c r="A14" s="197"/>
      <c r="B14" s="197"/>
      <c r="C14" s="187" t="s">
        <v>139</v>
      </c>
      <c r="D14" s="198"/>
      <c r="F14" s="209">
        <v>0</v>
      </c>
      <c r="G14" s="180"/>
      <c r="H14" s="209">
        <v>0</v>
      </c>
      <c r="I14" s="180"/>
      <c r="J14" s="209">
        <v>0</v>
      </c>
      <c r="K14" s="180"/>
      <c r="L14" s="209">
        <v>0</v>
      </c>
      <c r="M14" s="180"/>
      <c r="N14" s="209">
        <v>0</v>
      </c>
    </row>
    <row r="15" spans="1:14" s="167" customFormat="1" ht="10" customHeight="1" thickBot="1">
      <c r="A15" s="181"/>
      <c r="B15" s="181"/>
      <c r="C15" s="182"/>
      <c r="D15" s="182"/>
      <c r="E15" s="183"/>
      <c r="F15" s="75"/>
      <c r="G15" s="73"/>
      <c r="H15" s="73"/>
      <c r="I15" s="73"/>
      <c r="J15" s="73"/>
      <c r="K15" s="73"/>
      <c r="L15" s="73"/>
      <c r="M15" s="73"/>
      <c r="N15" s="73"/>
    </row>
    <row r="16" spans="1:14" s="167" customFormat="1" ht="40" customHeight="1" thickBot="1">
      <c r="C16" s="199" t="s">
        <v>140</v>
      </c>
      <c r="D16" s="200"/>
      <c r="F16" s="201">
        <f>F14-F12</f>
        <v>0</v>
      </c>
      <c r="G16" s="73"/>
      <c r="H16" s="201">
        <f>H14-H12</f>
        <v>0</v>
      </c>
      <c r="I16" s="73"/>
      <c r="J16" s="201">
        <f>J14-J12</f>
        <v>0</v>
      </c>
      <c r="K16" s="73"/>
      <c r="L16" s="201">
        <f>L14-L12</f>
        <v>0</v>
      </c>
      <c r="M16" s="73"/>
      <c r="N16" s="201">
        <f>N14-N12</f>
        <v>0</v>
      </c>
    </row>
    <row r="17" spans="3:14" ht="10" customHeight="1" thickBot="1"/>
    <row r="18" spans="3:14" s="167" customFormat="1" ht="40" customHeight="1" thickBot="1">
      <c r="C18" s="171" t="s">
        <v>141</v>
      </c>
      <c r="D18" s="202"/>
      <c r="F18" s="203" t="str">
        <f>IF($D$4=1,1,IF($D$4=2,RANK(F16,$F$16:$H$16,1),(IF($D$4=3,RANK(F16,$F$16:$J$16,1),IF($D$4=4,RANK(F16,$F$16:$L$16,1),IF($D$4=5,RANK(F16,$F$16:$N$16,1),""))))))</f>
        <v/>
      </c>
      <c r="G18" s="204"/>
      <c r="H18" s="203" t="str">
        <f>IF($D$4=2,RANK(H16,$F$16:$H$16,1),(IF($D$4=3,RANK(H16,$F$16:$J$16,1),IF($D$4=4,RANK(H16,$F$16:$L$16,1),IF($D$4=5,RANK(H16,$F$16:$N$16,1),"")))))</f>
        <v/>
      </c>
      <c r="I18" s="204"/>
      <c r="J18" s="203" t="str">
        <f>IF($D$4=2,"",IF($D$4=3,RANK(J16,$F$16:$J$16,1),IF($D$4=4,RANK(J16,$F$16:$L$16,1),IF($D$4=5,RANK(J16,$F$16:$N$16,1),""))))</f>
        <v/>
      </c>
      <c r="K18" s="204"/>
      <c r="L18" s="203" t="str">
        <f>IF($D$4=2,"",IF($D$4=3,"",IF($D$4=4,RANK(L16,$F$16:$L$16,1),IF($D$4=5,RANK(L16,$F$16:$N$16,1),""))))</f>
        <v/>
      </c>
      <c r="M18" s="204"/>
      <c r="N18" s="203" t="str">
        <f>IF($D$4=2,"",IF($D$4=3,"",IF($D$4=4,"",IF($D$4=5,RANK(N16,$F$16:$N$16,1),""))))</f>
        <v/>
      </c>
    </row>
    <row r="19" spans="3:14" s="167" customFormat="1" ht="10" customHeight="1">
      <c r="C19" s="171"/>
      <c r="D19" s="202"/>
      <c r="F19" s="205"/>
      <c r="G19" s="204"/>
      <c r="H19" s="205"/>
      <c r="I19" s="204"/>
      <c r="J19" s="205"/>
      <c r="K19" s="204"/>
      <c r="L19" s="205"/>
      <c r="M19" s="204"/>
      <c r="N19" s="205"/>
    </row>
    <row r="20" spans="3:14" s="167" customFormat="1" ht="54" customHeight="1">
      <c r="C20" s="179" t="s">
        <v>142</v>
      </c>
      <c r="D20" s="202"/>
      <c r="F20" s="210"/>
      <c r="G20" s="204"/>
      <c r="H20" s="210"/>
      <c r="I20" s="204"/>
      <c r="J20" s="210"/>
      <c r="K20" s="204"/>
      <c r="L20" s="210"/>
      <c r="M20" s="204"/>
      <c r="N20" s="210"/>
    </row>
    <row r="22" spans="3:14" ht="54" customHeight="1">
      <c r="C22" t="s">
        <v>58</v>
      </c>
      <c r="D22" s="211"/>
      <c r="E22" s="206"/>
      <c r="F22" s="206"/>
      <c r="G22" s="206"/>
    </row>
    <row r="24" spans="3:14" ht="15" customHeight="1">
      <c r="C24" t="s">
        <v>143</v>
      </c>
      <c r="D24" s="212"/>
      <c r="E24"/>
    </row>
  </sheetData>
  <sheetProtection formatCells="0" formatColumns="0" formatRows="0" insertColumns="0" insertRows="0" insertHyperlinks="0" sort="0" autoFilter="0" pivotTables="0"/>
  <conditionalFormatting sqref="A18:N19 O18:XFD20 A20:E20 G20 I20 K20 M20">
    <cfRule type="colorScale" priority="1">
      <colorScale>
        <cfvo type="min"/>
        <cfvo type="percent" val="50"/>
        <cfvo type="max"/>
        <color rgb="FF63BE7B"/>
        <color rgb="FFFFEB84"/>
        <color rgb="FFF8696B"/>
      </colorScale>
    </cfRule>
  </conditionalFormatting>
  <pageMargins left="0.25" right="0.25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D9C2-4BB6-49FF-AA6F-E58C30A347E5}">
  <sheetPr codeName="Blad5">
    <tabColor theme="0"/>
  </sheetPr>
  <dimension ref="B2:H110"/>
  <sheetViews>
    <sheetView topLeftCell="K10" workbookViewId="0">
      <selection activeCell="K10" sqref="K10"/>
    </sheetView>
  </sheetViews>
  <sheetFormatPr defaultColWidth="8.7265625" defaultRowHeight="21.75" customHeight="1"/>
  <cols>
    <col min="1" max="1" width="3.54296875" style="383" customWidth="1"/>
    <col min="2" max="2" width="7.81640625" style="383" customWidth="1"/>
    <col min="3" max="3" width="5.7265625" style="383" customWidth="1"/>
    <col min="4" max="4" width="114.453125" style="383" customWidth="1"/>
    <col min="5" max="5" width="18" style="383" hidden="1" customWidth="1"/>
    <col min="6" max="6" width="8.453125" style="383" hidden="1" customWidth="1"/>
    <col min="7" max="8" width="8.7265625" style="383" customWidth="1"/>
    <col min="9" max="16384" width="8.7265625" style="383"/>
  </cols>
  <sheetData>
    <row r="2" spans="2:8" ht="21.75" customHeight="1">
      <c r="B2" s="401" t="s">
        <v>144</v>
      </c>
      <c r="C2" s="402"/>
      <c r="D2" s="394"/>
      <c r="E2" s="384"/>
      <c r="F2" s="384"/>
      <c r="G2" s="384"/>
      <c r="H2" s="384"/>
    </row>
    <row r="4" spans="2:8" ht="60.75" customHeight="1">
      <c r="C4" s="385"/>
    </row>
    <row r="5" spans="2:8" ht="21.75" customHeight="1">
      <c r="B5" s="397" t="s">
        <v>145</v>
      </c>
      <c r="C5" s="398"/>
      <c r="D5" s="399"/>
    </row>
    <row r="6" spans="2:8" ht="21.75" customHeight="1">
      <c r="B6" s="400"/>
      <c r="C6" s="459" t="s">
        <v>146</v>
      </c>
      <c r="D6" s="459"/>
    </row>
    <row r="7" spans="2:8" ht="21.75" customHeight="1">
      <c r="B7" s="390"/>
      <c r="C7" s="390"/>
      <c r="D7" s="391" t="s">
        <v>147</v>
      </c>
      <c r="E7" s="387" t="s">
        <v>148</v>
      </c>
      <c r="F7" s="387" t="s">
        <v>148</v>
      </c>
    </row>
    <row r="8" spans="2:8" ht="21.75" customHeight="1">
      <c r="B8" s="390"/>
      <c r="C8" s="390"/>
      <c r="D8" s="391" t="s">
        <v>149</v>
      </c>
      <c r="E8" s="387" t="s">
        <v>148</v>
      </c>
      <c r="F8" s="387" t="s">
        <v>148</v>
      </c>
    </row>
    <row r="9" spans="2:8" ht="21.75" customHeight="1">
      <c r="B9" s="390"/>
      <c r="C9" s="390"/>
      <c r="D9" s="391" t="s">
        <v>150</v>
      </c>
      <c r="E9" s="387" t="s">
        <v>148</v>
      </c>
      <c r="F9" s="387" t="s">
        <v>148</v>
      </c>
    </row>
    <row r="10" spans="2:8" ht="23.25" customHeight="1">
      <c r="B10" s="390"/>
      <c r="C10" s="390"/>
      <c r="D10" s="391" t="s">
        <v>151</v>
      </c>
      <c r="E10" s="387" t="s">
        <v>148</v>
      </c>
      <c r="F10" s="387" t="s">
        <v>148</v>
      </c>
      <c r="G10" s="387"/>
    </row>
    <row r="11" spans="2:8" ht="21.75" customHeight="1">
      <c r="B11" s="390"/>
      <c r="C11" s="390"/>
      <c r="D11" s="391" t="s">
        <v>152</v>
      </c>
      <c r="E11" s="387" t="s">
        <v>148</v>
      </c>
      <c r="F11" s="387" t="s">
        <v>148</v>
      </c>
      <c r="G11" s="387"/>
    </row>
    <row r="12" spans="2:8" ht="21.75" customHeight="1">
      <c r="B12" s="390"/>
      <c r="C12" s="390"/>
      <c r="D12" s="391" t="s">
        <v>153</v>
      </c>
      <c r="E12" s="387" t="s">
        <v>148</v>
      </c>
      <c r="F12" s="387" t="s">
        <v>148</v>
      </c>
      <c r="G12" s="387"/>
    </row>
    <row r="13" spans="2:8" ht="21.75" customHeight="1">
      <c r="B13" s="390"/>
      <c r="C13" s="390"/>
      <c r="D13" s="391" t="s">
        <v>154</v>
      </c>
      <c r="E13" s="387" t="s">
        <v>148</v>
      </c>
      <c r="F13" s="387" t="s">
        <v>148</v>
      </c>
      <c r="G13" s="387"/>
    </row>
    <row r="14" spans="2:8" ht="21.75" customHeight="1">
      <c r="B14" s="390"/>
      <c r="C14" s="390"/>
      <c r="D14" s="391" t="s">
        <v>155</v>
      </c>
      <c r="E14" s="387" t="s">
        <v>148</v>
      </c>
      <c r="F14" s="387" t="s">
        <v>148</v>
      </c>
      <c r="G14" s="387"/>
    </row>
    <row r="15" spans="2:8" ht="21.75" customHeight="1">
      <c r="B15" s="390"/>
      <c r="C15" s="390"/>
      <c r="D15" s="391" t="s">
        <v>156</v>
      </c>
      <c r="E15" s="387" t="s">
        <v>148</v>
      </c>
      <c r="F15" s="387" t="s">
        <v>148</v>
      </c>
      <c r="G15" s="387"/>
    </row>
    <row r="16" spans="2:8" ht="21.75" customHeight="1">
      <c r="B16" s="390"/>
      <c r="C16" s="390"/>
      <c r="D16" s="391" t="s">
        <v>157</v>
      </c>
      <c r="E16" s="387" t="s">
        <v>148</v>
      </c>
      <c r="F16" s="387" t="s">
        <v>148</v>
      </c>
      <c r="G16" s="387"/>
    </row>
    <row r="17" spans="2:7" ht="21.75" customHeight="1">
      <c r="B17" s="390"/>
      <c r="C17" s="390"/>
      <c r="D17" s="391" t="s">
        <v>158</v>
      </c>
      <c r="E17" s="387" t="s">
        <v>148</v>
      </c>
      <c r="F17" s="387" t="s">
        <v>148</v>
      </c>
      <c r="G17" s="387"/>
    </row>
    <row r="18" spans="2:7" ht="21.75" customHeight="1">
      <c r="B18" s="390"/>
      <c r="C18" s="390"/>
      <c r="D18" s="391" t="s">
        <v>159</v>
      </c>
      <c r="E18" s="387" t="s">
        <v>148</v>
      </c>
      <c r="F18" s="387" t="s">
        <v>148</v>
      </c>
      <c r="G18" s="387"/>
    </row>
    <row r="19" spans="2:7" ht="21.75" customHeight="1">
      <c r="B19" s="390"/>
      <c r="C19" s="390"/>
      <c r="D19" s="391" t="s">
        <v>160</v>
      </c>
      <c r="E19" s="387" t="s">
        <v>148</v>
      </c>
      <c r="F19" s="387" t="s">
        <v>148</v>
      </c>
      <c r="G19" s="387"/>
    </row>
    <row r="20" spans="2:7" ht="21.75" customHeight="1">
      <c r="B20" s="390"/>
      <c r="C20" s="390"/>
      <c r="D20" s="391" t="s">
        <v>161</v>
      </c>
      <c r="E20" s="387" t="s">
        <v>148</v>
      </c>
      <c r="F20" s="387" t="s">
        <v>148</v>
      </c>
      <c r="G20" s="387"/>
    </row>
    <row r="21" spans="2:7" ht="21.75" customHeight="1">
      <c r="B21" s="390"/>
      <c r="C21" s="390"/>
      <c r="D21" s="391" t="s">
        <v>162</v>
      </c>
      <c r="E21" s="387" t="s">
        <v>148</v>
      </c>
      <c r="F21" s="387" t="s">
        <v>148</v>
      </c>
      <c r="G21" s="387"/>
    </row>
    <row r="22" spans="2:7" ht="21.75" customHeight="1">
      <c r="B22" s="390"/>
      <c r="C22" s="390"/>
      <c r="D22" s="391" t="s">
        <v>163</v>
      </c>
      <c r="E22" s="387" t="s">
        <v>148</v>
      </c>
      <c r="F22" s="387" t="s">
        <v>148</v>
      </c>
      <c r="G22" s="387"/>
    </row>
    <row r="23" spans="2:7" ht="21.75" customHeight="1">
      <c r="B23" s="390"/>
      <c r="C23" s="390"/>
      <c r="D23" s="391" t="s">
        <v>164</v>
      </c>
      <c r="E23" s="387" t="s">
        <v>148</v>
      </c>
      <c r="F23" s="387" t="s">
        <v>165</v>
      </c>
      <c r="G23" s="387"/>
    </row>
    <row r="24" spans="2:7" ht="21.75" customHeight="1">
      <c r="B24" s="390"/>
      <c r="C24" s="390"/>
      <c r="D24" s="391" t="s">
        <v>166</v>
      </c>
      <c r="E24" s="387" t="s">
        <v>148</v>
      </c>
      <c r="F24" s="387" t="s">
        <v>148</v>
      </c>
      <c r="G24" s="387"/>
    </row>
    <row r="25" spans="2:7" ht="21.75" customHeight="1">
      <c r="B25" s="390"/>
      <c r="C25" s="390"/>
      <c r="D25" s="391" t="s">
        <v>167</v>
      </c>
      <c r="E25" s="387" t="s">
        <v>148</v>
      </c>
      <c r="F25" s="387" t="s">
        <v>148</v>
      </c>
      <c r="G25" s="387"/>
    </row>
    <row r="26" spans="2:7" ht="21.75" customHeight="1">
      <c r="B26" s="390"/>
      <c r="C26" s="390"/>
      <c r="D26" s="391" t="s">
        <v>168</v>
      </c>
      <c r="E26" s="387" t="s">
        <v>148</v>
      </c>
      <c r="F26" s="387" t="s">
        <v>148</v>
      </c>
      <c r="G26" s="387"/>
    </row>
    <row r="27" spans="2:7" ht="21.75" customHeight="1">
      <c r="B27" s="390"/>
      <c r="C27" s="390"/>
      <c r="D27" s="391" t="s">
        <v>169</v>
      </c>
      <c r="E27" s="387" t="s">
        <v>148</v>
      </c>
      <c r="F27" s="387" t="s">
        <v>148</v>
      </c>
      <c r="G27" s="387"/>
    </row>
    <row r="28" spans="2:7" ht="21.75" customHeight="1">
      <c r="B28" s="390"/>
      <c r="C28" s="390"/>
      <c r="D28" s="391" t="s">
        <v>170</v>
      </c>
      <c r="E28" s="387" t="s">
        <v>148</v>
      </c>
      <c r="F28" s="387" t="s">
        <v>148</v>
      </c>
      <c r="G28" s="387"/>
    </row>
    <row r="29" spans="2:7" ht="21.75" customHeight="1">
      <c r="B29" s="390"/>
      <c r="C29" s="390"/>
      <c r="D29" s="391" t="s">
        <v>171</v>
      </c>
      <c r="E29" s="387" t="s">
        <v>148</v>
      </c>
      <c r="F29" s="387" t="s">
        <v>148</v>
      </c>
      <c r="G29" s="387"/>
    </row>
    <row r="30" spans="2:7" ht="21.75" customHeight="1">
      <c r="B30" s="390"/>
      <c r="C30" s="390"/>
      <c r="D30" s="391" t="s">
        <v>172</v>
      </c>
      <c r="E30" s="387" t="s">
        <v>148</v>
      </c>
      <c r="F30" s="387" t="s">
        <v>148</v>
      </c>
      <c r="G30" s="387"/>
    </row>
    <row r="31" spans="2:7" ht="21.75" customHeight="1">
      <c r="B31" s="390"/>
      <c r="C31" s="390"/>
      <c r="D31" s="391" t="s">
        <v>173</v>
      </c>
      <c r="E31" s="387" t="s">
        <v>148</v>
      </c>
      <c r="F31" s="387" t="s">
        <v>148</v>
      </c>
      <c r="G31" s="387"/>
    </row>
    <row r="32" spans="2:7" ht="21.75" customHeight="1">
      <c r="B32" s="390"/>
      <c r="C32" s="390"/>
      <c r="D32" s="391" t="s">
        <v>174</v>
      </c>
      <c r="E32" s="387" t="s">
        <v>148</v>
      </c>
      <c r="F32" s="387" t="s">
        <v>165</v>
      </c>
      <c r="G32" s="387"/>
    </row>
    <row r="33" spans="2:7" ht="21.75" customHeight="1">
      <c r="B33" s="390"/>
      <c r="C33" s="390"/>
      <c r="D33" s="391" t="s">
        <v>175</v>
      </c>
      <c r="E33" s="387" t="s">
        <v>148</v>
      </c>
      <c r="F33" s="387" t="s">
        <v>148</v>
      </c>
      <c r="G33" s="387"/>
    </row>
    <row r="34" spans="2:7" ht="21.75" customHeight="1">
      <c r="B34" s="390"/>
      <c r="C34" s="390"/>
      <c r="D34" s="391" t="s">
        <v>176</v>
      </c>
      <c r="E34" s="387" t="s">
        <v>148</v>
      </c>
      <c r="F34" s="387" t="s">
        <v>148</v>
      </c>
      <c r="G34" s="387"/>
    </row>
    <row r="35" spans="2:7" ht="21.75" customHeight="1">
      <c r="B35" s="390"/>
      <c r="C35" s="390"/>
      <c r="D35" s="391" t="s">
        <v>177</v>
      </c>
      <c r="E35" s="387" t="s">
        <v>148</v>
      </c>
      <c r="F35" s="387" t="s">
        <v>148</v>
      </c>
      <c r="G35" s="387"/>
    </row>
    <row r="36" spans="2:7" ht="21.75" customHeight="1">
      <c r="B36" s="390"/>
      <c r="C36" s="390"/>
      <c r="D36" s="391" t="s">
        <v>178</v>
      </c>
      <c r="E36" s="387" t="s">
        <v>148</v>
      </c>
      <c r="F36" s="387" t="s">
        <v>148</v>
      </c>
      <c r="G36" s="387"/>
    </row>
    <row r="37" spans="2:7" ht="21.75" customHeight="1">
      <c r="B37" s="390"/>
      <c r="C37" s="390"/>
      <c r="D37" s="391" t="s">
        <v>179</v>
      </c>
      <c r="E37" s="387" t="s">
        <v>148</v>
      </c>
      <c r="F37" s="387" t="s">
        <v>148</v>
      </c>
      <c r="G37" s="387"/>
    </row>
    <row r="38" spans="2:7" ht="21.75" customHeight="1">
      <c r="B38" s="390"/>
      <c r="C38" s="390"/>
      <c r="D38" s="391" t="s">
        <v>180</v>
      </c>
      <c r="E38" s="387" t="s">
        <v>148</v>
      </c>
      <c r="F38" s="387" t="s">
        <v>148</v>
      </c>
      <c r="G38" s="387"/>
    </row>
    <row r="39" spans="2:7" ht="21.75" customHeight="1">
      <c r="B39" s="390"/>
      <c r="C39" s="390"/>
      <c r="D39" s="391" t="s">
        <v>181</v>
      </c>
      <c r="E39" s="387" t="s">
        <v>148</v>
      </c>
      <c r="F39" s="387" t="s">
        <v>148</v>
      </c>
      <c r="G39" s="387"/>
    </row>
    <row r="40" spans="2:7" ht="21.75" customHeight="1">
      <c r="B40" s="390"/>
      <c r="C40" s="390"/>
      <c r="D40" s="391" t="s">
        <v>182</v>
      </c>
      <c r="E40" s="387" t="s">
        <v>148</v>
      </c>
      <c r="F40" s="387" t="s">
        <v>148</v>
      </c>
      <c r="G40" s="387"/>
    </row>
    <row r="41" spans="2:7" ht="21.75" customHeight="1">
      <c r="B41" s="390"/>
      <c r="C41" s="390"/>
      <c r="D41" s="391" t="s">
        <v>183</v>
      </c>
      <c r="E41" s="387" t="s">
        <v>148</v>
      </c>
      <c r="F41" s="387" t="s">
        <v>148</v>
      </c>
      <c r="G41" s="387"/>
    </row>
    <row r="42" spans="2:7" ht="21.75" customHeight="1">
      <c r="B42" s="390"/>
      <c r="C42" s="390"/>
      <c r="D42" s="391" t="s">
        <v>184</v>
      </c>
      <c r="E42" s="387" t="s">
        <v>148</v>
      </c>
      <c r="F42" s="387" t="s">
        <v>148</v>
      </c>
      <c r="G42" s="387"/>
    </row>
    <row r="43" spans="2:7" ht="21.75" customHeight="1">
      <c r="B43" s="390"/>
      <c r="C43" s="390"/>
      <c r="D43" s="391" t="s">
        <v>185</v>
      </c>
      <c r="E43" s="387" t="s">
        <v>148</v>
      </c>
      <c r="F43" s="387" t="s">
        <v>148</v>
      </c>
      <c r="G43" s="387"/>
    </row>
    <row r="44" spans="2:7" ht="21.75" customHeight="1">
      <c r="B44" s="390"/>
      <c r="C44" s="390"/>
      <c r="D44" s="391" t="s">
        <v>186</v>
      </c>
      <c r="E44" s="387" t="s">
        <v>148</v>
      </c>
      <c r="F44" s="387" t="s">
        <v>148</v>
      </c>
      <c r="G44" s="387"/>
    </row>
    <row r="45" spans="2:7" ht="21.75" customHeight="1">
      <c r="B45" s="390"/>
      <c r="C45" s="390"/>
      <c r="D45" s="391" t="s">
        <v>187</v>
      </c>
      <c r="E45" s="387" t="s">
        <v>148</v>
      </c>
      <c r="F45" s="387" t="s">
        <v>148</v>
      </c>
      <c r="G45" s="387"/>
    </row>
    <row r="46" spans="2:7" ht="21.75" customHeight="1">
      <c r="B46" s="390"/>
      <c r="C46" s="390"/>
      <c r="D46" s="391" t="s">
        <v>188</v>
      </c>
      <c r="E46" s="387" t="s">
        <v>148</v>
      </c>
      <c r="F46" s="387" t="s">
        <v>148</v>
      </c>
      <c r="G46" s="387"/>
    </row>
    <row r="47" spans="2:7" ht="21.75" customHeight="1">
      <c r="B47" s="390"/>
      <c r="C47" s="390"/>
      <c r="D47" s="391" t="s">
        <v>189</v>
      </c>
      <c r="E47" s="387" t="s">
        <v>148</v>
      </c>
      <c r="F47" s="387" t="s">
        <v>148</v>
      </c>
      <c r="G47" s="387"/>
    </row>
    <row r="48" spans="2:7" ht="21.75" customHeight="1">
      <c r="B48" s="390"/>
      <c r="C48" s="390"/>
      <c r="D48" s="391" t="s">
        <v>190</v>
      </c>
      <c r="E48" s="387" t="s">
        <v>148</v>
      </c>
      <c r="F48" s="387" t="s">
        <v>148</v>
      </c>
      <c r="G48" s="387"/>
    </row>
    <row r="49" spans="2:7" ht="21.75" customHeight="1">
      <c r="B49" s="390"/>
      <c r="C49" s="390"/>
      <c r="D49" s="391" t="s">
        <v>191</v>
      </c>
      <c r="E49" s="387" t="s">
        <v>148</v>
      </c>
      <c r="F49" s="387" t="s">
        <v>148</v>
      </c>
      <c r="G49" s="387"/>
    </row>
    <row r="50" spans="2:7" ht="21.75" customHeight="1">
      <c r="B50" s="390"/>
      <c r="C50" s="390"/>
      <c r="D50" s="391" t="s">
        <v>192</v>
      </c>
      <c r="E50" s="387" t="s">
        <v>148</v>
      </c>
      <c r="F50" s="387" t="s">
        <v>148</v>
      </c>
    </row>
    <row r="51" spans="2:7" ht="21.75" customHeight="1">
      <c r="B51" s="390"/>
      <c r="C51" s="458" t="s">
        <v>193</v>
      </c>
      <c r="D51" s="458"/>
      <c r="E51" s="387"/>
      <c r="F51" s="387"/>
      <c r="G51" s="388" t="s">
        <v>194</v>
      </c>
    </row>
    <row r="52" spans="2:7" ht="21.75" customHeight="1">
      <c r="B52" s="390"/>
      <c r="C52" s="390"/>
      <c r="D52" s="391" t="s">
        <v>195</v>
      </c>
      <c r="E52" s="387" t="s">
        <v>148</v>
      </c>
      <c r="F52" s="387" t="s">
        <v>165</v>
      </c>
      <c r="G52" s="387"/>
    </row>
    <row r="53" spans="2:7" ht="21.75" customHeight="1">
      <c r="B53" s="390"/>
      <c r="C53" s="390"/>
      <c r="D53" s="391" t="s">
        <v>196</v>
      </c>
      <c r="E53" s="387" t="s">
        <v>148</v>
      </c>
      <c r="F53" s="387" t="s">
        <v>148</v>
      </c>
      <c r="G53" s="387"/>
    </row>
    <row r="54" spans="2:7" ht="21.75" customHeight="1">
      <c r="B54" s="390"/>
      <c r="C54" s="390"/>
      <c r="D54" s="391" t="s">
        <v>197</v>
      </c>
      <c r="E54" s="387" t="s">
        <v>148</v>
      </c>
      <c r="F54" s="387" t="s">
        <v>165</v>
      </c>
      <c r="G54" s="387"/>
    </row>
    <row r="55" spans="2:7" ht="21.75" customHeight="1">
      <c r="B55" s="390"/>
      <c r="C55" s="390"/>
      <c r="D55" s="391" t="s">
        <v>198</v>
      </c>
      <c r="E55" s="387" t="s">
        <v>148</v>
      </c>
      <c r="F55" s="387" t="s">
        <v>165</v>
      </c>
      <c r="G55" s="387"/>
    </row>
    <row r="56" spans="2:7" ht="21.75" customHeight="1">
      <c r="B56" s="390"/>
      <c r="C56" s="390"/>
      <c r="D56" s="391" t="s">
        <v>199</v>
      </c>
      <c r="E56" s="387" t="s">
        <v>148</v>
      </c>
      <c r="F56" s="387" t="s">
        <v>165</v>
      </c>
      <c r="G56" s="387"/>
    </row>
    <row r="57" spans="2:7" ht="21.75" customHeight="1">
      <c r="B57" s="390"/>
      <c r="C57" s="390"/>
      <c r="D57" s="391" t="s">
        <v>200</v>
      </c>
      <c r="E57" s="387" t="s">
        <v>148</v>
      </c>
      <c r="F57" s="387" t="s">
        <v>165</v>
      </c>
      <c r="G57" s="387"/>
    </row>
    <row r="58" spans="2:7" ht="21.75" customHeight="1">
      <c r="B58" s="390"/>
      <c r="C58" s="390"/>
      <c r="D58" s="391" t="s">
        <v>201</v>
      </c>
      <c r="E58" s="387" t="s">
        <v>148</v>
      </c>
      <c r="F58" s="389" t="s">
        <v>202</v>
      </c>
      <c r="G58" s="389"/>
    </row>
    <row r="59" spans="2:7" ht="21.75" customHeight="1">
      <c r="B59" s="390"/>
      <c r="C59" s="458" t="s">
        <v>203</v>
      </c>
      <c r="D59" s="458"/>
      <c r="E59" s="387"/>
      <c r="F59" s="387"/>
      <c r="G59" s="387"/>
    </row>
    <row r="60" spans="2:7" ht="21.75" customHeight="1">
      <c r="B60" s="390"/>
      <c r="C60" s="390"/>
      <c r="D60" s="391" t="s">
        <v>204</v>
      </c>
      <c r="E60" s="387"/>
      <c r="F60" s="387"/>
      <c r="G60" s="387"/>
    </row>
    <row r="61" spans="2:7" ht="21.75" customHeight="1">
      <c r="B61" s="390"/>
      <c r="C61" s="390"/>
      <c r="D61" s="391" t="s">
        <v>205</v>
      </c>
      <c r="E61" s="387"/>
      <c r="F61" s="387"/>
      <c r="G61" s="387"/>
    </row>
    <row r="62" spans="2:7" ht="21.75" customHeight="1">
      <c r="B62" s="390"/>
      <c r="C62" s="390"/>
      <c r="D62" s="391" t="s">
        <v>206</v>
      </c>
      <c r="E62" s="387"/>
      <c r="F62" s="387"/>
      <c r="G62" s="387"/>
    </row>
    <row r="63" spans="2:7" ht="21.75" customHeight="1">
      <c r="B63" s="390"/>
      <c r="C63" s="390"/>
      <c r="D63" s="391" t="s">
        <v>207</v>
      </c>
      <c r="E63" s="387"/>
      <c r="F63" s="387"/>
      <c r="G63" s="387"/>
    </row>
    <row r="64" spans="2:7" ht="21.75" customHeight="1">
      <c r="B64" s="390"/>
      <c r="C64" s="390"/>
      <c r="D64" s="391" t="s">
        <v>208</v>
      </c>
      <c r="E64" s="387"/>
      <c r="F64" s="387"/>
      <c r="G64" s="387"/>
    </row>
    <row r="65" spans="2:7" s="394" customFormat="1" ht="22.5" customHeight="1">
      <c r="B65" s="397" t="s">
        <v>209</v>
      </c>
      <c r="E65" s="393"/>
      <c r="F65" s="393"/>
      <c r="G65" s="393"/>
    </row>
    <row r="66" spans="2:7" s="394" customFormat="1" ht="33.75" customHeight="1">
      <c r="B66" s="396"/>
      <c r="C66" s="458" t="s">
        <v>210</v>
      </c>
      <c r="D66" s="458"/>
      <c r="E66" s="393"/>
      <c r="F66" s="393"/>
      <c r="G66" s="393"/>
    </row>
    <row r="67" spans="2:7" ht="21.75" customHeight="1">
      <c r="B67" s="390"/>
      <c r="C67" s="390"/>
      <c r="D67" s="391" t="s">
        <v>211</v>
      </c>
      <c r="E67" s="387" t="s">
        <v>148</v>
      </c>
      <c r="F67" s="387" t="s">
        <v>148</v>
      </c>
      <c r="G67" s="387"/>
    </row>
    <row r="68" spans="2:7" ht="21.75" customHeight="1">
      <c r="B68" s="390"/>
      <c r="C68" s="390"/>
      <c r="D68" s="391" t="s">
        <v>212</v>
      </c>
      <c r="E68" s="387" t="s">
        <v>148</v>
      </c>
      <c r="F68" s="387" t="s">
        <v>148</v>
      </c>
      <c r="G68" s="387"/>
    </row>
    <row r="69" spans="2:7" ht="21.75" customHeight="1">
      <c r="B69" s="390"/>
      <c r="C69" s="390"/>
      <c r="D69" s="391" t="s">
        <v>213</v>
      </c>
      <c r="E69" s="387" t="s">
        <v>148</v>
      </c>
      <c r="F69" s="387" t="s">
        <v>148</v>
      </c>
      <c r="G69" s="387"/>
    </row>
    <row r="70" spans="2:7" ht="21.75" customHeight="1">
      <c r="B70" s="390"/>
      <c r="C70" s="390"/>
      <c r="D70" s="391" t="s">
        <v>214</v>
      </c>
      <c r="E70" s="387" t="s">
        <v>148</v>
      </c>
      <c r="F70" s="387" t="s">
        <v>148</v>
      </c>
      <c r="G70" s="387"/>
    </row>
    <row r="71" spans="2:7" ht="21.75" customHeight="1">
      <c r="B71" s="390"/>
      <c r="C71" s="390"/>
      <c r="D71" s="391" t="s">
        <v>215</v>
      </c>
      <c r="E71" s="387" t="s">
        <v>148</v>
      </c>
      <c r="F71" s="387" t="s">
        <v>148</v>
      </c>
      <c r="G71" s="387"/>
    </row>
    <row r="72" spans="2:7" ht="21.75" customHeight="1">
      <c r="B72" s="390"/>
      <c r="C72" s="390"/>
      <c r="D72" s="391" t="s">
        <v>216</v>
      </c>
      <c r="E72" s="387" t="s">
        <v>148</v>
      </c>
      <c r="F72" s="387" t="s">
        <v>148</v>
      </c>
      <c r="G72" s="387"/>
    </row>
    <row r="73" spans="2:7" ht="21.75" customHeight="1">
      <c r="B73" s="390"/>
      <c r="C73" s="390"/>
      <c r="D73" s="391" t="s">
        <v>217</v>
      </c>
      <c r="E73" s="387" t="s">
        <v>148</v>
      </c>
      <c r="F73" s="387" t="s">
        <v>148</v>
      </c>
      <c r="G73" s="387"/>
    </row>
    <row r="74" spans="2:7" ht="21.75" customHeight="1">
      <c r="B74" s="390"/>
      <c r="C74" s="390"/>
      <c r="D74" s="391" t="s">
        <v>218</v>
      </c>
      <c r="E74" s="387" t="s">
        <v>148</v>
      </c>
      <c r="F74" s="387" t="s">
        <v>148</v>
      </c>
      <c r="G74" s="387"/>
    </row>
    <row r="75" spans="2:7" ht="21.75" customHeight="1">
      <c r="B75" s="390"/>
      <c r="C75" s="390"/>
      <c r="D75" s="391" t="s">
        <v>219</v>
      </c>
      <c r="E75" s="387" t="s">
        <v>148</v>
      </c>
      <c r="F75" s="387" t="s">
        <v>148</v>
      </c>
      <c r="G75" s="387"/>
    </row>
    <row r="76" spans="2:7" ht="21.75" customHeight="1">
      <c r="B76" s="390"/>
      <c r="C76" s="390"/>
      <c r="D76" s="391" t="s">
        <v>220</v>
      </c>
      <c r="E76" s="387" t="s">
        <v>148</v>
      </c>
      <c r="F76" s="387" t="s">
        <v>148</v>
      </c>
      <c r="G76" s="387"/>
    </row>
    <row r="77" spans="2:7" ht="21.75" customHeight="1">
      <c r="B77" s="390"/>
      <c r="C77" s="390"/>
      <c r="D77" s="391" t="s">
        <v>221</v>
      </c>
      <c r="E77" s="387" t="s">
        <v>148</v>
      </c>
      <c r="F77" s="387" t="s">
        <v>148</v>
      </c>
      <c r="G77" s="387"/>
    </row>
    <row r="78" spans="2:7" ht="21.75" customHeight="1">
      <c r="B78" s="390"/>
      <c r="C78" s="390"/>
      <c r="D78" s="391" t="s">
        <v>222</v>
      </c>
      <c r="E78" s="387"/>
      <c r="F78" s="387"/>
      <c r="G78" s="387"/>
    </row>
    <row r="79" spans="2:7" ht="31.5" customHeight="1">
      <c r="B79" s="390"/>
      <c r="C79" s="458" t="s">
        <v>223</v>
      </c>
      <c r="D79" s="458"/>
      <c r="E79" s="387" t="s">
        <v>148</v>
      </c>
      <c r="F79" s="387" t="s">
        <v>148</v>
      </c>
      <c r="G79" s="387"/>
    </row>
    <row r="80" spans="2:7" ht="31.5" customHeight="1">
      <c r="B80" s="390"/>
      <c r="C80" s="390"/>
      <c r="D80" s="391" t="s">
        <v>224</v>
      </c>
      <c r="E80" s="387" t="s">
        <v>148</v>
      </c>
      <c r="F80" s="387" t="s">
        <v>148</v>
      </c>
      <c r="G80" s="387"/>
    </row>
    <row r="81" spans="2:7" ht="21.75" customHeight="1">
      <c r="B81" s="390"/>
      <c r="C81" s="390"/>
      <c r="D81" s="391" t="s">
        <v>225</v>
      </c>
      <c r="E81" s="387" t="s">
        <v>148</v>
      </c>
      <c r="F81" s="387" t="s">
        <v>165</v>
      </c>
      <c r="G81" s="387"/>
    </row>
    <row r="82" spans="2:7" ht="21.75" customHeight="1">
      <c r="B82" s="390"/>
      <c r="C82" s="390"/>
      <c r="D82" s="391" t="s">
        <v>226</v>
      </c>
      <c r="E82" s="387" t="s">
        <v>148</v>
      </c>
      <c r="F82" s="387" t="s">
        <v>148</v>
      </c>
      <c r="G82" s="387"/>
    </row>
    <row r="83" spans="2:7" s="394" customFormat="1" ht="21.75" customHeight="1">
      <c r="B83" s="397" t="s">
        <v>227</v>
      </c>
      <c r="C83" s="395"/>
      <c r="D83" s="392"/>
      <c r="E83" s="393"/>
      <c r="F83" s="393"/>
      <c r="G83" s="393"/>
    </row>
    <row r="84" spans="2:7" ht="21.75" customHeight="1">
      <c r="B84" s="390"/>
      <c r="C84" s="390"/>
      <c r="D84" s="391" t="s">
        <v>228</v>
      </c>
      <c r="E84" s="387" t="s">
        <v>148</v>
      </c>
      <c r="F84" s="387" t="s">
        <v>148</v>
      </c>
      <c r="G84" s="387"/>
    </row>
    <row r="85" spans="2:7" ht="21.75" customHeight="1">
      <c r="B85" s="390"/>
      <c r="C85" s="390"/>
      <c r="D85" s="391" t="s">
        <v>229</v>
      </c>
      <c r="E85" s="387" t="s">
        <v>148</v>
      </c>
      <c r="F85" s="387" t="s">
        <v>148</v>
      </c>
      <c r="G85" s="387"/>
    </row>
    <row r="86" spans="2:7" ht="21.75" customHeight="1">
      <c r="B86" s="390"/>
      <c r="C86" s="390"/>
      <c r="D86" s="391" t="s">
        <v>230</v>
      </c>
      <c r="E86" s="387"/>
      <c r="F86" s="387"/>
    </row>
    <row r="87" spans="2:7" ht="21.75" customHeight="1">
      <c r="B87" s="390"/>
      <c r="C87" s="390"/>
      <c r="D87" s="391" t="s">
        <v>231</v>
      </c>
      <c r="E87" s="387"/>
      <c r="F87" s="387"/>
    </row>
    <row r="88" spans="2:7" ht="21.75" customHeight="1">
      <c r="B88" s="390"/>
      <c r="C88" s="390"/>
      <c r="D88" s="391" t="s">
        <v>232</v>
      </c>
      <c r="E88" s="387"/>
      <c r="F88" s="387"/>
    </row>
    <row r="89" spans="2:7" ht="21.75" customHeight="1">
      <c r="B89" s="390"/>
      <c r="C89" s="390"/>
      <c r="D89" s="391" t="s">
        <v>233</v>
      </c>
      <c r="E89" s="387"/>
      <c r="F89" s="387"/>
    </row>
    <row r="90" spans="2:7" ht="21.75" customHeight="1">
      <c r="B90" s="390"/>
      <c r="C90" s="390"/>
      <c r="D90" s="391" t="s">
        <v>234</v>
      </c>
      <c r="E90" s="387"/>
      <c r="F90" s="387"/>
    </row>
    <row r="91" spans="2:7" ht="21.75" customHeight="1">
      <c r="D91" s="386"/>
      <c r="E91" s="387"/>
      <c r="F91" s="387"/>
    </row>
    <row r="92" spans="2:7" ht="21.75" customHeight="1">
      <c r="E92" s="387"/>
      <c r="F92" s="387"/>
    </row>
    <row r="93" spans="2:7" ht="21.75" customHeight="1">
      <c r="E93" s="387"/>
      <c r="F93" s="387"/>
    </row>
    <row r="94" spans="2:7" ht="21.75" customHeight="1">
      <c r="E94" s="387"/>
      <c r="F94" s="387"/>
    </row>
    <row r="95" spans="2:7" ht="21.75" customHeight="1">
      <c r="E95" s="387"/>
      <c r="F95" s="387"/>
    </row>
    <row r="96" spans="2:7" ht="21.75" customHeight="1">
      <c r="E96" s="387"/>
      <c r="F96" s="387"/>
    </row>
    <row r="97" spans="5:6" ht="21.75" customHeight="1">
      <c r="E97" s="387"/>
      <c r="F97" s="387"/>
    </row>
    <row r="98" spans="5:6" ht="21.75" customHeight="1">
      <c r="E98" s="387"/>
      <c r="F98" s="387"/>
    </row>
    <row r="99" spans="5:6" ht="21.75" customHeight="1">
      <c r="E99" s="387"/>
      <c r="F99" s="387"/>
    </row>
    <row r="100" spans="5:6" ht="21.75" customHeight="1">
      <c r="E100" s="387"/>
      <c r="F100" s="387"/>
    </row>
    <row r="101" spans="5:6" ht="21.75" customHeight="1">
      <c r="E101" s="387"/>
      <c r="F101" s="387"/>
    </row>
    <row r="102" spans="5:6" ht="21.75" customHeight="1">
      <c r="E102" s="387"/>
      <c r="F102" s="387"/>
    </row>
    <row r="103" spans="5:6" ht="21.75" customHeight="1">
      <c r="E103" s="387"/>
      <c r="F103" s="387"/>
    </row>
    <row r="104" spans="5:6" ht="21.75" customHeight="1">
      <c r="E104" s="387"/>
      <c r="F104" s="387"/>
    </row>
    <row r="105" spans="5:6" ht="21.75" customHeight="1">
      <c r="E105" s="387"/>
      <c r="F105" s="387"/>
    </row>
    <row r="106" spans="5:6" ht="21.75" customHeight="1">
      <c r="E106" s="387"/>
      <c r="F106" s="387"/>
    </row>
    <row r="107" spans="5:6" ht="21.75" customHeight="1">
      <c r="E107" s="387"/>
      <c r="F107" s="387"/>
    </row>
    <row r="108" spans="5:6" ht="21.75" customHeight="1">
      <c r="E108" s="387"/>
      <c r="F108" s="387"/>
    </row>
    <row r="109" spans="5:6" ht="21.75" customHeight="1">
      <c r="E109" s="387"/>
      <c r="F109" s="387"/>
    </row>
    <row r="110" spans="5:6" ht="21.75" customHeight="1">
      <c r="E110" s="387"/>
      <c r="F110" s="387"/>
    </row>
  </sheetData>
  <sheetProtection formatCells="0" formatColumns="0" formatRows="0" insertColumns="0" insertRows="0" insertHyperlinks="0" sort="0" autoFilter="0" pivotTables="0"/>
  <dataConsolidate/>
  <mergeCells count="5">
    <mergeCell ref="C66:D66"/>
    <mergeCell ref="C79:D79"/>
    <mergeCell ref="C59:D59"/>
    <mergeCell ref="C51:D51"/>
    <mergeCell ref="C6:D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19" ma:contentTypeDescription="Een nieuw document maken." ma:contentTypeScope="" ma:versionID="2480cba5bcfa93e42dc7048fcad517e0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4f9f65376833bd44a00002cc3b69ce3f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a0df825399604963aac3cebdc647a116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637dd32-25ea-40d5-98fd-2b53c1c00bcd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a0df825399604963aac3cebdc647a116" ma:index="12" nillable="true" ma:taxonomy="true" ma:internalName="a0df825399604963aac3cebdc647a116" ma:taxonomyFieldName="Afdeling" ma:displayName="Afdeling" ma:default="2;#JUR|c13dae60-aece-4cd4-a722-d80de7d0f43c" ma:fieldId="{a0df8253-9960-4963-aac3-cebdc647a116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f8b349-3925-43c0-afb0-a9f218744f17">
      <Terms xmlns="http://schemas.microsoft.com/office/infopath/2007/PartnerControls"/>
    </lcf76f155ced4ddcb4097134ff3c332f>
    <a0df825399604963aac3cebdc647a116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a0df825399604963aac3cebdc647a116>
    <TaxCatchAll xmlns="968092ac-094d-4b25-8875-bf4b9d8d8c13">
      <Value>2</Value>
    </TaxCatchAll>
    <SharedWithUsers xmlns="a0cf0202-a5c5-484a-8f56-a5c31f00845a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9C4BC82-6445-4A66-806C-B3CCCDBCA8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B94354-5F46-47DD-B926-0A0970144F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8092ac-094d-4b25-8875-bf4b9d8d8c13"/>
    <ds:schemaRef ds:uri="a0cf0202-a5c5-484a-8f56-a5c31f00845a"/>
    <ds:schemaRef ds:uri="f7f8b349-3925-43c0-afb0-a9f218744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F29C01-931F-4E9C-B012-4CD8EE32A7C4}">
  <ds:schemaRefs>
    <ds:schemaRef ds:uri="http://schemas.microsoft.com/office/2006/metadata/properties"/>
    <ds:schemaRef ds:uri="f7f8b349-3925-43c0-afb0-a9f218744f17"/>
    <ds:schemaRef ds:uri="http://schemas.microsoft.com/office/infopath/2007/PartnerControls"/>
    <ds:schemaRef ds:uri="http://purl.org/dc/terms/"/>
    <ds:schemaRef ds:uri="http://schemas.microsoft.com/office/2006/documentManagement/types"/>
    <ds:schemaRef ds:uri="a0cf0202-a5c5-484a-8f56-a5c31f00845a"/>
    <ds:schemaRef ds:uri="http://purl.org/dc/dcmitype/"/>
    <ds:schemaRef ds:uri="http://schemas.openxmlformats.org/package/2006/metadata/core-properties"/>
    <ds:schemaRef ds:uri="968092ac-094d-4b25-8875-bf4b9d8d8c13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gunningscriterium SEB</vt:lpstr>
      <vt:lpstr>invulblad opdrachtnemer</vt:lpstr>
      <vt:lpstr>logboek opdrachtnemer</vt:lpstr>
      <vt:lpstr>subsidie opdrachtgever</vt:lpstr>
      <vt:lpstr>beoordeling opdrachtgever</vt:lpstr>
      <vt:lpstr>machinelijst SEB</vt:lpstr>
      <vt:lpstr>'beoordeling opdrachtgever'!Afdrukbereik</vt:lpstr>
      <vt:lpstr>'gunningscriterium SEB'!Afdrukbereik</vt:lpstr>
      <vt:lpstr>'invulblad opdrachtnemer'!Afdrukbereik</vt:lpstr>
      <vt:lpstr>'logboek opdrachtnemer'!Afdrukbereik</vt:lpstr>
      <vt:lpstr>'subsidie opdrachtgever'!Afdrukbereik</vt:lpstr>
      <vt:lpstr>machinelijst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Vieve Smulders</dc:creator>
  <cp:keywords/>
  <dc:description/>
  <cp:lastModifiedBy>Wiegers, Danielle</cp:lastModifiedBy>
  <cp:revision/>
  <dcterms:created xsi:type="dcterms:W3CDTF">2020-05-26T14:06:55Z</dcterms:created>
  <dcterms:modified xsi:type="dcterms:W3CDTF">2025-07-22T13:16:34Z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0x010100615D5A9AE3DF6246BD386C33CB842FE4</vt:lpwstr>
  </property>
  <property fmtid="{D5CDD505-2E9C-101B-9397-08002B2CF9AE}" pid="3" name="Order">
    <vt:r8>7300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Afdeling">
    <vt:lpwstr>2;#JUR|c13dae60-aece-4cd4-a722-d80de7d0f43c</vt:lpwstr>
  </property>
  <property fmtid="{D5CDD505-2E9C-101B-9397-08002B2CF9AE}" pid="11" name="MediaServiceImageTags">
    <vt:lpwstr/>
  </property>
</Properties>
</file>