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Schoonmaakonderhoud, sanitaire voorzieningen, glasbewassing en gevelreiniging/04. Nota van Inlichtingen/Nota 2/"/>
    </mc:Choice>
  </mc:AlternateContent>
  <xr:revisionPtr revIDLastSave="2" documentId="8_{407C49F4-666F-40ED-8709-5B6BBA46C981}" xr6:coauthVersionLast="47" xr6:coauthVersionMax="47" xr10:uidLastSave="{1D792C14-3896-416F-8C70-A9D87EE05DAC}"/>
  <workbookProtection workbookAlgorithmName="SHA-512" workbookHashValue="+lfVoL7WnPlfUbE8WYSgYutkSi6g08gTiWX4nN2ZwbHrCAZ/rrXPQ+4indepGQlT5sDvsvXfEaCGmvjP3TQI3Q==" workbookSaltValue="/h0NiWE5id4TmoNeeqTTrw==" workbookSpinCount="100000" lockStructure="1"/>
  <bookViews>
    <workbookView xWindow="28680" yWindow="-120" windowWidth="29040" windowHeight="15720" tabRatio="920" xr2:uid="{00000000-000D-0000-FFFF-FFFF00000000}"/>
  </bookViews>
  <sheets>
    <sheet name="Totale kosten" sheetId="56" r:id="rId1"/>
    <sheet name="Kosten schoonmaak HvdP en PU" sheetId="58" r:id="rId2"/>
    <sheet name="Kosten schoonmaak Huurders" sheetId="57" r:id="rId3"/>
    <sheet name="Kosten schoonmaak Nevenlocaties" sheetId="53" r:id="rId4"/>
    <sheet name=" Integrale tarieven " sheetId="37" r:id="rId5"/>
    <sheet name="Sanitaire middelen" sheetId="61" r:id="rId6"/>
  </sheets>
  <definedNames>
    <definedName name="_xlnm.Print_Area" localSheetId="0">'Totale kosten'!$A$3:$H$26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8" l="1"/>
  <c r="E21" i="58"/>
  <c r="F21" i="58" s="1"/>
  <c r="I21" i="58" s="1"/>
  <c r="C18" i="56"/>
  <c r="G38" i="37"/>
  <c r="E38" i="37"/>
  <c r="C21" i="56"/>
  <c r="E37" i="37"/>
  <c r="F37" i="37" s="1"/>
  <c r="G37" i="37" s="1"/>
  <c r="E29" i="37"/>
  <c r="F29" i="37" s="1"/>
  <c r="G29" i="37" s="1"/>
  <c r="E30" i="37"/>
  <c r="F30" i="37"/>
  <c r="G30" i="37"/>
  <c r="E31" i="37"/>
  <c r="F31" i="37"/>
  <c r="G31" i="37"/>
  <c r="E32" i="37"/>
  <c r="F32" i="37"/>
  <c r="G32" i="37" s="1"/>
  <c r="E33" i="37"/>
  <c r="F33" i="37" s="1"/>
  <c r="G33" i="37" s="1"/>
  <c r="E34" i="37"/>
  <c r="F34" i="37"/>
  <c r="G34" i="37"/>
  <c r="E35" i="37"/>
  <c r="F35" i="37"/>
  <c r="G35" i="37"/>
  <c r="E36" i="37"/>
  <c r="F36" i="37"/>
  <c r="G36" i="37"/>
  <c r="E78" i="61"/>
  <c r="E77" i="61"/>
  <c r="E75" i="61"/>
  <c r="D81" i="61"/>
  <c r="E81" i="61" s="1"/>
  <c r="D80" i="61"/>
  <c r="E80" i="61" s="1"/>
  <c r="D79" i="61"/>
  <c r="E79" i="61" s="1"/>
  <c r="D78" i="61"/>
  <c r="D77" i="61"/>
  <c r="D76" i="61"/>
  <c r="E76" i="61" s="1"/>
  <c r="D75" i="61"/>
  <c r="H59" i="61"/>
  <c r="I59" i="61" s="1"/>
  <c r="H58" i="61"/>
  <c r="I58" i="61" s="1"/>
  <c r="H57" i="61"/>
  <c r="I57" i="61" s="1"/>
  <c r="G59" i="61"/>
  <c r="G58" i="61"/>
  <c r="G57" i="61"/>
  <c r="G56" i="61"/>
  <c r="H56" i="61" s="1"/>
  <c r="I56" i="61" s="1"/>
  <c r="G55" i="61"/>
  <c r="H55" i="61" s="1"/>
  <c r="I55" i="61" s="1"/>
  <c r="E24" i="37"/>
  <c r="F24" i="37" s="1"/>
  <c r="G24" i="37" s="1"/>
  <c r="E25" i="37"/>
  <c r="F25" i="37" s="1"/>
  <c r="G25" i="37" s="1"/>
  <c r="E26" i="37"/>
  <c r="F26" i="37" s="1"/>
  <c r="G26" i="37" s="1"/>
  <c r="E27" i="37"/>
  <c r="F27" i="37" s="1"/>
  <c r="G27" i="37" s="1"/>
  <c r="E28" i="37"/>
  <c r="F28" i="37" s="1"/>
  <c r="G28" i="37" s="1"/>
  <c r="E21" i="56" l="1"/>
  <c r="G21" i="56" s="1"/>
  <c r="I60" i="61"/>
  <c r="G60" i="61"/>
  <c r="G76" i="61"/>
  <c r="G77" i="61"/>
  <c r="H77" i="61" s="1"/>
  <c r="G78" i="61"/>
  <c r="H78" i="61" s="1"/>
  <c r="G79" i="61"/>
  <c r="H79" i="61" s="1"/>
  <c r="G80" i="61"/>
  <c r="H80" i="61" s="1"/>
  <c r="G81" i="61"/>
  <c r="H81" i="61" s="1"/>
  <c r="G75" i="61"/>
  <c r="H75" i="61" s="1"/>
  <c r="E64" i="61"/>
  <c r="F64" i="61" s="1"/>
  <c r="G64" i="61"/>
  <c r="H64" i="61"/>
  <c r="I64" i="61"/>
  <c r="E65" i="61"/>
  <c r="F65" i="61" s="1"/>
  <c r="G65" i="61"/>
  <c r="H65" i="61"/>
  <c r="I65" i="61"/>
  <c r="E66" i="61"/>
  <c r="F66" i="61"/>
  <c r="G66" i="61"/>
  <c r="H66" i="61" s="1"/>
  <c r="I66" i="61" s="1"/>
  <c r="E67" i="61"/>
  <c r="F67" i="61" s="1"/>
  <c r="G67" i="61"/>
  <c r="H67" i="61"/>
  <c r="I67" i="61"/>
  <c r="E68" i="61"/>
  <c r="F68" i="61"/>
  <c r="G68" i="61"/>
  <c r="H68" i="61"/>
  <c r="E69" i="61"/>
  <c r="F69" i="61"/>
  <c r="G69" i="61"/>
  <c r="I69" i="61" s="1"/>
  <c r="H69" i="61"/>
  <c r="E70" i="61"/>
  <c r="F70" i="61"/>
  <c r="G70" i="61"/>
  <c r="H70" i="61" s="1"/>
  <c r="E71" i="61"/>
  <c r="F71" i="61" s="1"/>
  <c r="G71" i="61"/>
  <c r="H71" i="61" s="1"/>
  <c r="G63" i="61"/>
  <c r="G72" i="61" s="1"/>
  <c r="E63" i="61"/>
  <c r="F63" i="61" s="1"/>
  <c r="G48" i="61"/>
  <c r="G49" i="61"/>
  <c r="G50" i="61"/>
  <c r="G51" i="61"/>
  <c r="G47" i="61"/>
  <c r="H51" i="61"/>
  <c r="I51" i="61" s="1"/>
  <c r="I68" i="61" l="1"/>
  <c r="I70" i="61"/>
  <c r="G82" i="61"/>
  <c r="H76" i="61"/>
  <c r="H82" i="61" s="1"/>
  <c r="H48" i="61"/>
  <c r="I48" i="61" s="1"/>
  <c r="I71" i="61"/>
  <c r="H63" i="61"/>
  <c r="I63" i="61" s="1"/>
  <c r="H49" i="61"/>
  <c r="I49" i="61" s="1"/>
  <c r="H50" i="61"/>
  <c r="I50" i="61" s="1"/>
  <c r="H47" i="61"/>
  <c r="I47" i="61" s="1"/>
  <c r="I72" i="61" l="1"/>
  <c r="E38" i="61"/>
  <c r="F38" i="61" s="1"/>
  <c r="G38" i="61"/>
  <c r="H38" i="61" s="1"/>
  <c r="I38" i="61" s="1"/>
  <c r="G6" i="61"/>
  <c r="H6" i="61" s="1"/>
  <c r="G7" i="61"/>
  <c r="H7" i="61" s="1"/>
  <c r="G8" i="61"/>
  <c r="H8" i="61" s="1"/>
  <c r="G9" i="61"/>
  <c r="H9" i="61" s="1"/>
  <c r="G10" i="61"/>
  <c r="G11" i="61"/>
  <c r="G12" i="61"/>
  <c r="H12" i="61" s="1"/>
  <c r="G13" i="61"/>
  <c r="G14" i="61"/>
  <c r="H14" i="61" s="1"/>
  <c r="G15" i="61"/>
  <c r="H15" i="61" s="1"/>
  <c r="G16" i="61"/>
  <c r="H16" i="61" s="1"/>
  <c r="G17" i="61"/>
  <c r="H17" i="61" s="1"/>
  <c r="G18" i="61"/>
  <c r="H18" i="61" s="1"/>
  <c r="G19" i="61"/>
  <c r="H19" i="61" s="1"/>
  <c r="G20" i="61"/>
  <c r="H20" i="61" s="1"/>
  <c r="G21" i="61"/>
  <c r="H21" i="61" s="1"/>
  <c r="G22" i="61"/>
  <c r="G23" i="61"/>
  <c r="G24" i="61"/>
  <c r="H24" i="61" s="1"/>
  <c r="G25" i="61"/>
  <c r="G26" i="61"/>
  <c r="H26" i="61" s="1"/>
  <c r="G27" i="61"/>
  <c r="H27" i="61" s="1"/>
  <c r="G28" i="61"/>
  <c r="H28" i="61" s="1"/>
  <c r="G29" i="61"/>
  <c r="H29" i="61" s="1"/>
  <c r="G30" i="61"/>
  <c r="H30" i="61" s="1"/>
  <c r="G31" i="61"/>
  <c r="H31" i="61" s="1"/>
  <c r="G32" i="61"/>
  <c r="H32" i="61" s="1"/>
  <c r="G33" i="61"/>
  <c r="H33" i="61" s="1"/>
  <c r="G34" i="61"/>
  <c r="G35" i="61"/>
  <c r="G36" i="61"/>
  <c r="G37" i="61"/>
  <c r="H37" i="61" s="1"/>
  <c r="G39" i="61"/>
  <c r="H39" i="61" s="1"/>
  <c r="G40" i="61"/>
  <c r="H40" i="61" s="1"/>
  <c r="G41" i="61"/>
  <c r="H41" i="61" s="1"/>
  <c r="G42" i="61"/>
  <c r="H42" i="61" s="1"/>
  <c r="G43" i="61"/>
  <c r="H43" i="61" s="1"/>
  <c r="G5" i="61"/>
  <c r="E43" i="61"/>
  <c r="F43" i="61" s="1"/>
  <c r="E42" i="61"/>
  <c r="F42" i="61" s="1"/>
  <c r="E41" i="61"/>
  <c r="F41" i="61" s="1"/>
  <c r="E40" i="61"/>
  <c r="F40" i="61" s="1"/>
  <c r="E39" i="61"/>
  <c r="F39" i="61" s="1"/>
  <c r="E37" i="61"/>
  <c r="F37" i="61" s="1"/>
  <c r="E36" i="61"/>
  <c r="F36" i="61" s="1"/>
  <c r="E35" i="61"/>
  <c r="F35" i="61" s="1"/>
  <c r="E34" i="61"/>
  <c r="F34" i="61" s="1"/>
  <c r="E33" i="61"/>
  <c r="F33" i="61" s="1"/>
  <c r="E32" i="61"/>
  <c r="F32" i="61" s="1"/>
  <c r="E31" i="61"/>
  <c r="F31" i="61" s="1"/>
  <c r="E30" i="61"/>
  <c r="F30" i="61" s="1"/>
  <c r="E29" i="61"/>
  <c r="F29" i="61" s="1"/>
  <c r="E28" i="61"/>
  <c r="F28" i="61" s="1"/>
  <c r="E27" i="61"/>
  <c r="F27" i="61" s="1"/>
  <c r="E26" i="61"/>
  <c r="F26" i="61" s="1"/>
  <c r="E25" i="61"/>
  <c r="F25" i="61" s="1"/>
  <c r="E24" i="61"/>
  <c r="F24" i="61" s="1"/>
  <c r="E23" i="61"/>
  <c r="F23" i="61" s="1"/>
  <c r="E22" i="61"/>
  <c r="F22" i="61" s="1"/>
  <c r="E21" i="61"/>
  <c r="F21" i="61" s="1"/>
  <c r="E20" i="61"/>
  <c r="F20" i="61" s="1"/>
  <c r="E19" i="61"/>
  <c r="F19" i="61" s="1"/>
  <c r="E18" i="61"/>
  <c r="F18" i="61" s="1"/>
  <c r="E17" i="61"/>
  <c r="F17" i="61" s="1"/>
  <c r="E16" i="61"/>
  <c r="F16" i="61" s="1"/>
  <c r="E15" i="61"/>
  <c r="F15" i="61" s="1"/>
  <c r="E14" i="61"/>
  <c r="F14" i="61" s="1"/>
  <c r="E13" i="61"/>
  <c r="F13" i="61" s="1"/>
  <c r="E12" i="61"/>
  <c r="F12" i="61" s="1"/>
  <c r="E11" i="61"/>
  <c r="F11" i="61" s="1"/>
  <c r="E10" i="61"/>
  <c r="F10" i="61" s="1"/>
  <c r="E9" i="61"/>
  <c r="F9" i="61" s="1"/>
  <c r="E8" i="61"/>
  <c r="F8" i="61" s="1"/>
  <c r="E7" i="61"/>
  <c r="F7" i="61" s="1"/>
  <c r="E6" i="61"/>
  <c r="F6" i="61" s="1"/>
  <c r="E5" i="61"/>
  <c r="F5" i="61" s="1"/>
  <c r="H36" i="61" l="1"/>
  <c r="I36" i="61" s="1"/>
  <c r="H35" i="61"/>
  <c r="I35" i="61" s="1"/>
  <c r="H34" i="61"/>
  <c r="I34" i="61" s="1"/>
  <c r="I37" i="61"/>
  <c r="H25" i="61"/>
  <c r="I25" i="61" s="1"/>
  <c r="H23" i="61"/>
  <c r="I23" i="61" s="1"/>
  <c r="H13" i="61"/>
  <c r="I13" i="61" s="1"/>
  <c r="I24" i="61"/>
  <c r="I12" i="61"/>
  <c r="H22" i="61"/>
  <c r="I22" i="61" s="1"/>
  <c r="H11" i="61"/>
  <c r="I11" i="61" s="1"/>
  <c r="H10" i="61"/>
  <c r="I10" i="61" s="1"/>
  <c r="I33" i="61"/>
  <c r="I21" i="61"/>
  <c r="I9" i="61"/>
  <c r="I32" i="61"/>
  <c r="I20" i="61"/>
  <c r="I8" i="61"/>
  <c r="I31" i="61"/>
  <c r="I19" i="61"/>
  <c r="I7" i="61"/>
  <c r="I43" i="61"/>
  <c r="I30" i="61"/>
  <c r="I18" i="61"/>
  <c r="I6" i="61"/>
  <c r="I42" i="61"/>
  <c r="I29" i="61"/>
  <c r="I17" i="61"/>
  <c r="I41" i="61"/>
  <c r="I28" i="61"/>
  <c r="I16" i="61"/>
  <c r="I40" i="61"/>
  <c r="I27" i="61"/>
  <c r="I15" i="61"/>
  <c r="I39" i="61"/>
  <c r="I26" i="61"/>
  <c r="I14" i="61"/>
  <c r="H5" i="61"/>
  <c r="I5" i="61" s="1"/>
  <c r="D77" i="37" l="1"/>
  <c r="E77" i="37" s="1"/>
  <c r="D76" i="37"/>
  <c r="E76" i="37" s="1"/>
  <c r="D75" i="37"/>
  <c r="I70" i="37"/>
  <c r="J70" i="37" s="1"/>
  <c r="I69" i="37"/>
  <c r="J69" i="37" s="1"/>
  <c r="I68" i="37"/>
  <c r="J68" i="37" s="1"/>
  <c r="I67" i="37"/>
  <c r="J67" i="37" s="1"/>
  <c r="I66" i="37"/>
  <c r="J66" i="37" s="1"/>
  <c r="I65" i="37"/>
  <c r="J65" i="37" s="1"/>
  <c r="I64" i="37"/>
  <c r="J64" i="37" s="1"/>
  <c r="I63" i="37"/>
  <c r="J63" i="37" s="1"/>
  <c r="I62" i="37"/>
  <c r="J62" i="37" s="1"/>
  <c r="I61" i="37"/>
  <c r="J61" i="37" s="1"/>
  <c r="I60" i="37"/>
  <c r="J60" i="37" s="1"/>
  <c r="I59" i="37"/>
  <c r="J59" i="37" s="1"/>
  <c r="I58" i="37"/>
  <c r="J58" i="37" s="1"/>
  <c r="I57" i="37"/>
  <c r="J57" i="37" s="1"/>
  <c r="I56" i="37"/>
  <c r="J56" i="37" s="1"/>
  <c r="I55" i="37"/>
  <c r="J55" i="37" s="1"/>
  <c r="I54" i="37"/>
  <c r="J54" i="37" s="1"/>
  <c r="I53" i="37"/>
  <c r="J53" i="37" s="1"/>
  <c r="I52" i="37"/>
  <c r="J52" i="37" s="1"/>
  <c r="I51" i="37"/>
  <c r="J51" i="37" s="1"/>
  <c r="I50" i="37"/>
  <c r="J50" i="37" s="1"/>
  <c r="F70" i="37"/>
  <c r="G70" i="37" s="1"/>
  <c r="F69" i="37"/>
  <c r="G69" i="37" s="1"/>
  <c r="F68" i="37"/>
  <c r="G68" i="37" s="1"/>
  <c r="F67" i="37"/>
  <c r="G67" i="37" s="1"/>
  <c r="F66" i="37"/>
  <c r="G66" i="37" s="1"/>
  <c r="F65" i="37"/>
  <c r="G65" i="37" s="1"/>
  <c r="F64" i="37"/>
  <c r="G64" i="37" s="1"/>
  <c r="F63" i="37"/>
  <c r="G63" i="37" s="1"/>
  <c r="F62" i="37"/>
  <c r="G62" i="37" s="1"/>
  <c r="F61" i="37"/>
  <c r="G61" i="37" s="1"/>
  <c r="F60" i="37"/>
  <c r="G60" i="37" s="1"/>
  <c r="F59" i="37"/>
  <c r="G59" i="37" s="1"/>
  <c r="F58" i="37"/>
  <c r="G58" i="37" s="1"/>
  <c r="F57" i="37"/>
  <c r="G57" i="37" s="1"/>
  <c r="F56" i="37"/>
  <c r="G56" i="37" s="1"/>
  <c r="F55" i="37"/>
  <c r="G55" i="37" s="1"/>
  <c r="F54" i="37"/>
  <c r="G54" i="37" s="1"/>
  <c r="F53" i="37"/>
  <c r="G53" i="37" s="1"/>
  <c r="F52" i="37"/>
  <c r="G52" i="37" s="1"/>
  <c r="F51" i="37"/>
  <c r="G51" i="37" s="1"/>
  <c r="F50" i="37"/>
  <c r="G50" i="37" s="1"/>
  <c r="I45" i="37"/>
  <c r="J45" i="37" s="1"/>
  <c r="I44" i="37"/>
  <c r="J44" i="37" s="1"/>
  <c r="I43" i="37"/>
  <c r="J43" i="37" s="1"/>
  <c r="F45" i="37"/>
  <c r="G45" i="37" s="1"/>
  <c r="F44" i="37"/>
  <c r="G44" i="37" s="1"/>
  <c r="F43" i="37"/>
  <c r="G43" i="37" s="1"/>
  <c r="E23" i="37"/>
  <c r="I144" i="53"/>
  <c r="I143" i="53"/>
  <c r="I142" i="53"/>
  <c r="I141" i="53"/>
  <c r="I140" i="53"/>
  <c r="I139" i="53"/>
  <c r="I138" i="53"/>
  <c r="I137" i="53"/>
  <c r="I136" i="53"/>
  <c r="I135" i="53"/>
  <c r="I134" i="53"/>
  <c r="I133" i="53"/>
  <c r="I132" i="53"/>
  <c r="I131" i="53"/>
  <c r="I130" i="53"/>
  <c r="I129" i="53"/>
  <c r="I128" i="53"/>
  <c r="I127" i="53"/>
  <c r="I126" i="53"/>
  <c r="I125" i="53"/>
  <c r="I124" i="53"/>
  <c r="I123" i="53"/>
  <c r="I122" i="53"/>
  <c r="I121" i="53"/>
  <c r="I120" i="53"/>
  <c r="I119" i="53"/>
  <c r="I118" i="53"/>
  <c r="I117" i="53"/>
  <c r="I116" i="53"/>
  <c r="I115" i="53"/>
  <c r="I114" i="53"/>
  <c r="I113" i="53"/>
  <c r="I112" i="53"/>
  <c r="I111" i="53"/>
  <c r="I110" i="53"/>
  <c r="I109" i="53"/>
  <c r="I108" i="53"/>
  <c r="I107" i="53"/>
  <c r="I106" i="53"/>
  <c r="I105" i="53"/>
  <c r="I104" i="53"/>
  <c r="I103" i="53"/>
  <c r="I102" i="53"/>
  <c r="I101" i="53"/>
  <c r="I100" i="53"/>
  <c r="I99" i="53"/>
  <c r="I98" i="53"/>
  <c r="I97" i="53"/>
  <c r="I96" i="53"/>
  <c r="I95" i="53"/>
  <c r="I94" i="53"/>
  <c r="I93" i="53"/>
  <c r="I92" i="53"/>
  <c r="I91" i="53"/>
  <c r="I90" i="53"/>
  <c r="I89" i="53"/>
  <c r="I88" i="53"/>
  <c r="I87" i="53"/>
  <c r="I86" i="53"/>
  <c r="I85" i="53"/>
  <c r="I84" i="53"/>
  <c r="I83" i="53"/>
  <c r="I82" i="53"/>
  <c r="I81" i="53"/>
  <c r="I80" i="53"/>
  <c r="I79" i="53"/>
  <c r="I78" i="53"/>
  <c r="I77" i="53"/>
  <c r="I76" i="53"/>
  <c r="I75" i="53"/>
  <c r="I74" i="53"/>
  <c r="I73" i="53"/>
  <c r="I72" i="53"/>
  <c r="I71" i="53"/>
  <c r="I70" i="53"/>
  <c r="I69" i="53"/>
  <c r="I68" i="53"/>
  <c r="I67" i="53"/>
  <c r="F144" i="53"/>
  <c r="G144" i="53" s="1"/>
  <c r="J144" i="53" s="1"/>
  <c r="F143" i="53"/>
  <c r="G143" i="53" s="1"/>
  <c r="J143" i="53" s="1"/>
  <c r="F142" i="53"/>
  <c r="G142" i="53" s="1"/>
  <c r="J142" i="53" s="1"/>
  <c r="F141" i="53"/>
  <c r="G141" i="53" s="1"/>
  <c r="J141" i="53" s="1"/>
  <c r="F140" i="53"/>
  <c r="G140" i="53" s="1"/>
  <c r="J140" i="53" s="1"/>
  <c r="F139" i="53"/>
  <c r="G139" i="53" s="1"/>
  <c r="J139" i="53" s="1"/>
  <c r="F138" i="53"/>
  <c r="G138" i="53" s="1"/>
  <c r="J138" i="53" s="1"/>
  <c r="F137" i="53"/>
  <c r="G137" i="53" s="1"/>
  <c r="J137" i="53" s="1"/>
  <c r="F136" i="53"/>
  <c r="G136" i="53" s="1"/>
  <c r="J136" i="53" s="1"/>
  <c r="F135" i="53"/>
  <c r="G135" i="53" s="1"/>
  <c r="J135" i="53" s="1"/>
  <c r="F134" i="53"/>
  <c r="G134" i="53" s="1"/>
  <c r="J134" i="53" s="1"/>
  <c r="F133" i="53"/>
  <c r="G133" i="53" s="1"/>
  <c r="J133" i="53" s="1"/>
  <c r="F132" i="53"/>
  <c r="G132" i="53" s="1"/>
  <c r="J132" i="53" s="1"/>
  <c r="F131" i="53"/>
  <c r="G131" i="53" s="1"/>
  <c r="J131" i="53" s="1"/>
  <c r="F130" i="53"/>
  <c r="G130" i="53" s="1"/>
  <c r="J130" i="53" s="1"/>
  <c r="F129" i="53"/>
  <c r="G129" i="53" s="1"/>
  <c r="J129" i="53" s="1"/>
  <c r="F128" i="53"/>
  <c r="G128" i="53" s="1"/>
  <c r="J128" i="53" s="1"/>
  <c r="F127" i="53"/>
  <c r="G127" i="53" s="1"/>
  <c r="J127" i="53" s="1"/>
  <c r="F126" i="53"/>
  <c r="G126" i="53" s="1"/>
  <c r="J126" i="53" s="1"/>
  <c r="F125" i="53"/>
  <c r="G125" i="53" s="1"/>
  <c r="J125" i="53" s="1"/>
  <c r="F124" i="53"/>
  <c r="G124" i="53" s="1"/>
  <c r="J124" i="53" s="1"/>
  <c r="F123" i="53"/>
  <c r="G123" i="53" s="1"/>
  <c r="J123" i="53" s="1"/>
  <c r="F122" i="53"/>
  <c r="G122" i="53" s="1"/>
  <c r="J122" i="53" s="1"/>
  <c r="F121" i="53"/>
  <c r="G121" i="53" s="1"/>
  <c r="J121" i="53" s="1"/>
  <c r="F120" i="53"/>
  <c r="G120" i="53" s="1"/>
  <c r="J120" i="53" s="1"/>
  <c r="F119" i="53"/>
  <c r="G119" i="53" s="1"/>
  <c r="J119" i="53" s="1"/>
  <c r="F118" i="53"/>
  <c r="G118" i="53" s="1"/>
  <c r="J118" i="53" s="1"/>
  <c r="F117" i="53"/>
  <c r="G117" i="53" s="1"/>
  <c r="J117" i="53" s="1"/>
  <c r="F116" i="53"/>
  <c r="G116" i="53" s="1"/>
  <c r="J116" i="53" s="1"/>
  <c r="F115" i="53"/>
  <c r="G115" i="53" s="1"/>
  <c r="J115" i="53" s="1"/>
  <c r="F114" i="53"/>
  <c r="G114" i="53" s="1"/>
  <c r="J114" i="53" s="1"/>
  <c r="F113" i="53"/>
  <c r="G113" i="53" s="1"/>
  <c r="J113" i="53" s="1"/>
  <c r="F112" i="53"/>
  <c r="G112" i="53" s="1"/>
  <c r="J112" i="53" s="1"/>
  <c r="F111" i="53"/>
  <c r="G111" i="53" s="1"/>
  <c r="J111" i="53" s="1"/>
  <c r="F110" i="53"/>
  <c r="G110" i="53" s="1"/>
  <c r="J110" i="53" s="1"/>
  <c r="F109" i="53"/>
  <c r="G109" i="53" s="1"/>
  <c r="J109" i="53" s="1"/>
  <c r="F108" i="53"/>
  <c r="G108" i="53" s="1"/>
  <c r="J108" i="53" s="1"/>
  <c r="F107" i="53"/>
  <c r="G107" i="53" s="1"/>
  <c r="J107" i="53" s="1"/>
  <c r="F106" i="53"/>
  <c r="G106" i="53" s="1"/>
  <c r="J106" i="53" s="1"/>
  <c r="F105" i="53"/>
  <c r="G105" i="53" s="1"/>
  <c r="J105" i="53" s="1"/>
  <c r="F104" i="53"/>
  <c r="G104" i="53" s="1"/>
  <c r="J104" i="53" s="1"/>
  <c r="F103" i="53"/>
  <c r="G103" i="53" s="1"/>
  <c r="J103" i="53" s="1"/>
  <c r="F102" i="53"/>
  <c r="G102" i="53" s="1"/>
  <c r="J102" i="53" s="1"/>
  <c r="F101" i="53"/>
  <c r="G101" i="53" s="1"/>
  <c r="J101" i="53" s="1"/>
  <c r="F100" i="53"/>
  <c r="G100" i="53" s="1"/>
  <c r="J100" i="53" s="1"/>
  <c r="F99" i="53"/>
  <c r="G99" i="53" s="1"/>
  <c r="J99" i="53" s="1"/>
  <c r="F98" i="53"/>
  <c r="G98" i="53" s="1"/>
  <c r="J98" i="53" s="1"/>
  <c r="F97" i="53"/>
  <c r="G97" i="53" s="1"/>
  <c r="J97" i="53" s="1"/>
  <c r="F96" i="53"/>
  <c r="G96" i="53" s="1"/>
  <c r="J96" i="53" s="1"/>
  <c r="F95" i="53"/>
  <c r="G95" i="53" s="1"/>
  <c r="J95" i="53" s="1"/>
  <c r="F94" i="53"/>
  <c r="G94" i="53" s="1"/>
  <c r="J94" i="53" s="1"/>
  <c r="F93" i="53"/>
  <c r="G93" i="53" s="1"/>
  <c r="J93" i="53" s="1"/>
  <c r="F92" i="53"/>
  <c r="G92" i="53" s="1"/>
  <c r="J92" i="53" s="1"/>
  <c r="F91" i="53"/>
  <c r="G91" i="53" s="1"/>
  <c r="J91" i="53" s="1"/>
  <c r="F90" i="53"/>
  <c r="G90" i="53" s="1"/>
  <c r="J90" i="53" s="1"/>
  <c r="F89" i="53"/>
  <c r="G89" i="53" s="1"/>
  <c r="J89" i="53" s="1"/>
  <c r="F88" i="53"/>
  <c r="G88" i="53" s="1"/>
  <c r="J88" i="53" s="1"/>
  <c r="F87" i="53"/>
  <c r="G87" i="53" s="1"/>
  <c r="J87" i="53" s="1"/>
  <c r="F86" i="53"/>
  <c r="G86" i="53" s="1"/>
  <c r="J86" i="53" s="1"/>
  <c r="F85" i="53"/>
  <c r="G85" i="53" s="1"/>
  <c r="J85" i="53" s="1"/>
  <c r="F84" i="53"/>
  <c r="G84" i="53" s="1"/>
  <c r="J84" i="53" s="1"/>
  <c r="F83" i="53"/>
  <c r="G83" i="53" s="1"/>
  <c r="J83" i="53" s="1"/>
  <c r="F82" i="53"/>
  <c r="G82" i="53" s="1"/>
  <c r="J82" i="53" s="1"/>
  <c r="F81" i="53"/>
  <c r="G81" i="53" s="1"/>
  <c r="J81" i="53" s="1"/>
  <c r="F80" i="53"/>
  <c r="G80" i="53" s="1"/>
  <c r="J80" i="53" s="1"/>
  <c r="F79" i="53"/>
  <c r="G79" i="53" s="1"/>
  <c r="J79" i="53" s="1"/>
  <c r="F78" i="53"/>
  <c r="G78" i="53" s="1"/>
  <c r="J78" i="53" s="1"/>
  <c r="F77" i="53"/>
  <c r="G77" i="53" s="1"/>
  <c r="J77" i="53" s="1"/>
  <c r="F76" i="53"/>
  <c r="G76" i="53" s="1"/>
  <c r="J76" i="53" s="1"/>
  <c r="F75" i="53"/>
  <c r="G75" i="53" s="1"/>
  <c r="J75" i="53" s="1"/>
  <c r="F74" i="53"/>
  <c r="G74" i="53" s="1"/>
  <c r="J74" i="53" s="1"/>
  <c r="F73" i="53"/>
  <c r="G73" i="53" s="1"/>
  <c r="J73" i="53" s="1"/>
  <c r="F72" i="53"/>
  <c r="G72" i="53" s="1"/>
  <c r="J72" i="53" s="1"/>
  <c r="F71" i="53"/>
  <c r="G71" i="53" s="1"/>
  <c r="J71" i="53" s="1"/>
  <c r="F70" i="53"/>
  <c r="G70" i="53" s="1"/>
  <c r="J70" i="53" s="1"/>
  <c r="F69" i="53"/>
  <c r="G69" i="53" s="1"/>
  <c r="J69" i="53" s="1"/>
  <c r="F68" i="53"/>
  <c r="G68" i="53" s="1"/>
  <c r="J68" i="53" s="1"/>
  <c r="F67" i="53"/>
  <c r="G67" i="53" s="1"/>
  <c r="J67" i="53" s="1"/>
  <c r="I63" i="53"/>
  <c r="I62" i="53"/>
  <c r="I61" i="53"/>
  <c r="I60" i="53"/>
  <c r="I59" i="53"/>
  <c r="I58" i="53"/>
  <c r="I57" i="53"/>
  <c r="I56" i="53"/>
  <c r="I55" i="53"/>
  <c r="I54" i="53"/>
  <c r="I53" i="53"/>
  <c r="I52" i="53"/>
  <c r="I51" i="53"/>
  <c r="I50" i="53"/>
  <c r="I49" i="53"/>
  <c r="I48" i="53"/>
  <c r="I47" i="53"/>
  <c r="I46" i="53"/>
  <c r="I45" i="53"/>
  <c r="I44" i="53"/>
  <c r="I43" i="53"/>
  <c r="I42" i="53"/>
  <c r="I41" i="53"/>
  <c r="I40" i="53"/>
  <c r="I39" i="53"/>
  <c r="I38" i="53"/>
  <c r="I37" i="53"/>
  <c r="I36" i="53"/>
  <c r="I35" i="53"/>
  <c r="I34" i="53"/>
  <c r="I33" i="53"/>
  <c r="J32" i="53"/>
  <c r="I32" i="53"/>
  <c r="I31" i="53"/>
  <c r="I30" i="53"/>
  <c r="F63" i="53"/>
  <c r="G63" i="53" s="1"/>
  <c r="J63" i="53" s="1"/>
  <c r="F62" i="53"/>
  <c r="G62" i="53" s="1"/>
  <c r="J62" i="53" s="1"/>
  <c r="F61" i="53"/>
  <c r="G61" i="53" s="1"/>
  <c r="J61" i="53" s="1"/>
  <c r="F60" i="53"/>
  <c r="G60" i="53" s="1"/>
  <c r="J60" i="53" s="1"/>
  <c r="F59" i="53"/>
  <c r="G59" i="53" s="1"/>
  <c r="J59" i="53" s="1"/>
  <c r="F58" i="53"/>
  <c r="G58" i="53" s="1"/>
  <c r="J58" i="53" s="1"/>
  <c r="F57" i="53"/>
  <c r="G57" i="53" s="1"/>
  <c r="J57" i="53" s="1"/>
  <c r="F56" i="53"/>
  <c r="G56" i="53" s="1"/>
  <c r="J56" i="53" s="1"/>
  <c r="F55" i="53"/>
  <c r="G55" i="53" s="1"/>
  <c r="J55" i="53" s="1"/>
  <c r="F54" i="53"/>
  <c r="G54" i="53" s="1"/>
  <c r="J54" i="53" s="1"/>
  <c r="F53" i="53"/>
  <c r="G53" i="53" s="1"/>
  <c r="J53" i="53" s="1"/>
  <c r="F52" i="53"/>
  <c r="G52" i="53" s="1"/>
  <c r="J52" i="53" s="1"/>
  <c r="F51" i="53"/>
  <c r="G51" i="53" s="1"/>
  <c r="J51" i="53" s="1"/>
  <c r="F50" i="53"/>
  <c r="G50" i="53" s="1"/>
  <c r="J50" i="53" s="1"/>
  <c r="F49" i="53"/>
  <c r="G49" i="53" s="1"/>
  <c r="J49" i="53" s="1"/>
  <c r="F48" i="53"/>
  <c r="G48" i="53" s="1"/>
  <c r="J48" i="53" s="1"/>
  <c r="F47" i="53"/>
  <c r="G47" i="53" s="1"/>
  <c r="J47" i="53" s="1"/>
  <c r="F46" i="53"/>
  <c r="G46" i="53" s="1"/>
  <c r="J46" i="53" s="1"/>
  <c r="F45" i="53"/>
  <c r="G45" i="53" s="1"/>
  <c r="J45" i="53" s="1"/>
  <c r="F44" i="53"/>
  <c r="G44" i="53" s="1"/>
  <c r="J44" i="53" s="1"/>
  <c r="F43" i="53"/>
  <c r="G43" i="53" s="1"/>
  <c r="J43" i="53" s="1"/>
  <c r="F42" i="53"/>
  <c r="G42" i="53" s="1"/>
  <c r="J42" i="53" s="1"/>
  <c r="F41" i="53"/>
  <c r="G41" i="53" s="1"/>
  <c r="J41" i="53" s="1"/>
  <c r="F40" i="53"/>
  <c r="G40" i="53" s="1"/>
  <c r="J40" i="53" s="1"/>
  <c r="F39" i="53"/>
  <c r="G39" i="53" s="1"/>
  <c r="J39" i="53" s="1"/>
  <c r="F38" i="53"/>
  <c r="G38" i="53" s="1"/>
  <c r="J38" i="53" s="1"/>
  <c r="F37" i="53"/>
  <c r="G37" i="53" s="1"/>
  <c r="J37" i="53" s="1"/>
  <c r="F36" i="53"/>
  <c r="G36" i="53" s="1"/>
  <c r="J36" i="53" s="1"/>
  <c r="F35" i="53"/>
  <c r="G35" i="53" s="1"/>
  <c r="J35" i="53" s="1"/>
  <c r="F34" i="53"/>
  <c r="G34" i="53" s="1"/>
  <c r="J34" i="53" s="1"/>
  <c r="F33" i="53"/>
  <c r="G33" i="53" s="1"/>
  <c r="J33" i="53" s="1"/>
  <c r="F32" i="53"/>
  <c r="G32" i="53" s="1"/>
  <c r="F31" i="53"/>
  <c r="G31" i="53" s="1"/>
  <c r="J31" i="53" s="1"/>
  <c r="F30" i="53"/>
  <c r="G30" i="53" s="1"/>
  <c r="J30" i="53" s="1"/>
  <c r="I7" i="53"/>
  <c r="I8" i="53"/>
  <c r="I9" i="53"/>
  <c r="I10" i="53"/>
  <c r="I11" i="53"/>
  <c r="I12" i="53"/>
  <c r="I13" i="53"/>
  <c r="I14" i="53"/>
  <c r="I15" i="53"/>
  <c r="I16" i="53"/>
  <c r="I17" i="53"/>
  <c r="I18" i="53"/>
  <c r="I19" i="53"/>
  <c r="I20" i="53"/>
  <c r="I21" i="53"/>
  <c r="I22" i="53"/>
  <c r="I23" i="53"/>
  <c r="I24" i="53"/>
  <c r="I25" i="53"/>
  <c r="I26" i="53"/>
  <c r="I6" i="53"/>
  <c r="F26" i="53"/>
  <c r="G26" i="53" s="1"/>
  <c r="J26" i="53" s="1"/>
  <c r="F25" i="53"/>
  <c r="G25" i="53" s="1"/>
  <c r="J25" i="53" s="1"/>
  <c r="F24" i="53"/>
  <c r="G24" i="53" s="1"/>
  <c r="J24" i="53" s="1"/>
  <c r="F23" i="53"/>
  <c r="G23" i="53" s="1"/>
  <c r="J23" i="53" s="1"/>
  <c r="F22" i="53"/>
  <c r="G22" i="53" s="1"/>
  <c r="J22" i="53" s="1"/>
  <c r="F21" i="53"/>
  <c r="G21" i="53" s="1"/>
  <c r="J21" i="53" s="1"/>
  <c r="F20" i="53"/>
  <c r="G20" i="53" s="1"/>
  <c r="J20" i="53" s="1"/>
  <c r="F19" i="53"/>
  <c r="G19" i="53" s="1"/>
  <c r="J19" i="53" s="1"/>
  <c r="F18" i="53"/>
  <c r="G18" i="53" s="1"/>
  <c r="J18" i="53" s="1"/>
  <c r="F17" i="53"/>
  <c r="G17" i="53" s="1"/>
  <c r="J17" i="53" s="1"/>
  <c r="F16" i="53"/>
  <c r="G16" i="53" s="1"/>
  <c r="J16" i="53" s="1"/>
  <c r="F15" i="53"/>
  <c r="G15" i="53" s="1"/>
  <c r="J15" i="53" s="1"/>
  <c r="F14" i="53"/>
  <c r="G14" i="53" s="1"/>
  <c r="J14" i="53" s="1"/>
  <c r="F13" i="53"/>
  <c r="G13" i="53" s="1"/>
  <c r="J13" i="53" s="1"/>
  <c r="F12" i="53"/>
  <c r="G12" i="53" s="1"/>
  <c r="J12" i="53" s="1"/>
  <c r="F11" i="53"/>
  <c r="G11" i="53" s="1"/>
  <c r="J11" i="53" s="1"/>
  <c r="F10" i="53"/>
  <c r="G10" i="53" s="1"/>
  <c r="J10" i="53" s="1"/>
  <c r="F9" i="53"/>
  <c r="G9" i="53" s="1"/>
  <c r="J9" i="53" s="1"/>
  <c r="F8" i="53"/>
  <c r="G8" i="53" s="1"/>
  <c r="J8" i="53" s="1"/>
  <c r="F7" i="53"/>
  <c r="G7" i="53" s="1"/>
  <c r="J7" i="53" s="1"/>
  <c r="F6" i="53"/>
  <c r="G6" i="53" s="1"/>
  <c r="J6" i="53" s="1"/>
  <c r="F129" i="57"/>
  <c r="G129" i="57" s="1"/>
  <c r="F130" i="57"/>
  <c r="G130" i="57" s="1"/>
  <c r="E129" i="57"/>
  <c r="E130" i="57"/>
  <c r="E131" i="57"/>
  <c r="F131" i="57" s="1"/>
  <c r="E132" i="57"/>
  <c r="F132" i="57" s="1"/>
  <c r="G132" i="57" s="1"/>
  <c r="E133" i="57"/>
  <c r="F133" i="57" s="1"/>
  <c r="G133" i="57" s="1"/>
  <c r="E134" i="57"/>
  <c r="F134" i="57" s="1"/>
  <c r="G134" i="57" s="1"/>
  <c r="E135" i="57"/>
  <c r="F135" i="57" s="1"/>
  <c r="G135" i="57" s="1"/>
  <c r="E128" i="57"/>
  <c r="F128" i="57" s="1"/>
  <c r="C117" i="57"/>
  <c r="D117" i="57" s="1"/>
  <c r="E117" i="57" s="1"/>
  <c r="C118" i="57"/>
  <c r="D118" i="57" s="1"/>
  <c r="E118" i="57" s="1"/>
  <c r="C119" i="57"/>
  <c r="D119" i="57" s="1"/>
  <c r="E119" i="57" s="1"/>
  <c r="C120" i="57"/>
  <c r="C121" i="57"/>
  <c r="C122" i="57"/>
  <c r="C123" i="57"/>
  <c r="C116" i="57"/>
  <c r="D116" i="57" s="1"/>
  <c r="E116" i="57" s="1"/>
  <c r="D120" i="57"/>
  <c r="E120" i="57" s="1"/>
  <c r="D122" i="57"/>
  <c r="E122" i="57" s="1"/>
  <c r="F76" i="57"/>
  <c r="I76" i="57" s="1"/>
  <c r="H111" i="57"/>
  <c r="H110" i="57"/>
  <c r="H109" i="57"/>
  <c r="H108" i="57"/>
  <c r="H107" i="57"/>
  <c r="H106" i="57"/>
  <c r="H105" i="57"/>
  <c r="H104" i="57"/>
  <c r="H103" i="57"/>
  <c r="H97" i="57"/>
  <c r="H96" i="57"/>
  <c r="H95" i="57"/>
  <c r="H94" i="57"/>
  <c r="H93" i="57"/>
  <c r="H92" i="57"/>
  <c r="H91" i="57"/>
  <c r="H90" i="57"/>
  <c r="H89" i="57"/>
  <c r="H84" i="57"/>
  <c r="H83" i="57"/>
  <c r="H82" i="57"/>
  <c r="H81" i="57"/>
  <c r="H80" i="57"/>
  <c r="H79" i="57"/>
  <c r="H78" i="57"/>
  <c r="H77" i="57"/>
  <c r="H76" i="57"/>
  <c r="H70" i="57"/>
  <c r="H69" i="57"/>
  <c r="H68" i="57"/>
  <c r="H67" i="57"/>
  <c r="H66" i="57"/>
  <c r="H65" i="57"/>
  <c r="H64" i="57"/>
  <c r="H63" i="57"/>
  <c r="H62" i="57"/>
  <c r="H57" i="57"/>
  <c r="H56" i="57"/>
  <c r="H55" i="57"/>
  <c r="H54" i="57"/>
  <c r="H53" i="57"/>
  <c r="H52" i="57"/>
  <c r="H51" i="57"/>
  <c r="H50" i="57"/>
  <c r="H49" i="57"/>
  <c r="H43" i="57"/>
  <c r="H42" i="57"/>
  <c r="H41" i="57"/>
  <c r="H40" i="57"/>
  <c r="H39" i="57"/>
  <c r="H38" i="57"/>
  <c r="H37" i="57"/>
  <c r="H36" i="57"/>
  <c r="H35" i="57"/>
  <c r="H29" i="57"/>
  <c r="H28" i="57"/>
  <c r="H27" i="57"/>
  <c r="H26" i="57"/>
  <c r="H25" i="57"/>
  <c r="H24" i="57"/>
  <c r="H23" i="57"/>
  <c r="H22" i="57"/>
  <c r="H21" i="57"/>
  <c r="H15" i="57"/>
  <c r="H14" i="57"/>
  <c r="H13" i="57"/>
  <c r="H12" i="57"/>
  <c r="H11" i="57"/>
  <c r="H10" i="57"/>
  <c r="H9" i="57"/>
  <c r="H8" i="57"/>
  <c r="H7" i="57"/>
  <c r="F110" i="57"/>
  <c r="I110" i="57" s="1"/>
  <c r="F109" i="57"/>
  <c r="I109" i="57" s="1"/>
  <c r="F107" i="57"/>
  <c r="I107" i="57" s="1"/>
  <c r="F106" i="57"/>
  <c r="I106" i="57" s="1"/>
  <c r="F57" i="57"/>
  <c r="I57" i="57" s="1"/>
  <c r="F56" i="57"/>
  <c r="I56" i="57" s="1"/>
  <c r="F55" i="57"/>
  <c r="I55" i="57" s="1"/>
  <c r="F41" i="57"/>
  <c r="I41" i="57" s="1"/>
  <c r="F36" i="57"/>
  <c r="I36" i="57" s="1"/>
  <c r="F35" i="57"/>
  <c r="I35" i="57" s="1"/>
  <c r="D123" i="57"/>
  <c r="E123" i="57" s="1"/>
  <c r="D121" i="57"/>
  <c r="E121" i="57" s="1"/>
  <c r="E111" i="57"/>
  <c r="F111" i="57" s="1"/>
  <c r="I111" i="57" s="1"/>
  <c r="E110" i="57"/>
  <c r="E109" i="57"/>
  <c r="E108" i="57"/>
  <c r="F108" i="57" s="1"/>
  <c r="I108" i="57" s="1"/>
  <c r="E107" i="57"/>
  <c r="E106" i="57"/>
  <c r="E105" i="57"/>
  <c r="F105" i="57" s="1"/>
  <c r="I105" i="57" s="1"/>
  <c r="E104" i="57"/>
  <c r="F104" i="57" s="1"/>
  <c r="I104" i="57" s="1"/>
  <c r="E103" i="57"/>
  <c r="F103" i="57" s="1"/>
  <c r="I103" i="57" s="1"/>
  <c r="E97" i="57"/>
  <c r="F97" i="57" s="1"/>
  <c r="I97" i="57" s="1"/>
  <c r="E96" i="57"/>
  <c r="F96" i="57" s="1"/>
  <c r="I96" i="57" s="1"/>
  <c r="E95" i="57"/>
  <c r="F95" i="57" s="1"/>
  <c r="I95" i="57" s="1"/>
  <c r="E94" i="57"/>
  <c r="F94" i="57" s="1"/>
  <c r="I94" i="57" s="1"/>
  <c r="E93" i="57"/>
  <c r="F93" i="57" s="1"/>
  <c r="I93" i="57" s="1"/>
  <c r="E92" i="57"/>
  <c r="F92" i="57" s="1"/>
  <c r="I92" i="57" s="1"/>
  <c r="E91" i="57"/>
  <c r="F91" i="57" s="1"/>
  <c r="I91" i="57" s="1"/>
  <c r="E90" i="57"/>
  <c r="F90" i="57" s="1"/>
  <c r="I90" i="57" s="1"/>
  <c r="E89" i="57"/>
  <c r="F89" i="57" s="1"/>
  <c r="I89" i="57" s="1"/>
  <c r="E84" i="57"/>
  <c r="F84" i="57" s="1"/>
  <c r="I84" i="57" s="1"/>
  <c r="E83" i="57"/>
  <c r="E82" i="57"/>
  <c r="F82" i="57" s="1"/>
  <c r="I82" i="57" s="1"/>
  <c r="E81" i="57"/>
  <c r="F81" i="57" s="1"/>
  <c r="I81" i="57" s="1"/>
  <c r="E80" i="57"/>
  <c r="F80" i="57" s="1"/>
  <c r="I80" i="57" s="1"/>
  <c r="E79" i="57"/>
  <c r="F79" i="57" s="1"/>
  <c r="I79" i="57" s="1"/>
  <c r="E78" i="57"/>
  <c r="F78" i="57" s="1"/>
  <c r="I78" i="57" s="1"/>
  <c r="E77" i="57"/>
  <c r="F77" i="57" s="1"/>
  <c r="I77" i="57" s="1"/>
  <c r="E76" i="57"/>
  <c r="E70" i="57"/>
  <c r="F70" i="57" s="1"/>
  <c r="I70" i="57" s="1"/>
  <c r="E69" i="57"/>
  <c r="F69" i="57" s="1"/>
  <c r="I69" i="57" s="1"/>
  <c r="E68" i="57"/>
  <c r="F68" i="57" s="1"/>
  <c r="I68" i="57" s="1"/>
  <c r="E67" i="57"/>
  <c r="F67" i="57" s="1"/>
  <c r="I67" i="57" s="1"/>
  <c r="E66" i="57"/>
  <c r="F66" i="57" s="1"/>
  <c r="I66" i="57" s="1"/>
  <c r="E65" i="57"/>
  <c r="F65" i="57" s="1"/>
  <c r="I65" i="57" s="1"/>
  <c r="E64" i="57"/>
  <c r="F64" i="57" s="1"/>
  <c r="I64" i="57" s="1"/>
  <c r="E63" i="57"/>
  <c r="F63" i="57" s="1"/>
  <c r="I63" i="57" s="1"/>
  <c r="E62" i="57"/>
  <c r="F62" i="57" s="1"/>
  <c r="I62" i="57" s="1"/>
  <c r="E57" i="57"/>
  <c r="E56" i="57"/>
  <c r="E55" i="57"/>
  <c r="E54" i="57"/>
  <c r="F54" i="57" s="1"/>
  <c r="I54" i="57" s="1"/>
  <c r="E53" i="57"/>
  <c r="F53" i="57" s="1"/>
  <c r="I53" i="57" s="1"/>
  <c r="E52" i="57"/>
  <c r="F52" i="57" s="1"/>
  <c r="I52" i="57" s="1"/>
  <c r="E51" i="57"/>
  <c r="F51" i="57" s="1"/>
  <c r="I51" i="57" s="1"/>
  <c r="E50" i="57"/>
  <c r="F50" i="57" s="1"/>
  <c r="I50" i="57" s="1"/>
  <c r="E49" i="57"/>
  <c r="F49" i="57" s="1"/>
  <c r="I49" i="57" s="1"/>
  <c r="E43" i="57"/>
  <c r="F43" i="57" s="1"/>
  <c r="I43" i="57" s="1"/>
  <c r="E42" i="57"/>
  <c r="F42" i="57" s="1"/>
  <c r="I42" i="57" s="1"/>
  <c r="E41" i="57"/>
  <c r="E40" i="57"/>
  <c r="F40" i="57" s="1"/>
  <c r="I40" i="57" s="1"/>
  <c r="E39" i="57"/>
  <c r="F39" i="57" s="1"/>
  <c r="I39" i="57" s="1"/>
  <c r="E38" i="57"/>
  <c r="F38" i="57" s="1"/>
  <c r="I38" i="57" s="1"/>
  <c r="E37" i="57"/>
  <c r="F37" i="57" s="1"/>
  <c r="I37" i="57" s="1"/>
  <c r="E36" i="57"/>
  <c r="E35" i="57"/>
  <c r="E29" i="57"/>
  <c r="F29" i="57" s="1"/>
  <c r="I29" i="57" s="1"/>
  <c r="E28" i="57"/>
  <c r="F28" i="57" s="1"/>
  <c r="I28" i="57" s="1"/>
  <c r="E27" i="57"/>
  <c r="F27" i="57" s="1"/>
  <c r="I27" i="57" s="1"/>
  <c r="E26" i="57"/>
  <c r="F26" i="57" s="1"/>
  <c r="I26" i="57" s="1"/>
  <c r="E25" i="57"/>
  <c r="F25" i="57" s="1"/>
  <c r="I25" i="57" s="1"/>
  <c r="E24" i="57"/>
  <c r="F24" i="57" s="1"/>
  <c r="I24" i="57" s="1"/>
  <c r="E23" i="57"/>
  <c r="F23" i="57" s="1"/>
  <c r="I23" i="57" s="1"/>
  <c r="E22" i="57"/>
  <c r="F22" i="57" s="1"/>
  <c r="I22" i="57" s="1"/>
  <c r="E21" i="57"/>
  <c r="F21" i="57" s="1"/>
  <c r="I21" i="57" s="1"/>
  <c r="E15" i="57"/>
  <c r="F15" i="57" s="1"/>
  <c r="I15" i="57" s="1"/>
  <c r="E14" i="57"/>
  <c r="F14" i="57" s="1"/>
  <c r="I14" i="57" s="1"/>
  <c r="E13" i="57"/>
  <c r="F13" i="57" s="1"/>
  <c r="I13" i="57" s="1"/>
  <c r="E12" i="57"/>
  <c r="F12" i="57" s="1"/>
  <c r="I12" i="57" s="1"/>
  <c r="E11" i="57"/>
  <c r="F11" i="57" s="1"/>
  <c r="I11" i="57" s="1"/>
  <c r="E10" i="57"/>
  <c r="F10" i="57" s="1"/>
  <c r="I10" i="57" s="1"/>
  <c r="E9" i="57"/>
  <c r="F9" i="57" s="1"/>
  <c r="I9" i="57" s="1"/>
  <c r="E8" i="57"/>
  <c r="F8" i="57" s="1"/>
  <c r="I8" i="57" s="1"/>
  <c r="E7" i="57"/>
  <c r="F7" i="57" s="1"/>
  <c r="I7" i="57" s="1"/>
  <c r="E212" i="58"/>
  <c r="F212" i="58" s="1"/>
  <c r="E213" i="58"/>
  <c r="F213" i="58" s="1"/>
  <c r="E214" i="58"/>
  <c r="F214" i="58" s="1"/>
  <c r="E215" i="58"/>
  <c r="F215" i="58" s="1"/>
  <c r="E216" i="58"/>
  <c r="F216" i="58" s="1"/>
  <c r="E217" i="58"/>
  <c r="F217" i="58" s="1"/>
  <c r="E218" i="58"/>
  <c r="F218" i="58" s="1"/>
  <c r="E219" i="58"/>
  <c r="F219" i="58" s="1"/>
  <c r="E220" i="58"/>
  <c r="F220" i="58" s="1"/>
  <c r="E211" i="58"/>
  <c r="F211" i="58" s="1"/>
  <c r="C206" i="58"/>
  <c r="J71" i="37" l="1"/>
  <c r="J46" i="37"/>
  <c r="E221" i="58"/>
  <c r="F221" i="58"/>
  <c r="I71" i="57"/>
  <c r="H58" i="57"/>
  <c r="H44" i="57"/>
  <c r="H30" i="57"/>
  <c r="F136" i="57"/>
  <c r="G128" i="57"/>
  <c r="H112" i="57"/>
  <c r="H98" i="57"/>
  <c r="H85" i="57"/>
  <c r="H71" i="57"/>
  <c r="I16" i="57"/>
  <c r="D78" i="37"/>
  <c r="F23" i="37"/>
  <c r="G23" i="37" s="1"/>
  <c r="I46" i="37"/>
  <c r="C19" i="56" s="1"/>
  <c r="E19" i="56" s="1"/>
  <c r="G19" i="56" s="1"/>
  <c r="I71" i="37"/>
  <c r="C20" i="56" s="1"/>
  <c r="E20" i="56" s="1"/>
  <c r="G20" i="56" s="1"/>
  <c r="E75" i="37"/>
  <c r="E78" i="37" s="1"/>
  <c r="I145" i="53"/>
  <c r="J145" i="53"/>
  <c r="I64" i="53"/>
  <c r="J64" i="53"/>
  <c r="I27" i="53"/>
  <c r="J27" i="53"/>
  <c r="E124" i="57"/>
  <c r="C124" i="57"/>
  <c r="I112" i="57"/>
  <c r="I98" i="57"/>
  <c r="I58" i="57"/>
  <c r="I44" i="57"/>
  <c r="I30" i="57"/>
  <c r="E18" i="56" l="1"/>
  <c r="C7" i="56"/>
  <c r="E7" i="56" s="1"/>
  <c r="G18" i="56" l="1"/>
  <c r="G7" i="56"/>
  <c r="H199" i="58"/>
  <c r="H198" i="58"/>
  <c r="H197" i="58"/>
  <c r="H196" i="58"/>
  <c r="H195" i="58"/>
  <c r="H194" i="58"/>
  <c r="H193" i="58"/>
  <c r="H192" i="58"/>
  <c r="H186" i="58"/>
  <c r="H185" i="58"/>
  <c r="H184" i="58"/>
  <c r="H183" i="58"/>
  <c r="H182" i="58"/>
  <c r="H181" i="58"/>
  <c r="H180" i="58"/>
  <c r="H179" i="58"/>
  <c r="H173" i="58"/>
  <c r="H172" i="58"/>
  <c r="H171" i="58"/>
  <c r="H170" i="58"/>
  <c r="H169" i="58"/>
  <c r="H168" i="58"/>
  <c r="H167" i="58"/>
  <c r="H166" i="58"/>
  <c r="H165" i="58"/>
  <c r="H159" i="58"/>
  <c r="H158" i="58"/>
  <c r="H157" i="58"/>
  <c r="H156" i="58"/>
  <c r="H155" i="58"/>
  <c r="H154" i="58"/>
  <c r="H153" i="58"/>
  <c r="H152" i="58"/>
  <c r="H151" i="58"/>
  <c r="H145" i="58"/>
  <c r="H144" i="58"/>
  <c r="H143" i="58"/>
  <c r="H142" i="58"/>
  <c r="H141" i="58"/>
  <c r="H140" i="58"/>
  <c r="H139" i="58"/>
  <c r="H138" i="58"/>
  <c r="H137" i="58"/>
  <c r="H131" i="58"/>
  <c r="H130" i="58"/>
  <c r="H129" i="58"/>
  <c r="H128" i="58"/>
  <c r="H127" i="58"/>
  <c r="H126" i="58"/>
  <c r="H125" i="58"/>
  <c r="H124" i="58"/>
  <c r="H123" i="58"/>
  <c r="H117" i="58"/>
  <c r="H116" i="58"/>
  <c r="H115" i="58"/>
  <c r="H114" i="58"/>
  <c r="H113" i="58"/>
  <c r="H112" i="58"/>
  <c r="H111" i="58"/>
  <c r="H110" i="58"/>
  <c r="H109" i="58"/>
  <c r="H103" i="58"/>
  <c r="H102" i="58"/>
  <c r="H101" i="58"/>
  <c r="H100" i="58"/>
  <c r="H99" i="58"/>
  <c r="H98" i="58"/>
  <c r="H97" i="58"/>
  <c r="H96" i="58"/>
  <c r="H95" i="58"/>
  <c r="H89" i="58"/>
  <c r="H88" i="58"/>
  <c r="H87" i="58"/>
  <c r="H86" i="58"/>
  <c r="H85" i="58"/>
  <c r="H84" i="58"/>
  <c r="H83" i="58"/>
  <c r="H82" i="58"/>
  <c r="H81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F199" i="58"/>
  <c r="I199" i="58" s="1"/>
  <c r="F172" i="58"/>
  <c r="I172" i="58" s="1"/>
  <c r="F42" i="58"/>
  <c r="I42" i="58" s="1"/>
  <c r="D205" i="58"/>
  <c r="E205" i="58" s="1"/>
  <c r="E206" i="58" s="1"/>
  <c r="E199" i="58"/>
  <c r="E198" i="58"/>
  <c r="F198" i="58" s="1"/>
  <c r="I198" i="58" s="1"/>
  <c r="E197" i="58"/>
  <c r="F197" i="58" s="1"/>
  <c r="I197" i="58" s="1"/>
  <c r="E196" i="58"/>
  <c r="F196" i="58" s="1"/>
  <c r="I196" i="58" s="1"/>
  <c r="E195" i="58"/>
  <c r="F195" i="58" s="1"/>
  <c r="I195" i="58" s="1"/>
  <c r="E194" i="58"/>
  <c r="F194" i="58" s="1"/>
  <c r="I194" i="58" s="1"/>
  <c r="E193" i="58"/>
  <c r="F193" i="58" s="1"/>
  <c r="I193" i="58" s="1"/>
  <c r="E192" i="58"/>
  <c r="F192" i="58" s="1"/>
  <c r="I192" i="58" s="1"/>
  <c r="E186" i="58"/>
  <c r="F186" i="58" s="1"/>
  <c r="I186" i="58" s="1"/>
  <c r="E185" i="58"/>
  <c r="F185" i="58" s="1"/>
  <c r="I185" i="58" s="1"/>
  <c r="E184" i="58"/>
  <c r="F184" i="58" s="1"/>
  <c r="I184" i="58" s="1"/>
  <c r="E183" i="58"/>
  <c r="F183" i="58" s="1"/>
  <c r="I183" i="58" s="1"/>
  <c r="E182" i="58"/>
  <c r="F182" i="58" s="1"/>
  <c r="I182" i="58" s="1"/>
  <c r="E181" i="58"/>
  <c r="F181" i="58" s="1"/>
  <c r="I181" i="58" s="1"/>
  <c r="E180" i="58"/>
  <c r="F180" i="58" s="1"/>
  <c r="I180" i="58" s="1"/>
  <c r="E179" i="58"/>
  <c r="F179" i="58" s="1"/>
  <c r="I179" i="58" s="1"/>
  <c r="E173" i="58"/>
  <c r="F173" i="58" s="1"/>
  <c r="I173" i="58" s="1"/>
  <c r="E172" i="58"/>
  <c r="E171" i="58"/>
  <c r="F171" i="58" s="1"/>
  <c r="I171" i="58" s="1"/>
  <c r="E170" i="58"/>
  <c r="F170" i="58" s="1"/>
  <c r="I170" i="58" s="1"/>
  <c r="E169" i="58"/>
  <c r="F169" i="58" s="1"/>
  <c r="I169" i="58" s="1"/>
  <c r="E168" i="58"/>
  <c r="F168" i="58" s="1"/>
  <c r="I168" i="58" s="1"/>
  <c r="E167" i="58"/>
  <c r="F167" i="58" s="1"/>
  <c r="I167" i="58" s="1"/>
  <c r="E166" i="58"/>
  <c r="F166" i="58" s="1"/>
  <c r="I166" i="58" s="1"/>
  <c r="E165" i="58"/>
  <c r="F165" i="58" s="1"/>
  <c r="I165" i="58" s="1"/>
  <c r="E159" i="58"/>
  <c r="F159" i="58" s="1"/>
  <c r="I159" i="58" s="1"/>
  <c r="E158" i="58"/>
  <c r="F158" i="58" s="1"/>
  <c r="I158" i="58" s="1"/>
  <c r="E157" i="58"/>
  <c r="F157" i="58" s="1"/>
  <c r="I157" i="58" s="1"/>
  <c r="E156" i="58"/>
  <c r="F156" i="58" s="1"/>
  <c r="I156" i="58" s="1"/>
  <c r="E155" i="58"/>
  <c r="F155" i="58" s="1"/>
  <c r="I155" i="58" s="1"/>
  <c r="E154" i="58"/>
  <c r="F154" i="58" s="1"/>
  <c r="I154" i="58" s="1"/>
  <c r="E153" i="58"/>
  <c r="F153" i="58" s="1"/>
  <c r="I153" i="58" s="1"/>
  <c r="E152" i="58"/>
  <c r="F152" i="58" s="1"/>
  <c r="I152" i="58" s="1"/>
  <c r="E151" i="58"/>
  <c r="F151" i="58" s="1"/>
  <c r="I151" i="58" s="1"/>
  <c r="E145" i="58"/>
  <c r="F145" i="58" s="1"/>
  <c r="I145" i="58" s="1"/>
  <c r="E144" i="58"/>
  <c r="F144" i="58" s="1"/>
  <c r="I144" i="58" s="1"/>
  <c r="E143" i="58"/>
  <c r="F143" i="58" s="1"/>
  <c r="I143" i="58" s="1"/>
  <c r="E142" i="58"/>
  <c r="F142" i="58" s="1"/>
  <c r="I142" i="58" s="1"/>
  <c r="E141" i="58"/>
  <c r="F141" i="58" s="1"/>
  <c r="I141" i="58" s="1"/>
  <c r="E140" i="58"/>
  <c r="F140" i="58" s="1"/>
  <c r="I140" i="58" s="1"/>
  <c r="E139" i="58"/>
  <c r="F139" i="58" s="1"/>
  <c r="I139" i="58" s="1"/>
  <c r="E138" i="58"/>
  <c r="F138" i="58" s="1"/>
  <c r="I138" i="58" s="1"/>
  <c r="E137" i="58"/>
  <c r="F137" i="58" s="1"/>
  <c r="I137" i="58" s="1"/>
  <c r="E131" i="58"/>
  <c r="F131" i="58" s="1"/>
  <c r="I131" i="58" s="1"/>
  <c r="E130" i="58"/>
  <c r="F130" i="58" s="1"/>
  <c r="I130" i="58" s="1"/>
  <c r="E129" i="58"/>
  <c r="F129" i="58" s="1"/>
  <c r="I129" i="58" s="1"/>
  <c r="E128" i="58"/>
  <c r="F128" i="58" s="1"/>
  <c r="I128" i="58" s="1"/>
  <c r="E127" i="58"/>
  <c r="F127" i="58" s="1"/>
  <c r="I127" i="58" s="1"/>
  <c r="E126" i="58"/>
  <c r="F126" i="58" s="1"/>
  <c r="I126" i="58" s="1"/>
  <c r="E125" i="58"/>
  <c r="F125" i="58" s="1"/>
  <c r="I125" i="58" s="1"/>
  <c r="E124" i="58"/>
  <c r="F124" i="58" s="1"/>
  <c r="I124" i="58" s="1"/>
  <c r="E123" i="58"/>
  <c r="F123" i="58" s="1"/>
  <c r="I123" i="58" s="1"/>
  <c r="E117" i="58"/>
  <c r="F117" i="58" s="1"/>
  <c r="I117" i="58" s="1"/>
  <c r="E116" i="58"/>
  <c r="F116" i="58" s="1"/>
  <c r="I116" i="58" s="1"/>
  <c r="E115" i="58"/>
  <c r="F115" i="58" s="1"/>
  <c r="I115" i="58" s="1"/>
  <c r="E114" i="58"/>
  <c r="F114" i="58" s="1"/>
  <c r="I114" i="58" s="1"/>
  <c r="E113" i="58"/>
  <c r="F113" i="58" s="1"/>
  <c r="I113" i="58" s="1"/>
  <c r="E112" i="58"/>
  <c r="F112" i="58" s="1"/>
  <c r="I112" i="58" s="1"/>
  <c r="E111" i="58"/>
  <c r="F111" i="58" s="1"/>
  <c r="I111" i="58" s="1"/>
  <c r="E110" i="58"/>
  <c r="F110" i="58" s="1"/>
  <c r="I110" i="58" s="1"/>
  <c r="E109" i="58"/>
  <c r="F109" i="58" s="1"/>
  <c r="I109" i="58" s="1"/>
  <c r="E103" i="58"/>
  <c r="F103" i="58" s="1"/>
  <c r="I103" i="58" s="1"/>
  <c r="E102" i="58"/>
  <c r="F102" i="58" s="1"/>
  <c r="I102" i="58" s="1"/>
  <c r="E101" i="58"/>
  <c r="F101" i="58" s="1"/>
  <c r="I101" i="58" s="1"/>
  <c r="E100" i="58"/>
  <c r="F100" i="58" s="1"/>
  <c r="I100" i="58" s="1"/>
  <c r="E99" i="58"/>
  <c r="F99" i="58" s="1"/>
  <c r="I99" i="58" s="1"/>
  <c r="E98" i="58"/>
  <c r="F98" i="58" s="1"/>
  <c r="I98" i="58" s="1"/>
  <c r="E97" i="58"/>
  <c r="F97" i="58" s="1"/>
  <c r="I97" i="58" s="1"/>
  <c r="E96" i="58"/>
  <c r="F96" i="58" s="1"/>
  <c r="I96" i="58" s="1"/>
  <c r="E95" i="58"/>
  <c r="F95" i="58" s="1"/>
  <c r="I95" i="58" s="1"/>
  <c r="E89" i="58"/>
  <c r="F89" i="58" s="1"/>
  <c r="I89" i="58" s="1"/>
  <c r="E88" i="58"/>
  <c r="F88" i="58" s="1"/>
  <c r="I88" i="58" s="1"/>
  <c r="E87" i="58"/>
  <c r="F87" i="58" s="1"/>
  <c r="I87" i="58" s="1"/>
  <c r="E86" i="58"/>
  <c r="F86" i="58" s="1"/>
  <c r="I86" i="58" s="1"/>
  <c r="E85" i="58"/>
  <c r="F85" i="58" s="1"/>
  <c r="I85" i="58" s="1"/>
  <c r="E84" i="58"/>
  <c r="F84" i="58" s="1"/>
  <c r="I84" i="58" s="1"/>
  <c r="E83" i="58"/>
  <c r="F83" i="58" s="1"/>
  <c r="I83" i="58" s="1"/>
  <c r="E82" i="58"/>
  <c r="F82" i="58" s="1"/>
  <c r="I82" i="58" s="1"/>
  <c r="E81" i="58"/>
  <c r="F81" i="58" s="1"/>
  <c r="I81" i="58" s="1"/>
  <c r="E75" i="58"/>
  <c r="F75" i="58" s="1"/>
  <c r="I75" i="58" s="1"/>
  <c r="E74" i="58"/>
  <c r="F74" i="58" s="1"/>
  <c r="I74" i="58" s="1"/>
  <c r="E73" i="58"/>
  <c r="F73" i="58" s="1"/>
  <c r="I73" i="58" s="1"/>
  <c r="E72" i="58"/>
  <c r="F72" i="58" s="1"/>
  <c r="I72" i="58" s="1"/>
  <c r="E71" i="58"/>
  <c r="F71" i="58" s="1"/>
  <c r="I71" i="58" s="1"/>
  <c r="E70" i="58"/>
  <c r="F70" i="58" s="1"/>
  <c r="I70" i="58" s="1"/>
  <c r="E69" i="58"/>
  <c r="F69" i="58" s="1"/>
  <c r="I69" i="58" s="1"/>
  <c r="E68" i="58"/>
  <c r="F68" i="58" s="1"/>
  <c r="I68" i="58" s="1"/>
  <c r="E67" i="58"/>
  <c r="F67" i="58" s="1"/>
  <c r="I67" i="58" s="1"/>
  <c r="E66" i="58"/>
  <c r="F66" i="58" s="1"/>
  <c r="I66" i="58" s="1"/>
  <c r="E65" i="58"/>
  <c r="F65" i="58" s="1"/>
  <c r="I65" i="58" s="1"/>
  <c r="E64" i="58"/>
  <c r="F64" i="58" s="1"/>
  <c r="I64" i="58" s="1"/>
  <c r="E63" i="58"/>
  <c r="F63" i="58" s="1"/>
  <c r="I63" i="58" s="1"/>
  <c r="E62" i="58"/>
  <c r="F62" i="58" s="1"/>
  <c r="I62" i="58" s="1"/>
  <c r="E61" i="58"/>
  <c r="F61" i="58" s="1"/>
  <c r="I61" i="58" s="1"/>
  <c r="E60" i="58"/>
  <c r="F60" i="58" s="1"/>
  <c r="I60" i="58" s="1"/>
  <c r="E59" i="58"/>
  <c r="F59" i="58" s="1"/>
  <c r="I59" i="58" s="1"/>
  <c r="E58" i="58"/>
  <c r="F58" i="58" s="1"/>
  <c r="I58" i="58" s="1"/>
  <c r="E57" i="58"/>
  <c r="F57" i="58" s="1"/>
  <c r="I57" i="58" s="1"/>
  <c r="E56" i="58"/>
  <c r="F56" i="58" s="1"/>
  <c r="I56" i="58" s="1"/>
  <c r="E55" i="58"/>
  <c r="F55" i="58" s="1"/>
  <c r="I55" i="58" s="1"/>
  <c r="E54" i="58"/>
  <c r="F54" i="58" s="1"/>
  <c r="I54" i="58" s="1"/>
  <c r="E53" i="58"/>
  <c r="F53" i="58" s="1"/>
  <c r="I53" i="58" s="1"/>
  <c r="E52" i="58"/>
  <c r="F52" i="58" s="1"/>
  <c r="I52" i="58" s="1"/>
  <c r="E51" i="58"/>
  <c r="F51" i="58" s="1"/>
  <c r="I51" i="58" s="1"/>
  <c r="H8" i="58"/>
  <c r="H9" i="58"/>
  <c r="H10" i="58"/>
  <c r="H11" i="58"/>
  <c r="H12" i="58"/>
  <c r="H13" i="58"/>
  <c r="H14" i="58"/>
  <c r="H15" i="58"/>
  <c r="H16" i="58"/>
  <c r="H17" i="58"/>
  <c r="H18" i="58"/>
  <c r="H19" i="58"/>
  <c r="H20" i="58"/>
  <c r="H22" i="58"/>
  <c r="H23" i="58"/>
  <c r="H24" i="58"/>
  <c r="H25" i="58"/>
  <c r="H26" i="58"/>
  <c r="H27" i="58"/>
  <c r="H28" i="58"/>
  <c r="H29" i="58"/>
  <c r="H30" i="58"/>
  <c r="H31" i="58"/>
  <c r="H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7" i="58"/>
  <c r="E8" i="58"/>
  <c r="F8" i="58" s="1"/>
  <c r="I8" i="58" s="1"/>
  <c r="E9" i="58"/>
  <c r="F9" i="58" s="1"/>
  <c r="I9" i="58" s="1"/>
  <c r="E10" i="58"/>
  <c r="F10" i="58" s="1"/>
  <c r="I10" i="58" s="1"/>
  <c r="E11" i="58"/>
  <c r="F11" i="58" s="1"/>
  <c r="I11" i="58" s="1"/>
  <c r="E12" i="58"/>
  <c r="F12" i="58" s="1"/>
  <c r="I12" i="58" s="1"/>
  <c r="E13" i="58"/>
  <c r="F13" i="58" s="1"/>
  <c r="I13" i="58" s="1"/>
  <c r="E14" i="58"/>
  <c r="F14" i="58" s="1"/>
  <c r="I14" i="58" s="1"/>
  <c r="E15" i="58"/>
  <c r="F15" i="58" s="1"/>
  <c r="I15" i="58" s="1"/>
  <c r="E16" i="58"/>
  <c r="F16" i="58" s="1"/>
  <c r="I16" i="58" s="1"/>
  <c r="E17" i="58"/>
  <c r="F17" i="58" s="1"/>
  <c r="I17" i="58" s="1"/>
  <c r="E18" i="58"/>
  <c r="F18" i="58" s="1"/>
  <c r="I18" i="58" s="1"/>
  <c r="E19" i="58"/>
  <c r="F19" i="58" s="1"/>
  <c r="I19" i="58" s="1"/>
  <c r="E20" i="58"/>
  <c r="F20" i="58" s="1"/>
  <c r="I20" i="58" s="1"/>
  <c r="E22" i="58"/>
  <c r="F22" i="58" s="1"/>
  <c r="I22" i="58" s="1"/>
  <c r="E23" i="58"/>
  <c r="F23" i="58" s="1"/>
  <c r="I23" i="58" s="1"/>
  <c r="E24" i="58"/>
  <c r="F24" i="58" s="1"/>
  <c r="I24" i="58" s="1"/>
  <c r="E25" i="58"/>
  <c r="F25" i="58" s="1"/>
  <c r="I25" i="58" s="1"/>
  <c r="E26" i="58"/>
  <c r="F26" i="58" s="1"/>
  <c r="I26" i="58" s="1"/>
  <c r="E27" i="58"/>
  <c r="F27" i="58" s="1"/>
  <c r="I27" i="58" s="1"/>
  <c r="E28" i="58"/>
  <c r="F28" i="58" s="1"/>
  <c r="I28" i="58" s="1"/>
  <c r="E29" i="58"/>
  <c r="F29" i="58" s="1"/>
  <c r="I29" i="58" s="1"/>
  <c r="E30" i="58"/>
  <c r="F30" i="58" s="1"/>
  <c r="I30" i="58" s="1"/>
  <c r="E31" i="58"/>
  <c r="F31" i="58" s="1"/>
  <c r="I31" i="58" s="1"/>
  <c r="E32" i="58"/>
  <c r="F32" i="58" s="1"/>
  <c r="I32" i="58" s="1"/>
  <c r="E33" i="58"/>
  <c r="F33" i="58" s="1"/>
  <c r="I33" i="58" s="1"/>
  <c r="E34" i="58"/>
  <c r="F34" i="58" s="1"/>
  <c r="I34" i="58" s="1"/>
  <c r="E35" i="58"/>
  <c r="F35" i="58" s="1"/>
  <c r="I35" i="58" s="1"/>
  <c r="E36" i="58"/>
  <c r="F36" i="58" s="1"/>
  <c r="I36" i="58" s="1"/>
  <c r="E37" i="58"/>
  <c r="F37" i="58" s="1"/>
  <c r="I37" i="58" s="1"/>
  <c r="E38" i="58"/>
  <c r="F38" i="58" s="1"/>
  <c r="I38" i="58" s="1"/>
  <c r="E39" i="58"/>
  <c r="F39" i="58" s="1"/>
  <c r="I39" i="58" s="1"/>
  <c r="E40" i="58"/>
  <c r="F40" i="58" s="1"/>
  <c r="I40" i="58" s="1"/>
  <c r="E41" i="58"/>
  <c r="F41" i="58" s="1"/>
  <c r="I41" i="58" s="1"/>
  <c r="E42" i="58"/>
  <c r="E43" i="58"/>
  <c r="F43" i="58" s="1"/>
  <c r="I43" i="58" s="1"/>
  <c r="E44" i="58"/>
  <c r="F44" i="58" s="1"/>
  <c r="I44" i="58" s="1"/>
  <c r="E45" i="58"/>
  <c r="F45" i="58" s="1"/>
  <c r="I45" i="58" s="1"/>
  <c r="E7" i="58"/>
  <c r="F7" i="58" s="1"/>
  <c r="I7" i="58" s="1"/>
  <c r="I118" i="58" l="1"/>
  <c r="H200" i="58"/>
  <c r="I200" i="58"/>
  <c r="I174" i="58"/>
  <c r="H146" i="58"/>
  <c r="H132" i="58"/>
  <c r="I104" i="58"/>
  <c r="H187" i="58"/>
  <c r="I187" i="58"/>
  <c r="H174" i="58"/>
  <c r="I160" i="58"/>
  <c r="H160" i="58"/>
  <c r="I146" i="58"/>
  <c r="I132" i="58"/>
  <c r="H118" i="58"/>
  <c r="H104" i="58"/>
  <c r="I90" i="58"/>
  <c r="H90" i="58"/>
  <c r="I76" i="58"/>
  <c r="H76" i="58"/>
  <c r="H46" i="58"/>
  <c r="I46" i="58"/>
  <c r="C6" i="56" l="1"/>
  <c r="C8" i="56" s="1"/>
  <c r="I52" i="61"/>
  <c r="G52" i="61"/>
  <c r="C32" i="56" s="1"/>
  <c r="E32" i="56" s="1"/>
  <c r="G32" i="56" s="1"/>
  <c r="I44" i="61"/>
  <c r="G44" i="61"/>
  <c r="C31" i="56" s="1"/>
  <c r="G131" i="57"/>
  <c r="G136" i="57" s="1"/>
  <c r="G112" i="57"/>
  <c r="G98" i="57"/>
  <c r="E6" i="56" l="1"/>
  <c r="E8" i="56" s="1"/>
  <c r="E31" i="56"/>
  <c r="C33" i="56"/>
  <c r="C41" i="56" s="1"/>
  <c r="G104" i="58"/>
  <c r="H145" i="53"/>
  <c r="G6" i="56" l="1"/>
  <c r="G8" i="56" s="1"/>
  <c r="E41" i="56"/>
  <c r="G31" i="56"/>
  <c r="G33" i="56" s="1"/>
  <c r="E33" i="56"/>
  <c r="G46" i="58"/>
  <c r="G41" i="56" l="1"/>
  <c r="E10" i="37"/>
  <c r="H27" i="53" l="1"/>
  <c r="H64" i="53"/>
  <c r="H46" i="37" l="1"/>
  <c r="H71" i="37"/>
  <c r="AC9" i="37" l="1"/>
  <c r="AC10" i="37"/>
  <c r="AC11" i="37"/>
  <c r="AC12" i="37"/>
  <c r="AC8" i="37"/>
  <c r="Y9" i="37"/>
  <c r="Y10" i="37"/>
  <c r="Y11" i="37"/>
  <c r="Y12" i="37"/>
  <c r="Y8" i="37"/>
  <c r="U9" i="37"/>
  <c r="U10" i="37"/>
  <c r="U11" i="37"/>
  <c r="U12" i="37"/>
  <c r="U8" i="37"/>
  <c r="Q9" i="37"/>
  <c r="Q10" i="37"/>
  <c r="Q11" i="37"/>
  <c r="Q12" i="37"/>
  <c r="Q8" i="37"/>
  <c r="M9" i="37"/>
  <c r="M10" i="37"/>
  <c r="M11" i="37"/>
  <c r="M12" i="37"/>
  <c r="M8" i="37"/>
  <c r="D9" i="37"/>
  <c r="F9" i="37" s="1"/>
  <c r="D10" i="37"/>
  <c r="F10" i="37" s="1"/>
  <c r="D11" i="37"/>
  <c r="F11" i="37" s="1"/>
  <c r="I9" i="37"/>
  <c r="I10" i="37"/>
  <c r="I11" i="37"/>
  <c r="I12" i="37"/>
  <c r="I8" i="37"/>
  <c r="E9" i="37"/>
  <c r="E11" i="37"/>
  <c r="E12" i="37"/>
  <c r="E8" i="37"/>
  <c r="D12" i="37"/>
  <c r="F12" i="37" s="1"/>
  <c r="D8" i="37"/>
  <c r="F8" i="37" s="1"/>
  <c r="AB8" i="37"/>
  <c r="AD8" i="37" s="1"/>
  <c r="G200" i="58"/>
  <c r="G187" i="58"/>
  <c r="G174" i="58"/>
  <c r="G160" i="58"/>
  <c r="G146" i="58"/>
  <c r="G132" i="58"/>
  <c r="G118" i="58"/>
  <c r="G90" i="58"/>
  <c r="G76" i="58"/>
  <c r="G85" i="57"/>
  <c r="G71" i="57"/>
  <c r="G58" i="57"/>
  <c r="G44" i="57"/>
  <c r="G30" i="57"/>
  <c r="G16" i="57"/>
  <c r="E13" i="37" l="1"/>
  <c r="F83" i="57"/>
  <c r="I83" i="57" s="1"/>
  <c r="I85" i="57" s="1"/>
  <c r="H16" i="57" l="1"/>
  <c r="C11" i="56" s="1"/>
  <c r="E11" i="56" l="1"/>
  <c r="E12" i="56" s="1"/>
  <c r="E14" i="56" s="1"/>
  <c r="C12" i="56"/>
  <c r="C14" i="56" s="1"/>
  <c r="X9" i="37"/>
  <c r="Z9" i="37" s="1"/>
  <c r="X8" i="37"/>
  <c r="Z8" i="37" s="1"/>
  <c r="G11" i="56" l="1"/>
  <c r="G12" i="56" s="1"/>
  <c r="G14" i="56" s="1"/>
  <c r="AB12" i="37"/>
  <c r="AD12" i="37" s="1"/>
  <c r="AB11" i="37"/>
  <c r="AD11" i="37" s="1"/>
  <c r="AB10" i="37"/>
  <c r="AD10" i="37" s="1"/>
  <c r="AB9" i="37"/>
  <c r="AD9" i="37" s="1"/>
  <c r="X12" i="37"/>
  <c r="Z12" i="37" s="1"/>
  <c r="X10" i="37"/>
  <c r="Z10" i="37" s="1"/>
  <c r="T12" i="37"/>
  <c r="V12" i="37" s="1"/>
  <c r="P12" i="37"/>
  <c r="R12" i="37" s="1"/>
  <c r="P10" i="37"/>
  <c r="R10" i="37" s="1"/>
  <c r="P8" i="37"/>
  <c r="R8" i="37" s="1"/>
  <c r="L11" i="37"/>
  <c r="N11" i="37" s="1"/>
  <c r="L9" i="37"/>
  <c r="N9" i="37" s="1"/>
  <c r="H12" i="37"/>
  <c r="J12" i="37" s="1"/>
  <c r="H10" i="37"/>
  <c r="J10" i="37" s="1"/>
  <c r="H8" i="37"/>
  <c r="J8" i="37" s="1"/>
  <c r="X11" i="37"/>
  <c r="Z11" i="37" s="1"/>
  <c r="T11" i="37"/>
  <c r="V11" i="37" s="1"/>
  <c r="T10" i="37"/>
  <c r="V10" i="37" s="1"/>
  <c r="T9" i="37"/>
  <c r="V9" i="37" s="1"/>
  <c r="T8" i="37"/>
  <c r="V8" i="37" s="1"/>
  <c r="P11" i="37"/>
  <c r="R11" i="37" s="1"/>
  <c r="P9" i="37"/>
  <c r="R9" i="37" s="1"/>
  <c r="L12" i="37"/>
  <c r="N12" i="37" s="1"/>
  <c r="L10" i="37"/>
  <c r="N10" i="37" s="1"/>
  <c r="L8" i="37"/>
  <c r="N8" i="37" s="1"/>
  <c r="H11" i="37"/>
  <c r="J11" i="37" s="1"/>
  <c r="H9" i="37"/>
  <c r="J9" i="37" s="1"/>
  <c r="U13" i="37"/>
  <c r="Q13" i="37"/>
  <c r="M13" i="37"/>
  <c r="I13" i="37"/>
  <c r="F13" i="37"/>
  <c r="B13" i="37"/>
  <c r="AD13" i="37" l="1"/>
  <c r="N13" i="37"/>
  <c r="V13" i="37"/>
  <c r="Z13" i="37"/>
  <c r="R13" i="37"/>
  <c r="J13" i="37"/>
  <c r="Y13" i="37"/>
  <c r="AC13" i="37"/>
  <c r="E19" i="37" l="1"/>
  <c r="C17" i="56" s="1"/>
  <c r="F19" i="37"/>
  <c r="E17" i="56" l="1"/>
  <c r="G17" i="56" s="1"/>
  <c r="C22" i="56"/>
  <c r="C24" i="56" s="1"/>
  <c r="C40" i="56" s="1"/>
  <c r="E40" i="56" s="1"/>
  <c r="E42" i="56" s="1"/>
  <c r="G22" i="56" l="1"/>
  <c r="G24" i="56" s="1"/>
  <c r="E22" i="56"/>
  <c r="E24" i="56" s="1"/>
  <c r="C42" i="56"/>
  <c r="G40" i="56"/>
  <c r="G42" i="56" s="1"/>
</calcChain>
</file>

<file path=xl/sharedStrings.xml><?xml version="1.0" encoding="utf-8"?>
<sst xmlns="http://schemas.openxmlformats.org/spreadsheetml/2006/main" count="1915" uniqueCount="326">
  <si>
    <t>SCHOONMAAK</t>
  </si>
  <si>
    <t>Aanneemsom</t>
  </si>
  <si>
    <t>Exclusief BTW</t>
  </si>
  <si>
    <t>BTW</t>
  </si>
  <si>
    <t>Inclusief BTW</t>
  </si>
  <si>
    <t>Kosten reguliere schoonmaak Huis voor de provincie, algemene ruimten en werketages provincie Utrecht</t>
  </si>
  <si>
    <t>Kosten reguliere schoonmaak nevenlocaties</t>
  </si>
  <si>
    <t xml:space="preserve">Totale aanneemsom per jaar </t>
  </si>
  <si>
    <t>Aanneemsom (optioneel)</t>
  </si>
  <si>
    <t>Kosten reguliere schoonmaak Huurdersetages</t>
  </si>
  <si>
    <t>TOTAAL AANNEEMSOM PER JAAR</t>
  </si>
  <si>
    <t>Begrote kosten regietarieven o.b.v. indicaties</t>
  </si>
  <si>
    <t>Gemiddeld uurtarief extra schoonmaak inzet maal indicatie van 500 uur (tabblad integrale tarieven: regel19, kolom E en F)</t>
  </si>
  <si>
    <t>Integrale tarieven regiewerkzaamheden</t>
  </si>
  <si>
    <t>Schoonmaak de Meern (optioneel/ op afroep)</t>
  </si>
  <si>
    <t>Schoonmaak Huis ter Heide  (optioneel/ op afroep)</t>
  </si>
  <si>
    <t>Dieptereiniging keuken Huis voor de Provincie</t>
  </si>
  <si>
    <t>Totale begrote kosten extra personeelsinzet/extra werkzaamheden/extra producten per jaar</t>
  </si>
  <si>
    <t>Totale (begrote) kosten per jaar</t>
  </si>
  <si>
    <t>SANITAIRE MIDDELEN</t>
  </si>
  <si>
    <t>Totaal kosten sanitaire middelen per jaar</t>
  </si>
  <si>
    <t>Totaal kosten mutaties sanitaire verbruiksmiddelen per jaar (fictief bedrag)</t>
  </si>
  <si>
    <t>TOTAAL KOSTEN PER JAAR</t>
  </si>
  <si>
    <t>TOTAAL</t>
  </si>
  <si>
    <t>SCHOONMAAK (rij 23)</t>
  </si>
  <si>
    <t>SANITAIRE MIDDELEN (rij 32)</t>
  </si>
  <si>
    <t>KOSTEN REGULIERE SCHOONMAAK HUIS VOOR DE PROVINCIE EN WERKETAGES PROVINCIE UTRECHT</t>
  </si>
  <si>
    <r>
      <t>INTEGRALE M2 TARIEVEN PER RUIMTESOORT</t>
    </r>
    <r>
      <rPr>
        <b/>
        <u/>
        <sz val="9"/>
        <rFont val="Arial"/>
        <family val="2"/>
      </rPr>
      <t xml:space="preserve"> BEGANE GROND</t>
    </r>
  </si>
  <si>
    <t>Huurder</t>
  </si>
  <si>
    <t>Ruimtesoort</t>
  </si>
  <si>
    <t>Afwerking</t>
  </si>
  <si>
    <t>Integrale prijs per m2 excl. BTW</t>
  </si>
  <si>
    <t>Integrale kostprijs incl. BTW</t>
  </si>
  <si>
    <t xml:space="preserve">Indicatie aantal m2 </t>
  </si>
  <si>
    <t>Totale kosten excl. BTW</t>
  </si>
  <si>
    <t>Totale kosten incl. BTW</t>
  </si>
  <si>
    <t>Huis voor de Provincie</t>
  </si>
  <si>
    <t>Kantoorruimte</t>
  </si>
  <si>
    <t>Gietvloer</t>
  </si>
  <si>
    <t>Parket</t>
  </si>
  <si>
    <t>Opslagruimte</t>
  </si>
  <si>
    <t>Tapijt</t>
  </si>
  <si>
    <t>Restauratieve ruimte</t>
  </si>
  <si>
    <t>Natuursteen</t>
  </si>
  <si>
    <t>Sanitaire ruimte</t>
  </si>
  <si>
    <t>Tegels</t>
  </si>
  <si>
    <t>Serviceruimte</t>
  </si>
  <si>
    <t>Linoleum</t>
  </si>
  <si>
    <t>Vergaderruimte</t>
  </si>
  <si>
    <t>Verkeersruimte begane grond</t>
  </si>
  <si>
    <t>Beton</t>
  </si>
  <si>
    <t>Verkeersruimte algemene ruimte (lift en trap) 2e verdieping</t>
  </si>
  <si>
    <t>Tapijt/Linoleum</t>
  </si>
  <si>
    <t>Verkeersruimte algemene ruimte (lift en trap) 3e verdieping</t>
  </si>
  <si>
    <t>Verkeersruimte algemene ruimte (lift en trap) 4e verdieping</t>
  </si>
  <si>
    <t>Verkeersruimte algemene ruimte (lift en trap) 5e verdieping</t>
  </si>
  <si>
    <t>Verkeersruimte algemene ruimte (lift en trap) 6e verdieping</t>
  </si>
  <si>
    <t>Verkeersruimte algemene ruimte (lift en trap) 7e verdieping</t>
  </si>
  <si>
    <t>Verkeersruimte algemene ruimte (lift en trap) 8e verdieping</t>
  </si>
  <si>
    <t>Verkeersruimte algemene ruimte (lift en trap) 9e verdieping</t>
  </si>
  <si>
    <t>Verkeersruimte algemene ruimte (lift en trap) 10e verdieping</t>
  </si>
  <si>
    <t>Verkeersruimte algemene ruimte (lift en trap) 11e verdieping</t>
  </si>
  <si>
    <t>Verkeersruimte algemene ruimte (lift en trap) 12e verdieping</t>
  </si>
  <si>
    <t>Verkeersruimte algemene ruimte (lift en trap) 13e verdieping</t>
  </si>
  <si>
    <t>Verkeersruimte algemene ruimte (lift en trap) 14e verdieping</t>
  </si>
  <si>
    <t>Verkeersruimte algemene ruimte (lift en trap) 15e verdieping</t>
  </si>
  <si>
    <t>Verkeersruimte algemene ruimte (lift en trap) 16e verdieping</t>
  </si>
  <si>
    <t>Verkeersruimte algemene ruimte (lift en trap) 17e verdieping</t>
  </si>
  <si>
    <t>Verkeersruimte algemene ruimte (lift en trap) 18e verdieping</t>
  </si>
  <si>
    <r>
      <t xml:space="preserve">INTEGRALE M2 TARIEVEN PER RUIMTESOORT </t>
    </r>
    <r>
      <rPr>
        <b/>
        <u/>
        <sz val="9"/>
        <rFont val="Arial"/>
        <family val="2"/>
      </rPr>
      <t>1E VERDIEPING</t>
    </r>
  </si>
  <si>
    <t xml:space="preserve">Verkeersruimte </t>
  </si>
  <si>
    <t>Rubber</t>
  </si>
  <si>
    <r>
      <t>INTEGRALE M2 TARIEVEN PER RUIMTESOORT 3</t>
    </r>
    <r>
      <rPr>
        <b/>
        <u/>
        <sz val="9"/>
        <rFont val="Arial"/>
        <family val="2"/>
      </rPr>
      <t>E VERDIEPING</t>
    </r>
  </si>
  <si>
    <t>Provincie Utrecht</t>
  </si>
  <si>
    <t>Verkeersruimte verdieping (lifhal, tochtportaal, gang)</t>
  </si>
  <si>
    <r>
      <t>INTEGRALE M2 TARIEVEN PER RUIMTESOORT 4</t>
    </r>
    <r>
      <rPr>
        <b/>
        <u/>
        <sz val="9"/>
        <rFont val="Arial"/>
        <family val="2"/>
      </rPr>
      <t>E VERDIEPING</t>
    </r>
  </si>
  <si>
    <t>Integrale prijs per m2</t>
  </si>
  <si>
    <t>Integrale kostprijs inclusief BTW</t>
  </si>
  <si>
    <t>Totale kosten exclusief BTW</t>
  </si>
  <si>
    <t>Totale kosten inclusief BTW</t>
  </si>
  <si>
    <r>
      <t>INTEGRALE M2 TARIEVEN PER RUIMTESOORT 8</t>
    </r>
    <r>
      <rPr>
        <b/>
        <u/>
        <sz val="9"/>
        <rFont val="Arial"/>
        <family val="2"/>
      </rPr>
      <t>E VERDIEPING</t>
    </r>
  </si>
  <si>
    <r>
      <t xml:space="preserve">INTEGRALE M2 TARIEVEN PER RUIMTESOORT </t>
    </r>
    <r>
      <rPr>
        <b/>
        <u/>
        <sz val="9"/>
        <rFont val="Arial"/>
        <family val="2"/>
      </rPr>
      <t>11E VERDIEPING</t>
    </r>
  </si>
  <si>
    <r>
      <t xml:space="preserve">INTEGRALE M2 TARIEVEN PER RUIMTESOORT </t>
    </r>
    <r>
      <rPr>
        <b/>
        <u/>
        <sz val="9"/>
        <rFont val="Arial"/>
        <family val="2"/>
      </rPr>
      <t>12E VERDIEPING</t>
    </r>
  </si>
  <si>
    <r>
      <t>INTEGRALE M2 TARIEVEN PER RUIMTESOORT</t>
    </r>
    <r>
      <rPr>
        <b/>
        <u/>
        <sz val="9"/>
        <rFont val="Arial"/>
        <family val="2"/>
      </rPr>
      <t xml:space="preserve"> 15E VERDIEPING</t>
    </r>
  </si>
  <si>
    <r>
      <t>INTEGRALE M2 TARIEVEN PER RUIMTESOORT</t>
    </r>
    <r>
      <rPr>
        <b/>
        <u/>
        <sz val="9"/>
        <rFont val="Arial"/>
        <family val="2"/>
      </rPr>
      <t xml:space="preserve"> 16E VERDIEPING</t>
    </r>
  </si>
  <si>
    <t>PVC</t>
  </si>
  <si>
    <r>
      <t>INTEGRALE M2 TARIEVEN PER RUIMTESOORT</t>
    </r>
    <r>
      <rPr>
        <b/>
        <u/>
        <sz val="9"/>
        <rFont val="Arial"/>
        <family val="2"/>
      </rPr>
      <t xml:space="preserve"> 17E VERDIEPING</t>
    </r>
  </si>
  <si>
    <r>
      <t>INTEGRALE M2 TARIEVEN PER RUIMTESOORT</t>
    </r>
    <r>
      <rPr>
        <b/>
        <u/>
        <sz val="9"/>
        <rFont val="Arial"/>
        <family val="2"/>
      </rPr>
      <t xml:space="preserve"> 18E VERDIEPING</t>
    </r>
  </si>
  <si>
    <t xml:space="preserve">INTEGRALE TARIEF SCHOONMAAK BUITENTERREIN / PARKEERGARAGE </t>
  </si>
  <si>
    <t>Totale kosten   exclusief BTW</t>
  </si>
  <si>
    <t>Totale kosten    inclusief BTW</t>
  </si>
  <si>
    <t>Buitenterrein / parkeergarage</t>
  </si>
  <si>
    <t>INTEGRALE TARIEF REINIGEN KOELKASTEN IN DE PANTRY's</t>
  </si>
  <si>
    <t>Integraal tarief excl. BTW</t>
  </si>
  <si>
    <t>Aantal uur per koelkast</t>
  </si>
  <si>
    <t>Frequentie</t>
  </si>
  <si>
    <t>Provincie Utrecht 18e etage</t>
  </si>
  <si>
    <t>Provincie Utrecht 17e etage</t>
  </si>
  <si>
    <t>Provincie Utrecht 16e etage</t>
  </si>
  <si>
    <t>Provincie Utrecht 15e etage</t>
  </si>
  <si>
    <t>Provincie Utrecht 14e etage</t>
  </si>
  <si>
    <t>Provincie Utrecht 13e etage</t>
  </si>
  <si>
    <t>Provincie Utrecht 12e etage</t>
  </si>
  <si>
    <t>Provincie Utrecht 11e etage</t>
  </si>
  <si>
    <t>Provincie Utrecht BG Service Centrum</t>
  </si>
  <si>
    <t>Provincie Utrecht lactatieruimte</t>
  </si>
  <si>
    <t>KOSTEN REGULIERE SCHOONMAAK HUURDERSETAGES (OPTIONEEL)</t>
  </si>
  <si>
    <r>
      <t xml:space="preserve">INTEGRALE M2 TARIEVEN PER RUIMTESOORT </t>
    </r>
    <r>
      <rPr>
        <b/>
        <u/>
        <sz val="9"/>
        <rFont val="Arial"/>
        <family val="2"/>
      </rPr>
      <t>2E VERDIEPING</t>
    </r>
  </si>
  <si>
    <t>Leger des Heils</t>
  </si>
  <si>
    <t>Totaal</t>
  </si>
  <si>
    <r>
      <t>INTEGRALE M2 TARIEVEN PER RUIMTESOORT 5</t>
    </r>
    <r>
      <rPr>
        <b/>
        <u/>
        <sz val="9"/>
        <rFont val="Arial"/>
        <family val="2"/>
      </rPr>
      <t>E VERDIEPING</t>
    </r>
  </si>
  <si>
    <r>
      <t>INTEGRALE M2 TARIEVEN PER RUIMTESOORT 6</t>
    </r>
    <r>
      <rPr>
        <b/>
        <u/>
        <sz val="9"/>
        <rFont val="Arial"/>
        <family val="2"/>
      </rPr>
      <t>E VERDIEPING</t>
    </r>
  </si>
  <si>
    <t>Service ruimte</t>
  </si>
  <si>
    <r>
      <t>INTEGRALE M2 TARIEVEN PER RUIMTESOORT 7</t>
    </r>
    <r>
      <rPr>
        <b/>
        <u/>
        <sz val="9"/>
        <rFont val="Arial"/>
        <family val="2"/>
      </rPr>
      <t>E VERDIEPING</t>
    </r>
  </si>
  <si>
    <t>VRU</t>
  </si>
  <si>
    <r>
      <t xml:space="preserve">INTEGRALE M2 TARIEVEN PER RUIMTESOORT </t>
    </r>
    <r>
      <rPr>
        <b/>
        <u/>
        <sz val="9"/>
        <rFont val="Arial"/>
        <family val="2"/>
      </rPr>
      <t>9E VERDIEPING</t>
    </r>
  </si>
  <si>
    <t>ODRU</t>
  </si>
  <si>
    <r>
      <t xml:space="preserve">INTEGRALE M2 TARIEVEN PER RUIMTESOORT </t>
    </r>
    <r>
      <rPr>
        <b/>
        <u/>
        <sz val="9"/>
        <rFont val="Arial"/>
        <family val="2"/>
      </rPr>
      <t>10E VERDIEPING</t>
    </r>
  </si>
  <si>
    <t>RUD</t>
  </si>
  <si>
    <r>
      <t>INTEGRALE M2 TARIEVEN PER RUIMTESOORT 13</t>
    </r>
    <r>
      <rPr>
        <b/>
        <u/>
        <sz val="9"/>
        <rFont val="Arial"/>
        <family val="2"/>
      </rPr>
      <t>E VERDIEPING</t>
    </r>
  </si>
  <si>
    <t>RUD, ODRU,UMCU</t>
  </si>
  <si>
    <r>
      <t xml:space="preserve">INTEGRALE M2 TARIEVEN PER RUIMTESOORT </t>
    </r>
    <r>
      <rPr>
        <b/>
        <u/>
        <sz val="9"/>
        <rFont val="Arial"/>
        <family val="2"/>
      </rPr>
      <t>14E VERDIEPING</t>
    </r>
  </si>
  <si>
    <t>INTEGRALE CONTROLE EN AANVULLEN SANITAIRE MIDDELEN</t>
  </si>
  <si>
    <t>Integraal tarief</t>
  </si>
  <si>
    <t>Leger der Heils (2e)</t>
  </si>
  <si>
    <t>Per jaar</t>
  </si>
  <si>
    <t>Leger der Heils (5e)</t>
  </si>
  <si>
    <t>Leger der Heils (6e)</t>
  </si>
  <si>
    <t>VRU (7e)</t>
  </si>
  <si>
    <t>ODRU (9e)</t>
  </si>
  <si>
    <t>RUD (10e)</t>
  </si>
  <si>
    <t>RUD,ODRU, UMCU (13e)</t>
  </si>
  <si>
    <t>NDW (14e)</t>
  </si>
  <si>
    <t>KOSTEN REGULIERE SCHOONMAAK HUIS TER HEIDE, DE MEERN EN REMISE</t>
  </si>
  <si>
    <t>Locatie</t>
  </si>
  <si>
    <t>Etage</t>
  </si>
  <si>
    <t>De Meern</t>
  </si>
  <si>
    <t>Begane grond</t>
  </si>
  <si>
    <t>Entree</t>
  </si>
  <si>
    <t>Inloopmat</t>
  </si>
  <si>
    <t>Hal / receptie</t>
  </si>
  <si>
    <t>Kantoor</t>
  </si>
  <si>
    <t>Doorloop</t>
  </si>
  <si>
    <t>Was-kleedruimte</t>
  </si>
  <si>
    <t>Tegel</t>
  </si>
  <si>
    <t>Oplsag</t>
  </si>
  <si>
    <t>Trap</t>
  </si>
  <si>
    <t>kantoortuin</t>
  </si>
  <si>
    <t>Vergaderzaal</t>
  </si>
  <si>
    <t>1e verdieping</t>
  </si>
  <si>
    <t>Hal</t>
  </si>
  <si>
    <t>Kantine incl keuken</t>
  </si>
  <si>
    <t xml:space="preserve">Kantoor inspecteurs </t>
  </si>
  <si>
    <t>Wasruimte</t>
  </si>
  <si>
    <t>kantoor</t>
  </si>
  <si>
    <t>Huis ter Heide</t>
  </si>
  <si>
    <t>Archief</t>
  </si>
  <si>
    <t>Gang</t>
  </si>
  <si>
    <t>Keuken</t>
  </si>
  <si>
    <t>Kantine</t>
  </si>
  <si>
    <t>Tekenkamer</t>
  </si>
  <si>
    <t>Miva toilet</t>
  </si>
  <si>
    <t>Douche</t>
  </si>
  <si>
    <t>Toilet dames</t>
  </si>
  <si>
    <t>Toilet heren</t>
  </si>
  <si>
    <t>Bijgebouw</t>
  </si>
  <si>
    <t>Entree/Garderobe</t>
  </si>
  <si>
    <t>Kantine/vergaderruimte</t>
  </si>
  <si>
    <t xml:space="preserve">Nieuwe Tram Remise </t>
  </si>
  <si>
    <t>Begane Grond</t>
  </si>
  <si>
    <t>verkeersruimte</t>
  </si>
  <si>
    <t>Pantry</t>
  </si>
  <si>
    <t>7 dagen per week</t>
  </si>
  <si>
    <t>Controle centrum</t>
  </si>
  <si>
    <t>toilet</t>
  </si>
  <si>
    <t>EHBO</t>
  </si>
  <si>
    <t>Op afroep</t>
  </si>
  <si>
    <t>lift</t>
  </si>
  <si>
    <t>entree</t>
  </si>
  <si>
    <t>Werkkast</t>
  </si>
  <si>
    <t>kleedruimte</t>
  </si>
  <si>
    <t>douche</t>
  </si>
  <si>
    <t>Voorraadkast</t>
  </si>
  <si>
    <t>garderobe</t>
  </si>
  <si>
    <t>Wachtruimte</t>
  </si>
  <si>
    <t>Spreekkamer</t>
  </si>
  <si>
    <t>kluisjesruimte</t>
  </si>
  <si>
    <t>Hout</t>
  </si>
  <si>
    <t>Eerste Verdieping</t>
  </si>
  <si>
    <t>Flex kantoor</t>
  </si>
  <si>
    <t>Toilet</t>
  </si>
  <si>
    <t>Repro</t>
  </si>
  <si>
    <t>Technische ruimte</t>
  </si>
  <si>
    <t>magazijn</t>
  </si>
  <si>
    <t>INTEGRALE TARIEF WASSEN HAND-, THEE- EN VAATDOEKEN</t>
  </si>
  <si>
    <t xml:space="preserve">Huis ter Heide </t>
  </si>
  <si>
    <t>Remise</t>
  </si>
  <si>
    <t>INTEGRALE TARIEVEN SCHOONMAAK</t>
  </si>
  <si>
    <t>Integrale uurtarieven extra personele inzet</t>
  </si>
  <si>
    <t>Daguren (06.00 t/m 21.30)</t>
  </si>
  <si>
    <t>Avonduren ma-do (21.30 t/m 24.00)</t>
  </si>
  <si>
    <t>Avonduren vrijdag (21.30 t/m 24.00)</t>
  </si>
  <si>
    <t>Nachturen dinsdag t/m donderdag 
(00.00 t/m 06.00)</t>
  </si>
  <si>
    <t>Nachturen zaterdag t/m maandag
(00.00 t/m 06.00)</t>
  </si>
  <si>
    <t>Zaterdaguren (alle uren)</t>
  </si>
  <si>
    <t>Zondaguren (alle uren)</t>
  </si>
  <si>
    <t>Functie</t>
  </si>
  <si>
    <t>Weging</t>
  </si>
  <si>
    <t>Tarief excl. btw</t>
  </si>
  <si>
    <t>Tarief incl. btw</t>
  </si>
  <si>
    <t>Gewogen excl. btw</t>
  </si>
  <si>
    <t>Gewogen incl. btw</t>
  </si>
  <si>
    <t>Objectleiding</t>
  </si>
  <si>
    <t>Meewerkend Voorwerk(st)er gebouw</t>
  </si>
  <si>
    <t>Schoonma(a)k(st)ers zijnde niet-jeugdigen</t>
  </si>
  <si>
    <t>Schoonma(a)k(st)ers zijnde jeugdigen</t>
  </si>
  <si>
    <t>Specialistische schoonmaakwerkzaamheden</t>
  </si>
  <si>
    <t>Totalen</t>
  </si>
  <si>
    <t>Totaal gewogen gemiddelde</t>
  </si>
  <si>
    <t>Aandeel omzet</t>
  </si>
  <si>
    <t>Excl. BTW</t>
  </si>
  <si>
    <t>Incl. BTW</t>
  </si>
  <si>
    <t>Gemiddeld uurtarief</t>
  </si>
  <si>
    <t>Onderdeel</t>
  </si>
  <si>
    <t>Per</t>
  </si>
  <si>
    <t>Indicatie (m2 of stuks) per jaar</t>
  </si>
  <si>
    <t>Integraal tarief per m2 of stuks, excl. BTW</t>
  </si>
  <si>
    <t>Verwachte kosten per jaar, excl. BTW</t>
  </si>
  <si>
    <t>Verwachte kosten per jaar, incl. BTW</t>
  </si>
  <si>
    <t>Meubelreiniging</t>
  </si>
  <si>
    <t>Stuk</t>
  </si>
  <si>
    <t>Specialistisch reinigen van toetsenborden</t>
  </si>
  <si>
    <t>Reinigen van monitoren</t>
  </si>
  <si>
    <t>Technische ruimten incl. inventaris</t>
  </si>
  <si>
    <t>M2</t>
  </si>
  <si>
    <t xml:space="preserve">Bouwschoonmaak, vloeronderhoud, sprayen/blokken linoleum vloer </t>
  </si>
  <si>
    <t xml:space="preserve">Bouwschoonmaak, vloeronderhoud, strippen&amp;conserveren linoleum vloer </t>
  </si>
  <si>
    <t>Bouwschoonmaak, vloeronderhoud, diepte reiniging harde vloer</t>
  </si>
  <si>
    <t>Tarief opleverschoonmaak bij lichte vervuiling</t>
  </si>
  <si>
    <t>Tarief opleverschoonmaak bij sterke vervuiling</t>
  </si>
  <si>
    <t>Dieptereiniging keuken (begane grond uitgiftieplein). 
Zie bijlage werkprogramma keuken</t>
  </si>
  <si>
    <t>Beurtprijs</t>
  </si>
  <si>
    <t>Dieptereiniging keuken (begane grond kleine magazijn). 
Zie bijlage werkprogramma keuken</t>
  </si>
  <si>
    <t>Dieptereiniging keuken (1e etage voorportaal, 2 koelcellen en vriescel). 
Zie bijlage werkprogramma keuken</t>
  </si>
  <si>
    <t>Dieptereiniging koelkast groot (1e etage koffiekamer). 
Zie bijlage werkprogramma keuken</t>
  </si>
  <si>
    <t>Dieptereinging keuken koffiecorner op basis van elementenlijst. 
Zie bijlage werkprogramma keuken</t>
  </si>
  <si>
    <t>Dieptereinging keuken (spoelkeuken). 
Zie bijlage werkprogramma keuken</t>
  </si>
  <si>
    <t>Begrote kosten per jaar</t>
  </si>
  <si>
    <t>Schonmaak de Meern (optioneel/op afroep)</t>
  </si>
  <si>
    <t>Integrale kostprijs incl.BTW</t>
  </si>
  <si>
    <t>Magazijn</t>
  </si>
  <si>
    <t>Werkplaats</t>
  </si>
  <si>
    <t>Bergkast</t>
  </si>
  <si>
    <t>Schonmaak Huis ter Heide  (optioneel/op afroep)</t>
  </si>
  <si>
    <t>Kelder</t>
  </si>
  <si>
    <t>Instructieruimte</t>
  </si>
  <si>
    <t>Steen</t>
  </si>
  <si>
    <t>Archief tekeningen</t>
  </si>
  <si>
    <t>Lichtdrukruimte</t>
  </si>
  <si>
    <t>Bibliotheek</t>
  </si>
  <si>
    <t>Computerruimte</t>
  </si>
  <si>
    <t>Provisie</t>
  </si>
  <si>
    <t>Kluis</t>
  </si>
  <si>
    <t>Berging</t>
  </si>
  <si>
    <t>Monsterapparatuur</t>
  </si>
  <si>
    <t>Kantoorartikelen</t>
  </si>
  <si>
    <t>Wegbouwmiddelen</t>
  </si>
  <si>
    <t xml:space="preserve">Archief </t>
  </si>
  <si>
    <t>Ruimte nader bepalen</t>
  </si>
  <si>
    <t>Magazijn gereedschap</t>
  </si>
  <si>
    <t>Opstelling met actiewagens</t>
  </si>
  <si>
    <t>Actiewagens</t>
  </si>
  <si>
    <t>Bijgebouw Kelder</t>
  </si>
  <si>
    <t>Opslag RVV-borden</t>
  </si>
  <si>
    <t>SANITAIRE VOORZIENINGEN</t>
  </si>
  <si>
    <t>Nieuw</t>
  </si>
  <si>
    <t>Artikelomschrijving</t>
  </si>
  <si>
    <t>Aantal indicatief</t>
  </si>
  <si>
    <t>Huurprijs 
per stuk per jaar 
excl. btw</t>
  </si>
  <si>
    <t>Huurprijs per stuk per jaar incl. BTW</t>
  </si>
  <si>
    <t>Totaalprijs per jaar 
excl. BTW</t>
  </si>
  <si>
    <t>Totaalprijs per jaar incl. BTW</t>
  </si>
  <si>
    <t>Huis voor de provincie</t>
  </si>
  <si>
    <t>Handdoekenrol katoen</t>
  </si>
  <si>
    <t>Papieren handdoekenautomaat</t>
  </si>
  <si>
    <t>Handoekenrol papier (poetspapier)</t>
  </si>
  <si>
    <t>Foamdispenser</t>
  </si>
  <si>
    <t>Toiletpapier houder</t>
  </si>
  <si>
    <t>Luchtverfrisser (Geurwisseling per 12 weken)</t>
  </si>
  <si>
    <t>Afvalbakken sanitaire ruimtes</t>
  </si>
  <si>
    <t>Hygiëneboxen incl. bevestgingsmateriaal (Wisseling per 4 weken)</t>
  </si>
  <si>
    <t>Schoonloopmat afmeting circa 150x200 cm (Wisseling per 4 weken)</t>
  </si>
  <si>
    <t>Toiletborstelgarnituur</t>
  </si>
  <si>
    <t>Incontinentie afvalemmer/luieremmer</t>
  </si>
  <si>
    <t>Steunpunt De Meern</t>
  </si>
  <si>
    <t>Nieuwe Tram Remise</t>
  </si>
  <si>
    <t>Schoonloopmat afmeting circa 85x150 cm (Wisseling per 4 weken)</t>
  </si>
  <si>
    <t>Schoonloopmat afmeting circa 140x200 cm (Wisseling per 4 weken)</t>
  </si>
  <si>
    <t>TOTAALKOSTEN PER JAAR</t>
  </si>
  <si>
    <t>Verbruiksartikelen</t>
  </si>
  <si>
    <t>Eenheid per stuk</t>
  </si>
  <si>
    <t>Merknaam en type</t>
  </si>
  <si>
    <t>Aantal</t>
  </si>
  <si>
    <t>Prijs per 
(pak/rol/wikkel/flacon)
excl. BTW</t>
  </si>
  <si>
    <t>Prijs per meter, mililliter of vouwhanddoek 
excl. BTW</t>
  </si>
  <si>
    <t>Verbruiksprijs per jaar excl. BTW
(Kolom D * F)</t>
  </si>
  <si>
    <t>Katoenen (textiel) handdroogsysteem</t>
  </si>
  <si>
    <t>Per meter</t>
  </si>
  <si>
    <t xml:space="preserve">Papieren vouwhanddoeken </t>
  </si>
  <si>
    <t>Per vouwhanddoek</t>
  </si>
  <si>
    <t>Tweelaags toiletpapier</t>
  </si>
  <si>
    <t>Papieren handdoekrollen (poetspapier)</t>
  </si>
  <si>
    <t>Schuimzeep (zeep foam)</t>
  </si>
  <si>
    <t>Per mililliter</t>
  </si>
  <si>
    <t>Verbruiksartikelen
Duurzaam alternatief (optioneel)</t>
  </si>
  <si>
    <t>Verbruiksprijs per jaar excl. BTW</t>
  </si>
  <si>
    <t>Huurprijs 
per stuk per jaar 
excl. BTW</t>
  </si>
  <si>
    <t>Refurbished
(Alternatief ten opzichte van nieuwe hardware in het kader van duurzaamheid)</t>
  </si>
  <si>
    <t>Prijs per mutatie per stuk per jaar excl. BTW</t>
  </si>
  <si>
    <t>Prijs per mutatie per stuk per jaar incl. btw</t>
  </si>
  <si>
    <t>Fictief aantal mutaties</t>
  </si>
  <si>
    <t>Totaalprijs per jaar excl. BTW</t>
  </si>
  <si>
    <t>Mutaties/verplaatsingen</t>
  </si>
  <si>
    <t>Luchtverfrisser</t>
  </si>
  <si>
    <t>Hygiëneboxen incl. bevestgingsmateriaal</t>
  </si>
  <si>
    <t>Buitenterras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</si>
</sst>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&quot;€&quot;\ #,##0.00_-"/>
    <numFmt numFmtId="168" formatCode="0.0%"/>
    <numFmt numFmtId="169" formatCode="#,##0_ ;\-#,##0\ "/>
    <numFmt numFmtId="170" formatCode="_ [$€-413]\ * #,##0.00_ ;_ [$€-413]\ * \-#,##0.00_ ;_ [$€-413]\ * &quot;-&quot;??_ ;_ @_ "/>
    <numFmt numFmtId="171" formatCode="_ [$€-2]\ * #,##0.00_ ;_ [$€-2]\ * \-#,##0.00_ ;_ [$€-2]\ * &quot;-&quot;??_ ;_ @_ "/>
    <numFmt numFmtId="172" formatCode="_ [$€-2]\ * #,##0.000_ ;_ [$€-2]\ * \-#,##0.000_ ;_ [$€-2]\ * &quot;-&quot;??_ ;_ @_ "/>
  </numFmts>
  <fonts count="33" x14ac:knownFonts="1">
    <font>
      <sz val="9"/>
      <name val="Verdana"/>
    </font>
    <font>
      <sz val="9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name val="MS Sans Serif"/>
      <family val="2"/>
    </font>
    <font>
      <b/>
      <u/>
      <sz val="11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23"/>
      </patternFill>
    </fill>
    <fill>
      <patternFill patternType="solid">
        <fgColor theme="4" tint="0.79998168889431442"/>
        <bgColor indexed="23"/>
      </patternFill>
    </fill>
    <fill>
      <patternFill patternType="solid">
        <fgColor rgb="FFC5D9F1"/>
        <bgColor indexed="64"/>
      </patternFill>
    </fill>
    <fill>
      <patternFill patternType="solid">
        <fgColor rgb="FFC5D9F1"/>
        <bgColor indexed="23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165" fontId="1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3" borderId="0" applyNumberFormat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0" fillId="0" borderId="0"/>
  </cellStyleXfs>
  <cellXfs count="329">
    <xf numFmtId="0" fontId="0" fillId="0" borderId="0" xfId="0"/>
    <xf numFmtId="0" fontId="2" fillId="27" borderId="0" xfId="0" applyFont="1" applyFill="1"/>
    <xf numFmtId="0" fontId="2" fillId="27" borderId="0" xfId="0" applyFont="1" applyFill="1" applyAlignment="1">
      <alignment horizontal="center"/>
    </xf>
    <xf numFmtId="0" fontId="4" fillId="27" borderId="0" xfId="0" applyFont="1" applyFill="1"/>
    <xf numFmtId="0" fontId="2" fillId="29" borderId="0" xfId="0" applyFont="1" applyFill="1"/>
    <xf numFmtId="0" fontId="22" fillId="25" borderId="0" xfId="0" applyFont="1" applyFill="1"/>
    <xf numFmtId="0" fontId="23" fillId="25" borderId="0" xfId="0" applyFont="1" applyFill="1" applyAlignment="1">
      <alignment horizontal="center"/>
    </xf>
    <xf numFmtId="0" fontId="23" fillId="25" borderId="0" xfId="0" applyFont="1" applyFill="1"/>
    <xf numFmtId="0" fontId="23" fillId="27" borderId="10" xfId="0" applyFont="1" applyFill="1" applyBorder="1"/>
    <xf numFmtId="44" fontId="23" fillId="25" borderId="11" xfId="0" applyNumberFormat="1" applyFont="1" applyFill="1" applyBorder="1" applyAlignment="1">
      <alignment horizontal="center"/>
    </xf>
    <xf numFmtId="164" fontId="23" fillId="0" borderId="11" xfId="0" applyNumberFormat="1" applyFont="1" applyBorder="1" applyAlignment="1" applyProtection="1">
      <alignment horizontal="center"/>
      <protection locked="0"/>
    </xf>
    <xf numFmtId="0" fontId="23" fillId="27" borderId="10" xfId="0" applyFont="1" applyFill="1" applyBorder="1" applyAlignment="1">
      <alignment wrapText="1"/>
    </xf>
    <xf numFmtId="0" fontId="23" fillId="27" borderId="11" xfId="0" applyFont="1" applyFill="1" applyBorder="1" applyAlignment="1">
      <alignment wrapText="1"/>
    </xf>
    <xf numFmtId="0" fontId="23" fillId="27" borderId="11" xfId="0" applyFont="1" applyFill="1" applyBorder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23" fillId="27" borderId="11" xfId="0" applyFont="1" applyFill="1" applyBorder="1" applyAlignment="1">
      <alignment horizontal="left"/>
    </xf>
    <xf numFmtId="0" fontId="23" fillId="27" borderId="11" xfId="0" applyFont="1" applyFill="1" applyBorder="1"/>
    <xf numFmtId="0" fontId="23" fillId="27" borderId="11" xfId="0" applyFont="1" applyFill="1" applyBorder="1" applyAlignment="1">
      <alignment horizontal="center"/>
    </xf>
    <xf numFmtId="0" fontId="23" fillId="27" borderId="0" xfId="0" applyFont="1" applyFill="1"/>
    <xf numFmtId="0" fontId="22" fillId="28" borderId="0" xfId="0" applyFont="1" applyFill="1"/>
    <xf numFmtId="0" fontId="23" fillId="28" borderId="0" xfId="0" applyFont="1" applyFill="1"/>
    <xf numFmtId="0" fontId="23" fillId="28" borderId="0" xfId="0" applyFont="1" applyFill="1" applyAlignment="1">
      <alignment horizontal="center"/>
    </xf>
    <xf numFmtId="0" fontId="22" fillId="26" borderId="11" xfId="0" applyFont="1" applyFill="1" applyBorder="1" applyAlignment="1">
      <alignment horizontal="center" vertical="center" wrapText="1"/>
    </xf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5" fillId="28" borderId="0" xfId="0" applyFont="1" applyFill="1"/>
    <xf numFmtId="0" fontId="23" fillId="28" borderId="11" xfId="0" applyFont="1" applyFill="1" applyBorder="1"/>
    <xf numFmtId="166" fontId="23" fillId="28" borderId="0" xfId="0" applyNumberFormat="1" applyFont="1" applyFill="1"/>
    <xf numFmtId="169" fontId="23" fillId="28" borderId="0" xfId="0" applyNumberFormat="1" applyFont="1" applyFill="1"/>
    <xf numFmtId="164" fontId="23" fillId="28" borderId="0" xfId="0" applyNumberFormat="1" applyFont="1" applyFill="1"/>
    <xf numFmtId="0" fontId="23" fillId="29" borderId="0" xfId="0" applyFont="1" applyFill="1"/>
    <xf numFmtId="0" fontId="26" fillId="28" borderId="0" xfId="0" applyFont="1" applyFill="1"/>
    <xf numFmtId="0" fontId="23" fillId="28" borderId="11" xfId="0" applyFont="1" applyFill="1" applyBorder="1" applyAlignment="1">
      <alignment horizontal="center"/>
    </xf>
    <xf numFmtId="0" fontId="22" fillId="25" borderId="0" xfId="0" applyFont="1" applyFill="1" applyAlignment="1">
      <alignment horizontal="left"/>
    </xf>
    <xf numFmtId="165" fontId="22" fillId="26" borderId="11" xfId="0" applyNumberFormat="1" applyFont="1" applyFill="1" applyBorder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49" fontId="23" fillId="27" borderId="11" xfId="0" applyNumberFormat="1" applyFont="1" applyFill="1" applyBorder="1" applyAlignment="1">
      <alignment horizontal="left"/>
    </xf>
    <xf numFmtId="166" fontId="22" fillId="25" borderId="0" xfId="0" applyNumberFormat="1" applyFont="1" applyFill="1" applyAlignment="1">
      <alignment horizontal="left"/>
    </xf>
    <xf numFmtId="166" fontId="23" fillId="25" borderId="0" xfId="0" applyNumberFormat="1" applyFont="1" applyFill="1" applyAlignment="1">
      <alignment horizontal="center"/>
    </xf>
    <xf numFmtId="0" fontId="23" fillId="24" borderId="11" xfId="0" applyFont="1" applyFill="1" applyBorder="1" applyAlignment="1">
      <alignment horizontal="left"/>
    </xf>
    <xf numFmtId="0" fontId="22" fillId="29" borderId="0" xfId="0" applyFont="1" applyFill="1" applyAlignment="1">
      <alignment horizontal="center"/>
    </xf>
    <xf numFmtId="166" fontId="22" fillId="29" borderId="0" xfId="0" applyNumberFormat="1" applyFont="1" applyFill="1" applyAlignment="1">
      <alignment horizontal="center"/>
    </xf>
    <xf numFmtId="164" fontId="22" fillId="29" borderId="0" xfId="0" applyNumberFormat="1" applyFont="1" applyFill="1" applyAlignment="1">
      <alignment horizontal="center"/>
    </xf>
    <xf numFmtId="169" fontId="22" fillId="29" borderId="0" xfId="0" applyNumberFormat="1" applyFont="1" applyFill="1" applyAlignment="1">
      <alignment horizontal="center"/>
    </xf>
    <xf numFmtId="170" fontId="22" fillId="29" borderId="0" xfId="0" applyNumberFormat="1" applyFont="1" applyFill="1" applyAlignment="1">
      <alignment horizontal="center"/>
    </xf>
    <xf numFmtId="0" fontId="22" fillId="26" borderId="11" xfId="43" applyNumberFormat="1" applyFont="1" applyFill="1" applyBorder="1" applyAlignment="1" applyProtection="1">
      <alignment horizontal="center" vertical="center" wrapText="1"/>
    </xf>
    <xf numFmtId="0" fontId="23" fillId="27" borderId="20" xfId="0" applyFont="1" applyFill="1" applyBorder="1"/>
    <xf numFmtId="0" fontId="23" fillId="27" borderId="20" xfId="0" applyFont="1" applyFill="1" applyBorder="1" applyAlignment="1">
      <alignment horizontal="left"/>
    </xf>
    <xf numFmtId="49" fontId="23" fillId="27" borderId="11" xfId="0" applyNumberFormat="1" applyFont="1" applyFill="1" applyBorder="1"/>
    <xf numFmtId="0" fontId="22" fillId="29" borderId="0" xfId="0" applyFont="1" applyFill="1"/>
    <xf numFmtId="164" fontId="22" fillId="29" borderId="0" xfId="43" applyFont="1" applyFill="1" applyBorder="1" applyAlignment="1">
      <alignment horizontal="center"/>
    </xf>
    <xf numFmtId="9" fontId="22" fillId="29" borderId="0" xfId="39" applyFont="1" applyFill="1" applyBorder="1" applyAlignment="1">
      <alignment horizontal="center"/>
    </xf>
    <xf numFmtId="0" fontId="24" fillId="27" borderId="0" xfId="0" applyFont="1" applyFill="1" applyAlignment="1">
      <alignment horizontal="left" vertical="center"/>
    </xf>
    <xf numFmtId="0" fontId="23" fillId="28" borderId="0" xfId="0" applyFont="1" applyFill="1" applyAlignment="1">
      <alignment horizontal="left" vertical="center"/>
    </xf>
    <xf numFmtId="0" fontId="25" fillId="28" borderId="0" xfId="0" applyFont="1" applyFill="1" applyAlignment="1">
      <alignment horizontal="left" vertical="center"/>
    </xf>
    <xf numFmtId="0" fontId="24" fillId="28" borderId="0" xfId="0" applyFont="1" applyFill="1"/>
    <xf numFmtId="0" fontId="29" fillId="28" borderId="0" xfId="0" applyFont="1" applyFill="1"/>
    <xf numFmtId="0" fontId="22" fillId="27" borderId="0" xfId="0" applyFont="1" applyFill="1"/>
    <xf numFmtId="165" fontId="22" fillId="25" borderId="0" xfId="31" applyFont="1" applyFill="1" applyBorder="1" applyAlignment="1" applyProtection="1">
      <alignment horizontal="left" vertical="center"/>
    </xf>
    <xf numFmtId="0" fontId="22" fillId="25" borderId="0" xfId="0" applyFont="1" applyFill="1" applyAlignment="1">
      <alignment horizontal="center"/>
    </xf>
    <xf numFmtId="165" fontId="23" fillId="27" borderId="0" xfId="0" applyNumberFormat="1" applyFont="1" applyFill="1" applyAlignment="1">
      <alignment horizontal="left"/>
    </xf>
    <xf numFmtId="164" fontId="23" fillId="29" borderId="11" xfId="0" applyNumberFormat="1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/>
    </xf>
    <xf numFmtId="44" fontId="23" fillId="27" borderId="11" xfId="0" applyNumberFormat="1" applyFont="1" applyFill="1" applyBorder="1"/>
    <xf numFmtId="164" fontId="23" fillId="29" borderId="11" xfId="0" applyNumberFormat="1" applyFont="1" applyFill="1" applyBorder="1"/>
    <xf numFmtId="0" fontId="22" fillId="27" borderId="0" xfId="0" applyFont="1" applyFill="1" applyAlignment="1">
      <alignment horizontal="left"/>
    </xf>
    <xf numFmtId="164" fontId="23" fillId="27" borderId="0" xfId="0" applyNumberFormat="1" applyFont="1" applyFill="1"/>
    <xf numFmtId="0" fontId="22" fillId="29" borderId="0" xfId="0" applyFont="1" applyFill="1" applyAlignment="1">
      <alignment horizontal="left"/>
    </xf>
    <xf numFmtId="164" fontId="22" fillId="29" borderId="0" xfId="43" applyFont="1" applyFill="1" applyBorder="1" applyAlignment="1" applyProtection="1">
      <alignment horizontal="center"/>
    </xf>
    <xf numFmtId="0" fontId="22" fillId="30" borderId="0" xfId="0" applyFont="1" applyFill="1" applyAlignment="1">
      <alignment horizontal="center"/>
    </xf>
    <xf numFmtId="171" fontId="22" fillId="30" borderId="0" xfId="0" applyNumberFormat="1" applyFont="1" applyFill="1" applyAlignment="1">
      <alignment horizontal="center"/>
    </xf>
    <xf numFmtId="164" fontId="23" fillId="27" borderId="11" xfId="0" applyNumberFormat="1" applyFont="1" applyFill="1" applyBorder="1" applyAlignment="1">
      <alignment horizontal="center" vertical="center"/>
    </xf>
    <xf numFmtId="164" fontId="23" fillId="27" borderId="11" xfId="0" applyNumberFormat="1" applyFont="1" applyFill="1" applyBorder="1"/>
    <xf numFmtId="164" fontId="23" fillId="25" borderId="11" xfId="0" applyNumberFormat="1" applyFont="1" applyFill="1" applyBorder="1" applyAlignment="1">
      <alignment horizontal="center"/>
    </xf>
    <xf numFmtId="0" fontId="22" fillId="25" borderId="17" xfId="0" applyFont="1" applyFill="1" applyBorder="1"/>
    <xf numFmtId="164" fontId="23" fillId="29" borderId="11" xfId="0" applyNumberFormat="1" applyFont="1" applyFill="1" applyBorder="1" applyAlignment="1" applyProtection="1">
      <alignment horizontal="center"/>
      <protection locked="0"/>
    </xf>
    <xf numFmtId="0" fontId="23" fillId="28" borderId="12" xfId="0" applyFont="1" applyFill="1" applyBorder="1"/>
    <xf numFmtId="0" fontId="23" fillId="28" borderId="19" xfId="0" applyFont="1" applyFill="1" applyBorder="1" applyAlignment="1">
      <alignment horizontal="center"/>
    </xf>
    <xf numFmtId="0" fontId="23" fillId="29" borderId="11" xfId="0" applyFont="1" applyFill="1" applyBorder="1"/>
    <xf numFmtId="166" fontId="23" fillId="31" borderId="11" xfId="0" applyNumberFormat="1" applyFont="1" applyFill="1" applyBorder="1" applyAlignment="1">
      <alignment horizontal="center"/>
    </xf>
    <xf numFmtId="170" fontId="22" fillId="32" borderId="11" xfId="0" applyNumberFormat="1" applyFont="1" applyFill="1" applyBorder="1" applyAlignment="1">
      <alignment horizontal="center"/>
    </xf>
    <xf numFmtId="164" fontId="23" fillId="31" borderId="11" xfId="43" applyFont="1" applyFill="1" applyBorder="1"/>
    <xf numFmtId="164" fontId="22" fillId="32" borderId="11" xfId="43" applyFont="1" applyFill="1" applyBorder="1" applyAlignment="1">
      <alignment horizontal="center"/>
    </xf>
    <xf numFmtId="164" fontId="22" fillId="32" borderId="11" xfId="0" applyNumberFormat="1" applyFont="1" applyFill="1" applyBorder="1" applyAlignment="1">
      <alignment horizontal="center"/>
    </xf>
    <xf numFmtId="164" fontId="22" fillId="32" borderId="11" xfId="0" applyNumberFormat="1" applyFont="1" applyFill="1" applyBorder="1" applyAlignment="1">
      <alignment vertical="center" wrapText="1"/>
    </xf>
    <xf numFmtId="171" fontId="22" fillId="32" borderId="11" xfId="0" applyNumberFormat="1" applyFont="1" applyFill="1" applyBorder="1" applyAlignment="1">
      <alignment horizontal="left" vertical="center" wrapText="1"/>
    </xf>
    <xf numFmtId="171" fontId="23" fillId="31" borderId="11" xfId="0" applyNumberFormat="1" applyFont="1" applyFill="1" applyBorder="1"/>
    <xf numFmtId="171" fontId="22" fillId="32" borderId="11" xfId="0" applyNumberFormat="1" applyFont="1" applyFill="1" applyBorder="1" applyAlignment="1">
      <alignment horizontal="center" vertical="center" wrapText="1"/>
    </xf>
    <xf numFmtId="164" fontId="22" fillId="34" borderId="11" xfId="43" applyFont="1" applyFill="1" applyBorder="1" applyAlignment="1">
      <alignment horizontal="center" vertical="center" wrapText="1"/>
    </xf>
    <xf numFmtId="166" fontId="22" fillId="32" borderId="11" xfId="0" applyNumberFormat="1" applyFont="1" applyFill="1" applyBorder="1" applyAlignment="1">
      <alignment horizontal="center" vertical="center" wrapText="1"/>
    </xf>
    <xf numFmtId="0" fontId="31" fillId="28" borderId="0" xfId="0" applyFont="1" applyFill="1"/>
    <xf numFmtId="0" fontId="22" fillId="27" borderId="0" xfId="0" applyFont="1" applyFill="1" applyAlignment="1">
      <alignment horizontal="left" vertical="center"/>
    </xf>
    <xf numFmtId="0" fontId="2" fillId="27" borderId="24" xfId="0" applyFont="1" applyFill="1" applyBorder="1"/>
    <xf numFmtId="49" fontId="23" fillId="27" borderId="10" xfId="0" applyNumberFormat="1" applyFont="1" applyFill="1" applyBorder="1" applyAlignment="1">
      <alignment horizontal="left"/>
    </xf>
    <xf numFmtId="0" fontId="2" fillId="27" borderId="13" xfId="0" applyFont="1" applyFill="1" applyBorder="1"/>
    <xf numFmtId="0" fontId="2" fillId="27" borderId="14" xfId="0" applyFont="1" applyFill="1" applyBorder="1"/>
    <xf numFmtId="0" fontId="24" fillId="27" borderId="24" xfId="0" applyFont="1" applyFill="1" applyBorder="1"/>
    <xf numFmtId="0" fontId="22" fillId="27" borderId="24" xfId="0" applyFont="1" applyFill="1" applyBorder="1"/>
    <xf numFmtId="0" fontId="23" fillId="27" borderId="24" xfId="0" applyFont="1" applyFill="1" applyBorder="1"/>
    <xf numFmtId="0" fontId="23" fillId="29" borderId="24" xfId="0" applyFont="1" applyFill="1" applyBorder="1"/>
    <xf numFmtId="49" fontId="23" fillId="25" borderId="10" xfId="31" applyNumberFormat="1" applyFont="1" applyFill="1" applyBorder="1" applyAlignment="1" applyProtection="1">
      <alignment horizontal="left" vertical="center"/>
    </xf>
    <xf numFmtId="165" fontId="22" fillId="30" borderId="15" xfId="31" applyFont="1" applyFill="1" applyBorder="1" applyAlignment="1" applyProtection="1">
      <alignment horizontal="left" vertical="center"/>
    </xf>
    <xf numFmtId="165" fontId="22" fillId="30" borderId="16" xfId="31" applyFont="1" applyFill="1" applyBorder="1" applyAlignment="1" applyProtection="1">
      <alignment horizontal="left" vertical="center"/>
    </xf>
    <xf numFmtId="164" fontId="22" fillId="30" borderId="16" xfId="43" applyFont="1" applyFill="1" applyBorder="1" applyAlignment="1" applyProtection="1">
      <alignment horizontal="center"/>
    </xf>
    <xf numFmtId="0" fontId="22" fillId="30" borderId="16" xfId="0" applyFont="1" applyFill="1" applyBorder="1" applyAlignment="1">
      <alignment horizontal="center"/>
    </xf>
    <xf numFmtId="0" fontId="2" fillId="33" borderId="0" xfId="0" applyFont="1" applyFill="1"/>
    <xf numFmtId="0" fontId="2" fillId="33" borderId="0" xfId="0" applyFont="1" applyFill="1" applyAlignment="1">
      <alignment horizontal="center"/>
    </xf>
    <xf numFmtId="0" fontId="22" fillId="35" borderId="0" xfId="0" applyFont="1" applyFill="1" applyAlignment="1">
      <alignment horizontal="center"/>
    </xf>
    <xf numFmtId="164" fontId="22" fillId="34" borderId="11" xfId="43" applyFont="1" applyFill="1" applyBorder="1" applyAlignment="1" applyProtection="1">
      <alignment horizontal="center"/>
    </xf>
    <xf numFmtId="164" fontId="22" fillId="32" borderId="11" xfId="43" applyFont="1" applyFill="1" applyBorder="1" applyAlignment="1" applyProtection="1">
      <alignment horizontal="center"/>
    </xf>
    <xf numFmtId="2" fontId="23" fillId="28" borderId="0" xfId="0" applyNumberFormat="1" applyFont="1" applyFill="1" applyAlignment="1">
      <alignment horizontal="center"/>
    </xf>
    <xf numFmtId="2" fontId="23" fillId="29" borderId="0" xfId="0" applyNumberFormat="1" applyFont="1" applyFill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44" fontId="23" fillId="27" borderId="0" xfId="0" applyNumberFormat="1" applyFont="1" applyFill="1"/>
    <xf numFmtId="0" fontId="0" fillId="0" borderId="0" xfId="0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4" fontId="0" fillId="0" borderId="11" xfId="43" applyFont="1" applyBorder="1" applyAlignment="1">
      <alignment horizontal="center" vertical="center"/>
    </xf>
    <xf numFmtId="164" fontId="0" fillId="0" borderId="0" xfId="43" applyFont="1" applyAlignment="1">
      <alignment horizontal="center" vertical="center"/>
    </xf>
    <xf numFmtId="0" fontId="27" fillId="36" borderId="11" xfId="0" applyFont="1" applyFill="1" applyBorder="1" applyAlignment="1">
      <alignment horizontal="center" vertical="center" wrapText="1"/>
    </xf>
    <xf numFmtId="165" fontId="22" fillId="36" borderId="11" xfId="0" applyNumberFormat="1" applyFont="1" applyFill="1" applyBorder="1" applyAlignment="1">
      <alignment horizontal="left" vertical="center"/>
    </xf>
    <xf numFmtId="165" fontId="22" fillId="36" borderId="11" xfId="0" applyNumberFormat="1" applyFont="1" applyFill="1" applyBorder="1" applyAlignment="1">
      <alignment horizontal="center" vertical="center"/>
    </xf>
    <xf numFmtId="0" fontId="27" fillId="36" borderId="11" xfId="43" applyNumberFormat="1" applyFont="1" applyFill="1" applyBorder="1" applyAlignment="1" applyProtection="1">
      <alignment horizontal="center" vertical="center" wrapText="1"/>
    </xf>
    <xf numFmtId="0" fontId="22" fillId="36" borderId="11" xfId="0" applyFont="1" applyFill="1" applyBorder="1"/>
    <xf numFmtId="166" fontId="22" fillId="36" borderId="11" xfId="0" applyNumberFormat="1" applyFont="1" applyFill="1" applyBorder="1" applyAlignment="1">
      <alignment horizontal="center"/>
    </xf>
    <xf numFmtId="164" fontId="22" fillId="36" borderId="11" xfId="0" applyNumberFormat="1" applyFont="1" applyFill="1" applyBorder="1" applyAlignment="1">
      <alignment horizontal="center"/>
    </xf>
    <xf numFmtId="169" fontId="22" fillId="36" borderId="11" xfId="0" applyNumberFormat="1" applyFont="1" applyFill="1" applyBorder="1" applyAlignment="1">
      <alignment horizontal="center"/>
    </xf>
    <xf numFmtId="0" fontId="22" fillId="36" borderId="11" xfId="43" applyNumberFormat="1" applyFont="1" applyFill="1" applyBorder="1" applyAlignment="1" applyProtection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left"/>
    </xf>
    <xf numFmtId="166" fontId="22" fillId="36" borderId="11" xfId="0" applyNumberFormat="1" applyFont="1" applyFill="1" applyBorder="1" applyAlignment="1">
      <alignment horizontal="center" vertical="center" wrapText="1"/>
    </xf>
    <xf numFmtId="2" fontId="22" fillId="36" borderId="11" xfId="0" applyNumberFormat="1" applyFont="1" applyFill="1" applyBorder="1" applyAlignment="1">
      <alignment horizontal="center" vertical="center" wrapText="1"/>
    </xf>
    <xf numFmtId="171" fontId="22" fillId="36" borderId="11" xfId="0" applyNumberFormat="1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left" vertical="center" wrapText="1"/>
    </xf>
    <xf numFmtId="0" fontId="22" fillId="37" borderId="11" xfId="0" applyFont="1" applyFill="1" applyBorder="1" applyAlignment="1">
      <alignment horizontal="center" vertical="center" wrapText="1"/>
    </xf>
    <xf numFmtId="164" fontId="22" fillId="37" borderId="11" xfId="43" applyFont="1" applyFill="1" applyBorder="1" applyAlignment="1">
      <alignment horizontal="center" vertical="center" wrapText="1"/>
    </xf>
    <xf numFmtId="165" fontId="22" fillId="37" borderId="10" xfId="31" applyFont="1" applyFill="1" applyBorder="1" applyAlignment="1" applyProtection="1">
      <alignment horizontal="left" vertical="center"/>
    </xf>
    <xf numFmtId="167" fontId="22" fillId="37" borderId="11" xfId="0" applyNumberFormat="1" applyFont="1" applyFill="1" applyBorder="1" applyAlignment="1">
      <alignment horizontal="center"/>
    </xf>
    <xf numFmtId="167" fontId="22" fillId="36" borderId="11" xfId="0" applyNumberFormat="1" applyFont="1" applyFill="1" applyBorder="1" applyAlignment="1">
      <alignment horizontal="center" vertical="center"/>
    </xf>
    <xf numFmtId="164" fontId="22" fillId="36" borderId="11" xfId="43" applyFont="1" applyFill="1" applyBorder="1" applyAlignment="1" applyProtection="1">
      <alignment horizontal="center"/>
    </xf>
    <xf numFmtId="0" fontId="22" fillId="36" borderId="10" xfId="0" applyFont="1" applyFill="1" applyBorder="1" applyAlignment="1">
      <alignment horizontal="left"/>
    </xf>
    <xf numFmtId="165" fontId="22" fillId="36" borderId="10" xfId="0" applyNumberFormat="1" applyFont="1" applyFill="1" applyBorder="1" applyAlignment="1">
      <alignment horizontal="left"/>
    </xf>
    <xf numFmtId="49" fontId="27" fillId="36" borderId="11" xfId="31" applyNumberFormat="1" applyFont="1" applyFill="1" applyBorder="1" applyAlignment="1" applyProtection="1"/>
    <xf numFmtId="167" fontId="22" fillId="37" borderId="20" xfId="0" applyNumberFormat="1" applyFont="1" applyFill="1" applyBorder="1" applyAlignment="1">
      <alignment horizontal="center"/>
    </xf>
    <xf numFmtId="167" fontId="22" fillId="36" borderId="11" xfId="0" applyNumberFormat="1" applyFont="1" applyFill="1" applyBorder="1" applyAlignment="1">
      <alignment horizontal="center"/>
    </xf>
    <xf numFmtId="164" fontId="22" fillId="37" borderId="11" xfId="43" applyFont="1" applyFill="1" applyBorder="1" applyAlignment="1" applyProtection="1">
      <alignment horizontal="center"/>
    </xf>
    <xf numFmtId="164" fontId="22" fillId="36" borderId="11" xfId="43" applyFont="1" applyFill="1" applyBorder="1" applyAlignment="1" applyProtection="1">
      <alignment horizontal="center" vertical="center"/>
    </xf>
    <xf numFmtId="170" fontId="23" fillId="28" borderId="0" xfId="0" applyNumberFormat="1" applyFont="1" applyFill="1"/>
    <xf numFmtId="44" fontId="23" fillId="28" borderId="0" xfId="0" applyNumberFormat="1" applyFont="1" applyFill="1"/>
    <xf numFmtId="164" fontId="23" fillId="29" borderId="11" xfId="43" applyFont="1" applyFill="1" applyBorder="1" applyAlignment="1">
      <alignment horizontal="center" vertical="center" wrapText="1"/>
    </xf>
    <xf numFmtId="166" fontId="23" fillId="29" borderId="11" xfId="0" applyNumberFormat="1" applyFont="1" applyFill="1" applyBorder="1" applyAlignment="1">
      <alignment horizontal="center"/>
    </xf>
    <xf numFmtId="170" fontId="23" fillId="29" borderId="11" xfId="0" applyNumberFormat="1" applyFont="1" applyFill="1" applyBorder="1"/>
    <xf numFmtId="44" fontId="23" fillId="29" borderId="11" xfId="0" applyNumberFormat="1" applyFont="1" applyFill="1" applyBorder="1"/>
    <xf numFmtId="171" fontId="23" fillId="29" borderId="11" xfId="0" applyNumberFormat="1" applyFont="1" applyFill="1" applyBorder="1"/>
    <xf numFmtId="164" fontId="23" fillId="29" borderId="11" xfId="0" applyNumberFormat="1" applyFont="1" applyFill="1" applyBorder="1" applyAlignment="1">
      <alignment horizontal="center"/>
    </xf>
    <xf numFmtId="2" fontId="23" fillId="29" borderId="11" xfId="0" applyNumberFormat="1" applyFont="1" applyFill="1" applyBorder="1" applyAlignment="1">
      <alignment horizontal="center"/>
    </xf>
    <xf numFmtId="0" fontId="23" fillId="29" borderId="11" xfId="0" applyFont="1" applyFill="1" applyBorder="1" applyAlignment="1">
      <alignment horizontal="center" vertical="center" wrapText="1"/>
    </xf>
    <xf numFmtId="1" fontId="23" fillId="29" borderId="11" xfId="0" applyNumberFormat="1" applyFont="1" applyFill="1" applyBorder="1" applyAlignment="1">
      <alignment horizontal="center"/>
    </xf>
    <xf numFmtId="170" fontId="23" fillId="29" borderId="11" xfId="43" applyNumberFormat="1" applyFont="1" applyFill="1" applyBorder="1" applyAlignment="1" applyProtection="1">
      <alignment horizontal="center" vertical="center" wrapText="1"/>
    </xf>
    <xf numFmtId="170" fontId="23" fillId="29" borderId="11" xfId="0" applyNumberFormat="1" applyFont="1" applyFill="1" applyBorder="1" applyAlignment="1">
      <alignment horizontal="center" vertical="center" wrapText="1"/>
    </xf>
    <xf numFmtId="169" fontId="23" fillId="29" borderId="11" xfId="0" applyNumberFormat="1" applyFont="1" applyFill="1" applyBorder="1" applyAlignment="1">
      <alignment horizontal="center"/>
    </xf>
    <xf numFmtId="0" fontId="28" fillId="29" borderId="11" xfId="0" applyFont="1" applyFill="1" applyBorder="1" applyAlignment="1">
      <alignment horizontal="center" vertical="center" wrapText="1"/>
    </xf>
    <xf numFmtId="4" fontId="23" fillId="29" borderId="11" xfId="0" applyNumberFormat="1" applyFont="1" applyFill="1" applyBorder="1" applyAlignment="1">
      <alignment horizontal="center"/>
    </xf>
    <xf numFmtId="0" fontId="23" fillId="29" borderId="11" xfId="0" applyFont="1" applyFill="1" applyBorder="1" applyAlignment="1">
      <alignment horizontal="center"/>
    </xf>
    <xf numFmtId="171" fontId="3" fillId="29" borderId="19" xfId="47" applyNumberFormat="1" applyFont="1" applyFill="1" applyBorder="1" applyAlignment="1">
      <alignment horizontal="center" vertical="center"/>
    </xf>
    <xf numFmtId="171" fontId="3" fillId="29" borderId="25" xfId="47" applyNumberFormat="1" applyFont="1" applyFill="1" applyBorder="1" applyAlignment="1">
      <alignment horizontal="center" vertical="center"/>
    </xf>
    <xf numFmtId="171" fontId="23" fillId="29" borderId="11" xfId="47" applyNumberFormat="1" applyFont="1" applyFill="1" applyBorder="1" applyAlignment="1">
      <alignment horizontal="center" vertical="center"/>
    </xf>
    <xf numFmtId="0" fontId="23" fillId="0" borderId="19" xfId="47" applyFont="1" applyBorder="1" applyAlignment="1">
      <alignment horizontal="left"/>
    </xf>
    <xf numFmtId="0" fontId="23" fillId="0" borderId="25" xfId="47" applyFont="1" applyBorder="1" applyAlignment="1">
      <alignment horizontal="left"/>
    </xf>
    <xf numFmtId="0" fontId="23" fillId="0" borderId="11" xfId="47" applyFont="1" applyBorder="1" applyAlignment="1">
      <alignment horizontal="left"/>
    </xf>
    <xf numFmtId="166" fontId="23" fillId="29" borderId="21" xfId="0" applyNumberFormat="1" applyFont="1" applyFill="1" applyBorder="1" applyAlignment="1">
      <alignment horizontal="center"/>
    </xf>
    <xf numFmtId="171" fontId="3" fillId="29" borderId="29" xfId="47" applyNumberFormat="1" applyFont="1" applyFill="1" applyBorder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164" fontId="22" fillId="32" borderId="11" xfId="0" applyNumberFormat="1" applyFont="1" applyFill="1" applyBorder="1"/>
    <xf numFmtId="166" fontId="23" fillId="29" borderId="20" xfId="0" applyNumberFormat="1" applyFont="1" applyFill="1" applyBorder="1" applyAlignment="1">
      <alignment horizontal="center"/>
    </xf>
    <xf numFmtId="164" fontId="23" fillId="29" borderId="20" xfId="0" applyNumberFormat="1" applyFont="1" applyFill="1" applyBorder="1" applyAlignment="1">
      <alignment horizontal="center"/>
    </xf>
    <xf numFmtId="0" fontId="0" fillId="29" borderId="20" xfId="0" applyFill="1" applyBorder="1" applyAlignment="1">
      <alignment horizontal="center" vertical="center"/>
    </xf>
    <xf numFmtId="0" fontId="22" fillId="37" borderId="31" xfId="0" applyFont="1" applyFill="1" applyBorder="1"/>
    <xf numFmtId="0" fontId="22" fillId="37" borderId="17" xfId="0" applyFont="1" applyFill="1" applyBorder="1" applyAlignment="1">
      <alignment horizontal="center"/>
    </xf>
    <xf numFmtId="0" fontId="22" fillId="37" borderId="24" xfId="0" applyFont="1" applyFill="1" applyBorder="1"/>
    <xf numFmtId="0" fontId="22" fillId="37" borderId="0" xfId="0" applyFont="1" applyFill="1" applyAlignment="1">
      <alignment horizontal="center"/>
    </xf>
    <xf numFmtId="0" fontId="23" fillId="25" borderId="17" xfId="0" applyFont="1" applyFill="1" applyBorder="1"/>
    <xf numFmtId="0" fontId="23" fillId="25" borderId="17" xfId="0" applyFont="1" applyFill="1" applyBorder="1" applyAlignment="1">
      <alignment horizontal="center"/>
    </xf>
    <xf numFmtId="0" fontId="23" fillId="37" borderId="10" xfId="0" applyFont="1" applyFill="1" applyBorder="1"/>
    <xf numFmtId="164" fontId="23" fillId="36" borderId="11" xfId="0" applyNumberFormat="1" applyFont="1" applyFill="1" applyBorder="1" applyAlignment="1">
      <alignment horizontal="center"/>
    </xf>
    <xf numFmtId="164" fontId="23" fillId="34" borderId="10" xfId="0" applyNumberFormat="1" applyFont="1" applyFill="1" applyBorder="1" applyAlignment="1">
      <alignment horizontal="center"/>
    </xf>
    <xf numFmtId="164" fontId="23" fillId="34" borderId="11" xfId="0" applyNumberFormat="1" applyFont="1" applyFill="1" applyBorder="1" applyAlignment="1">
      <alignment horizontal="center"/>
    </xf>
    <xf numFmtId="0" fontId="23" fillId="25" borderId="17" xfId="0" applyFont="1" applyFill="1" applyBorder="1" applyAlignment="1">
      <alignment horizontal="left"/>
    </xf>
    <xf numFmtId="0" fontId="23" fillId="25" borderId="25" xfId="0" applyFont="1" applyFill="1" applyBorder="1" applyAlignment="1">
      <alignment horizontal="center"/>
    </xf>
    <xf numFmtId="0" fontId="23" fillId="37" borderId="26" xfId="0" applyFont="1" applyFill="1" applyBorder="1"/>
    <xf numFmtId="0" fontId="23" fillId="37" borderId="19" xfId="0" applyFont="1" applyFill="1" applyBorder="1" applyAlignment="1">
      <alignment horizontal="center" vertical="center" wrapText="1"/>
    </xf>
    <xf numFmtId="164" fontId="23" fillId="31" borderId="19" xfId="0" applyNumberFormat="1" applyFont="1" applyFill="1" applyBorder="1" applyAlignment="1" applyProtection="1">
      <alignment horizontal="center"/>
      <protection locked="0"/>
    </xf>
    <xf numFmtId="164" fontId="23" fillId="36" borderId="19" xfId="0" applyNumberFormat="1" applyFont="1" applyFill="1" applyBorder="1" applyAlignment="1">
      <alignment horizontal="center"/>
    </xf>
    <xf numFmtId="0" fontId="23" fillId="37" borderId="11" xfId="0" applyFont="1" applyFill="1" applyBorder="1" applyAlignment="1">
      <alignment horizontal="center"/>
    </xf>
    <xf numFmtId="9" fontId="23" fillId="27" borderId="11" xfId="0" applyNumberFormat="1" applyFont="1" applyFill="1" applyBorder="1" applyAlignment="1">
      <alignment horizontal="center"/>
    </xf>
    <xf numFmtId="9" fontId="23" fillId="37" borderId="11" xfId="0" applyNumberFormat="1" applyFont="1" applyFill="1" applyBorder="1" applyAlignment="1">
      <alignment horizontal="center"/>
    </xf>
    <xf numFmtId="0" fontId="22" fillId="37" borderId="33" xfId="0" applyFont="1" applyFill="1" applyBorder="1" applyAlignment="1">
      <alignment horizontal="center"/>
    </xf>
    <xf numFmtId="0" fontId="22" fillId="37" borderId="34" xfId="0" applyFont="1" applyFill="1" applyBorder="1" applyAlignment="1">
      <alignment horizontal="left"/>
    </xf>
    <xf numFmtId="0" fontId="23" fillId="25" borderId="29" xfId="0" applyFont="1" applyFill="1" applyBorder="1"/>
    <xf numFmtId="0" fontId="22" fillId="37" borderId="0" xfId="0" applyFont="1" applyFill="1" applyAlignment="1">
      <alignment horizontal="left"/>
    </xf>
    <xf numFmtId="0" fontId="23" fillId="25" borderId="33" xfId="0" applyFont="1" applyFill="1" applyBorder="1" applyAlignment="1">
      <alignment horizontal="center"/>
    </xf>
    <xf numFmtId="0" fontId="22" fillId="37" borderId="30" xfId="0" applyFont="1" applyFill="1" applyBorder="1" applyAlignment="1">
      <alignment horizontal="center"/>
    </xf>
    <xf numFmtId="0" fontId="22" fillId="37" borderId="25" xfId="0" applyFont="1" applyFill="1" applyBorder="1" applyAlignment="1">
      <alignment horizontal="center"/>
    </xf>
    <xf numFmtId="0" fontId="22" fillId="37" borderId="11" xfId="0" applyFont="1" applyFill="1" applyBorder="1" applyAlignment="1">
      <alignment horizontal="center"/>
    </xf>
    <xf numFmtId="0" fontId="23" fillId="25" borderId="35" xfId="0" applyFont="1" applyFill="1" applyBorder="1" applyAlignment="1">
      <alignment horizontal="center"/>
    </xf>
    <xf numFmtId="164" fontId="22" fillId="34" borderId="34" xfId="0" applyNumberFormat="1" applyFont="1" applyFill="1" applyBorder="1" applyAlignment="1">
      <alignment horizontal="center"/>
    </xf>
    <xf numFmtId="164" fontId="22" fillId="34" borderId="30" xfId="0" applyNumberFormat="1" applyFont="1" applyFill="1" applyBorder="1" applyAlignment="1">
      <alignment horizontal="center"/>
    </xf>
    <xf numFmtId="0" fontId="0" fillId="0" borderId="17" xfId="0" applyBorder="1"/>
    <xf numFmtId="164" fontId="23" fillId="29" borderId="21" xfId="0" applyNumberFormat="1" applyFont="1" applyFill="1" applyBorder="1" applyAlignment="1">
      <alignment horizontal="center"/>
    </xf>
    <xf numFmtId="171" fontId="23" fillId="29" borderId="21" xfId="47" applyNumberFormat="1" applyFont="1" applyFill="1" applyBorder="1" applyAlignment="1">
      <alignment horizontal="center" vertical="center"/>
    </xf>
    <xf numFmtId="165" fontId="22" fillId="37" borderId="11" xfId="31" applyFont="1" applyFill="1" applyBorder="1" applyAlignment="1" applyProtection="1">
      <alignment horizontal="left" vertical="center"/>
    </xf>
    <xf numFmtId="0" fontId="23" fillId="0" borderId="21" xfId="47" applyFont="1" applyBorder="1" applyAlignment="1">
      <alignment horizontal="center"/>
    </xf>
    <xf numFmtId="0" fontId="23" fillId="0" borderId="11" xfId="47" applyFont="1" applyBorder="1" applyAlignment="1">
      <alignment horizontal="center"/>
    </xf>
    <xf numFmtId="0" fontId="23" fillId="0" borderId="20" xfId="47" applyFont="1" applyBorder="1" applyAlignment="1">
      <alignment horizontal="center"/>
    </xf>
    <xf numFmtId="165" fontId="22" fillId="37" borderId="17" xfId="31" applyFont="1" applyFill="1" applyBorder="1" applyAlignment="1" applyProtection="1">
      <alignment horizontal="center" vertical="center" wrapText="1"/>
    </xf>
    <xf numFmtId="165" fontId="22" fillId="37" borderId="21" xfId="31" applyFont="1" applyFill="1" applyBorder="1" applyAlignment="1" applyProtection="1">
      <alignment horizontal="center" vertical="center" wrapText="1"/>
    </xf>
    <xf numFmtId="164" fontId="22" fillId="34" borderId="21" xfId="43" applyFont="1" applyFill="1" applyBorder="1" applyAlignment="1" applyProtection="1">
      <alignment horizontal="center" vertical="center"/>
    </xf>
    <xf numFmtId="165" fontId="22" fillId="37" borderId="11" xfId="31" applyFont="1" applyFill="1" applyBorder="1" applyAlignment="1" applyProtection="1">
      <alignment horizontal="center" vertical="center" wrapText="1"/>
    </xf>
    <xf numFmtId="165" fontId="22" fillId="37" borderId="12" xfId="31" applyFont="1" applyFill="1" applyBorder="1" applyAlignment="1" applyProtection="1">
      <alignment horizontal="center" vertical="center" wrapText="1"/>
    </xf>
    <xf numFmtId="165" fontId="22" fillId="37" borderId="19" xfId="31" applyFont="1" applyFill="1" applyBorder="1" applyAlignment="1" applyProtection="1">
      <alignment horizontal="center" vertical="center" wrapText="1"/>
    </xf>
    <xf numFmtId="164" fontId="22" fillId="34" borderId="32" xfId="43" applyFont="1" applyFill="1" applyBorder="1" applyAlignment="1" applyProtection="1">
      <alignment horizontal="left" vertical="center"/>
    </xf>
    <xf numFmtId="165" fontId="22" fillId="37" borderId="21" xfId="31" applyFont="1" applyFill="1" applyBorder="1" applyAlignment="1" applyProtection="1">
      <alignment horizontal="left" vertical="center" wrapText="1"/>
    </xf>
    <xf numFmtId="164" fontId="22" fillId="34" borderId="21" xfId="43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/>
    </xf>
    <xf numFmtId="3" fontId="0" fillId="0" borderId="21" xfId="0" applyNumberFormat="1" applyBorder="1" applyAlignment="1">
      <alignment horizontal="center" vertical="center"/>
    </xf>
    <xf numFmtId="164" fontId="0" fillId="0" borderId="21" xfId="43" applyFont="1" applyBorder="1" applyAlignment="1">
      <alignment horizontal="center" vertical="center"/>
    </xf>
    <xf numFmtId="165" fontId="22" fillId="37" borderId="18" xfId="31" applyFont="1" applyFill="1" applyBorder="1" applyAlignment="1" applyProtection="1">
      <alignment horizontal="center" vertical="center" wrapText="1"/>
    </xf>
    <xf numFmtId="164" fontId="22" fillId="34" borderId="12" xfId="43" applyFont="1" applyFill="1" applyBorder="1" applyAlignment="1" applyProtection="1">
      <alignment horizontal="center" vertical="center"/>
    </xf>
    <xf numFmtId="165" fontId="22" fillId="37" borderId="22" xfId="31" applyFont="1" applyFill="1" applyBorder="1" applyAlignment="1" applyProtection="1">
      <alignment horizontal="left" vertical="center"/>
    </xf>
    <xf numFmtId="165" fontId="22" fillId="37" borderId="18" xfId="31" applyFont="1" applyFill="1" applyBorder="1" applyAlignment="1" applyProtection="1">
      <alignment horizontal="center" vertical="center"/>
    </xf>
    <xf numFmtId="164" fontId="22" fillId="34" borderId="11" xfId="43" applyFont="1" applyFill="1" applyBorder="1" applyAlignment="1" applyProtection="1">
      <alignment horizontal="center" vertical="center"/>
    </xf>
    <xf numFmtId="165" fontId="22" fillId="37" borderId="11" xfId="31" applyFont="1" applyFill="1" applyBorder="1" applyAlignment="1" applyProtection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65" fontId="22" fillId="37" borderId="19" xfId="31" applyFont="1" applyFill="1" applyBorder="1" applyAlignment="1" applyProtection="1">
      <alignment horizontal="left" vertical="center"/>
    </xf>
    <xf numFmtId="164" fontId="22" fillId="34" borderId="31" xfId="43" applyFont="1" applyFill="1" applyBorder="1" applyAlignment="1" applyProtection="1">
      <alignment horizontal="center" vertical="center"/>
    </xf>
    <xf numFmtId="0" fontId="3" fillId="0" borderId="11" xfId="47" applyFont="1" applyBorder="1" applyAlignment="1">
      <alignment horizontal="left"/>
    </xf>
    <xf numFmtId="0" fontId="0" fillId="0" borderId="25" xfId="0" applyBorder="1"/>
    <xf numFmtId="0" fontId="0" fillId="0" borderId="1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171" fontId="3" fillId="29" borderId="30" xfId="47" applyNumberFormat="1" applyFont="1" applyFill="1" applyBorder="1" applyAlignment="1">
      <alignment horizontal="center" vertical="center"/>
    </xf>
    <xf numFmtId="164" fontId="22" fillId="34" borderId="19" xfId="43" applyFont="1" applyFill="1" applyBorder="1" applyAlignment="1" applyProtection="1">
      <alignment horizontal="center" vertical="center"/>
    </xf>
    <xf numFmtId="164" fontId="22" fillId="37" borderId="19" xfId="43" applyFont="1" applyFill="1" applyBorder="1" applyAlignment="1" applyProtection="1">
      <alignment horizontal="center" vertical="center" wrapText="1"/>
    </xf>
    <xf numFmtId="0" fontId="3" fillId="0" borderId="25" xfId="47" applyFont="1" applyBorder="1" applyAlignment="1">
      <alignment horizontal="left"/>
    </xf>
    <xf numFmtId="0" fontId="3" fillId="0" borderId="19" xfId="47" applyFont="1" applyBorder="1" applyAlignment="1">
      <alignment horizontal="left"/>
    </xf>
    <xf numFmtId="165" fontId="22" fillId="37" borderId="10" xfId="31" applyFont="1" applyFill="1" applyBorder="1" applyAlignment="1" applyProtection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166" fontId="23" fillId="31" borderId="11" xfId="0" applyNumberFormat="1" applyFont="1" applyFill="1" applyBorder="1" applyAlignment="1" applyProtection="1">
      <alignment horizontal="center"/>
      <protection locked="0"/>
    </xf>
    <xf numFmtId="0" fontId="27" fillId="36" borderId="11" xfId="0" applyFont="1" applyFill="1" applyBorder="1" applyAlignment="1" applyProtection="1">
      <alignment horizontal="center" vertical="center" wrapText="1"/>
      <protection locked="0"/>
    </xf>
    <xf numFmtId="164" fontId="23" fillId="31" borderId="11" xfId="43" applyFont="1" applyFill="1" applyBorder="1" applyAlignment="1" applyProtection="1">
      <alignment horizontal="center" vertical="center" wrapText="1"/>
      <protection locked="0"/>
    </xf>
    <xf numFmtId="164" fontId="23" fillId="31" borderId="11" xfId="43" applyFont="1" applyFill="1" applyBorder="1" applyAlignment="1" applyProtection="1">
      <alignment horizontal="center"/>
      <protection locked="0"/>
    </xf>
    <xf numFmtId="0" fontId="23" fillId="27" borderId="12" xfId="0" applyFont="1" applyFill="1" applyBorder="1" applyAlignment="1">
      <alignment horizontal="left" vertical="center" wrapText="1"/>
    </xf>
    <xf numFmtId="0" fontId="23" fillId="27" borderId="11" xfId="0" applyFont="1" applyFill="1" applyBorder="1" applyAlignment="1">
      <alignment horizontal="center" vertical="center"/>
    </xf>
    <xf numFmtId="171" fontId="23" fillId="31" borderId="25" xfId="47" applyNumberFormat="1" applyFont="1" applyFill="1" applyBorder="1" applyAlignment="1" applyProtection="1">
      <alignment horizontal="center" vertical="center"/>
      <protection locked="0"/>
    </xf>
    <xf numFmtId="171" fontId="23" fillId="31" borderId="19" xfId="47" applyNumberFormat="1" applyFont="1" applyFill="1" applyBorder="1" applyAlignment="1" applyProtection="1">
      <alignment horizontal="center" vertical="center"/>
      <protection locked="0"/>
    </xf>
    <xf numFmtId="172" fontId="23" fillId="31" borderId="25" xfId="47" applyNumberFormat="1" applyFont="1" applyFill="1" applyBorder="1" applyAlignment="1" applyProtection="1">
      <alignment horizontal="center" vertical="center"/>
      <protection locked="0"/>
    </xf>
    <xf numFmtId="172" fontId="23" fillId="31" borderId="19" xfId="47" applyNumberFormat="1" applyFont="1" applyFill="1" applyBorder="1" applyAlignment="1" applyProtection="1">
      <alignment horizontal="center" vertical="center"/>
      <protection locked="0"/>
    </xf>
    <xf numFmtId="44" fontId="3" fillId="31" borderId="19" xfId="43" applyNumberFormat="1" applyFont="1" applyFill="1" applyBorder="1" applyAlignment="1" applyProtection="1">
      <alignment horizontal="center" vertical="center"/>
      <protection locked="0"/>
    </xf>
    <xf numFmtId="164" fontId="3" fillId="31" borderId="29" xfId="43" applyFont="1" applyFill="1" applyBorder="1" applyAlignment="1" applyProtection="1">
      <alignment horizontal="center" vertical="center"/>
      <protection locked="0"/>
    </xf>
    <xf numFmtId="164" fontId="3" fillId="31" borderId="30" xfId="43" applyFont="1" applyFill="1" applyBorder="1" applyAlignment="1" applyProtection="1">
      <alignment horizontal="center" vertical="center"/>
      <protection locked="0"/>
    </xf>
    <xf numFmtId="164" fontId="3" fillId="31" borderId="19" xfId="43" applyFont="1" applyFill="1" applyBorder="1" applyAlignment="1" applyProtection="1">
      <alignment horizontal="center" vertical="center"/>
      <protection locked="0"/>
    </xf>
    <xf numFmtId="164" fontId="3" fillId="31" borderId="25" xfId="43" applyFont="1" applyFill="1" applyBorder="1" applyAlignment="1" applyProtection="1">
      <alignment horizontal="center" vertical="center"/>
      <protection locked="0"/>
    </xf>
    <xf numFmtId="171" fontId="3" fillId="31" borderId="25" xfId="47" applyNumberFormat="1" applyFont="1" applyFill="1" applyBorder="1" applyAlignment="1" applyProtection="1">
      <alignment horizontal="center"/>
      <protection locked="0"/>
    </xf>
    <xf numFmtId="171" fontId="3" fillId="31" borderId="19" xfId="47" applyNumberFormat="1" applyFont="1" applyFill="1" applyBorder="1" applyAlignment="1" applyProtection="1">
      <alignment horizontal="center"/>
      <protection locked="0"/>
    </xf>
    <xf numFmtId="171" fontId="3" fillId="31" borderId="30" xfId="47" applyNumberFormat="1" applyFont="1" applyFill="1" applyBorder="1" applyAlignment="1" applyProtection="1">
      <alignment horizontal="center"/>
      <protection locked="0"/>
    </xf>
    <xf numFmtId="0" fontId="23" fillId="36" borderId="37" xfId="0" applyFont="1" applyFill="1" applyBorder="1" applyAlignment="1">
      <alignment horizontal="center"/>
    </xf>
    <xf numFmtId="0" fontId="23" fillId="36" borderId="28" xfId="0" applyFont="1" applyFill="1" applyBorder="1" applyAlignment="1">
      <alignment horizontal="center"/>
    </xf>
    <xf numFmtId="0" fontId="22" fillId="25" borderId="17" xfId="0" applyFont="1" applyFill="1" applyBorder="1" applyAlignment="1">
      <alignment horizontal="left"/>
    </xf>
    <xf numFmtId="0" fontId="22" fillId="36" borderId="11" xfId="0" applyFont="1" applyFill="1" applyBorder="1" applyAlignment="1">
      <alignment horizontal="left"/>
    </xf>
    <xf numFmtId="0" fontId="22" fillId="36" borderId="12" xfId="0" applyFont="1" applyFill="1" applyBorder="1" applyAlignment="1">
      <alignment horizontal="center"/>
    </xf>
    <xf numFmtId="0" fontId="22" fillId="36" borderId="18" xfId="0" applyFont="1" applyFill="1" applyBorder="1" applyAlignment="1">
      <alignment horizontal="center"/>
    </xf>
    <xf numFmtId="0" fontId="22" fillId="36" borderId="19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left"/>
    </xf>
    <xf numFmtId="0" fontId="22" fillId="36" borderId="18" xfId="0" applyFont="1" applyFill="1" applyBorder="1" applyAlignment="1">
      <alignment horizontal="left"/>
    </xf>
    <xf numFmtId="0" fontId="22" fillId="36" borderId="19" xfId="0" applyFont="1" applyFill="1" applyBorder="1" applyAlignment="1">
      <alignment horizontal="left"/>
    </xf>
    <xf numFmtId="0" fontId="22" fillId="36" borderId="11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2" fillId="26" borderId="12" xfId="0" applyFont="1" applyFill="1" applyBorder="1" applyAlignment="1">
      <alignment horizontal="center" vertical="center" wrapText="1"/>
    </xf>
    <xf numFmtId="0" fontId="22" fillId="26" borderId="18" xfId="0" applyFont="1" applyFill="1" applyBorder="1" applyAlignment="1">
      <alignment horizontal="center" vertical="center" wrapText="1"/>
    </xf>
    <xf numFmtId="0" fontId="22" fillId="26" borderId="19" xfId="0" applyFont="1" applyFill="1" applyBorder="1" applyAlignment="1">
      <alignment horizontal="center" vertical="center" wrapText="1"/>
    </xf>
    <xf numFmtId="0" fontId="22" fillId="37" borderId="25" xfId="0" applyFont="1" applyFill="1" applyBorder="1" applyAlignment="1">
      <alignment horizontal="center" vertical="center" wrapText="1"/>
    </xf>
    <xf numFmtId="0" fontId="22" fillId="37" borderId="21" xfId="0" applyFont="1" applyFill="1" applyBorder="1" applyAlignment="1">
      <alignment horizontal="center" vertical="center" wrapText="1"/>
    </xf>
    <xf numFmtId="0" fontId="23" fillId="37" borderId="21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0" fontId="22" fillId="36" borderId="12" xfId="0" applyFont="1" applyFill="1" applyBorder="1" applyAlignment="1">
      <alignment horizontal="left" vertical="center" wrapText="1"/>
    </xf>
    <xf numFmtId="0" fontId="22" fillId="36" borderId="18" xfId="0" applyFont="1" applyFill="1" applyBorder="1" applyAlignment="1">
      <alignment horizontal="left" vertical="center" wrapText="1"/>
    </xf>
    <xf numFmtId="0" fontId="22" fillId="36" borderId="19" xfId="0" applyFont="1" applyFill="1" applyBorder="1" applyAlignment="1">
      <alignment horizontal="left" vertical="center" wrapText="1"/>
    </xf>
    <xf numFmtId="0" fontId="22" fillId="37" borderId="12" xfId="0" applyFont="1" applyFill="1" applyBorder="1" applyAlignment="1">
      <alignment horizontal="left" vertical="center" wrapText="1"/>
    </xf>
    <xf numFmtId="0" fontId="22" fillId="37" borderId="18" xfId="0" applyFont="1" applyFill="1" applyBorder="1" applyAlignment="1">
      <alignment horizontal="left" vertical="center" wrapText="1"/>
    </xf>
    <xf numFmtId="0" fontId="22" fillId="37" borderId="19" xfId="0" applyFont="1" applyFill="1" applyBorder="1" applyAlignment="1">
      <alignment horizontal="left" vertical="center" wrapText="1"/>
    </xf>
    <xf numFmtId="168" fontId="22" fillId="37" borderId="0" xfId="0" applyNumberFormat="1" applyFont="1" applyFill="1" applyAlignment="1">
      <alignment horizontal="center" vertical="center"/>
    </xf>
    <xf numFmtId="168" fontId="22" fillId="37" borderId="29" xfId="0" applyNumberFormat="1" applyFont="1" applyFill="1" applyBorder="1" applyAlignment="1">
      <alignment horizontal="center" vertical="center"/>
    </xf>
    <xf numFmtId="168" fontId="22" fillId="37" borderId="17" xfId="0" applyNumberFormat="1" applyFont="1" applyFill="1" applyBorder="1" applyAlignment="1">
      <alignment horizontal="center" vertical="center"/>
    </xf>
    <xf numFmtId="168" fontId="22" fillId="37" borderId="25" xfId="0" applyNumberFormat="1" applyFont="1" applyFill="1" applyBorder="1" applyAlignment="1">
      <alignment horizontal="center" vertical="center"/>
    </xf>
    <xf numFmtId="165" fontId="32" fillId="37" borderId="12" xfId="31" applyFont="1" applyFill="1" applyBorder="1" applyAlignment="1" applyProtection="1">
      <alignment horizontal="center" vertical="center"/>
    </xf>
    <xf numFmtId="165" fontId="32" fillId="37" borderId="18" xfId="31" applyFont="1" applyFill="1" applyBorder="1" applyAlignment="1" applyProtection="1">
      <alignment horizontal="center" vertical="center"/>
    </xf>
    <xf numFmtId="165" fontId="32" fillId="37" borderId="19" xfId="31" applyFont="1" applyFill="1" applyBorder="1" applyAlignment="1" applyProtection="1">
      <alignment horizontal="center" vertical="center"/>
    </xf>
    <xf numFmtId="165" fontId="22" fillId="37" borderId="31" xfId="31" applyFont="1" applyFill="1" applyBorder="1" applyAlignment="1" applyProtection="1">
      <alignment horizontal="left" vertical="center" wrapText="1"/>
    </xf>
    <xf numFmtId="165" fontId="22" fillId="37" borderId="17" xfId="31" applyFont="1" applyFill="1" applyBorder="1" applyAlignment="1" applyProtection="1">
      <alignment horizontal="left" vertical="center" wrapText="1"/>
    </xf>
    <xf numFmtId="165" fontId="22" fillId="37" borderId="25" xfId="31" applyFont="1" applyFill="1" applyBorder="1" applyAlignment="1" applyProtection="1">
      <alignment horizontal="left" vertical="center" wrapText="1"/>
    </xf>
    <xf numFmtId="2" fontId="23" fillId="0" borderId="27" xfId="47" applyNumberFormat="1" applyFont="1" applyBorder="1" applyAlignment="1">
      <alignment horizontal="center" vertical="center"/>
    </xf>
    <xf numFmtId="2" fontId="23" fillId="0" borderId="26" xfId="47" applyNumberFormat="1" applyFont="1" applyBorder="1" applyAlignment="1">
      <alignment horizontal="center" vertical="center"/>
    </xf>
    <xf numFmtId="0" fontId="3" fillId="0" borderId="23" xfId="47" applyFont="1" applyBorder="1" applyAlignment="1">
      <alignment horizontal="center" vertical="center" wrapText="1"/>
    </xf>
    <xf numFmtId="0" fontId="3" fillId="0" borderId="27" xfId="47" applyFont="1" applyBorder="1" applyAlignment="1">
      <alignment horizontal="center" vertical="center" wrapText="1"/>
    </xf>
    <xf numFmtId="0" fontId="3" fillId="0" borderId="26" xfId="47" applyFont="1" applyBorder="1" applyAlignment="1">
      <alignment horizontal="center" vertical="center" wrapText="1"/>
    </xf>
    <xf numFmtId="165" fontId="22" fillId="37" borderId="12" xfId="31" applyFont="1" applyFill="1" applyBorder="1" applyAlignment="1" applyProtection="1">
      <alignment horizontal="left" vertical="center" wrapText="1"/>
    </xf>
    <xf numFmtId="165" fontId="22" fillId="37" borderId="18" xfId="31" applyFont="1" applyFill="1" applyBorder="1" applyAlignment="1" applyProtection="1">
      <alignment horizontal="left" vertical="center" wrapText="1"/>
    </xf>
    <xf numFmtId="165" fontId="22" fillId="37" borderId="19" xfId="31" applyFont="1" applyFill="1" applyBorder="1" applyAlignment="1" applyProtection="1">
      <alignment horizontal="left" vertical="center" wrapText="1"/>
    </xf>
    <xf numFmtId="0" fontId="23" fillId="0" borderId="10" xfId="47" applyFont="1" applyBorder="1" applyAlignment="1">
      <alignment horizontal="center" vertical="center"/>
    </xf>
    <xf numFmtId="0" fontId="23" fillId="0" borderId="23" xfId="47" applyFont="1" applyBorder="1" applyAlignment="1">
      <alignment horizontal="center" vertical="center"/>
    </xf>
    <xf numFmtId="165" fontId="22" fillId="37" borderId="32" xfId="31" applyFont="1" applyFill="1" applyBorder="1" applyAlignment="1" applyProtection="1">
      <alignment horizontal="left" vertical="center" wrapText="1"/>
    </xf>
    <xf numFmtId="165" fontId="22" fillId="37" borderId="22" xfId="31" applyFont="1" applyFill="1" applyBorder="1" applyAlignment="1" applyProtection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6" builtinId="28" customBuiltin="1"/>
    <cellStyle name="Normal 2" xfId="47" xr:uid="{B16BB278-23FD-4E1C-80D2-F75BC99E3AAA}"/>
    <cellStyle name="Notitie" xfId="37" builtinId="10" customBuiltin="1"/>
    <cellStyle name="Ongeldig" xfId="38" builtinId="27" customBuiltin="1"/>
    <cellStyle name="Procent" xfId="39" builtinId="5"/>
    <cellStyle name="Standaard" xfId="0" builtinId="0"/>
    <cellStyle name="Standaard 2" xfId="46" xr:uid="{8B4C286E-2FA1-42B7-A4E2-C808A4FA4047}"/>
    <cellStyle name="Titel" xfId="40" builtinId="15" customBuiltin="1"/>
    <cellStyle name="Totaal" xfId="41" builtinId="25" customBuiltin="1"/>
    <cellStyle name="Uitvoer" xfId="42" builtinId="21" customBuiltin="1"/>
    <cellStyle name="Valuta" xfId="43" builtinId="4"/>
    <cellStyle name="Verklarende tekst" xfId="44" builtinId="53" customBuiltin="1"/>
    <cellStyle name="Waarschuwingstekst" xfId="4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FAB77C"/>
      <rgbColor rgb="00FFFF00"/>
      <rgbColor rgb="00FF00FF"/>
      <rgbColor rgb="00EDF5DB"/>
      <rgbColor rgb="00800000"/>
      <rgbColor rgb="00008000"/>
      <rgbColor rgb="00F79147"/>
      <rgbColor rgb="00808000"/>
      <rgbColor rgb="0099DCF5"/>
      <rgbColor rgb="00C0DD82"/>
      <rgbColor rgb="00D8D9DA"/>
      <rgbColor rgb="0080828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EEACD"/>
      <rgbColor rgb="00FFFFFF"/>
      <rgbColor rgb="00CCFFCC"/>
      <rgbColor rgb="00FFFF99"/>
      <rgbColor rgb="00FFFFFF"/>
      <rgbColor rgb="00FF99CC"/>
      <rgbColor rgb="00FFFFFF"/>
      <rgbColor rgb="00FFCC99"/>
      <rgbColor rgb="00FCD1AA"/>
      <rgbColor rgb="00D6E9AE"/>
      <rgbColor rgb="0099CC00"/>
      <rgbColor rgb="00FFCC00"/>
      <rgbColor rgb="00FF9900"/>
      <rgbColor rgb="00FF6600"/>
      <rgbColor rgb="006CC6EE"/>
      <rgbColor rgb="00BCBEC0"/>
      <rgbColor rgb="00A5CF4C"/>
      <rgbColor rgb="00339966"/>
      <rgbColor rgb="00003300"/>
      <rgbColor rgb="00333300"/>
      <rgbColor rgb="00993300"/>
      <rgbColor rgb="00D9F2FB"/>
      <rgbColor rgb="0000A9E5"/>
      <rgbColor rgb="0058595B"/>
    </indexedColors>
    <mruColors>
      <color rgb="FFC5D9F1"/>
      <color rgb="FF77DDF5"/>
      <color rgb="FF66CCFF"/>
      <color rgb="FF3399FF"/>
      <color rgb="FF00CCFF"/>
      <color rgb="FF33CCFF"/>
      <color rgb="FF0099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3:H42"/>
  <sheetViews>
    <sheetView tabSelected="1" zoomScaleNormal="100" workbookViewId="0">
      <selection activeCell="C22" sqref="C22"/>
    </sheetView>
  </sheetViews>
  <sheetFormatPr defaultColWidth="9" defaultRowHeight="10.5" x14ac:dyDescent="0.15"/>
  <cols>
    <col min="1" max="1" width="89.25" style="1" customWidth="1"/>
    <col min="2" max="2" width="2.5" style="1" customWidth="1"/>
    <col min="3" max="3" width="15.625" style="1" customWidth="1"/>
    <col min="4" max="4" width="2.625" style="1" customWidth="1"/>
    <col min="5" max="5" width="13.625" style="1" customWidth="1"/>
    <col min="6" max="6" width="2.625" style="1" customWidth="1"/>
    <col min="7" max="7" width="16.125" style="1" customWidth="1"/>
    <col min="8" max="8" width="10.375" style="2" bestFit="1" customWidth="1"/>
    <col min="9" max="9" width="13.375" style="1" bestFit="1" customWidth="1"/>
    <col min="10" max="10" width="11.125" style="1" bestFit="1" customWidth="1"/>
    <col min="11" max="11" width="16.125" style="1" bestFit="1" customWidth="1"/>
    <col min="12" max="16384" width="9" style="1"/>
  </cols>
  <sheetData>
    <row r="3" spans="1:8" ht="12" x14ac:dyDescent="0.2">
      <c r="A3" s="96" t="s">
        <v>0</v>
      </c>
      <c r="B3" s="18"/>
      <c r="C3" s="18"/>
      <c r="D3" s="18"/>
      <c r="E3" s="18"/>
      <c r="F3" s="18"/>
      <c r="G3" s="18"/>
    </row>
    <row r="4" spans="1:8" ht="12" x14ac:dyDescent="0.2">
      <c r="A4" s="97"/>
      <c r="B4" s="18"/>
      <c r="C4" s="18"/>
      <c r="D4" s="18"/>
      <c r="E4" s="18"/>
      <c r="F4" s="18"/>
      <c r="G4" s="18"/>
    </row>
    <row r="5" spans="1:8" ht="12" x14ac:dyDescent="0.2">
      <c r="A5" s="137" t="s">
        <v>1</v>
      </c>
      <c r="B5" s="58"/>
      <c r="C5" s="138" t="s">
        <v>2</v>
      </c>
      <c r="D5" s="59"/>
      <c r="E5" s="139" t="s">
        <v>3</v>
      </c>
      <c r="F5" s="59"/>
      <c r="G5" s="139" t="s">
        <v>4</v>
      </c>
      <c r="H5" s="1"/>
    </row>
    <row r="6" spans="1:8" ht="12" x14ac:dyDescent="0.2">
      <c r="A6" s="93" t="s">
        <v>5</v>
      </c>
      <c r="B6" s="60"/>
      <c r="C6" s="61">
        <f>'Kosten schoonmaak HvdP en PU'!H46+'Kosten schoonmaak HvdP en PU'!H76+'Kosten schoonmaak HvdP en PU'!H90+'Kosten schoonmaak HvdP en PU'!H104+'Kosten schoonmaak HvdP en PU'!H118+'Kosten schoonmaak HvdP en PU'!H132+'Kosten schoonmaak HvdP en PU'!H146+'Kosten schoonmaak HvdP en PU'!H160+'Kosten schoonmaak HvdP en PU'!H174+'Kosten schoonmaak HvdP en PU'!H187+'Kosten schoonmaak HvdP en PU'!H200+'Kosten schoonmaak HvdP en PU'!C206+'Kosten schoonmaak HvdP en PU'!E221</f>
        <v>0</v>
      </c>
      <c r="D6" s="62"/>
      <c r="E6" s="63">
        <f>C6*21%</f>
        <v>0</v>
      </c>
      <c r="F6" s="62"/>
      <c r="G6" s="61">
        <f>C6+E6</f>
        <v>0</v>
      </c>
    </row>
    <row r="7" spans="1:8" s="3" customFormat="1" ht="12" x14ac:dyDescent="0.2">
      <c r="A7" s="93" t="s">
        <v>6</v>
      </c>
      <c r="B7" s="18"/>
      <c r="C7" s="64">
        <f>'Kosten schoonmaak Nevenlocaties'!I27+'Kosten schoonmaak Nevenlocaties'!I64+'Kosten schoonmaak Nevenlocaties'!I145</f>
        <v>0</v>
      </c>
      <c r="D7" s="18"/>
      <c r="E7" s="63">
        <f>C7*21%</f>
        <v>0</v>
      </c>
      <c r="F7" s="62"/>
      <c r="G7" s="61">
        <f>C7+E7</f>
        <v>0</v>
      </c>
      <c r="H7" s="2"/>
    </row>
    <row r="8" spans="1:8" ht="12" x14ac:dyDescent="0.2">
      <c r="A8" s="141" t="s">
        <v>7</v>
      </c>
      <c r="B8" s="65"/>
      <c r="C8" s="140">
        <f>SUM(C6:C7)</f>
        <v>0</v>
      </c>
      <c r="D8" s="59"/>
      <c r="E8" s="140">
        <f>SUM(E6:E7)</f>
        <v>0</v>
      </c>
      <c r="F8" s="59"/>
      <c r="G8" s="140">
        <f>SUM(G6:G7)</f>
        <v>0</v>
      </c>
    </row>
    <row r="9" spans="1:8" ht="12" x14ac:dyDescent="0.2">
      <c r="A9" s="98"/>
      <c r="B9" s="18"/>
      <c r="C9" s="66"/>
      <c r="D9" s="18"/>
      <c r="E9" s="18"/>
      <c r="F9" s="18"/>
      <c r="G9" s="114"/>
    </row>
    <row r="10" spans="1:8" ht="12" x14ac:dyDescent="0.2">
      <c r="A10" s="137" t="s">
        <v>8</v>
      </c>
      <c r="B10" s="58"/>
      <c r="C10" s="138" t="s">
        <v>2</v>
      </c>
      <c r="D10" s="59"/>
      <c r="E10" s="139" t="s">
        <v>3</v>
      </c>
      <c r="F10" s="59"/>
      <c r="G10" s="145" t="s">
        <v>4</v>
      </c>
    </row>
    <row r="11" spans="1:8" ht="12" x14ac:dyDescent="0.2">
      <c r="A11" s="93" t="s">
        <v>9</v>
      </c>
      <c r="B11" s="18"/>
      <c r="C11" s="64">
        <f>'Kosten schoonmaak Huurders'!H16+'Kosten schoonmaak Huurders'!H30+'Kosten schoonmaak Huurders'!H44+'Kosten schoonmaak Huurders'!H58+'Kosten schoonmaak Huurders'!H71+'Kosten schoonmaak Huurders'!H85+'Kosten schoonmaak Huurders'!H98+'Kosten schoonmaak Huurders'!H112+'Kosten schoonmaak Huurders'!C124+'Kosten schoonmaak Huurders'!F136</f>
        <v>0</v>
      </c>
      <c r="D11" s="18"/>
      <c r="E11" s="63">
        <f>C11*21%</f>
        <v>0</v>
      </c>
      <c r="F11" s="62"/>
      <c r="G11" s="61">
        <f>C11+E11</f>
        <v>0</v>
      </c>
      <c r="H11" s="4"/>
    </row>
    <row r="12" spans="1:8" ht="12" x14ac:dyDescent="0.2">
      <c r="A12" s="141" t="s">
        <v>7</v>
      </c>
      <c r="B12" s="65"/>
      <c r="C12" s="140">
        <f>SUM(C11)</f>
        <v>0</v>
      </c>
      <c r="D12" s="59"/>
      <c r="E12" s="140">
        <f>SUM(E11)</f>
        <v>0</v>
      </c>
      <c r="F12" s="59"/>
      <c r="G12" s="140">
        <f>SUM(G11)</f>
        <v>0</v>
      </c>
      <c r="H12" s="4"/>
    </row>
    <row r="13" spans="1:8" s="4" customFormat="1" ht="12" x14ac:dyDescent="0.2">
      <c r="A13" s="99"/>
      <c r="B13" s="67"/>
      <c r="C13" s="68"/>
      <c r="D13" s="69"/>
      <c r="E13" s="68"/>
      <c r="F13" s="69"/>
      <c r="G13" s="68"/>
      <c r="H13" s="2"/>
    </row>
    <row r="14" spans="1:8" s="4" customFormat="1" ht="12" x14ac:dyDescent="0.2">
      <c r="A14" s="141" t="s">
        <v>10</v>
      </c>
      <c r="B14" s="67"/>
      <c r="C14" s="108">
        <f>C8+C12</f>
        <v>0</v>
      </c>
      <c r="D14" s="70"/>
      <c r="E14" s="108">
        <f>E8+E12</f>
        <v>0</v>
      </c>
      <c r="F14" s="70"/>
      <c r="G14" s="108">
        <f>G8+G12</f>
        <v>0</v>
      </c>
      <c r="H14" s="2"/>
    </row>
    <row r="15" spans="1:8" ht="12" x14ac:dyDescent="0.2">
      <c r="A15" s="92"/>
      <c r="B15" s="18"/>
      <c r="C15" s="18"/>
      <c r="D15" s="18"/>
      <c r="E15" s="18"/>
      <c r="F15" s="18"/>
      <c r="G15" s="18"/>
    </row>
    <row r="16" spans="1:8" ht="12" x14ac:dyDescent="0.2">
      <c r="A16" s="137" t="s">
        <v>11</v>
      </c>
      <c r="B16" s="58"/>
      <c r="C16" s="138" t="s">
        <v>2</v>
      </c>
      <c r="D16" s="59"/>
      <c r="E16" s="139" t="s">
        <v>3</v>
      </c>
      <c r="F16" s="59"/>
      <c r="G16" s="145" t="s">
        <v>4</v>
      </c>
    </row>
    <row r="17" spans="1:7" ht="12" x14ac:dyDescent="0.2">
      <c r="A17" s="93" t="s">
        <v>12</v>
      </c>
      <c r="B17" s="60"/>
      <c r="C17" s="71">
        <f>' Integrale tarieven '!E19*500</f>
        <v>0</v>
      </c>
      <c r="D17" s="6"/>
      <c r="E17" s="63">
        <f t="shared" ref="E17:E21" si="0">C17*21%</f>
        <v>0</v>
      </c>
      <c r="F17" s="6"/>
      <c r="G17" s="61">
        <f t="shared" ref="G17:G21" si="1">C17+E17</f>
        <v>0</v>
      </c>
    </row>
    <row r="18" spans="1:7" ht="12" x14ac:dyDescent="0.2">
      <c r="A18" s="8" t="s">
        <v>13</v>
      </c>
      <c r="B18" s="60"/>
      <c r="C18" s="71">
        <f>SUM(' Integrale tarieven '!E23:E31)+' Integrale tarieven '!D78</f>
        <v>0</v>
      </c>
      <c r="D18" s="6"/>
      <c r="E18" s="63">
        <f t="shared" si="0"/>
        <v>0</v>
      </c>
      <c r="F18" s="6"/>
      <c r="G18" s="61">
        <f t="shared" si="1"/>
        <v>0</v>
      </c>
    </row>
    <row r="19" spans="1:7" ht="12" x14ac:dyDescent="0.2">
      <c r="A19" s="93" t="s">
        <v>14</v>
      </c>
      <c r="B19" s="18"/>
      <c r="C19" s="72">
        <f>' Integrale tarieven '!I46</f>
        <v>0</v>
      </c>
      <c r="D19" s="18"/>
      <c r="E19" s="63">
        <f t="shared" si="0"/>
        <v>0</v>
      </c>
      <c r="F19" s="18"/>
      <c r="G19" s="61">
        <f t="shared" si="1"/>
        <v>0</v>
      </c>
    </row>
    <row r="20" spans="1:7" ht="12" x14ac:dyDescent="0.2">
      <c r="A20" s="100" t="s">
        <v>15</v>
      </c>
      <c r="B20" s="58"/>
      <c r="C20" s="73">
        <f>' Integrale tarieven '!I71</f>
        <v>0</v>
      </c>
      <c r="D20" s="6"/>
      <c r="E20" s="63">
        <f t="shared" si="0"/>
        <v>0</v>
      </c>
      <c r="F20" s="6"/>
      <c r="G20" s="61">
        <f t="shared" si="1"/>
        <v>0</v>
      </c>
    </row>
    <row r="21" spans="1:7" ht="12" x14ac:dyDescent="0.2">
      <c r="A21" s="100" t="s">
        <v>16</v>
      </c>
      <c r="B21" s="58"/>
      <c r="C21" s="73">
        <f>SUM(' Integrale tarieven '!D32:D37)</f>
        <v>0</v>
      </c>
      <c r="D21" s="6"/>
      <c r="E21" s="63">
        <f t="shared" si="0"/>
        <v>0</v>
      </c>
      <c r="F21" s="6"/>
      <c r="G21" s="61">
        <f t="shared" si="1"/>
        <v>0</v>
      </c>
    </row>
    <row r="22" spans="1:7" ht="12" x14ac:dyDescent="0.2">
      <c r="A22" s="142" t="s">
        <v>17</v>
      </c>
      <c r="B22" s="60"/>
      <c r="C22" s="147">
        <f>SUM(C17:C21)</f>
        <v>0</v>
      </c>
      <c r="D22" s="6"/>
      <c r="E22" s="146">
        <f>SUM(E17:E21)</f>
        <v>0</v>
      </c>
      <c r="F22" s="6"/>
      <c r="G22" s="140">
        <f>SUM(G17:G21)</f>
        <v>0</v>
      </c>
    </row>
    <row r="23" spans="1:7" ht="12" x14ac:dyDescent="0.2">
      <c r="A23" s="98"/>
      <c r="B23" s="18"/>
      <c r="C23" s="18"/>
      <c r="D23" s="18"/>
      <c r="E23" s="18"/>
      <c r="F23" s="18"/>
      <c r="G23" s="18"/>
    </row>
    <row r="24" spans="1:7" ht="12" x14ac:dyDescent="0.2">
      <c r="A24" s="137" t="s">
        <v>18</v>
      </c>
      <c r="B24" s="58"/>
      <c r="C24" s="108">
        <f>C14+C22</f>
        <v>0</v>
      </c>
      <c r="D24" s="59"/>
      <c r="E24" s="108">
        <f>E14+E22</f>
        <v>0</v>
      </c>
      <c r="F24" s="59"/>
      <c r="G24" s="108">
        <f>G14+G22</f>
        <v>0</v>
      </c>
    </row>
    <row r="25" spans="1:7" ht="12.75" thickBot="1" x14ac:dyDescent="0.25">
      <c r="A25" s="101"/>
      <c r="B25" s="102"/>
      <c r="C25" s="103"/>
      <c r="D25" s="104"/>
      <c r="E25" s="103"/>
      <c r="F25" s="104"/>
      <c r="G25" s="103"/>
    </row>
    <row r="26" spans="1:7" ht="12.75" thickBot="1" x14ac:dyDescent="0.25">
      <c r="A26" s="275"/>
      <c r="B26" s="275"/>
      <c r="C26" s="275"/>
      <c r="D26" s="275"/>
      <c r="E26" s="275"/>
      <c r="F26" s="275"/>
      <c r="G26" s="276"/>
    </row>
    <row r="27" spans="1:7" x14ac:dyDescent="0.15">
      <c r="A27" s="94"/>
      <c r="B27" s="95"/>
      <c r="C27" s="95"/>
      <c r="D27" s="95"/>
      <c r="E27" s="95"/>
      <c r="F27" s="95"/>
      <c r="G27" s="95"/>
    </row>
    <row r="28" spans="1:7" ht="12" x14ac:dyDescent="0.2">
      <c r="A28" s="96" t="s">
        <v>19</v>
      </c>
    </row>
    <row r="29" spans="1:7" x14ac:dyDescent="0.15">
      <c r="A29" s="92"/>
    </row>
    <row r="30" spans="1:7" ht="12" x14ac:dyDescent="0.2">
      <c r="A30" s="137" t="s">
        <v>1</v>
      </c>
      <c r="C30" s="138" t="s">
        <v>2</v>
      </c>
      <c r="D30" s="59"/>
      <c r="E30" s="139" t="s">
        <v>3</v>
      </c>
      <c r="F30" s="59"/>
      <c r="G30" s="145" t="s">
        <v>4</v>
      </c>
    </row>
    <row r="31" spans="1:7" ht="12" x14ac:dyDescent="0.2">
      <c r="A31" s="93" t="s">
        <v>20</v>
      </c>
      <c r="C31" s="64">
        <f>'Sanitaire middelen'!G44</f>
        <v>0</v>
      </c>
      <c r="D31" s="18"/>
      <c r="E31" s="63">
        <f t="shared" ref="E31:E32" si="2">C31*21%</f>
        <v>0</v>
      </c>
      <c r="F31" s="62"/>
      <c r="G31" s="61">
        <f t="shared" ref="G31:G32" si="3">C31+E31</f>
        <v>0</v>
      </c>
    </row>
    <row r="32" spans="1:7" ht="12" x14ac:dyDescent="0.2">
      <c r="A32" s="93" t="s">
        <v>21</v>
      </c>
      <c r="C32" s="64">
        <f>'Sanitaire middelen'!G52</f>
        <v>0</v>
      </c>
      <c r="D32" s="18"/>
      <c r="E32" s="63">
        <f t="shared" si="2"/>
        <v>0</v>
      </c>
      <c r="F32" s="62"/>
      <c r="G32" s="61">
        <f t="shared" si="3"/>
        <v>0</v>
      </c>
    </row>
    <row r="33" spans="1:7" ht="12" x14ac:dyDescent="0.2">
      <c r="A33" s="143" t="s">
        <v>22</v>
      </c>
      <c r="C33" s="109">
        <f>SUM(C31:C32)</f>
        <v>0</v>
      </c>
      <c r="D33" s="59"/>
      <c r="E33" s="109">
        <f>SUM(E31:E32)</f>
        <v>0</v>
      </c>
      <c r="F33" s="59"/>
      <c r="G33" s="109">
        <f>SUM(G31:G32)</f>
        <v>0</v>
      </c>
    </row>
    <row r="34" spans="1:7" ht="11.25" thickBot="1" x14ac:dyDescent="0.2"/>
    <row r="35" spans="1:7" ht="12.75" thickBot="1" x14ac:dyDescent="0.25">
      <c r="A35" s="275"/>
      <c r="B35" s="275"/>
      <c r="C35" s="275"/>
      <c r="D35" s="275"/>
      <c r="E35" s="275"/>
      <c r="F35" s="275"/>
      <c r="G35" s="276"/>
    </row>
    <row r="37" spans="1:7" ht="12" x14ac:dyDescent="0.2">
      <c r="A37" s="96" t="s">
        <v>23</v>
      </c>
    </row>
    <row r="39" spans="1:7" ht="12" x14ac:dyDescent="0.2">
      <c r="A39" s="137" t="s">
        <v>22</v>
      </c>
      <c r="B39" s="105"/>
      <c r="C39" s="144" t="s">
        <v>2</v>
      </c>
      <c r="D39" s="107"/>
      <c r="E39" s="139" t="s">
        <v>3</v>
      </c>
      <c r="F39" s="107"/>
      <c r="G39" s="145" t="s">
        <v>4</v>
      </c>
    </row>
    <row r="40" spans="1:7" ht="12" x14ac:dyDescent="0.2">
      <c r="A40" s="78" t="s">
        <v>24</v>
      </c>
      <c r="B40" s="105"/>
      <c r="C40" s="64">
        <f>C24</f>
        <v>0</v>
      </c>
      <c r="D40" s="107"/>
      <c r="E40" s="63">
        <f t="shared" ref="E40:E41" si="4">C40*21%</f>
        <v>0</v>
      </c>
      <c r="F40" s="106"/>
      <c r="G40" s="61">
        <f t="shared" ref="G40:G41" si="5">C40+E40</f>
        <v>0</v>
      </c>
    </row>
    <row r="41" spans="1:7" ht="12" x14ac:dyDescent="0.2">
      <c r="A41" s="78" t="s">
        <v>25</v>
      </c>
      <c r="B41" s="105"/>
      <c r="C41" s="64">
        <f>C33</f>
        <v>0</v>
      </c>
      <c r="D41" s="107"/>
      <c r="E41" s="63">
        <f t="shared" si="4"/>
        <v>0</v>
      </c>
      <c r="F41" s="106"/>
      <c r="G41" s="61">
        <f t="shared" si="5"/>
        <v>0</v>
      </c>
    </row>
    <row r="42" spans="1:7" ht="12" x14ac:dyDescent="0.2">
      <c r="A42" s="143" t="s">
        <v>22</v>
      </c>
      <c r="B42" s="105"/>
      <c r="C42" s="174">
        <f>SUM(C40:C41)</f>
        <v>0</v>
      </c>
      <c r="D42" s="105"/>
      <c r="E42" s="174">
        <f>SUM(E40:E41)</f>
        <v>0</v>
      </c>
      <c r="F42" s="105"/>
      <c r="G42" s="174">
        <f>SUM(G40:G41)</f>
        <v>0</v>
      </c>
    </row>
  </sheetData>
  <sheetProtection algorithmName="SHA-512" hashValue="Jx27Eqkf7uqZCQfrCuJ2J5yhZWC+M79sCOSarOxZHVVdl4JqL0EumEmxkGVwz8QDb236lFSRjCTw+cl1caKdnQ==" saltValue="aaw/cvlCryEiAzhHTTheHQ==" spinCount="100000" sheet="1" objects="1" scenarios="1"/>
  <mergeCells count="2">
    <mergeCell ref="A26:G26"/>
    <mergeCell ref="A35:G35"/>
  </mergeCells>
  <pageMargins left="0.75" right="0.75" top="1" bottom="1" header="0.5" footer="0.5"/>
  <pageSetup paperSize="8" orientation="landscape" r:id="rId1"/>
  <headerFooter alignWithMargins="0">
    <oddHeader>&amp;F</oddHeader>
    <oddFooter>&amp;A</oddFooter>
  </headerFooter>
  <ignoredErrors>
    <ignoredError sqref="C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221"/>
  <sheetViews>
    <sheetView zoomScaleNormal="100" workbookViewId="0">
      <selection activeCell="B6" sqref="B6"/>
    </sheetView>
  </sheetViews>
  <sheetFormatPr defaultColWidth="9" defaultRowHeight="12" x14ac:dyDescent="0.2"/>
  <cols>
    <col min="1" max="1" width="29.75" style="20" customWidth="1"/>
    <col min="2" max="2" width="44.875" style="20" bestFit="1" customWidth="1"/>
    <col min="3" max="3" width="12.625" style="20" customWidth="1"/>
    <col min="4" max="4" width="13.5" style="20" bestFit="1" customWidth="1"/>
    <col min="5" max="5" width="9.25" style="20" customWidth="1"/>
    <col min="6" max="6" width="13.875" style="20" bestFit="1" customWidth="1"/>
    <col min="7" max="7" width="14.375" style="20" bestFit="1" customWidth="1"/>
    <col min="8" max="9" width="11.5" style="20" bestFit="1" customWidth="1"/>
    <col min="10" max="10" width="12.625" style="20" bestFit="1" customWidth="1"/>
    <col min="11" max="14" width="11.375" style="20" bestFit="1" customWidth="1"/>
    <col min="15" max="16384" width="9" style="20"/>
  </cols>
  <sheetData>
    <row r="1" spans="1:9" ht="15" x14ac:dyDescent="0.25">
      <c r="A1" s="90" t="s">
        <v>0</v>
      </c>
    </row>
    <row r="3" spans="1:9" x14ac:dyDescent="0.2">
      <c r="A3" s="91" t="s">
        <v>26</v>
      </c>
      <c r="B3" s="57"/>
      <c r="D3" s="25"/>
    </row>
    <row r="5" spans="1:9" x14ac:dyDescent="0.2">
      <c r="A5" s="277" t="s">
        <v>27</v>
      </c>
      <c r="B5" s="277"/>
      <c r="C5" s="33"/>
      <c r="D5" s="33"/>
      <c r="E5" s="6"/>
      <c r="F5" s="6"/>
      <c r="G5" s="6"/>
      <c r="H5" s="6"/>
    </row>
    <row r="6" spans="1:9" ht="33" customHeight="1" x14ac:dyDescent="0.2">
      <c r="A6" s="119" t="s">
        <v>28</v>
      </c>
      <c r="B6" s="119" t="s">
        <v>29</v>
      </c>
      <c r="C6" s="119" t="s">
        <v>30</v>
      </c>
      <c r="D6" s="119" t="s">
        <v>31</v>
      </c>
      <c r="E6" s="119" t="s">
        <v>3</v>
      </c>
      <c r="F6" s="119" t="s">
        <v>32</v>
      </c>
      <c r="G6" s="119" t="s">
        <v>33</v>
      </c>
      <c r="H6" s="119" t="s">
        <v>34</v>
      </c>
      <c r="I6" s="119" t="s">
        <v>35</v>
      </c>
    </row>
    <row r="7" spans="1:9" x14ac:dyDescent="0.2">
      <c r="A7" s="26" t="s">
        <v>36</v>
      </c>
      <c r="B7" s="16" t="s">
        <v>37</v>
      </c>
      <c r="C7" s="15" t="s">
        <v>38</v>
      </c>
      <c r="D7" s="257">
        <v>0</v>
      </c>
      <c r="E7" s="151">
        <f>D7*21%</f>
        <v>0</v>
      </c>
      <c r="F7" s="155">
        <f>D7+E7</f>
        <v>0</v>
      </c>
      <c r="G7" s="161">
        <v>274</v>
      </c>
      <c r="H7" s="155">
        <f>D7*G7</f>
        <v>0</v>
      </c>
      <c r="I7" s="155">
        <f>F7*G7</f>
        <v>0</v>
      </c>
    </row>
    <row r="8" spans="1:9" x14ac:dyDescent="0.2">
      <c r="A8" s="26" t="s">
        <v>36</v>
      </c>
      <c r="B8" s="16" t="s">
        <v>37</v>
      </c>
      <c r="C8" s="15" t="s">
        <v>39</v>
      </c>
      <c r="D8" s="257">
        <v>0</v>
      </c>
      <c r="E8" s="151">
        <f t="shared" ref="E8:E45" si="0">D8*21%</f>
        <v>0</v>
      </c>
      <c r="F8" s="155">
        <f t="shared" ref="F8:F45" si="1">D8+E8</f>
        <v>0</v>
      </c>
      <c r="G8" s="161">
        <v>21</v>
      </c>
      <c r="H8" s="155">
        <f t="shared" ref="H8:H45" si="2">D8*G8</f>
        <v>0</v>
      </c>
      <c r="I8" s="155">
        <f t="shared" ref="I8:I45" si="3">F8*G8</f>
        <v>0</v>
      </c>
    </row>
    <row r="9" spans="1:9" x14ac:dyDescent="0.2">
      <c r="A9" s="26" t="s">
        <v>36</v>
      </c>
      <c r="B9" s="16" t="s">
        <v>40</v>
      </c>
      <c r="C9" s="15" t="s">
        <v>38</v>
      </c>
      <c r="D9" s="257">
        <v>0</v>
      </c>
      <c r="E9" s="151">
        <f t="shared" si="0"/>
        <v>0</v>
      </c>
      <c r="F9" s="155">
        <f t="shared" si="1"/>
        <v>0</v>
      </c>
      <c r="G9" s="161">
        <v>450.1</v>
      </c>
      <c r="H9" s="155">
        <f t="shared" si="2"/>
        <v>0</v>
      </c>
      <c r="I9" s="155">
        <f t="shared" si="3"/>
        <v>0</v>
      </c>
    </row>
    <row r="10" spans="1:9" x14ac:dyDescent="0.2">
      <c r="A10" s="26" t="s">
        <v>36</v>
      </c>
      <c r="B10" s="16" t="s">
        <v>40</v>
      </c>
      <c r="C10" s="15" t="s">
        <v>41</v>
      </c>
      <c r="D10" s="257">
        <v>0</v>
      </c>
      <c r="E10" s="151">
        <f t="shared" si="0"/>
        <v>0</v>
      </c>
      <c r="F10" s="155">
        <f t="shared" si="1"/>
        <v>0</v>
      </c>
      <c r="G10" s="161">
        <v>46</v>
      </c>
      <c r="H10" s="155">
        <f t="shared" si="2"/>
        <v>0</v>
      </c>
      <c r="I10" s="155">
        <f t="shared" si="3"/>
        <v>0</v>
      </c>
    </row>
    <row r="11" spans="1:9" x14ac:dyDescent="0.2">
      <c r="A11" s="26" t="s">
        <v>36</v>
      </c>
      <c r="B11" s="16" t="s">
        <v>42</v>
      </c>
      <c r="C11" s="15" t="s">
        <v>43</v>
      </c>
      <c r="D11" s="257">
        <v>0</v>
      </c>
      <c r="E11" s="151">
        <f t="shared" si="0"/>
        <v>0</v>
      </c>
      <c r="F11" s="155">
        <f t="shared" si="1"/>
        <v>0</v>
      </c>
      <c r="G11" s="161">
        <v>99.62</v>
      </c>
      <c r="H11" s="155">
        <f t="shared" si="2"/>
        <v>0</v>
      </c>
      <c r="I11" s="155">
        <f t="shared" si="3"/>
        <v>0</v>
      </c>
    </row>
    <row r="12" spans="1:9" x14ac:dyDescent="0.2">
      <c r="A12" s="26" t="s">
        <v>36</v>
      </c>
      <c r="B12" s="16" t="s">
        <v>42</v>
      </c>
      <c r="C12" s="15" t="s">
        <v>38</v>
      </c>
      <c r="D12" s="257">
        <v>0</v>
      </c>
      <c r="E12" s="151">
        <f t="shared" si="0"/>
        <v>0</v>
      </c>
      <c r="F12" s="155">
        <f t="shared" si="1"/>
        <v>0</v>
      </c>
      <c r="G12" s="161">
        <v>321</v>
      </c>
      <c r="H12" s="155">
        <f t="shared" si="2"/>
        <v>0</v>
      </c>
      <c r="I12" s="155">
        <f t="shared" si="3"/>
        <v>0</v>
      </c>
    </row>
    <row r="13" spans="1:9" x14ac:dyDescent="0.2">
      <c r="A13" s="26" t="s">
        <v>36</v>
      </c>
      <c r="B13" s="16" t="s">
        <v>42</v>
      </c>
      <c r="C13" s="15" t="s">
        <v>39</v>
      </c>
      <c r="D13" s="257">
        <v>0</v>
      </c>
      <c r="E13" s="151">
        <f t="shared" si="0"/>
        <v>0</v>
      </c>
      <c r="F13" s="155">
        <f t="shared" si="1"/>
        <v>0</v>
      </c>
      <c r="G13" s="161">
        <v>802</v>
      </c>
      <c r="H13" s="155">
        <f t="shared" si="2"/>
        <v>0</v>
      </c>
      <c r="I13" s="155">
        <f t="shared" si="3"/>
        <v>0</v>
      </c>
    </row>
    <row r="14" spans="1:9" x14ac:dyDescent="0.2">
      <c r="A14" s="26" t="s">
        <v>36</v>
      </c>
      <c r="B14" s="16" t="s">
        <v>44</v>
      </c>
      <c r="C14" s="15" t="s">
        <v>45</v>
      </c>
      <c r="D14" s="257">
        <v>0</v>
      </c>
      <c r="E14" s="151">
        <f t="shared" si="0"/>
        <v>0</v>
      </c>
      <c r="F14" s="155">
        <f t="shared" si="1"/>
        <v>0</v>
      </c>
      <c r="G14" s="161">
        <v>94</v>
      </c>
      <c r="H14" s="155">
        <f t="shared" si="2"/>
        <v>0</v>
      </c>
      <c r="I14" s="155">
        <f t="shared" si="3"/>
        <v>0</v>
      </c>
    </row>
    <row r="15" spans="1:9" x14ac:dyDescent="0.2">
      <c r="A15" s="26" t="s">
        <v>36</v>
      </c>
      <c r="B15" s="16" t="s">
        <v>46</v>
      </c>
      <c r="C15" s="15" t="s">
        <v>43</v>
      </c>
      <c r="D15" s="257">
        <v>0</v>
      </c>
      <c r="E15" s="151">
        <f t="shared" si="0"/>
        <v>0</v>
      </c>
      <c r="F15" s="155">
        <f t="shared" si="1"/>
        <v>0</v>
      </c>
      <c r="G15" s="161">
        <v>205</v>
      </c>
      <c r="H15" s="155">
        <f t="shared" si="2"/>
        <v>0</v>
      </c>
      <c r="I15" s="155">
        <f t="shared" si="3"/>
        <v>0</v>
      </c>
    </row>
    <row r="16" spans="1:9" x14ac:dyDescent="0.2">
      <c r="A16" s="26" t="s">
        <v>36</v>
      </c>
      <c r="B16" s="16" t="s">
        <v>46</v>
      </c>
      <c r="C16" s="15" t="s">
        <v>38</v>
      </c>
      <c r="D16" s="257">
        <v>0</v>
      </c>
      <c r="E16" s="151">
        <f t="shared" si="0"/>
        <v>0</v>
      </c>
      <c r="F16" s="155">
        <f t="shared" si="1"/>
        <v>0</v>
      </c>
      <c r="G16" s="161">
        <v>271</v>
      </c>
      <c r="H16" s="155">
        <f t="shared" si="2"/>
        <v>0</v>
      </c>
      <c r="I16" s="155">
        <f t="shared" si="3"/>
        <v>0</v>
      </c>
    </row>
    <row r="17" spans="1:9" x14ac:dyDescent="0.2">
      <c r="A17" s="26" t="s">
        <v>36</v>
      </c>
      <c r="B17" s="16" t="s">
        <v>46</v>
      </c>
      <c r="C17" s="15" t="s">
        <v>47</v>
      </c>
      <c r="D17" s="257">
        <v>0</v>
      </c>
      <c r="E17" s="151">
        <f t="shared" si="0"/>
        <v>0</v>
      </c>
      <c r="F17" s="155">
        <f t="shared" si="1"/>
        <v>0</v>
      </c>
      <c r="G17" s="161">
        <v>256.45999999999998</v>
      </c>
      <c r="H17" s="155">
        <f t="shared" si="2"/>
        <v>0</v>
      </c>
      <c r="I17" s="155">
        <f t="shared" si="3"/>
        <v>0</v>
      </c>
    </row>
    <row r="18" spans="1:9" x14ac:dyDescent="0.2">
      <c r="A18" s="26" t="s">
        <v>36</v>
      </c>
      <c r="B18" s="16" t="s">
        <v>46</v>
      </c>
      <c r="C18" s="15" t="s">
        <v>39</v>
      </c>
      <c r="D18" s="257">
        <v>0</v>
      </c>
      <c r="E18" s="151">
        <f t="shared" si="0"/>
        <v>0</v>
      </c>
      <c r="F18" s="155">
        <f t="shared" si="1"/>
        <v>0</v>
      </c>
      <c r="G18" s="161">
        <v>96</v>
      </c>
      <c r="H18" s="155">
        <f t="shared" si="2"/>
        <v>0</v>
      </c>
      <c r="I18" s="155">
        <f t="shared" si="3"/>
        <v>0</v>
      </c>
    </row>
    <row r="19" spans="1:9" x14ac:dyDescent="0.2">
      <c r="A19" s="26" t="s">
        <v>36</v>
      </c>
      <c r="B19" s="16" t="s">
        <v>46</v>
      </c>
      <c r="C19" s="15" t="s">
        <v>41</v>
      </c>
      <c r="D19" s="257">
        <v>0</v>
      </c>
      <c r="E19" s="151">
        <f t="shared" si="0"/>
        <v>0</v>
      </c>
      <c r="F19" s="155">
        <f t="shared" si="1"/>
        <v>0</v>
      </c>
      <c r="G19" s="161">
        <v>75</v>
      </c>
      <c r="H19" s="155">
        <f t="shared" si="2"/>
        <v>0</v>
      </c>
      <c r="I19" s="155">
        <f t="shared" si="3"/>
        <v>0</v>
      </c>
    </row>
    <row r="20" spans="1:9" x14ac:dyDescent="0.2">
      <c r="A20" s="26" t="s">
        <v>36</v>
      </c>
      <c r="B20" s="16" t="s">
        <v>48</v>
      </c>
      <c r="C20" s="15" t="s">
        <v>39</v>
      </c>
      <c r="D20" s="257">
        <v>0</v>
      </c>
      <c r="E20" s="151">
        <f t="shared" si="0"/>
        <v>0</v>
      </c>
      <c r="F20" s="155">
        <f t="shared" si="1"/>
        <v>0</v>
      </c>
      <c r="G20" s="161">
        <v>40</v>
      </c>
      <c r="H20" s="155">
        <f t="shared" si="2"/>
        <v>0</v>
      </c>
      <c r="I20" s="155">
        <f t="shared" si="3"/>
        <v>0</v>
      </c>
    </row>
    <row r="21" spans="1:9" x14ac:dyDescent="0.2">
      <c r="A21" s="26" t="s">
        <v>36</v>
      </c>
      <c r="B21" s="16" t="s">
        <v>325</v>
      </c>
      <c r="C21" s="15" t="s">
        <v>187</v>
      </c>
      <c r="D21" s="257">
        <v>0</v>
      </c>
      <c r="E21" s="151">
        <f t="shared" ref="E21" si="4">D21*21%</f>
        <v>0</v>
      </c>
      <c r="F21" s="155">
        <f t="shared" ref="F21" si="5">D21+E21</f>
        <v>0</v>
      </c>
      <c r="G21" s="161">
        <v>60</v>
      </c>
      <c r="H21" s="155">
        <f t="shared" ref="H21" si="6">D21*G21</f>
        <v>0</v>
      </c>
      <c r="I21" s="155">
        <f t="shared" ref="I21" si="7">F21*G21</f>
        <v>0</v>
      </c>
    </row>
    <row r="22" spans="1:9" x14ac:dyDescent="0.2">
      <c r="A22" s="26" t="s">
        <v>36</v>
      </c>
      <c r="B22" s="16" t="s">
        <v>49</v>
      </c>
      <c r="C22" s="15" t="s">
        <v>50</v>
      </c>
      <c r="D22" s="257">
        <v>0</v>
      </c>
      <c r="E22" s="151">
        <f t="shared" si="0"/>
        <v>0</v>
      </c>
      <c r="F22" s="155">
        <f t="shared" si="1"/>
        <v>0</v>
      </c>
      <c r="G22" s="161">
        <v>46</v>
      </c>
      <c r="H22" s="155">
        <f t="shared" si="2"/>
        <v>0</v>
      </c>
      <c r="I22" s="155">
        <f t="shared" si="3"/>
        <v>0</v>
      </c>
    </row>
    <row r="23" spans="1:9" x14ac:dyDescent="0.2">
      <c r="A23" s="26" t="s">
        <v>36</v>
      </c>
      <c r="B23" s="16" t="s">
        <v>49</v>
      </c>
      <c r="C23" s="15" t="s">
        <v>43</v>
      </c>
      <c r="D23" s="257">
        <v>0</v>
      </c>
      <c r="E23" s="151">
        <f t="shared" si="0"/>
        <v>0</v>
      </c>
      <c r="F23" s="155">
        <f t="shared" si="1"/>
        <v>0</v>
      </c>
      <c r="G23" s="161">
        <v>1588.96</v>
      </c>
      <c r="H23" s="155">
        <f t="shared" si="2"/>
        <v>0</v>
      </c>
      <c r="I23" s="155">
        <f t="shared" si="3"/>
        <v>0</v>
      </c>
    </row>
    <row r="24" spans="1:9" x14ac:dyDescent="0.2">
      <c r="A24" s="26" t="s">
        <v>36</v>
      </c>
      <c r="B24" s="16" t="s">
        <v>49</v>
      </c>
      <c r="C24" s="15" t="s">
        <v>45</v>
      </c>
      <c r="D24" s="257">
        <v>0</v>
      </c>
      <c r="E24" s="151">
        <f t="shared" si="0"/>
        <v>0</v>
      </c>
      <c r="F24" s="155">
        <f t="shared" si="1"/>
        <v>0</v>
      </c>
      <c r="G24" s="161">
        <v>89.2</v>
      </c>
      <c r="H24" s="155">
        <f t="shared" si="2"/>
        <v>0</v>
      </c>
      <c r="I24" s="155">
        <f t="shared" si="3"/>
        <v>0</v>
      </c>
    </row>
    <row r="25" spans="1:9" x14ac:dyDescent="0.2">
      <c r="A25" s="26" t="s">
        <v>36</v>
      </c>
      <c r="B25" s="16" t="s">
        <v>49</v>
      </c>
      <c r="C25" s="15" t="s">
        <v>38</v>
      </c>
      <c r="D25" s="257">
        <v>0</v>
      </c>
      <c r="E25" s="151">
        <f t="shared" si="0"/>
        <v>0</v>
      </c>
      <c r="F25" s="155">
        <f t="shared" si="1"/>
        <v>0</v>
      </c>
      <c r="G25" s="161">
        <v>84.9</v>
      </c>
      <c r="H25" s="155">
        <f t="shared" si="2"/>
        <v>0</v>
      </c>
      <c r="I25" s="155">
        <f t="shared" si="3"/>
        <v>0</v>
      </c>
    </row>
    <row r="26" spans="1:9" x14ac:dyDescent="0.2">
      <c r="A26" s="26" t="s">
        <v>36</v>
      </c>
      <c r="B26" s="16" t="s">
        <v>49</v>
      </c>
      <c r="C26" s="15" t="s">
        <v>47</v>
      </c>
      <c r="D26" s="257">
        <v>0</v>
      </c>
      <c r="E26" s="151">
        <f t="shared" si="0"/>
        <v>0</v>
      </c>
      <c r="F26" s="155">
        <f t="shared" si="1"/>
        <v>0</v>
      </c>
      <c r="G26" s="161">
        <v>94</v>
      </c>
      <c r="H26" s="155">
        <f t="shared" si="2"/>
        <v>0</v>
      </c>
      <c r="I26" s="155">
        <f t="shared" si="3"/>
        <v>0</v>
      </c>
    </row>
    <row r="27" spans="1:9" x14ac:dyDescent="0.2">
      <c r="A27" s="26" t="s">
        <v>36</v>
      </c>
      <c r="B27" s="16" t="s">
        <v>49</v>
      </c>
      <c r="C27" s="15" t="s">
        <v>39</v>
      </c>
      <c r="D27" s="257">
        <v>0</v>
      </c>
      <c r="E27" s="151">
        <f t="shared" si="0"/>
        <v>0</v>
      </c>
      <c r="F27" s="155">
        <f t="shared" si="1"/>
        <v>0</v>
      </c>
      <c r="G27" s="161">
        <v>56</v>
      </c>
      <c r="H27" s="155">
        <f t="shared" si="2"/>
        <v>0</v>
      </c>
      <c r="I27" s="155">
        <f t="shared" si="3"/>
        <v>0</v>
      </c>
    </row>
    <row r="28" spans="1:9" ht="12" customHeight="1" x14ac:dyDescent="0.2">
      <c r="A28" s="26" t="s">
        <v>36</v>
      </c>
      <c r="B28" s="16" t="s">
        <v>49</v>
      </c>
      <c r="C28" s="26" t="s">
        <v>41</v>
      </c>
      <c r="D28" s="257">
        <v>0</v>
      </c>
      <c r="E28" s="151">
        <f t="shared" si="0"/>
        <v>0</v>
      </c>
      <c r="F28" s="155">
        <f t="shared" si="1"/>
        <v>0</v>
      </c>
      <c r="G28" s="161">
        <v>140</v>
      </c>
      <c r="H28" s="155">
        <f t="shared" si="2"/>
        <v>0</v>
      </c>
      <c r="I28" s="155">
        <f t="shared" si="3"/>
        <v>0</v>
      </c>
    </row>
    <row r="29" spans="1:9" ht="12" customHeight="1" x14ac:dyDescent="0.2">
      <c r="A29" s="26" t="s">
        <v>36</v>
      </c>
      <c r="B29" s="35" t="s">
        <v>51</v>
      </c>
      <c r="C29" s="26" t="s">
        <v>52</v>
      </c>
      <c r="D29" s="257">
        <v>0</v>
      </c>
      <c r="E29" s="151">
        <f t="shared" si="0"/>
        <v>0</v>
      </c>
      <c r="F29" s="155">
        <f t="shared" si="1"/>
        <v>0</v>
      </c>
      <c r="G29" s="161">
        <v>77</v>
      </c>
      <c r="H29" s="155">
        <f t="shared" si="2"/>
        <v>0</v>
      </c>
      <c r="I29" s="155">
        <f t="shared" si="3"/>
        <v>0</v>
      </c>
    </row>
    <row r="30" spans="1:9" ht="12" customHeight="1" x14ac:dyDescent="0.2">
      <c r="A30" s="26" t="s">
        <v>36</v>
      </c>
      <c r="B30" s="35" t="s">
        <v>53</v>
      </c>
      <c r="C30" s="26" t="s">
        <v>52</v>
      </c>
      <c r="D30" s="257">
        <v>0</v>
      </c>
      <c r="E30" s="151">
        <f t="shared" si="0"/>
        <v>0</v>
      </c>
      <c r="F30" s="155">
        <f t="shared" si="1"/>
        <v>0</v>
      </c>
      <c r="G30" s="161">
        <v>77</v>
      </c>
      <c r="H30" s="155">
        <f t="shared" si="2"/>
        <v>0</v>
      </c>
      <c r="I30" s="155">
        <f t="shared" si="3"/>
        <v>0</v>
      </c>
    </row>
    <row r="31" spans="1:9" ht="12" customHeight="1" x14ac:dyDescent="0.2">
      <c r="A31" s="26" t="s">
        <v>36</v>
      </c>
      <c r="B31" s="35" t="s">
        <v>54</v>
      </c>
      <c r="C31" s="26" t="s">
        <v>52</v>
      </c>
      <c r="D31" s="257">
        <v>0</v>
      </c>
      <c r="E31" s="151">
        <f t="shared" si="0"/>
        <v>0</v>
      </c>
      <c r="F31" s="155">
        <f t="shared" si="1"/>
        <v>0</v>
      </c>
      <c r="G31" s="161">
        <v>77</v>
      </c>
      <c r="H31" s="155">
        <f t="shared" si="2"/>
        <v>0</v>
      </c>
      <c r="I31" s="155">
        <f t="shared" si="3"/>
        <v>0</v>
      </c>
    </row>
    <row r="32" spans="1:9" ht="12" customHeight="1" x14ac:dyDescent="0.2">
      <c r="A32" s="26" t="s">
        <v>36</v>
      </c>
      <c r="B32" s="35" t="s">
        <v>55</v>
      </c>
      <c r="C32" s="26" t="s">
        <v>52</v>
      </c>
      <c r="D32" s="257">
        <v>0</v>
      </c>
      <c r="E32" s="151">
        <f t="shared" si="0"/>
        <v>0</v>
      </c>
      <c r="F32" s="155">
        <f t="shared" si="1"/>
        <v>0</v>
      </c>
      <c r="G32" s="161">
        <v>77</v>
      </c>
      <c r="H32" s="155">
        <f t="shared" si="2"/>
        <v>0</v>
      </c>
      <c r="I32" s="155">
        <f t="shared" si="3"/>
        <v>0</v>
      </c>
    </row>
    <row r="33" spans="1:9" ht="12" customHeight="1" x14ac:dyDescent="0.2">
      <c r="A33" s="26" t="s">
        <v>36</v>
      </c>
      <c r="B33" s="35" t="s">
        <v>56</v>
      </c>
      <c r="C33" s="26" t="s">
        <v>52</v>
      </c>
      <c r="D33" s="257">
        <v>0</v>
      </c>
      <c r="E33" s="151">
        <f t="shared" si="0"/>
        <v>0</v>
      </c>
      <c r="F33" s="155">
        <f t="shared" si="1"/>
        <v>0</v>
      </c>
      <c r="G33" s="161">
        <v>77</v>
      </c>
      <c r="H33" s="155">
        <f t="shared" si="2"/>
        <v>0</v>
      </c>
      <c r="I33" s="155">
        <f t="shared" si="3"/>
        <v>0</v>
      </c>
    </row>
    <row r="34" spans="1:9" x14ac:dyDescent="0.2">
      <c r="A34" s="26" t="s">
        <v>36</v>
      </c>
      <c r="B34" s="35" t="s">
        <v>57</v>
      </c>
      <c r="C34" s="26" t="s">
        <v>52</v>
      </c>
      <c r="D34" s="257">
        <v>0</v>
      </c>
      <c r="E34" s="151">
        <f t="shared" si="0"/>
        <v>0</v>
      </c>
      <c r="F34" s="155">
        <f t="shared" si="1"/>
        <v>0</v>
      </c>
      <c r="G34" s="157">
        <v>77</v>
      </c>
      <c r="H34" s="155">
        <f t="shared" si="2"/>
        <v>0</v>
      </c>
      <c r="I34" s="155">
        <f t="shared" si="3"/>
        <v>0</v>
      </c>
    </row>
    <row r="35" spans="1:9" x14ac:dyDescent="0.2">
      <c r="A35" s="26" t="s">
        <v>36</v>
      </c>
      <c r="B35" s="35" t="s">
        <v>58</v>
      </c>
      <c r="C35" s="26" t="s">
        <v>52</v>
      </c>
      <c r="D35" s="257">
        <v>0</v>
      </c>
      <c r="E35" s="151">
        <f t="shared" si="0"/>
        <v>0</v>
      </c>
      <c r="F35" s="155">
        <f t="shared" si="1"/>
        <v>0</v>
      </c>
      <c r="G35" s="161">
        <v>77</v>
      </c>
      <c r="H35" s="155">
        <f t="shared" si="2"/>
        <v>0</v>
      </c>
      <c r="I35" s="155">
        <f t="shared" si="3"/>
        <v>0</v>
      </c>
    </row>
    <row r="36" spans="1:9" x14ac:dyDescent="0.2">
      <c r="A36" s="26" t="s">
        <v>36</v>
      </c>
      <c r="B36" s="35" t="s">
        <v>59</v>
      </c>
      <c r="C36" s="26" t="s">
        <v>52</v>
      </c>
      <c r="D36" s="257">
        <v>0</v>
      </c>
      <c r="E36" s="151">
        <f t="shared" si="0"/>
        <v>0</v>
      </c>
      <c r="F36" s="155">
        <f t="shared" si="1"/>
        <v>0</v>
      </c>
      <c r="G36" s="161">
        <v>77</v>
      </c>
      <c r="H36" s="155">
        <f t="shared" si="2"/>
        <v>0</v>
      </c>
      <c r="I36" s="155">
        <f t="shared" si="3"/>
        <v>0</v>
      </c>
    </row>
    <row r="37" spans="1:9" x14ac:dyDescent="0.2">
      <c r="A37" s="26" t="s">
        <v>36</v>
      </c>
      <c r="B37" s="35" t="s">
        <v>60</v>
      </c>
      <c r="C37" s="26" t="s">
        <v>52</v>
      </c>
      <c r="D37" s="257">
        <v>0</v>
      </c>
      <c r="E37" s="151">
        <f t="shared" si="0"/>
        <v>0</v>
      </c>
      <c r="F37" s="155">
        <f t="shared" si="1"/>
        <v>0</v>
      </c>
      <c r="G37" s="161">
        <v>77</v>
      </c>
      <c r="H37" s="155">
        <f t="shared" si="2"/>
        <v>0</v>
      </c>
      <c r="I37" s="155">
        <f t="shared" si="3"/>
        <v>0</v>
      </c>
    </row>
    <row r="38" spans="1:9" x14ac:dyDescent="0.2">
      <c r="A38" s="26" t="s">
        <v>36</v>
      </c>
      <c r="B38" s="35" t="s">
        <v>61</v>
      </c>
      <c r="C38" s="26" t="s">
        <v>52</v>
      </c>
      <c r="D38" s="257">
        <v>0</v>
      </c>
      <c r="E38" s="151">
        <f t="shared" si="0"/>
        <v>0</v>
      </c>
      <c r="F38" s="155">
        <f t="shared" si="1"/>
        <v>0</v>
      </c>
      <c r="G38" s="161">
        <v>77</v>
      </c>
      <c r="H38" s="155">
        <f t="shared" si="2"/>
        <v>0</v>
      </c>
      <c r="I38" s="155">
        <f t="shared" si="3"/>
        <v>0</v>
      </c>
    </row>
    <row r="39" spans="1:9" x14ac:dyDescent="0.2">
      <c r="A39" s="26" t="s">
        <v>36</v>
      </c>
      <c r="B39" s="35" t="s">
        <v>62</v>
      </c>
      <c r="C39" s="26" t="s">
        <v>52</v>
      </c>
      <c r="D39" s="257">
        <v>0</v>
      </c>
      <c r="E39" s="151">
        <f t="shared" si="0"/>
        <v>0</v>
      </c>
      <c r="F39" s="155">
        <f t="shared" si="1"/>
        <v>0</v>
      </c>
      <c r="G39" s="161">
        <v>77</v>
      </c>
      <c r="H39" s="155">
        <f t="shared" si="2"/>
        <v>0</v>
      </c>
      <c r="I39" s="155">
        <f t="shared" si="3"/>
        <v>0</v>
      </c>
    </row>
    <row r="40" spans="1:9" x14ac:dyDescent="0.2">
      <c r="A40" s="26" t="s">
        <v>36</v>
      </c>
      <c r="B40" s="35" t="s">
        <v>63</v>
      </c>
      <c r="C40" s="26" t="s">
        <v>52</v>
      </c>
      <c r="D40" s="257">
        <v>0</v>
      </c>
      <c r="E40" s="151">
        <f t="shared" si="0"/>
        <v>0</v>
      </c>
      <c r="F40" s="155">
        <f t="shared" si="1"/>
        <v>0</v>
      </c>
      <c r="G40" s="161">
        <v>77</v>
      </c>
      <c r="H40" s="155">
        <f t="shared" si="2"/>
        <v>0</v>
      </c>
      <c r="I40" s="155">
        <f t="shared" si="3"/>
        <v>0</v>
      </c>
    </row>
    <row r="41" spans="1:9" ht="10.5" customHeight="1" x14ac:dyDescent="0.2">
      <c r="A41" s="26" t="s">
        <v>36</v>
      </c>
      <c r="B41" s="35" t="s">
        <v>64</v>
      </c>
      <c r="C41" s="26" t="s">
        <v>52</v>
      </c>
      <c r="D41" s="257">
        <v>0</v>
      </c>
      <c r="E41" s="151">
        <f t="shared" si="0"/>
        <v>0</v>
      </c>
      <c r="F41" s="155">
        <f t="shared" si="1"/>
        <v>0</v>
      </c>
      <c r="G41" s="161">
        <v>77</v>
      </c>
      <c r="H41" s="155">
        <f t="shared" si="2"/>
        <v>0</v>
      </c>
      <c r="I41" s="155">
        <f t="shared" si="3"/>
        <v>0</v>
      </c>
    </row>
    <row r="42" spans="1:9" x14ac:dyDescent="0.2">
      <c r="A42" s="26" t="s">
        <v>36</v>
      </c>
      <c r="B42" s="35" t="s">
        <v>65</v>
      </c>
      <c r="C42" s="26" t="s">
        <v>52</v>
      </c>
      <c r="D42" s="257">
        <v>0</v>
      </c>
      <c r="E42" s="151">
        <f t="shared" si="0"/>
        <v>0</v>
      </c>
      <c r="F42" s="155">
        <f t="shared" si="1"/>
        <v>0</v>
      </c>
      <c r="G42" s="161">
        <v>77</v>
      </c>
      <c r="H42" s="155">
        <f t="shared" si="2"/>
        <v>0</v>
      </c>
      <c r="I42" s="155">
        <f t="shared" si="3"/>
        <v>0</v>
      </c>
    </row>
    <row r="43" spans="1:9" x14ac:dyDescent="0.2">
      <c r="A43" s="26" t="s">
        <v>36</v>
      </c>
      <c r="B43" s="35" t="s">
        <v>66</v>
      </c>
      <c r="C43" s="26" t="s">
        <v>52</v>
      </c>
      <c r="D43" s="257">
        <v>0</v>
      </c>
      <c r="E43" s="151">
        <f t="shared" si="0"/>
        <v>0</v>
      </c>
      <c r="F43" s="155">
        <f t="shared" si="1"/>
        <v>0</v>
      </c>
      <c r="G43" s="161">
        <v>77</v>
      </c>
      <c r="H43" s="155">
        <f t="shared" si="2"/>
        <v>0</v>
      </c>
      <c r="I43" s="155">
        <f t="shared" si="3"/>
        <v>0</v>
      </c>
    </row>
    <row r="44" spans="1:9" x14ac:dyDescent="0.2">
      <c r="A44" s="26" t="s">
        <v>36</v>
      </c>
      <c r="B44" s="35" t="s">
        <v>67</v>
      </c>
      <c r="C44" s="26" t="s">
        <v>52</v>
      </c>
      <c r="D44" s="257">
        <v>0</v>
      </c>
      <c r="E44" s="151">
        <f t="shared" si="0"/>
        <v>0</v>
      </c>
      <c r="F44" s="155">
        <f t="shared" si="1"/>
        <v>0</v>
      </c>
      <c r="G44" s="161">
        <v>77</v>
      </c>
      <c r="H44" s="155">
        <f t="shared" si="2"/>
        <v>0</v>
      </c>
      <c r="I44" s="155">
        <f t="shared" si="3"/>
        <v>0</v>
      </c>
    </row>
    <row r="45" spans="1:9" x14ac:dyDescent="0.2">
      <c r="A45" s="26" t="s">
        <v>36</v>
      </c>
      <c r="B45" s="35" t="s">
        <v>68</v>
      </c>
      <c r="C45" s="26" t="s">
        <v>52</v>
      </c>
      <c r="D45" s="257">
        <v>0</v>
      </c>
      <c r="E45" s="151">
        <f t="shared" si="0"/>
        <v>0</v>
      </c>
      <c r="F45" s="155">
        <f t="shared" si="1"/>
        <v>0</v>
      </c>
      <c r="G45" s="161">
        <v>77</v>
      </c>
      <c r="H45" s="155">
        <f t="shared" si="2"/>
        <v>0</v>
      </c>
      <c r="I45" s="155">
        <f t="shared" si="3"/>
        <v>0</v>
      </c>
    </row>
    <row r="46" spans="1:9" x14ac:dyDescent="0.2">
      <c r="A46" s="279" t="s">
        <v>23</v>
      </c>
      <c r="B46" s="280"/>
      <c r="C46" s="281"/>
      <c r="D46" s="124"/>
      <c r="E46" s="124"/>
      <c r="F46" s="125"/>
      <c r="G46" s="126">
        <f>SUM(G7:G45)</f>
        <v>6519.24</v>
      </c>
      <c r="H46" s="80">
        <f>SUM(H7:H45)</f>
        <v>0</v>
      </c>
      <c r="I46" s="80">
        <f>SUM(I7:I45)</f>
        <v>0</v>
      </c>
    </row>
    <row r="47" spans="1:9" x14ac:dyDescent="0.2">
      <c r="D47" s="27"/>
      <c r="E47" s="27"/>
      <c r="H47" s="148"/>
    </row>
    <row r="48" spans="1:9" x14ac:dyDescent="0.2">
      <c r="D48" s="27"/>
      <c r="E48" s="27"/>
      <c r="G48" s="28"/>
    </row>
    <row r="49" spans="1:9" x14ac:dyDescent="0.2">
      <c r="A49" s="277" t="s">
        <v>69</v>
      </c>
      <c r="B49" s="277"/>
      <c r="C49" s="33"/>
      <c r="D49" s="37"/>
      <c r="E49" s="38"/>
      <c r="F49" s="6"/>
      <c r="G49" s="6"/>
      <c r="H49" s="6"/>
    </row>
    <row r="50" spans="1:9" ht="34.5" customHeight="1" x14ac:dyDescent="0.2">
      <c r="A50" s="119" t="s">
        <v>28</v>
      </c>
      <c r="B50" s="119" t="s">
        <v>29</v>
      </c>
      <c r="C50" s="119" t="s">
        <v>30</v>
      </c>
      <c r="D50" s="119" t="s">
        <v>31</v>
      </c>
      <c r="E50" s="119" t="s">
        <v>3</v>
      </c>
      <c r="F50" s="119" t="s">
        <v>32</v>
      </c>
      <c r="G50" s="119" t="s">
        <v>33</v>
      </c>
      <c r="H50" s="119" t="s">
        <v>34</v>
      </c>
      <c r="I50" s="119" t="s">
        <v>35</v>
      </c>
    </row>
    <row r="51" spans="1:9" x14ac:dyDescent="0.2">
      <c r="A51" s="26" t="s">
        <v>36</v>
      </c>
      <c r="B51" s="16" t="s">
        <v>70</v>
      </c>
      <c r="C51" s="26" t="s">
        <v>71</v>
      </c>
      <c r="D51" s="257">
        <v>0</v>
      </c>
      <c r="E51" s="151">
        <f t="shared" ref="E51:E75" si="8">D51*21%</f>
        <v>0</v>
      </c>
      <c r="F51" s="155">
        <f t="shared" ref="F51:F75" si="9">D51+E51</f>
        <v>0</v>
      </c>
      <c r="G51" s="161">
        <v>197.64</v>
      </c>
      <c r="H51" s="155">
        <f t="shared" ref="H51:H75" si="10">D51*G51</f>
        <v>0</v>
      </c>
      <c r="I51" s="155">
        <f t="shared" ref="I51:I75" si="11">F51*G51</f>
        <v>0</v>
      </c>
    </row>
    <row r="52" spans="1:9" x14ac:dyDescent="0.2">
      <c r="A52" s="26" t="s">
        <v>36</v>
      </c>
      <c r="B52" s="16" t="s">
        <v>70</v>
      </c>
      <c r="C52" s="26" t="s">
        <v>39</v>
      </c>
      <c r="D52" s="257">
        <v>0</v>
      </c>
      <c r="E52" s="151">
        <f t="shared" si="8"/>
        <v>0</v>
      </c>
      <c r="F52" s="155">
        <f t="shared" si="9"/>
        <v>0</v>
      </c>
      <c r="G52" s="161">
        <v>1762.82</v>
      </c>
      <c r="H52" s="155">
        <f t="shared" si="10"/>
        <v>0</v>
      </c>
      <c r="I52" s="155">
        <f t="shared" si="11"/>
        <v>0</v>
      </c>
    </row>
    <row r="53" spans="1:9" x14ac:dyDescent="0.2">
      <c r="A53" s="26" t="s">
        <v>36</v>
      </c>
      <c r="B53" s="16" t="s">
        <v>70</v>
      </c>
      <c r="C53" s="26" t="s">
        <v>41</v>
      </c>
      <c r="D53" s="257">
        <v>0</v>
      </c>
      <c r="E53" s="151">
        <f t="shared" si="8"/>
        <v>0</v>
      </c>
      <c r="F53" s="155">
        <f t="shared" si="9"/>
        <v>0</v>
      </c>
      <c r="G53" s="161">
        <v>494.86</v>
      </c>
      <c r="H53" s="155">
        <f t="shared" si="10"/>
        <v>0</v>
      </c>
      <c r="I53" s="155">
        <f t="shared" si="11"/>
        <v>0</v>
      </c>
    </row>
    <row r="54" spans="1:9" x14ac:dyDescent="0.2">
      <c r="A54" s="26" t="s">
        <v>36</v>
      </c>
      <c r="B54" s="16" t="s">
        <v>37</v>
      </c>
      <c r="C54" s="15" t="s">
        <v>41</v>
      </c>
      <c r="D54" s="257">
        <v>0</v>
      </c>
      <c r="E54" s="151">
        <f t="shared" si="8"/>
        <v>0</v>
      </c>
      <c r="F54" s="155">
        <f t="shared" si="9"/>
        <v>0</v>
      </c>
      <c r="G54" s="158">
        <v>238.1</v>
      </c>
      <c r="H54" s="155">
        <f t="shared" si="10"/>
        <v>0</v>
      </c>
      <c r="I54" s="155">
        <f t="shared" si="11"/>
        <v>0</v>
      </c>
    </row>
    <row r="55" spans="1:9" x14ac:dyDescent="0.2">
      <c r="A55" s="26" t="s">
        <v>36</v>
      </c>
      <c r="B55" s="16" t="s">
        <v>40</v>
      </c>
      <c r="C55" s="15" t="s">
        <v>71</v>
      </c>
      <c r="D55" s="257">
        <v>0</v>
      </c>
      <c r="E55" s="151">
        <f t="shared" si="8"/>
        <v>0</v>
      </c>
      <c r="F55" s="155">
        <f t="shared" si="9"/>
        <v>0</v>
      </c>
      <c r="G55" s="158">
        <v>176</v>
      </c>
      <c r="H55" s="155">
        <f t="shared" si="10"/>
        <v>0</v>
      </c>
      <c r="I55" s="155">
        <f t="shared" si="11"/>
        <v>0</v>
      </c>
    </row>
    <row r="56" spans="1:9" x14ac:dyDescent="0.2">
      <c r="A56" s="26" t="s">
        <v>36</v>
      </c>
      <c r="B56" s="16" t="s">
        <v>42</v>
      </c>
      <c r="C56" s="15" t="s">
        <v>38</v>
      </c>
      <c r="D56" s="257">
        <v>0</v>
      </c>
      <c r="E56" s="151">
        <f t="shared" si="8"/>
        <v>0</v>
      </c>
      <c r="F56" s="155">
        <f t="shared" si="9"/>
        <v>0</v>
      </c>
      <c r="G56" s="158">
        <v>44</v>
      </c>
      <c r="H56" s="155">
        <f t="shared" si="10"/>
        <v>0</v>
      </c>
      <c r="I56" s="155">
        <f t="shared" si="11"/>
        <v>0</v>
      </c>
    </row>
    <row r="57" spans="1:9" x14ac:dyDescent="0.2">
      <c r="A57" s="26" t="s">
        <v>36</v>
      </c>
      <c r="B57" s="16" t="s">
        <v>42</v>
      </c>
      <c r="C57" s="15" t="s">
        <v>71</v>
      </c>
      <c r="D57" s="257">
        <v>0</v>
      </c>
      <c r="E57" s="151">
        <f t="shared" si="8"/>
        <v>0</v>
      </c>
      <c r="F57" s="155">
        <f t="shared" si="9"/>
        <v>0</v>
      </c>
      <c r="G57" s="158">
        <v>31</v>
      </c>
      <c r="H57" s="155">
        <f t="shared" si="10"/>
        <v>0</v>
      </c>
      <c r="I57" s="155">
        <f t="shared" si="11"/>
        <v>0</v>
      </c>
    </row>
    <row r="58" spans="1:9" x14ac:dyDescent="0.2">
      <c r="A58" s="26" t="s">
        <v>36</v>
      </c>
      <c r="B58" s="16" t="s">
        <v>42</v>
      </c>
      <c r="C58" s="15" t="s">
        <v>47</v>
      </c>
      <c r="D58" s="257">
        <v>0</v>
      </c>
      <c r="E58" s="151">
        <f t="shared" si="8"/>
        <v>0</v>
      </c>
      <c r="F58" s="155">
        <f t="shared" si="9"/>
        <v>0</v>
      </c>
      <c r="G58" s="158">
        <v>56</v>
      </c>
      <c r="H58" s="155">
        <f t="shared" si="10"/>
        <v>0</v>
      </c>
      <c r="I58" s="155">
        <f t="shared" si="11"/>
        <v>0</v>
      </c>
    </row>
    <row r="59" spans="1:9" x14ac:dyDescent="0.2">
      <c r="A59" s="26" t="s">
        <v>36</v>
      </c>
      <c r="B59" s="16" t="s">
        <v>42</v>
      </c>
      <c r="C59" s="15" t="s">
        <v>39</v>
      </c>
      <c r="D59" s="257">
        <v>0</v>
      </c>
      <c r="E59" s="151">
        <f t="shared" si="8"/>
        <v>0</v>
      </c>
      <c r="F59" s="155">
        <f t="shared" si="9"/>
        <v>0</v>
      </c>
      <c r="G59" s="158">
        <v>31</v>
      </c>
      <c r="H59" s="155">
        <f t="shared" si="10"/>
        <v>0</v>
      </c>
      <c r="I59" s="155">
        <f t="shared" si="11"/>
        <v>0</v>
      </c>
    </row>
    <row r="60" spans="1:9" x14ac:dyDescent="0.2">
      <c r="A60" s="26" t="s">
        <v>36</v>
      </c>
      <c r="B60" s="16" t="s">
        <v>44</v>
      </c>
      <c r="C60" s="15" t="s">
        <v>45</v>
      </c>
      <c r="D60" s="257">
        <v>0</v>
      </c>
      <c r="E60" s="151">
        <f t="shared" si="8"/>
        <v>0</v>
      </c>
      <c r="F60" s="155">
        <f t="shared" si="9"/>
        <v>0</v>
      </c>
      <c r="G60" s="158">
        <v>138</v>
      </c>
      <c r="H60" s="155">
        <f t="shared" si="10"/>
        <v>0</v>
      </c>
      <c r="I60" s="155">
        <f t="shared" si="11"/>
        <v>0</v>
      </c>
    </row>
    <row r="61" spans="1:9" x14ac:dyDescent="0.2">
      <c r="A61" s="26" t="s">
        <v>36</v>
      </c>
      <c r="B61" s="16" t="s">
        <v>44</v>
      </c>
      <c r="C61" s="15" t="s">
        <v>38</v>
      </c>
      <c r="D61" s="257">
        <v>0</v>
      </c>
      <c r="E61" s="151">
        <f t="shared" si="8"/>
        <v>0</v>
      </c>
      <c r="F61" s="155">
        <f t="shared" si="9"/>
        <v>0</v>
      </c>
      <c r="G61" s="158">
        <v>19</v>
      </c>
      <c r="H61" s="155">
        <f t="shared" si="10"/>
        <v>0</v>
      </c>
      <c r="I61" s="155">
        <f t="shared" si="11"/>
        <v>0</v>
      </c>
    </row>
    <row r="62" spans="1:9" x14ac:dyDescent="0.2">
      <c r="A62" s="26" t="s">
        <v>36</v>
      </c>
      <c r="B62" s="16" t="s">
        <v>46</v>
      </c>
      <c r="C62" s="15" t="s">
        <v>71</v>
      </c>
      <c r="D62" s="257">
        <v>0</v>
      </c>
      <c r="E62" s="151">
        <f t="shared" si="8"/>
        <v>0</v>
      </c>
      <c r="F62" s="155">
        <f t="shared" si="9"/>
        <v>0</v>
      </c>
      <c r="G62" s="158">
        <v>4</v>
      </c>
      <c r="H62" s="155">
        <f t="shared" si="10"/>
        <v>0</v>
      </c>
      <c r="I62" s="155">
        <f t="shared" si="11"/>
        <v>0</v>
      </c>
    </row>
    <row r="63" spans="1:9" x14ac:dyDescent="0.2">
      <c r="A63" s="26" t="s">
        <v>36</v>
      </c>
      <c r="B63" s="16" t="s">
        <v>46</v>
      </c>
      <c r="C63" s="15" t="s">
        <v>47</v>
      </c>
      <c r="D63" s="257">
        <v>0</v>
      </c>
      <c r="E63" s="151">
        <f t="shared" si="8"/>
        <v>0</v>
      </c>
      <c r="F63" s="155">
        <f t="shared" si="9"/>
        <v>0</v>
      </c>
      <c r="G63" s="158">
        <v>76</v>
      </c>
      <c r="H63" s="155">
        <f t="shared" si="10"/>
        <v>0</v>
      </c>
      <c r="I63" s="155">
        <f t="shared" si="11"/>
        <v>0</v>
      </c>
    </row>
    <row r="64" spans="1:9" x14ac:dyDescent="0.2">
      <c r="A64" s="26" t="s">
        <v>36</v>
      </c>
      <c r="B64" s="16" t="s">
        <v>46</v>
      </c>
      <c r="C64" s="15" t="s">
        <v>39</v>
      </c>
      <c r="D64" s="257">
        <v>0</v>
      </c>
      <c r="E64" s="151">
        <f t="shared" si="8"/>
        <v>0</v>
      </c>
      <c r="F64" s="155">
        <f t="shared" si="9"/>
        <v>0</v>
      </c>
      <c r="G64" s="158">
        <v>73</v>
      </c>
      <c r="H64" s="155">
        <f t="shared" si="10"/>
        <v>0</v>
      </c>
      <c r="I64" s="155">
        <f t="shared" si="11"/>
        <v>0</v>
      </c>
    </row>
    <row r="65" spans="1:9" x14ac:dyDescent="0.2">
      <c r="A65" s="26" t="s">
        <v>36</v>
      </c>
      <c r="B65" s="16" t="s">
        <v>46</v>
      </c>
      <c r="C65" s="15" t="s">
        <v>41</v>
      </c>
      <c r="D65" s="257">
        <v>0</v>
      </c>
      <c r="E65" s="151">
        <f t="shared" si="8"/>
        <v>0</v>
      </c>
      <c r="F65" s="155">
        <f t="shared" si="9"/>
        <v>0</v>
      </c>
      <c r="G65" s="158">
        <v>289.76</v>
      </c>
      <c r="H65" s="155">
        <f t="shared" si="10"/>
        <v>0</v>
      </c>
      <c r="I65" s="155">
        <f t="shared" si="11"/>
        <v>0</v>
      </c>
    </row>
    <row r="66" spans="1:9" x14ac:dyDescent="0.2">
      <c r="A66" s="26" t="s">
        <v>36</v>
      </c>
      <c r="B66" s="16" t="s">
        <v>48</v>
      </c>
      <c r="C66" s="39" t="s">
        <v>39</v>
      </c>
      <c r="D66" s="257">
        <v>0</v>
      </c>
      <c r="E66" s="151">
        <f t="shared" si="8"/>
        <v>0</v>
      </c>
      <c r="F66" s="155">
        <f t="shared" si="9"/>
        <v>0</v>
      </c>
      <c r="G66" s="158">
        <v>595</v>
      </c>
      <c r="H66" s="155">
        <f t="shared" si="10"/>
        <v>0</v>
      </c>
      <c r="I66" s="155">
        <f t="shared" si="11"/>
        <v>0</v>
      </c>
    </row>
    <row r="67" spans="1:9" x14ac:dyDescent="0.2">
      <c r="A67" s="26" t="s">
        <v>36</v>
      </c>
      <c r="B67" s="16" t="s">
        <v>48</v>
      </c>
      <c r="C67" s="15" t="s">
        <v>41</v>
      </c>
      <c r="D67" s="257">
        <v>0</v>
      </c>
      <c r="E67" s="151">
        <f t="shared" si="8"/>
        <v>0</v>
      </c>
      <c r="F67" s="155">
        <f t="shared" si="9"/>
        <v>0</v>
      </c>
      <c r="G67" s="158">
        <v>829</v>
      </c>
      <c r="H67" s="155">
        <f t="shared" si="10"/>
        <v>0</v>
      </c>
      <c r="I67" s="155">
        <f t="shared" si="11"/>
        <v>0</v>
      </c>
    </row>
    <row r="68" spans="1:9" x14ac:dyDescent="0.2">
      <c r="A68" s="26" t="s">
        <v>36</v>
      </c>
      <c r="B68" s="16" t="s">
        <v>48</v>
      </c>
      <c r="C68" s="15" t="s">
        <v>41</v>
      </c>
      <c r="D68" s="257">
        <v>0</v>
      </c>
      <c r="E68" s="151">
        <f t="shared" si="8"/>
        <v>0</v>
      </c>
      <c r="F68" s="155">
        <f t="shared" si="9"/>
        <v>0</v>
      </c>
      <c r="G68" s="158">
        <v>48</v>
      </c>
      <c r="H68" s="155">
        <f t="shared" si="10"/>
        <v>0</v>
      </c>
      <c r="I68" s="155">
        <f t="shared" si="11"/>
        <v>0</v>
      </c>
    </row>
    <row r="69" spans="1:9" x14ac:dyDescent="0.2">
      <c r="A69" s="26" t="s">
        <v>36</v>
      </c>
      <c r="B69" s="16" t="s">
        <v>48</v>
      </c>
      <c r="C69" s="15" t="s">
        <v>41</v>
      </c>
      <c r="D69" s="257">
        <v>0</v>
      </c>
      <c r="E69" s="151">
        <f t="shared" si="8"/>
        <v>0</v>
      </c>
      <c r="F69" s="155">
        <f t="shared" si="9"/>
        <v>0</v>
      </c>
      <c r="G69" s="158">
        <v>48</v>
      </c>
      <c r="H69" s="155">
        <f t="shared" si="10"/>
        <v>0</v>
      </c>
      <c r="I69" s="155">
        <f t="shared" si="11"/>
        <v>0</v>
      </c>
    </row>
    <row r="70" spans="1:9" x14ac:dyDescent="0.2">
      <c r="A70" s="26" t="s">
        <v>36</v>
      </c>
      <c r="B70" s="16" t="s">
        <v>48</v>
      </c>
      <c r="C70" s="15" t="s">
        <v>41</v>
      </c>
      <c r="D70" s="257">
        <v>0</v>
      </c>
      <c r="E70" s="151">
        <f t="shared" si="8"/>
        <v>0</v>
      </c>
      <c r="F70" s="155">
        <f t="shared" si="9"/>
        <v>0</v>
      </c>
      <c r="G70" s="158">
        <v>48</v>
      </c>
      <c r="H70" s="155">
        <f t="shared" si="10"/>
        <v>0</v>
      </c>
      <c r="I70" s="155">
        <f t="shared" si="11"/>
        <v>0</v>
      </c>
    </row>
    <row r="71" spans="1:9" x14ac:dyDescent="0.2">
      <c r="A71" s="26" t="s">
        <v>36</v>
      </c>
      <c r="B71" s="16" t="s">
        <v>48</v>
      </c>
      <c r="C71" s="15" t="s">
        <v>41</v>
      </c>
      <c r="D71" s="257">
        <v>0</v>
      </c>
      <c r="E71" s="151">
        <f t="shared" si="8"/>
        <v>0</v>
      </c>
      <c r="F71" s="155">
        <f t="shared" si="9"/>
        <v>0</v>
      </c>
      <c r="G71" s="158">
        <v>48</v>
      </c>
      <c r="H71" s="155">
        <f t="shared" si="10"/>
        <v>0</v>
      </c>
      <c r="I71" s="155">
        <f t="shared" si="11"/>
        <v>0</v>
      </c>
    </row>
    <row r="72" spans="1:9" x14ac:dyDescent="0.2">
      <c r="A72" s="26" t="s">
        <v>36</v>
      </c>
      <c r="B72" s="16" t="s">
        <v>48</v>
      </c>
      <c r="C72" s="15" t="s">
        <v>41</v>
      </c>
      <c r="D72" s="257">
        <v>0</v>
      </c>
      <c r="E72" s="151">
        <f t="shared" si="8"/>
        <v>0</v>
      </c>
      <c r="F72" s="155">
        <f t="shared" si="9"/>
        <v>0</v>
      </c>
      <c r="G72" s="158">
        <v>48</v>
      </c>
      <c r="H72" s="155">
        <f t="shared" si="10"/>
        <v>0</v>
      </c>
      <c r="I72" s="155">
        <f t="shared" si="11"/>
        <v>0</v>
      </c>
    </row>
    <row r="73" spans="1:9" x14ac:dyDescent="0.2">
      <c r="A73" s="26" t="s">
        <v>36</v>
      </c>
      <c r="B73" s="16" t="s">
        <v>48</v>
      </c>
      <c r="C73" s="15" t="s">
        <v>41</v>
      </c>
      <c r="D73" s="257">
        <v>0</v>
      </c>
      <c r="E73" s="151">
        <f t="shared" si="8"/>
        <v>0</v>
      </c>
      <c r="F73" s="155">
        <f t="shared" si="9"/>
        <v>0</v>
      </c>
      <c r="G73" s="158">
        <v>48</v>
      </c>
      <c r="H73" s="155">
        <f t="shared" si="10"/>
        <v>0</v>
      </c>
      <c r="I73" s="155">
        <f t="shared" si="11"/>
        <v>0</v>
      </c>
    </row>
    <row r="74" spans="1:9" x14ac:dyDescent="0.2">
      <c r="A74" s="26" t="s">
        <v>36</v>
      </c>
      <c r="B74" s="16" t="s">
        <v>48</v>
      </c>
      <c r="C74" s="15" t="s">
        <v>41</v>
      </c>
      <c r="D74" s="257">
        <v>0</v>
      </c>
      <c r="E74" s="151">
        <f t="shared" si="8"/>
        <v>0</v>
      </c>
      <c r="F74" s="155">
        <f t="shared" si="9"/>
        <v>0</v>
      </c>
      <c r="G74" s="158">
        <v>48</v>
      </c>
      <c r="H74" s="155">
        <f t="shared" si="10"/>
        <v>0</v>
      </c>
      <c r="I74" s="155">
        <f t="shared" si="11"/>
        <v>0</v>
      </c>
    </row>
    <row r="75" spans="1:9" x14ac:dyDescent="0.2">
      <c r="A75" s="26" t="s">
        <v>36</v>
      </c>
      <c r="B75" s="16" t="s">
        <v>48</v>
      </c>
      <c r="C75" s="15" t="s">
        <v>41</v>
      </c>
      <c r="D75" s="257">
        <v>0</v>
      </c>
      <c r="E75" s="151">
        <f t="shared" si="8"/>
        <v>0</v>
      </c>
      <c r="F75" s="155">
        <f t="shared" si="9"/>
        <v>0</v>
      </c>
      <c r="G75" s="158">
        <v>48</v>
      </c>
      <c r="H75" s="155">
        <f t="shared" si="10"/>
        <v>0</v>
      </c>
      <c r="I75" s="155">
        <f t="shared" si="11"/>
        <v>0</v>
      </c>
    </row>
    <row r="76" spans="1:9" x14ac:dyDescent="0.2">
      <c r="A76" s="278" t="s">
        <v>23</v>
      </c>
      <c r="B76" s="278"/>
      <c r="C76" s="278"/>
      <c r="D76" s="124"/>
      <c r="E76" s="124"/>
      <c r="F76" s="125"/>
      <c r="G76" s="126">
        <f>SUM(G51:G75)</f>
        <v>5439.18</v>
      </c>
      <c r="H76" s="80">
        <f>SUM(H51:H75)</f>
        <v>0</v>
      </c>
      <c r="I76" s="80">
        <f>SUM(I51:I75)</f>
        <v>0</v>
      </c>
    </row>
    <row r="77" spans="1:9" s="30" customFormat="1" x14ac:dyDescent="0.2">
      <c r="A77" s="40"/>
      <c r="B77" s="40"/>
      <c r="C77" s="40"/>
      <c r="D77" s="41"/>
      <c r="E77" s="41"/>
      <c r="F77" s="42"/>
      <c r="G77" s="43"/>
      <c r="H77" s="44"/>
      <c r="I77" s="44"/>
    </row>
    <row r="78" spans="1:9" x14ac:dyDescent="0.2">
      <c r="D78" s="27"/>
      <c r="E78" s="27"/>
    </row>
    <row r="79" spans="1:9" x14ac:dyDescent="0.2">
      <c r="A79" s="277" t="s">
        <v>72</v>
      </c>
      <c r="B79" s="277"/>
      <c r="C79" s="33"/>
      <c r="D79" s="37"/>
      <c r="E79" s="38"/>
      <c r="F79" s="6"/>
      <c r="G79" s="6"/>
      <c r="H79" s="6"/>
    </row>
    <row r="80" spans="1:9" ht="36" customHeight="1" x14ac:dyDescent="0.2">
      <c r="A80" s="120" t="s">
        <v>28</v>
      </c>
      <c r="B80" s="120" t="s">
        <v>29</v>
      </c>
      <c r="C80" s="121" t="s">
        <v>30</v>
      </c>
      <c r="D80" s="119" t="s">
        <v>31</v>
      </c>
      <c r="E80" s="119" t="s">
        <v>3</v>
      </c>
      <c r="F80" s="119" t="s">
        <v>32</v>
      </c>
      <c r="G80" s="119" t="s">
        <v>33</v>
      </c>
      <c r="H80" s="122" t="s">
        <v>34</v>
      </c>
      <c r="I80" s="119" t="s">
        <v>35</v>
      </c>
    </row>
    <row r="81" spans="1:9" x14ac:dyDescent="0.2">
      <c r="A81" s="26" t="s">
        <v>73</v>
      </c>
      <c r="B81" s="35" t="s">
        <v>74</v>
      </c>
      <c r="C81" s="36" t="s">
        <v>41</v>
      </c>
      <c r="D81" s="257">
        <v>0</v>
      </c>
      <c r="E81" s="151">
        <f t="shared" ref="E81:E89" si="12">D81*21%</f>
        <v>0</v>
      </c>
      <c r="F81" s="155">
        <f t="shared" ref="F81:F89" si="13">D81+E81</f>
        <v>0</v>
      </c>
      <c r="G81" s="157">
        <v>251</v>
      </c>
      <c r="H81" s="155">
        <f t="shared" ref="H81:H89" si="14">D81*G81</f>
        <v>0</v>
      </c>
      <c r="I81" s="155">
        <f t="shared" ref="I81:I89" si="15">F81*G81</f>
        <v>0</v>
      </c>
    </row>
    <row r="82" spans="1:9" x14ac:dyDescent="0.2">
      <c r="A82" s="26" t="s">
        <v>73</v>
      </c>
      <c r="B82" s="35" t="s">
        <v>74</v>
      </c>
      <c r="C82" s="36" t="s">
        <v>71</v>
      </c>
      <c r="D82" s="257">
        <v>0</v>
      </c>
      <c r="E82" s="151">
        <f t="shared" si="12"/>
        <v>0</v>
      </c>
      <c r="F82" s="155">
        <f t="shared" si="13"/>
        <v>0</v>
      </c>
      <c r="G82" s="157">
        <v>29</v>
      </c>
      <c r="H82" s="155">
        <f t="shared" si="14"/>
        <v>0</v>
      </c>
      <c r="I82" s="155">
        <f t="shared" si="15"/>
        <v>0</v>
      </c>
    </row>
    <row r="83" spans="1:9" x14ac:dyDescent="0.2">
      <c r="A83" s="26" t="s">
        <v>73</v>
      </c>
      <c r="B83" s="16" t="s">
        <v>37</v>
      </c>
      <c r="C83" s="15" t="s">
        <v>71</v>
      </c>
      <c r="D83" s="257">
        <v>0</v>
      </c>
      <c r="E83" s="151">
        <f t="shared" si="12"/>
        <v>0</v>
      </c>
      <c r="F83" s="155">
        <f t="shared" si="13"/>
        <v>0</v>
      </c>
      <c r="G83" s="158">
        <v>28</v>
      </c>
      <c r="H83" s="155">
        <f t="shared" si="14"/>
        <v>0</v>
      </c>
      <c r="I83" s="155">
        <f t="shared" si="15"/>
        <v>0</v>
      </c>
    </row>
    <row r="84" spans="1:9" x14ac:dyDescent="0.2">
      <c r="A84" s="26" t="s">
        <v>73</v>
      </c>
      <c r="B84" s="16" t="s">
        <v>37</v>
      </c>
      <c r="C84" s="15" t="s">
        <v>41</v>
      </c>
      <c r="D84" s="257">
        <v>0</v>
      </c>
      <c r="E84" s="151">
        <f t="shared" si="12"/>
        <v>0</v>
      </c>
      <c r="F84" s="155">
        <f t="shared" si="13"/>
        <v>0</v>
      </c>
      <c r="G84" s="158">
        <v>628</v>
      </c>
      <c r="H84" s="155">
        <f t="shared" si="14"/>
        <v>0</v>
      </c>
      <c r="I84" s="155">
        <f t="shared" si="15"/>
        <v>0</v>
      </c>
    </row>
    <row r="85" spans="1:9" x14ac:dyDescent="0.2">
      <c r="A85" s="26" t="s">
        <v>73</v>
      </c>
      <c r="B85" s="16" t="s">
        <v>40</v>
      </c>
      <c r="C85" s="15" t="s">
        <v>71</v>
      </c>
      <c r="D85" s="257">
        <v>0</v>
      </c>
      <c r="E85" s="151">
        <f t="shared" si="12"/>
        <v>0</v>
      </c>
      <c r="F85" s="155">
        <f t="shared" si="13"/>
        <v>0</v>
      </c>
      <c r="G85" s="158">
        <v>3</v>
      </c>
      <c r="H85" s="155">
        <f t="shared" si="14"/>
        <v>0</v>
      </c>
      <c r="I85" s="155">
        <f t="shared" si="15"/>
        <v>0</v>
      </c>
    </row>
    <row r="86" spans="1:9" x14ac:dyDescent="0.2">
      <c r="A86" s="26" t="s">
        <v>73</v>
      </c>
      <c r="B86" s="16" t="s">
        <v>40</v>
      </c>
      <c r="C86" s="15" t="s">
        <v>41</v>
      </c>
      <c r="D86" s="257">
        <v>0</v>
      </c>
      <c r="E86" s="151">
        <f t="shared" si="12"/>
        <v>0</v>
      </c>
      <c r="F86" s="155">
        <f t="shared" si="13"/>
        <v>0</v>
      </c>
      <c r="G86" s="158">
        <v>12</v>
      </c>
      <c r="H86" s="155">
        <f t="shared" si="14"/>
        <v>0</v>
      </c>
      <c r="I86" s="155">
        <f t="shared" si="15"/>
        <v>0</v>
      </c>
    </row>
    <row r="87" spans="1:9" x14ac:dyDescent="0.2">
      <c r="A87" s="26" t="s">
        <v>73</v>
      </c>
      <c r="B87" s="16" t="s">
        <v>44</v>
      </c>
      <c r="C87" s="15" t="s">
        <v>45</v>
      </c>
      <c r="D87" s="257">
        <v>0</v>
      </c>
      <c r="E87" s="151">
        <f t="shared" si="12"/>
        <v>0</v>
      </c>
      <c r="F87" s="155">
        <f t="shared" si="13"/>
        <v>0</v>
      </c>
      <c r="G87" s="158">
        <v>32</v>
      </c>
      <c r="H87" s="155">
        <f t="shared" si="14"/>
        <v>0</v>
      </c>
      <c r="I87" s="155">
        <f t="shared" si="15"/>
        <v>0</v>
      </c>
    </row>
    <row r="88" spans="1:9" x14ac:dyDescent="0.2">
      <c r="A88" s="26" t="s">
        <v>73</v>
      </c>
      <c r="B88" s="16" t="s">
        <v>46</v>
      </c>
      <c r="C88" s="15" t="s">
        <v>71</v>
      </c>
      <c r="D88" s="257">
        <v>0</v>
      </c>
      <c r="E88" s="151">
        <f t="shared" si="12"/>
        <v>0</v>
      </c>
      <c r="F88" s="155">
        <f t="shared" si="13"/>
        <v>0</v>
      </c>
      <c r="G88" s="158">
        <v>8</v>
      </c>
      <c r="H88" s="155">
        <f t="shared" si="14"/>
        <v>0</v>
      </c>
      <c r="I88" s="155">
        <f t="shared" si="15"/>
        <v>0</v>
      </c>
    </row>
    <row r="89" spans="1:9" x14ac:dyDescent="0.2">
      <c r="A89" s="26" t="s">
        <v>73</v>
      </c>
      <c r="B89" s="46" t="s">
        <v>48</v>
      </c>
      <c r="C89" s="47" t="s">
        <v>41</v>
      </c>
      <c r="D89" s="257">
        <v>0</v>
      </c>
      <c r="E89" s="151">
        <f t="shared" si="12"/>
        <v>0</v>
      </c>
      <c r="F89" s="155">
        <f t="shared" si="13"/>
        <v>0</v>
      </c>
      <c r="G89" s="158">
        <v>106</v>
      </c>
      <c r="H89" s="155">
        <f t="shared" si="14"/>
        <v>0</v>
      </c>
      <c r="I89" s="155">
        <f t="shared" si="15"/>
        <v>0</v>
      </c>
    </row>
    <row r="90" spans="1:9" x14ac:dyDescent="0.2">
      <c r="A90" s="278" t="s">
        <v>23</v>
      </c>
      <c r="B90" s="278"/>
      <c r="C90" s="123"/>
      <c r="D90" s="124"/>
      <c r="E90" s="124"/>
      <c r="F90" s="125"/>
      <c r="G90" s="126">
        <f>SUM(G81:G89)</f>
        <v>1097</v>
      </c>
      <c r="H90" s="82">
        <f>SUM(H81:H89)</f>
        <v>0</v>
      </c>
      <c r="I90" s="82">
        <f>SUM(I81:I89)</f>
        <v>0</v>
      </c>
    </row>
    <row r="91" spans="1:9" x14ac:dyDescent="0.2">
      <c r="D91" s="27"/>
      <c r="E91" s="27"/>
      <c r="H91" s="149"/>
    </row>
    <row r="92" spans="1:9" x14ac:dyDescent="0.2">
      <c r="D92" s="27"/>
      <c r="E92" s="27"/>
    </row>
    <row r="93" spans="1:9" x14ac:dyDescent="0.2">
      <c r="A93" s="277" t="s">
        <v>75</v>
      </c>
      <c r="B93" s="277"/>
      <c r="C93" s="33"/>
      <c r="D93" s="37"/>
      <c r="E93" s="38"/>
      <c r="F93" s="6"/>
      <c r="G93" s="6"/>
      <c r="H93" s="6"/>
    </row>
    <row r="94" spans="1:9" ht="38.25" customHeight="1" x14ac:dyDescent="0.2">
      <c r="A94" s="120" t="s">
        <v>28</v>
      </c>
      <c r="B94" s="120" t="s">
        <v>29</v>
      </c>
      <c r="C94" s="121" t="s">
        <v>30</v>
      </c>
      <c r="D94" s="128" t="s">
        <v>76</v>
      </c>
      <c r="E94" s="130" t="s">
        <v>3</v>
      </c>
      <c r="F94" s="128" t="s">
        <v>77</v>
      </c>
      <c r="G94" s="128" t="s">
        <v>33</v>
      </c>
      <c r="H94" s="127" t="s">
        <v>78</v>
      </c>
      <c r="I94" s="128" t="s">
        <v>79</v>
      </c>
    </row>
    <row r="95" spans="1:9" x14ac:dyDescent="0.2">
      <c r="A95" s="26" t="s">
        <v>73</v>
      </c>
      <c r="B95" s="35" t="s">
        <v>74</v>
      </c>
      <c r="C95" s="36" t="s">
        <v>41</v>
      </c>
      <c r="D95" s="257">
        <v>0</v>
      </c>
      <c r="E95" s="151">
        <f t="shared" ref="E95:E103" si="16">D95*21%</f>
        <v>0</v>
      </c>
      <c r="F95" s="155">
        <f t="shared" ref="F95:F103" si="17">D95+E95</f>
        <v>0</v>
      </c>
      <c r="G95" s="157">
        <v>251</v>
      </c>
      <c r="H95" s="155">
        <f t="shared" ref="H95:H103" si="18">D95*G95</f>
        <v>0</v>
      </c>
      <c r="I95" s="155">
        <f t="shared" ref="I95:I103" si="19">F95*G95</f>
        <v>0</v>
      </c>
    </row>
    <row r="96" spans="1:9" x14ac:dyDescent="0.2">
      <c r="A96" s="26" t="s">
        <v>73</v>
      </c>
      <c r="B96" s="35" t="s">
        <v>74</v>
      </c>
      <c r="C96" s="36" t="s">
        <v>71</v>
      </c>
      <c r="D96" s="257">
        <v>0</v>
      </c>
      <c r="E96" s="151">
        <f t="shared" si="16"/>
        <v>0</v>
      </c>
      <c r="F96" s="155">
        <f t="shared" si="17"/>
        <v>0</v>
      </c>
      <c r="G96" s="157">
        <v>29</v>
      </c>
      <c r="H96" s="155">
        <f t="shared" si="18"/>
        <v>0</v>
      </c>
      <c r="I96" s="155">
        <f t="shared" si="19"/>
        <v>0</v>
      </c>
    </row>
    <row r="97" spans="1:9" x14ac:dyDescent="0.2">
      <c r="A97" s="26" t="s">
        <v>73</v>
      </c>
      <c r="B97" s="16" t="s">
        <v>37</v>
      </c>
      <c r="C97" s="15" t="s">
        <v>71</v>
      </c>
      <c r="D97" s="257">
        <v>0</v>
      </c>
      <c r="E97" s="151">
        <f t="shared" si="16"/>
        <v>0</v>
      </c>
      <c r="F97" s="155">
        <f t="shared" si="17"/>
        <v>0</v>
      </c>
      <c r="G97" s="158">
        <v>28</v>
      </c>
      <c r="H97" s="155">
        <f t="shared" si="18"/>
        <v>0</v>
      </c>
      <c r="I97" s="155">
        <f t="shared" si="19"/>
        <v>0</v>
      </c>
    </row>
    <row r="98" spans="1:9" x14ac:dyDescent="0.2">
      <c r="A98" s="26" t="s">
        <v>73</v>
      </c>
      <c r="B98" s="16" t="s">
        <v>37</v>
      </c>
      <c r="C98" s="15" t="s">
        <v>41</v>
      </c>
      <c r="D98" s="257">
        <v>0</v>
      </c>
      <c r="E98" s="151">
        <f t="shared" si="16"/>
        <v>0</v>
      </c>
      <c r="F98" s="155">
        <f t="shared" si="17"/>
        <v>0</v>
      </c>
      <c r="G98" s="158">
        <v>628</v>
      </c>
      <c r="H98" s="155">
        <f t="shared" si="18"/>
        <v>0</v>
      </c>
      <c r="I98" s="155">
        <f t="shared" si="19"/>
        <v>0</v>
      </c>
    </row>
    <row r="99" spans="1:9" x14ac:dyDescent="0.2">
      <c r="A99" s="26" t="s">
        <v>73</v>
      </c>
      <c r="B99" s="16" t="s">
        <v>40</v>
      </c>
      <c r="C99" s="15" t="s">
        <v>71</v>
      </c>
      <c r="D99" s="257">
        <v>0</v>
      </c>
      <c r="E99" s="151">
        <f t="shared" si="16"/>
        <v>0</v>
      </c>
      <c r="F99" s="155">
        <f t="shared" si="17"/>
        <v>0</v>
      </c>
      <c r="G99" s="158">
        <v>3</v>
      </c>
      <c r="H99" s="155">
        <f t="shared" si="18"/>
        <v>0</v>
      </c>
      <c r="I99" s="155">
        <f t="shared" si="19"/>
        <v>0</v>
      </c>
    </row>
    <row r="100" spans="1:9" x14ac:dyDescent="0.2">
      <c r="A100" s="26" t="s">
        <v>73</v>
      </c>
      <c r="B100" s="16" t="s">
        <v>40</v>
      </c>
      <c r="C100" s="15" t="s">
        <v>41</v>
      </c>
      <c r="D100" s="257">
        <v>0</v>
      </c>
      <c r="E100" s="151">
        <f t="shared" si="16"/>
        <v>0</v>
      </c>
      <c r="F100" s="155">
        <f t="shared" si="17"/>
        <v>0</v>
      </c>
      <c r="G100" s="158">
        <v>12</v>
      </c>
      <c r="H100" s="155">
        <f t="shared" si="18"/>
        <v>0</v>
      </c>
      <c r="I100" s="155">
        <f t="shared" si="19"/>
        <v>0</v>
      </c>
    </row>
    <row r="101" spans="1:9" x14ac:dyDescent="0.2">
      <c r="A101" s="26" t="s">
        <v>73</v>
      </c>
      <c r="B101" s="16" t="s">
        <v>44</v>
      </c>
      <c r="C101" s="15" t="s">
        <v>45</v>
      </c>
      <c r="D101" s="257">
        <v>0</v>
      </c>
      <c r="E101" s="151">
        <f t="shared" si="16"/>
        <v>0</v>
      </c>
      <c r="F101" s="155">
        <f t="shared" si="17"/>
        <v>0</v>
      </c>
      <c r="G101" s="158">
        <v>32</v>
      </c>
      <c r="H101" s="155">
        <f t="shared" si="18"/>
        <v>0</v>
      </c>
      <c r="I101" s="155">
        <f t="shared" si="19"/>
        <v>0</v>
      </c>
    </row>
    <row r="102" spans="1:9" x14ac:dyDescent="0.2">
      <c r="A102" s="26" t="s">
        <v>73</v>
      </c>
      <c r="B102" s="16" t="s">
        <v>46</v>
      </c>
      <c r="C102" s="15" t="s">
        <v>71</v>
      </c>
      <c r="D102" s="257">
        <v>0</v>
      </c>
      <c r="E102" s="151">
        <f t="shared" si="16"/>
        <v>0</v>
      </c>
      <c r="F102" s="155">
        <f t="shared" si="17"/>
        <v>0</v>
      </c>
      <c r="G102" s="158">
        <v>8</v>
      </c>
      <c r="H102" s="155">
        <f t="shared" si="18"/>
        <v>0</v>
      </c>
      <c r="I102" s="155">
        <f t="shared" si="19"/>
        <v>0</v>
      </c>
    </row>
    <row r="103" spans="1:9" x14ac:dyDescent="0.2">
      <c r="A103" s="26" t="s">
        <v>73</v>
      </c>
      <c r="B103" s="16" t="s">
        <v>48</v>
      </c>
      <c r="C103" s="15" t="s">
        <v>41</v>
      </c>
      <c r="D103" s="257">
        <v>0</v>
      </c>
      <c r="E103" s="151">
        <f t="shared" si="16"/>
        <v>0</v>
      </c>
      <c r="F103" s="155">
        <f t="shared" si="17"/>
        <v>0</v>
      </c>
      <c r="G103" s="158">
        <v>106</v>
      </c>
      <c r="H103" s="155">
        <f t="shared" si="18"/>
        <v>0</v>
      </c>
      <c r="I103" s="155">
        <f t="shared" si="19"/>
        <v>0</v>
      </c>
    </row>
    <row r="104" spans="1:9" x14ac:dyDescent="0.2">
      <c r="A104" s="278" t="s">
        <v>23</v>
      </c>
      <c r="B104" s="278"/>
      <c r="C104" s="123"/>
      <c r="D104" s="124"/>
      <c r="E104" s="124"/>
      <c r="F104" s="125"/>
      <c r="G104" s="126">
        <f>SUM(G95:G103)</f>
        <v>1097</v>
      </c>
      <c r="H104" s="82">
        <f>SUM(H95:H103)</f>
        <v>0</v>
      </c>
      <c r="I104" s="82">
        <f>SUM(I95:I103)</f>
        <v>0</v>
      </c>
    </row>
    <row r="105" spans="1:9" x14ac:dyDescent="0.2">
      <c r="D105" s="27"/>
      <c r="E105" s="27"/>
    </row>
    <row r="106" spans="1:9" x14ac:dyDescent="0.2">
      <c r="D106" s="27"/>
      <c r="E106" s="27"/>
    </row>
    <row r="107" spans="1:9" x14ac:dyDescent="0.2">
      <c r="A107" s="277" t="s">
        <v>80</v>
      </c>
      <c r="B107" s="277"/>
      <c r="C107" s="33"/>
      <c r="D107" s="37"/>
      <c r="E107" s="38"/>
      <c r="F107" s="6"/>
      <c r="G107" s="6"/>
      <c r="H107" s="6"/>
    </row>
    <row r="108" spans="1:9" ht="36" customHeight="1" x14ac:dyDescent="0.2">
      <c r="A108" s="120" t="s">
        <v>28</v>
      </c>
      <c r="B108" s="120" t="s">
        <v>29</v>
      </c>
      <c r="C108" s="121" t="s">
        <v>30</v>
      </c>
      <c r="D108" s="128" t="s">
        <v>76</v>
      </c>
      <c r="E108" s="130" t="s">
        <v>3</v>
      </c>
      <c r="F108" s="128" t="s">
        <v>77</v>
      </c>
      <c r="G108" s="128" t="s">
        <v>33</v>
      </c>
      <c r="H108" s="127" t="s">
        <v>78</v>
      </c>
      <c r="I108" s="128" t="s">
        <v>79</v>
      </c>
    </row>
    <row r="109" spans="1:9" x14ac:dyDescent="0.2">
      <c r="A109" s="26" t="s">
        <v>73</v>
      </c>
      <c r="B109" s="35" t="s">
        <v>74</v>
      </c>
      <c r="C109" s="36" t="s">
        <v>41</v>
      </c>
      <c r="D109" s="257">
        <v>0</v>
      </c>
      <c r="E109" s="151">
        <f t="shared" ref="E109:E117" si="20">D109*21%</f>
        <v>0</v>
      </c>
      <c r="F109" s="155">
        <f t="shared" ref="F109:F117" si="21">D109+E109</f>
        <v>0</v>
      </c>
      <c r="G109" s="157">
        <v>251</v>
      </c>
      <c r="H109" s="155">
        <f t="shared" ref="H109:H117" si="22">D109*G109</f>
        <v>0</v>
      </c>
      <c r="I109" s="155">
        <f t="shared" ref="I109:I117" si="23">F109*G109</f>
        <v>0</v>
      </c>
    </row>
    <row r="110" spans="1:9" x14ac:dyDescent="0.2">
      <c r="A110" s="26" t="s">
        <v>73</v>
      </c>
      <c r="B110" s="35" t="s">
        <v>74</v>
      </c>
      <c r="C110" s="36" t="s">
        <v>71</v>
      </c>
      <c r="D110" s="257">
        <v>0</v>
      </c>
      <c r="E110" s="151">
        <f t="shared" si="20"/>
        <v>0</v>
      </c>
      <c r="F110" s="155">
        <f t="shared" si="21"/>
        <v>0</v>
      </c>
      <c r="G110" s="157">
        <v>29</v>
      </c>
      <c r="H110" s="155">
        <f t="shared" si="22"/>
        <v>0</v>
      </c>
      <c r="I110" s="155">
        <f t="shared" si="23"/>
        <v>0</v>
      </c>
    </row>
    <row r="111" spans="1:9" x14ac:dyDescent="0.2">
      <c r="A111" s="26" t="s">
        <v>73</v>
      </c>
      <c r="B111" s="16" t="s">
        <v>37</v>
      </c>
      <c r="C111" s="15" t="s">
        <v>71</v>
      </c>
      <c r="D111" s="257">
        <v>0</v>
      </c>
      <c r="E111" s="151">
        <f t="shared" si="20"/>
        <v>0</v>
      </c>
      <c r="F111" s="155">
        <f t="shared" si="21"/>
        <v>0</v>
      </c>
      <c r="G111" s="158">
        <v>28</v>
      </c>
      <c r="H111" s="155">
        <f t="shared" si="22"/>
        <v>0</v>
      </c>
      <c r="I111" s="155">
        <f t="shared" si="23"/>
        <v>0</v>
      </c>
    </row>
    <row r="112" spans="1:9" x14ac:dyDescent="0.2">
      <c r="A112" s="26" t="s">
        <v>73</v>
      </c>
      <c r="B112" s="16" t="s">
        <v>37</v>
      </c>
      <c r="C112" s="15" t="s">
        <v>41</v>
      </c>
      <c r="D112" s="257">
        <v>0</v>
      </c>
      <c r="E112" s="151">
        <f t="shared" si="20"/>
        <v>0</v>
      </c>
      <c r="F112" s="155">
        <f t="shared" si="21"/>
        <v>0</v>
      </c>
      <c r="G112" s="158">
        <v>628</v>
      </c>
      <c r="H112" s="155">
        <f t="shared" si="22"/>
        <v>0</v>
      </c>
      <c r="I112" s="155">
        <f t="shared" si="23"/>
        <v>0</v>
      </c>
    </row>
    <row r="113" spans="1:9" x14ac:dyDescent="0.2">
      <c r="A113" s="26" t="s">
        <v>73</v>
      </c>
      <c r="B113" s="16" t="s">
        <v>40</v>
      </c>
      <c r="C113" s="15" t="s">
        <v>71</v>
      </c>
      <c r="D113" s="257">
        <v>0</v>
      </c>
      <c r="E113" s="151">
        <f t="shared" si="20"/>
        <v>0</v>
      </c>
      <c r="F113" s="155">
        <f t="shared" si="21"/>
        <v>0</v>
      </c>
      <c r="G113" s="158">
        <v>3</v>
      </c>
      <c r="H113" s="155">
        <f t="shared" si="22"/>
        <v>0</v>
      </c>
      <c r="I113" s="155">
        <f t="shared" si="23"/>
        <v>0</v>
      </c>
    </row>
    <row r="114" spans="1:9" x14ac:dyDescent="0.2">
      <c r="A114" s="26" t="s">
        <v>73</v>
      </c>
      <c r="B114" s="16" t="s">
        <v>40</v>
      </c>
      <c r="C114" s="15" t="s">
        <v>41</v>
      </c>
      <c r="D114" s="257">
        <v>0</v>
      </c>
      <c r="E114" s="151">
        <f t="shared" si="20"/>
        <v>0</v>
      </c>
      <c r="F114" s="155">
        <f t="shared" si="21"/>
        <v>0</v>
      </c>
      <c r="G114" s="158">
        <v>12</v>
      </c>
      <c r="H114" s="155">
        <f t="shared" si="22"/>
        <v>0</v>
      </c>
      <c r="I114" s="155">
        <f t="shared" si="23"/>
        <v>0</v>
      </c>
    </row>
    <row r="115" spans="1:9" x14ac:dyDescent="0.2">
      <c r="A115" s="26" t="s">
        <v>73</v>
      </c>
      <c r="B115" s="16" t="s">
        <v>44</v>
      </c>
      <c r="C115" s="15" t="s">
        <v>45</v>
      </c>
      <c r="D115" s="257">
        <v>0</v>
      </c>
      <c r="E115" s="151">
        <f t="shared" si="20"/>
        <v>0</v>
      </c>
      <c r="F115" s="155">
        <f t="shared" si="21"/>
        <v>0</v>
      </c>
      <c r="G115" s="158">
        <v>32</v>
      </c>
      <c r="H115" s="155">
        <f t="shared" si="22"/>
        <v>0</v>
      </c>
      <c r="I115" s="155">
        <f t="shared" si="23"/>
        <v>0</v>
      </c>
    </row>
    <row r="116" spans="1:9" x14ac:dyDescent="0.2">
      <c r="A116" s="26" t="s">
        <v>73</v>
      </c>
      <c r="B116" s="16" t="s">
        <v>46</v>
      </c>
      <c r="C116" s="15" t="s">
        <v>71</v>
      </c>
      <c r="D116" s="257">
        <v>0</v>
      </c>
      <c r="E116" s="151">
        <f t="shared" si="20"/>
        <v>0</v>
      </c>
      <c r="F116" s="155">
        <f t="shared" si="21"/>
        <v>0</v>
      </c>
      <c r="G116" s="158">
        <v>8</v>
      </c>
      <c r="H116" s="155">
        <f t="shared" si="22"/>
        <v>0</v>
      </c>
      <c r="I116" s="155">
        <f t="shared" si="23"/>
        <v>0</v>
      </c>
    </row>
    <row r="117" spans="1:9" x14ac:dyDescent="0.2">
      <c r="A117" s="23" t="s">
        <v>73</v>
      </c>
      <c r="B117" s="23" t="s">
        <v>48</v>
      </c>
      <c r="C117" s="129" t="s">
        <v>41</v>
      </c>
      <c r="D117" s="257">
        <v>0</v>
      </c>
      <c r="E117" s="151">
        <f t="shared" si="20"/>
        <v>0</v>
      </c>
      <c r="F117" s="155">
        <f t="shared" si="21"/>
        <v>0</v>
      </c>
      <c r="G117" s="158">
        <v>106</v>
      </c>
      <c r="H117" s="155">
        <f t="shared" si="22"/>
        <v>0</v>
      </c>
      <c r="I117" s="155">
        <f t="shared" si="23"/>
        <v>0</v>
      </c>
    </row>
    <row r="118" spans="1:9" x14ac:dyDescent="0.2">
      <c r="A118" s="278" t="s">
        <v>23</v>
      </c>
      <c r="B118" s="278"/>
      <c r="C118" s="123"/>
      <c r="D118" s="124"/>
      <c r="E118" s="124"/>
      <c r="F118" s="125"/>
      <c r="G118" s="126">
        <f>SUM(G109:G117)</f>
        <v>1097</v>
      </c>
      <c r="H118" s="82">
        <f>SUM(H109:H117)</f>
        <v>0</v>
      </c>
      <c r="I118" s="82">
        <f>SUM(I109:I117)</f>
        <v>0</v>
      </c>
    </row>
    <row r="119" spans="1:9" x14ac:dyDescent="0.2">
      <c r="D119" s="27"/>
      <c r="E119" s="27"/>
    </row>
    <row r="120" spans="1:9" x14ac:dyDescent="0.2">
      <c r="D120" s="27"/>
      <c r="E120" s="27"/>
    </row>
    <row r="121" spans="1:9" x14ac:dyDescent="0.2">
      <c r="A121" s="277" t="s">
        <v>81</v>
      </c>
      <c r="B121" s="277"/>
      <c r="C121" s="33"/>
      <c r="D121" s="37"/>
      <c r="E121" s="38"/>
      <c r="F121" s="6"/>
      <c r="G121" s="6"/>
      <c r="H121" s="6"/>
    </row>
    <row r="122" spans="1:9" ht="36" customHeight="1" x14ac:dyDescent="0.2">
      <c r="A122" s="120" t="s">
        <v>28</v>
      </c>
      <c r="B122" s="120" t="s">
        <v>29</v>
      </c>
      <c r="C122" s="121" t="s">
        <v>30</v>
      </c>
      <c r="D122" s="119" t="s">
        <v>31</v>
      </c>
      <c r="E122" s="119" t="s">
        <v>3</v>
      </c>
      <c r="F122" s="119" t="s">
        <v>32</v>
      </c>
      <c r="G122" s="119" t="s">
        <v>33</v>
      </c>
      <c r="H122" s="122" t="s">
        <v>34</v>
      </c>
      <c r="I122" s="119" t="s">
        <v>35</v>
      </c>
    </row>
    <row r="123" spans="1:9" x14ac:dyDescent="0.2">
      <c r="A123" s="26" t="s">
        <v>73</v>
      </c>
      <c r="B123" s="35" t="s">
        <v>74</v>
      </c>
      <c r="C123" s="36" t="s">
        <v>41</v>
      </c>
      <c r="D123" s="257">
        <v>0</v>
      </c>
      <c r="E123" s="151">
        <f t="shared" ref="E123:E131" si="24">D123*21%</f>
        <v>0</v>
      </c>
      <c r="F123" s="155">
        <f t="shared" ref="F123:F131" si="25">D123+E123</f>
        <v>0</v>
      </c>
      <c r="G123" s="157">
        <v>251</v>
      </c>
      <c r="H123" s="155">
        <f t="shared" ref="H123:H131" si="26">D123*G123</f>
        <v>0</v>
      </c>
      <c r="I123" s="155">
        <f t="shared" ref="I123:I131" si="27">F123*G123</f>
        <v>0</v>
      </c>
    </row>
    <row r="124" spans="1:9" x14ac:dyDescent="0.2">
      <c r="A124" s="26" t="s">
        <v>73</v>
      </c>
      <c r="B124" s="35" t="s">
        <v>74</v>
      </c>
      <c r="C124" s="36" t="s">
        <v>71</v>
      </c>
      <c r="D124" s="257">
        <v>0</v>
      </c>
      <c r="E124" s="151">
        <f t="shared" si="24"/>
        <v>0</v>
      </c>
      <c r="F124" s="155">
        <f t="shared" si="25"/>
        <v>0</v>
      </c>
      <c r="G124" s="157">
        <v>29</v>
      </c>
      <c r="H124" s="155">
        <f t="shared" si="26"/>
        <v>0</v>
      </c>
      <c r="I124" s="155">
        <f t="shared" si="27"/>
        <v>0</v>
      </c>
    </row>
    <row r="125" spans="1:9" x14ac:dyDescent="0.2">
      <c r="A125" s="26" t="s">
        <v>73</v>
      </c>
      <c r="B125" s="16" t="s">
        <v>37</v>
      </c>
      <c r="C125" s="15" t="s">
        <v>71</v>
      </c>
      <c r="D125" s="257">
        <v>0</v>
      </c>
      <c r="E125" s="151">
        <f t="shared" si="24"/>
        <v>0</v>
      </c>
      <c r="F125" s="155">
        <f t="shared" si="25"/>
        <v>0</v>
      </c>
      <c r="G125" s="158">
        <v>28</v>
      </c>
      <c r="H125" s="155">
        <f t="shared" si="26"/>
        <v>0</v>
      </c>
      <c r="I125" s="155">
        <f t="shared" si="27"/>
        <v>0</v>
      </c>
    </row>
    <row r="126" spans="1:9" x14ac:dyDescent="0.2">
      <c r="A126" s="26" t="s">
        <v>73</v>
      </c>
      <c r="B126" s="16" t="s">
        <v>37</v>
      </c>
      <c r="C126" s="15" t="s">
        <v>41</v>
      </c>
      <c r="D126" s="257">
        <v>0</v>
      </c>
      <c r="E126" s="151">
        <f t="shared" si="24"/>
        <v>0</v>
      </c>
      <c r="F126" s="155">
        <f t="shared" si="25"/>
        <v>0</v>
      </c>
      <c r="G126" s="158">
        <v>628</v>
      </c>
      <c r="H126" s="155">
        <f t="shared" si="26"/>
        <v>0</v>
      </c>
      <c r="I126" s="155">
        <f t="shared" si="27"/>
        <v>0</v>
      </c>
    </row>
    <row r="127" spans="1:9" x14ac:dyDescent="0.2">
      <c r="A127" s="26" t="s">
        <v>73</v>
      </c>
      <c r="B127" s="16" t="s">
        <v>40</v>
      </c>
      <c r="C127" s="15" t="s">
        <v>71</v>
      </c>
      <c r="D127" s="257">
        <v>0</v>
      </c>
      <c r="E127" s="151">
        <f t="shared" si="24"/>
        <v>0</v>
      </c>
      <c r="F127" s="155">
        <f t="shared" si="25"/>
        <v>0</v>
      </c>
      <c r="G127" s="158">
        <v>3</v>
      </c>
      <c r="H127" s="155">
        <f t="shared" si="26"/>
        <v>0</v>
      </c>
      <c r="I127" s="155">
        <f t="shared" si="27"/>
        <v>0</v>
      </c>
    </row>
    <row r="128" spans="1:9" x14ac:dyDescent="0.2">
      <c r="A128" s="26" t="s">
        <v>73</v>
      </c>
      <c r="B128" s="16" t="s">
        <v>40</v>
      </c>
      <c r="C128" s="15" t="s">
        <v>41</v>
      </c>
      <c r="D128" s="257">
        <v>0</v>
      </c>
      <c r="E128" s="151">
        <f t="shared" si="24"/>
        <v>0</v>
      </c>
      <c r="F128" s="155">
        <f t="shared" si="25"/>
        <v>0</v>
      </c>
      <c r="G128" s="158">
        <v>12</v>
      </c>
      <c r="H128" s="155">
        <f t="shared" si="26"/>
        <v>0</v>
      </c>
      <c r="I128" s="155">
        <f t="shared" si="27"/>
        <v>0</v>
      </c>
    </row>
    <row r="129" spans="1:9" x14ac:dyDescent="0.2">
      <c r="A129" s="26" t="s">
        <v>73</v>
      </c>
      <c r="B129" s="16" t="s">
        <v>44</v>
      </c>
      <c r="C129" s="15" t="s">
        <v>45</v>
      </c>
      <c r="D129" s="257">
        <v>0</v>
      </c>
      <c r="E129" s="151">
        <f t="shared" si="24"/>
        <v>0</v>
      </c>
      <c r="F129" s="155">
        <f t="shared" si="25"/>
        <v>0</v>
      </c>
      <c r="G129" s="158">
        <v>32</v>
      </c>
      <c r="H129" s="155">
        <f t="shared" si="26"/>
        <v>0</v>
      </c>
      <c r="I129" s="155">
        <f t="shared" si="27"/>
        <v>0</v>
      </c>
    </row>
    <row r="130" spans="1:9" x14ac:dyDescent="0.2">
      <c r="A130" s="26" t="s">
        <v>73</v>
      </c>
      <c r="B130" s="16" t="s">
        <v>46</v>
      </c>
      <c r="C130" s="15" t="s">
        <v>71</v>
      </c>
      <c r="D130" s="257">
        <v>0</v>
      </c>
      <c r="E130" s="151">
        <f t="shared" si="24"/>
        <v>0</v>
      </c>
      <c r="F130" s="155">
        <f t="shared" si="25"/>
        <v>0</v>
      </c>
      <c r="G130" s="158">
        <v>8</v>
      </c>
      <c r="H130" s="155">
        <f t="shared" si="26"/>
        <v>0</v>
      </c>
      <c r="I130" s="155">
        <f t="shared" si="27"/>
        <v>0</v>
      </c>
    </row>
    <row r="131" spans="1:9" x14ac:dyDescent="0.2">
      <c r="A131" s="26" t="s">
        <v>73</v>
      </c>
      <c r="B131" s="16" t="s">
        <v>48</v>
      </c>
      <c r="C131" s="15" t="s">
        <v>41</v>
      </c>
      <c r="D131" s="257">
        <v>0</v>
      </c>
      <c r="E131" s="151">
        <f t="shared" si="24"/>
        <v>0</v>
      </c>
      <c r="F131" s="155">
        <f t="shared" si="25"/>
        <v>0</v>
      </c>
      <c r="G131" s="158">
        <v>106</v>
      </c>
      <c r="H131" s="155">
        <f t="shared" si="26"/>
        <v>0</v>
      </c>
      <c r="I131" s="155">
        <f t="shared" si="27"/>
        <v>0</v>
      </c>
    </row>
    <row r="132" spans="1:9" x14ac:dyDescent="0.2">
      <c r="A132" s="278" t="s">
        <v>23</v>
      </c>
      <c r="B132" s="278"/>
      <c r="C132" s="123"/>
      <c r="D132" s="124"/>
      <c r="E132" s="124"/>
      <c r="F132" s="125"/>
      <c r="G132" s="126">
        <f>SUM(G123:G131)</f>
        <v>1097</v>
      </c>
      <c r="H132" s="82">
        <f>SUM(H123:H131)</f>
        <v>0</v>
      </c>
      <c r="I132" s="82">
        <f>SUM(I123:I131)</f>
        <v>0</v>
      </c>
    </row>
    <row r="133" spans="1:9" x14ac:dyDescent="0.2">
      <c r="D133" s="27"/>
      <c r="E133" s="27"/>
    </row>
    <row r="134" spans="1:9" x14ac:dyDescent="0.2">
      <c r="D134" s="27"/>
      <c r="E134" s="27"/>
    </row>
    <row r="135" spans="1:9" x14ac:dyDescent="0.2">
      <c r="A135" s="277" t="s">
        <v>82</v>
      </c>
      <c r="B135" s="277"/>
      <c r="C135" s="33"/>
      <c r="D135" s="37"/>
      <c r="E135" s="38"/>
      <c r="F135" s="6"/>
      <c r="G135" s="6"/>
      <c r="H135" s="6"/>
    </row>
    <row r="136" spans="1:9" ht="36" customHeight="1" x14ac:dyDescent="0.2">
      <c r="A136" s="120" t="s">
        <v>28</v>
      </c>
      <c r="B136" s="120" t="s">
        <v>29</v>
      </c>
      <c r="C136" s="121" t="s">
        <v>30</v>
      </c>
      <c r="D136" s="119" t="s">
        <v>31</v>
      </c>
      <c r="E136" s="119" t="s">
        <v>3</v>
      </c>
      <c r="F136" s="119" t="s">
        <v>32</v>
      </c>
      <c r="G136" s="119" t="s">
        <v>33</v>
      </c>
      <c r="H136" s="122" t="s">
        <v>34</v>
      </c>
      <c r="I136" s="119" t="s">
        <v>35</v>
      </c>
    </row>
    <row r="137" spans="1:9" x14ac:dyDescent="0.2">
      <c r="A137" s="26" t="s">
        <v>73</v>
      </c>
      <c r="B137" s="35" t="s">
        <v>74</v>
      </c>
      <c r="C137" s="36" t="s">
        <v>41</v>
      </c>
      <c r="D137" s="257">
        <v>0</v>
      </c>
      <c r="E137" s="151">
        <f t="shared" ref="E137:E145" si="28">D137*21%</f>
        <v>0</v>
      </c>
      <c r="F137" s="155">
        <f t="shared" ref="F137:F145" si="29">D137+E137</f>
        <v>0</v>
      </c>
      <c r="G137" s="162">
        <v>251</v>
      </c>
      <c r="H137" s="155">
        <f t="shared" ref="H137:H145" si="30">D137*G137</f>
        <v>0</v>
      </c>
      <c r="I137" s="155">
        <f t="shared" ref="I137:I145" si="31">F137*G137</f>
        <v>0</v>
      </c>
    </row>
    <row r="138" spans="1:9" x14ac:dyDescent="0.2">
      <c r="A138" s="26" t="s">
        <v>73</v>
      </c>
      <c r="B138" s="35" t="s">
        <v>74</v>
      </c>
      <c r="C138" s="36" t="s">
        <v>71</v>
      </c>
      <c r="D138" s="257">
        <v>0</v>
      </c>
      <c r="E138" s="151">
        <f t="shared" si="28"/>
        <v>0</v>
      </c>
      <c r="F138" s="155">
        <f t="shared" si="29"/>
        <v>0</v>
      </c>
      <c r="G138" s="162">
        <v>29</v>
      </c>
      <c r="H138" s="155">
        <f t="shared" si="30"/>
        <v>0</v>
      </c>
      <c r="I138" s="155">
        <f t="shared" si="31"/>
        <v>0</v>
      </c>
    </row>
    <row r="139" spans="1:9" x14ac:dyDescent="0.2">
      <c r="A139" s="26" t="s">
        <v>73</v>
      </c>
      <c r="B139" s="16" t="s">
        <v>37</v>
      </c>
      <c r="C139" s="15" t="s">
        <v>71</v>
      </c>
      <c r="D139" s="257">
        <v>0</v>
      </c>
      <c r="E139" s="151">
        <f t="shared" si="28"/>
        <v>0</v>
      </c>
      <c r="F139" s="155">
        <f t="shared" si="29"/>
        <v>0</v>
      </c>
      <c r="G139" s="158">
        <v>28</v>
      </c>
      <c r="H139" s="155">
        <f t="shared" si="30"/>
        <v>0</v>
      </c>
      <c r="I139" s="155">
        <f t="shared" si="31"/>
        <v>0</v>
      </c>
    </row>
    <row r="140" spans="1:9" x14ac:dyDescent="0.2">
      <c r="A140" s="26" t="s">
        <v>73</v>
      </c>
      <c r="B140" s="16" t="s">
        <v>37</v>
      </c>
      <c r="C140" s="15" t="s">
        <v>41</v>
      </c>
      <c r="D140" s="257">
        <v>0</v>
      </c>
      <c r="E140" s="151">
        <f t="shared" si="28"/>
        <v>0</v>
      </c>
      <c r="F140" s="155">
        <f t="shared" si="29"/>
        <v>0</v>
      </c>
      <c r="G140" s="158">
        <v>628</v>
      </c>
      <c r="H140" s="155">
        <f t="shared" si="30"/>
        <v>0</v>
      </c>
      <c r="I140" s="155">
        <f t="shared" si="31"/>
        <v>0</v>
      </c>
    </row>
    <row r="141" spans="1:9" x14ac:dyDescent="0.2">
      <c r="A141" s="26" t="s">
        <v>73</v>
      </c>
      <c r="B141" s="16" t="s">
        <v>40</v>
      </c>
      <c r="C141" s="15" t="s">
        <v>71</v>
      </c>
      <c r="D141" s="257">
        <v>0</v>
      </c>
      <c r="E141" s="151">
        <f t="shared" si="28"/>
        <v>0</v>
      </c>
      <c r="F141" s="155">
        <f t="shared" si="29"/>
        <v>0</v>
      </c>
      <c r="G141" s="158">
        <v>3</v>
      </c>
      <c r="H141" s="155">
        <f t="shared" si="30"/>
        <v>0</v>
      </c>
      <c r="I141" s="155">
        <f t="shared" si="31"/>
        <v>0</v>
      </c>
    </row>
    <row r="142" spans="1:9" x14ac:dyDescent="0.2">
      <c r="A142" s="26" t="s">
        <v>73</v>
      </c>
      <c r="B142" s="16" t="s">
        <v>40</v>
      </c>
      <c r="C142" s="15" t="s">
        <v>41</v>
      </c>
      <c r="D142" s="257">
        <v>0</v>
      </c>
      <c r="E142" s="151">
        <f t="shared" si="28"/>
        <v>0</v>
      </c>
      <c r="F142" s="155">
        <f t="shared" si="29"/>
        <v>0</v>
      </c>
      <c r="G142" s="158">
        <v>12</v>
      </c>
      <c r="H142" s="155">
        <f t="shared" si="30"/>
        <v>0</v>
      </c>
      <c r="I142" s="155">
        <f t="shared" si="31"/>
        <v>0</v>
      </c>
    </row>
    <row r="143" spans="1:9" x14ac:dyDescent="0.2">
      <c r="A143" s="26" t="s">
        <v>73</v>
      </c>
      <c r="B143" s="16" t="s">
        <v>44</v>
      </c>
      <c r="C143" s="15" t="s">
        <v>45</v>
      </c>
      <c r="D143" s="257">
        <v>0</v>
      </c>
      <c r="E143" s="151">
        <f t="shared" si="28"/>
        <v>0</v>
      </c>
      <c r="F143" s="155">
        <f t="shared" si="29"/>
        <v>0</v>
      </c>
      <c r="G143" s="158">
        <v>32</v>
      </c>
      <c r="H143" s="155">
        <f t="shared" si="30"/>
        <v>0</v>
      </c>
      <c r="I143" s="155">
        <f t="shared" si="31"/>
        <v>0</v>
      </c>
    </row>
    <row r="144" spans="1:9" x14ac:dyDescent="0.2">
      <c r="A144" s="26" t="s">
        <v>73</v>
      </c>
      <c r="B144" s="16" t="s">
        <v>46</v>
      </c>
      <c r="C144" s="15" t="s">
        <v>71</v>
      </c>
      <c r="D144" s="257">
        <v>0</v>
      </c>
      <c r="E144" s="151">
        <f t="shared" si="28"/>
        <v>0</v>
      </c>
      <c r="F144" s="155">
        <f t="shared" si="29"/>
        <v>0</v>
      </c>
      <c r="G144" s="158">
        <v>8</v>
      </c>
      <c r="H144" s="155">
        <f t="shared" si="30"/>
        <v>0</v>
      </c>
      <c r="I144" s="155">
        <f t="shared" si="31"/>
        <v>0</v>
      </c>
    </row>
    <row r="145" spans="1:9" x14ac:dyDescent="0.2">
      <c r="A145" s="26" t="s">
        <v>73</v>
      </c>
      <c r="B145" s="16" t="s">
        <v>48</v>
      </c>
      <c r="C145" s="15" t="s">
        <v>41</v>
      </c>
      <c r="D145" s="257">
        <v>0</v>
      </c>
      <c r="E145" s="151">
        <f t="shared" si="28"/>
        <v>0</v>
      </c>
      <c r="F145" s="155">
        <f t="shared" si="29"/>
        <v>0</v>
      </c>
      <c r="G145" s="158">
        <v>106</v>
      </c>
      <c r="H145" s="155">
        <f t="shared" si="30"/>
        <v>0</v>
      </c>
      <c r="I145" s="155">
        <f t="shared" si="31"/>
        <v>0</v>
      </c>
    </row>
    <row r="146" spans="1:9" x14ac:dyDescent="0.2">
      <c r="A146" s="278" t="s">
        <v>23</v>
      </c>
      <c r="B146" s="278"/>
      <c r="C146" s="123"/>
      <c r="D146" s="124"/>
      <c r="E146" s="124"/>
      <c r="F146" s="125"/>
      <c r="G146" s="126">
        <f>SUM(G137:G145)</f>
        <v>1097</v>
      </c>
      <c r="H146" s="82">
        <f>SUM(H137:H145)</f>
        <v>0</v>
      </c>
      <c r="I146" s="82">
        <f>SUM(I137:I145)</f>
        <v>0</v>
      </c>
    </row>
    <row r="147" spans="1:9" x14ac:dyDescent="0.2">
      <c r="D147" s="27"/>
      <c r="E147" s="27"/>
    </row>
    <row r="148" spans="1:9" x14ac:dyDescent="0.2">
      <c r="D148" s="27"/>
      <c r="E148" s="27"/>
    </row>
    <row r="149" spans="1:9" x14ac:dyDescent="0.2">
      <c r="A149" s="277" t="s">
        <v>83</v>
      </c>
      <c r="B149" s="277"/>
      <c r="C149" s="33"/>
      <c r="D149" s="37"/>
      <c r="E149" s="38"/>
      <c r="F149" s="6"/>
      <c r="G149" s="6"/>
      <c r="H149" s="6"/>
    </row>
    <row r="150" spans="1:9" ht="36" customHeight="1" x14ac:dyDescent="0.2">
      <c r="A150" s="120" t="s">
        <v>28</v>
      </c>
      <c r="B150" s="120" t="s">
        <v>29</v>
      </c>
      <c r="C150" s="121" t="s">
        <v>30</v>
      </c>
      <c r="D150" s="119" t="s">
        <v>31</v>
      </c>
      <c r="E150" s="119" t="s">
        <v>3</v>
      </c>
      <c r="F150" s="119" t="s">
        <v>32</v>
      </c>
      <c r="G150" s="119" t="s">
        <v>33</v>
      </c>
      <c r="H150" s="122" t="s">
        <v>34</v>
      </c>
      <c r="I150" s="119" t="s">
        <v>35</v>
      </c>
    </row>
    <row r="151" spans="1:9" x14ac:dyDescent="0.2">
      <c r="A151" s="26" t="s">
        <v>73</v>
      </c>
      <c r="B151" s="35" t="s">
        <v>74</v>
      </c>
      <c r="C151" s="36" t="s">
        <v>41</v>
      </c>
      <c r="D151" s="257">
        <v>0</v>
      </c>
      <c r="E151" s="151">
        <f t="shared" ref="E151:E159" si="32">D151*21%</f>
        <v>0</v>
      </c>
      <c r="F151" s="155">
        <f t="shared" ref="F151:F159" si="33">D151+E151</f>
        <v>0</v>
      </c>
      <c r="G151" s="162">
        <v>251</v>
      </c>
      <c r="H151" s="155">
        <f t="shared" ref="H151:H159" si="34">D151*G151</f>
        <v>0</v>
      </c>
      <c r="I151" s="155">
        <f t="shared" ref="I151:I159" si="35">F151*G151</f>
        <v>0</v>
      </c>
    </row>
    <row r="152" spans="1:9" x14ac:dyDescent="0.2">
      <c r="A152" s="26" t="s">
        <v>73</v>
      </c>
      <c r="B152" s="35" t="s">
        <v>74</v>
      </c>
      <c r="C152" s="36" t="s">
        <v>71</v>
      </c>
      <c r="D152" s="257">
        <v>0</v>
      </c>
      <c r="E152" s="151">
        <f t="shared" si="32"/>
        <v>0</v>
      </c>
      <c r="F152" s="155">
        <f t="shared" si="33"/>
        <v>0</v>
      </c>
      <c r="G152" s="162">
        <v>29</v>
      </c>
      <c r="H152" s="155">
        <f t="shared" si="34"/>
        <v>0</v>
      </c>
      <c r="I152" s="155">
        <f t="shared" si="35"/>
        <v>0</v>
      </c>
    </row>
    <row r="153" spans="1:9" x14ac:dyDescent="0.2">
      <c r="A153" s="26" t="s">
        <v>73</v>
      </c>
      <c r="B153" s="16" t="s">
        <v>37</v>
      </c>
      <c r="C153" s="15" t="s">
        <v>71</v>
      </c>
      <c r="D153" s="257">
        <v>0</v>
      </c>
      <c r="E153" s="151">
        <f t="shared" si="32"/>
        <v>0</v>
      </c>
      <c r="F153" s="155">
        <f t="shared" si="33"/>
        <v>0</v>
      </c>
      <c r="G153" s="158">
        <v>28</v>
      </c>
      <c r="H153" s="155">
        <f t="shared" si="34"/>
        <v>0</v>
      </c>
      <c r="I153" s="155">
        <f t="shared" si="35"/>
        <v>0</v>
      </c>
    </row>
    <row r="154" spans="1:9" x14ac:dyDescent="0.2">
      <c r="A154" s="26" t="s">
        <v>73</v>
      </c>
      <c r="B154" s="16" t="s">
        <v>37</v>
      </c>
      <c r="C154" s="15" t="s">
        <v>41</v>
      </c>
      <c r="D154" s="257">
        <v>0</v>
      </c>
      <c r="E154" s="151">
        <f t="shared" si="32"/>
        <v>0</v>
      </c>
      <c r="F154" s="155">
        <f t="shared" si="33"/>
        <v>0</v>
      </c>
      <c r="G154" s="158">
        <v>628</v>
      </c>
      <c r="H154" s="155">
        <f t="shared" si="34"/>
        <v>0</v>
      </c>
      <c r="I154" s="155">
        <f t="shared" si="35"/>
        <v>0</v>
      </c>
    </row>
    <row r="155" spans="1:9" x14ac:dyDescent="0.2">
      <c r="A155" s="26" t="s">
        <v>73</v>
      </c>
      <c r="B155" s="16" t="s">
        <v>40</v>
      </c>
      <c r="C155" s="15" t="s">
        <v>71</v>
      </c>
      <c r="D155" s="257">
        <v>0</v>
      </c>
      <c r="E155" s="151">
        <f t="shared" si="32"/>
        <v>0</v>
      </c>
      <c r="F155" s="155">
        <f t="shared" si="33"/>
        <v>0</v>
      </c>
      <c r="G155" s="158">
        <v>3</v>
      </c>
      <c r="H155" s="155">
        <f t="shared" si="34"/>
        <v>0</v>
      </c>
      <c r="I155" s="155">
        <f t="shared" si="35"/>
        <v>0</v>
      </c>
    </row>
    <row r="156" spans="1:9" x14ac:dyDescent="0.2">
      <c r="A156" s="26" t="s">
        <v>73</v>
      </c>
      <c r="B156" s="16" t="s">
        <v>40</v>
      </c>
      <c r="C156" s="15" t="s">
        <v>41</v>
      </c>
      <c r="D156" s="257">
        <v>0</v>
      </c>
      <c r="E156" s="151">
        <f t="shared" si="32"/>
        <v>0</v>
      </c>
      <c r="F156" s="155">
        <f t="shared" si="33"/>
        <v>0</v>
      </c>
      <c r="G156" s="158">
        <v>12</v>
      </c>
      <c r="H156" s="155">
        <f t="shared" si="34"/>
        <v>0</v>
      </c>
      <c r="I156" s="155">
        <f t="shared" si="35"/>
        <v>0</v>
      </c>
    </row>
    <row r="157" spans="1:9" x14ac:dyDescent="0.2">
      <c r="A157" s="26" t="s">
        <v>73</v>
      </c>
      <c r="B157" s="16" t="s">
        <v>44</v>
      </c>
      <c r="C157" s="15" t="s">
        <v>45</v>
      </c>
      <c r="D157" s="257">
        <v>0</v>
      </c>
      <c r="E157" s="151">
        <f t="shared" si="32"/>
        <v>0</v>
      </c>
      <c r="F157" s="155">
        <f t="shared" si="33"/>
        <v>0</v>
      </c>
      <c r="G157" s="158">
        <v>32</v>
      </c>
      <c r="H157" s="155">
        <f t="shared" si="34"/>
        <v>0</v>
      </c>
      <c r="I157" s="155">
        <f t="shared" si="35"/>
        <v>0</v>
      </c>
    </row>
    <row r="158" spans="1:9" x14ac:dyDescent="0.2">
      <c r="A158" s="26" t="s">
        <v>73</v>
      </c>
      <c r="B158" s="16" t="s">
        <v>46</v>
      </c>
      <c r="C158" s="15" t="s">
        <v>71</v>
      </c>
      <c r="D158" s="257">
        <v>0</v>
      </c>
      <c r="E158" s="151">
        <f t="shared" si="32"/>
        <v>0</v>
      </c>
      <c r="F158" s="155">
        <f t="shared" si="33"/>
        <v>0</v>
      </c>
      <c r="G158" s="158">
        <v>8</v>
      </c>
      <c r="H158" s="155">
        <f t="shared" si="34"/>
        <v>0</v>
      </c>
      <c r="I158" s="155">
        <f t="shared" si="35"/>
        <v>0</v>
      </c>
    </row>
    <row r="159" spans="1:9" x14ac:dyDescent="0.2">
      <c r="A159" s="26" t="s">
        <v>73</v>
      </c>
      <c r="B159" s="16" t="s">
        <v>48</v>
      </c>
      <c r="C159" s="15" t="s">
        <v>41</v>
      </c>
      <c r="D159" s="257">
        <v>0</v>
      </c>
      <c r="E159" s="151">
        <f t="shared" si="32"/>
        <v>0</v>
      </c>
      <c r="F159" s="155">
        <f t="shared" si="33"/>
        <v>0</v>
      </c>
      <c r="G159" s="158">
        <v>106</v>
      </c>
      <c r="H159" s="155">
        <f t="shared" si="34"/>
        <v>0</v>
      </c>
      <c r="I159" s="155">
        <f t="shared" si="35"/>
        <v>0</v>
      </c>
    </row>
    <row r="160" spans="1:9" x14ac:dyDescent="0.2">
      <c r="A160" s="278" t="s">
        <v>23</v>
      </c>
      <c r="B160" s="278"/>
      <c r="C160" s="123"/>
      <c r="D160" s="124"/>
      <c r="E160" s="124"/>
      <c r="F160" s="125">
        <v>0</v>
      </c>
      <c r="G160" s="126">
        <f>SUM(G151:G159)</f>
        <v>1097</v>
      </c>
      <c r="H160" s="82">
        <f>SUM(H151:H159)</f>
        <v>0</v>
      </c>
      <c r="I160" s="82">
        <f>SUM(I151:I159)</f>
        <v>0</v>
      </c>
    </row>
    <row r="163" spans="1:9" x14ac:dyDescent="0.2">
      <c r="A163" s="277" t="s">
        <v>84</v>
      </c>
      <c r="B163" s="277"/>
      <c r="C163" s="33"/>
      <c r="D163" s="37"/>
      <c r="E163" s="38"/>
      <c r="F163" s="6"/>
      <c r="G163" s="6"/>
      <c r="H163" s="6"/>
    </row>
    <row r="164" spans="1:9" ht="36" customHeight="1" x14ac:dyDescent="0.2">
      <c r="A164" s="120" t="s">
        <v>28</v>
      </c>
      <c r="B164" s="120" t="s">
        <v>29</v>
      </c>
      <c r="C164" s="121" t="s">
        <v>30</v>
      </c>
      <c r="D164" s="119" t="s">
        <v>31</v>
      </c>
      <c r="E164" s="119" t="s">
        <v>3</v>
      </c>
      <c r="F164" s="119" t="s">
        <v>32</v>
      </c>
      <c r="G164" s="119" t="s">
        <v>33</v>
      </c>
      <c r="H164" s="122" t="s">
        <v>34</v>
      </c>
      <c r="I164" s="119" t="s">
        <v>35</v>
      </c>
    </row>
    <row r="165" spans="1:9" x14ac:dyDescent="0.2">
      <c r="A165" s="26" t="s">
        <v>73</v>
      </c>
      <c r="B165" s="35" t="s">
        <v>74</v>
      </c>
      <c r="C165" s="36" t="s">
        <v>41</v>
      </c>
      <c r="D165" s="257">
        <v>0</v>
      </c>
      <c r="E165" s="151">
        <f t="shared" ref="E165:E173" si="36">D165*21%</f>
        <v>0</v>
      </c>
      <c r="F165" s="155">
        <f t="shared" ref="F165:F173" si="37">D165+E165</f>
        <v>0</v>
      </c>
      <c r="G165" s="162">
        <v>13</v>
      </c>
      <c r="H165" s="155">
        <f t="shared" ref="H165:H173" si="38">D165*G165</f>
        <v>0</v>
      </c>
      <c r="I165" s="155">
        <f t="shared" ref="I165:I173" si="39">F165*G165</f>
        <v>0</v>
      </c>
    </row>
    <row r="166" spans="1:9" x14ac:dyDescent="0.2">
      <c r="A166" s="26" t="s">
        <v>73</v>
      </c>
      <c r="B166" s="35" t="s">
        <v>74</v>
      </c>
      <c r="C166" s="36" t="s">
        <v>71</v>
      </c>
      <c r="D166" s="257">
        <v>0</v>
      </c>
      <c r="E166" s="151">
        <f t="shared" si="36"/>
        <v>0</v>
      </c>
      <c r="F166" s="155">
        <f t="shared" si="37"/>
        <v>0</v>
      </c>
      <c r="G166" s="162">
        <v>35</v>
      </c>
      <c r="H166" s="155">
        <f t="shared" si="38"/>
        <v>0</v>
      </c>
      <c r="I166" s="155">
        <f t="shared" si="39"/>
        <v>0</v>
      </c>
    </row>
    <row r="167" spans="1:9" x14ac:dyDescent="0.2">
      <c r="A167" s="26" t="s">
        <v>73</v>
      </c>
      <c r="B167" s="35" t="s">
        <v>74</v>
      </c>
      <c r="C167" s="15" t="s">
        <v>85</v>
      </c>
      <c r="D167" s="257">
        <v>0</v>
      </c>
      <c r="E167" s="151">
        <f t="shared" si="36"/>
        <v>0</v>
      </c>
      <c r="F167" s="155">
        <f t="shared" si="37"/>
        <v>0</v>
      </c>
      <c r="G167" s="162">
        <v>264</v>
      </c>
      <c r="H167" s="155">
        <f t="shared" si="38"/>
        <v>0</v>
      </c>
      <c r="I167" s="155">
        <f t="shared" si="39"/>
        <v>0</v>
      </c>
    </row>
    <row r="168" spans="1:9" x14ac:dyDescent="0.2">
      <c r="A168" s="26" t="s">
        <v>73</v>
      </c>
      <c r="B168" s="16" t="s">
        <v>37</v>
      </c>
      <c r="C168" s="15" t="s">
        <v>85</v>
      </c>
      <c r="D168" s="257">
        <v>0</v>
      </c>
      <c r="E168" s="151">
        <f t="shared" si="36"/>
        <v>0</v>
      </c>
      <c r="F168" s="155">
        <f t="shared" si="37"/>
        <v>0</v>
      </c>
      <c r="G168" s="158">
        <v>430</v>
      </c>
      <c r="H168" s="155">
        <f t="shared" si="38"/>
        <v>0</v>
      </c>
      <c r="I168" s="155">
        <f t="shared" si="39"/>
        <v>0</v>
      </c>
    </row>
    <row r="169" spans="1:9" x14ac:dyDescent="0.2">
      <c r="A169" s="26" t="s">
        <v>73</v>
      </c>
      <c r="B169" s="16" t="s">
        <v>40</v>
      </c>
      <c r="C169" s="15" t="s">
        <v>71</v>
      </c>
      <c r="D169" s="257">
        <v>0</v>
      </c>
      <c r="E169" s="151">
        <f t="shared" si="36"/>
        <v>0</v>
      </c>
      <c r="F169" s="155">
        <f t="shared" si="37"/>
        <v>0</v>
      </c>
      <c r="G169" s="158">
        <v>3</v>
      </c>
      <c r="H169" s="155">
        <f t="shared" si="38"/>
        <v>0</v>
      </c>
      <c r="I169" s="155">
        <f t="shared" si="39"/>
        <v>0</v>
      </c>
    </row>
    <row r="170" spans="1:9" x14ac:dyDescent="0.2">
      <c r="A170" s="26" t="s">
        <v>73</v>
      </c>
      <c r="B170" s="16" t="s">
        <v>42</v>
      </c>
      <c r="C170" s="15" t="s">
        <v>71</v>
      </c>
      <c r="D170" s="257">
        <v>0</v>
      </c>
      <c r="E170" s="151">
        <f t="shared" si="36"/>
        <v>0</v>
      </c>
      <c r="F170" s="155">
        <f t="shared" si="37"/>
        <v>0</v>
      </c>
      <c r="G170" s="158">
        <v>19</v>
      </c>
      <c r="H170" s="155">
        <f t="shared" si="38"/>
        <v>0</v>
      </c>
      <c r="I170" s="155">
        <f t="shared" si="39"/>
        <v>0</v>
      </c>
    </row>
    <row r="171" spans="1:9" x14ac:dyDescent="0.2">
      <c r="A171" s="26" t="s">
        <v>73</v>
      </c>
      <c r="B171" s="16" t="s">
        <v>44</v>
      </c>
      <c r="C171" s="15" t="s">
        <v>45</v>
      </c>
      <c r="D171" s="257">
        <v>0</v>
      </c>
      <c r="E171" s="151">
        <f t="shared" si="36"/>
        <v>0</v>
      </c>
      <c r="F171" s="155">
        <f t="shared" si="37"/>
        <v>0</v>
      </c>
      <c r="G171" s="158">
        <v>49</v>
      </c>
      <c r="H171" s="155">
        <f t="shared" si="38"/>
        <v>0</v>
      </c>
      <c r="I171" s="155">
        <f t="shared" si="39"/>
        <v>0</v>
      </c>
    </row>
    <row r="172" spans="1:9" x14ac:dyDescent="0.2">
      <c r="A172" s="26" t="s">
        <v>73</v>
      </c>
      <c r="B172" s="16" t="s">
        <v>46</v>
      </c>
      <c r="C172" s="15" t="s">
        <v>71</v>
      </c>
      <c r="D172" s="257">
        <v>0</v>
      </c>
      <c r="E172" s="151">
        <f t="shared" si="36"/>
        <v>0</v>
      </c>
      <c r="F172" s="155">
        <f t="shared" si="37"/>
        <v>0</v>
      </c>
      <c r="G172" s="158">
        <v>7</v>
      </c>
      <c r="H172" s="155">
        <f t="shared" si="38"/>
        <v>0</v>
      </c>
      <c r="I172" s="155">
        <f t="shared" si="39"/>
        <v>0</v>
      </c>
    </row>
    <row r="173" spans="1:9" x14ac:dyDescent="0.2">
      <c r="A173" s="26" t="s">
        <v>73</v>
      </c>
      <c r="B173" s="16" t="s">
        <v>48</v>
      </c>
      <c r="C173" s="15" t="s">
        <v>85</v>
      </c>
      <c r="D173" s="257">
        <v>0</v>
      </c>
      <c r="E173" s="151">
        <f t="shared" si="36"/>
        <v>0</v>
      </c>
      <c r="F173" s="155">
        <f t="shared" si="37"/>
        <v>0</v>
      </c>
      <c r="G173" s="158">
        <v>300</v>
      </c>
      <c r="H173" s="155">
        <f t="shared" si="38"/>
        <v>0</v>
      </c>
      <c r="I173" s="155">
        <f t="shared" si="39"/>
        <v>0</v>
      </c>
    </row>
    <row r="174" spans="1:9" x14ac:dyDescent="0.2">
      <c r="A174" s="278" t="s">
        <v>23</v>
      </c>
      <c r="B174" s="278"/>
      <c r="C174" s="123"/>
      <c r="D174" s="124"/>
      <c r="E174" s="124"/>
      <c r="F174" s="125"/>
      <c r="G174" s="126">
        <f>SUM(G165:G173)</f>
        <v>1120</v>
      </c>
      <c r="H174" s="82">
        <f>SUM(H165:H173)</f>
        <v>0</v>
      </c>
      <c r="I174" s="82">
        <f>SUM(I165:I173)</f>
        <v>0</v>
      </c>
    </row>
    <row r="177" spans="1:9" x14ac:dyDescent="0.2">
      <c r="A177" s="277" t="s">
        <v>86</v>
      </c>
      <c r="B177" s="277"/>
      <c r="C177" s="33"/>
      <c r="D177" s="37"/>
      <c r="E177" s="38"/>
      <c r="F177" s="6"/>
      <c r="G177" s="6"/>
      <c r="H177" s="6"/>
    </row>
    <row r="178" spans="1:9" ht="36" customHeight="1" x14ac:dyDescent="0.2">
      <c r="A178" s="120" t="s">
        <v>28</v>
      </c>
      <c r="B178" s="120" t="s">
        <v>29</v>
      </c>
      <c r="C178" s="121" t="s">
        <v>30</v>
      </c>
      <c r="D178" s="119" t="s">
        <v>31</v>
      </c>
      <c r="E178" s="119" t="s">
        <v>3</v>
      </c>
      <c r="F178" s="119" t="s">
        <v>32</v>
      </c>
      <c r="G178" s="119" t="s">
        <v>33</v>
      </c>
      <c r="H178" s="122" t="s">
        <v>34</v>
      </c>
      <c r="I178" s="119" t="s">
        <v>35</v>
      </c>
    </row>
    <row r="179" spans="1:9" x14ac:dyDescent="0.2">
      <c r="A179" s="26" t="s">
        <v>73</v>
      </c>
      <c r="B179" s="35" t="s">
        <v>74</v>
      </c>
      <c r="C179" s="36" t="s">
        <v>41</v>
      </c>
      <c r="D179" s="257">
        <v>0</v>
      </c>
      <c r="E179" s="151">
        <f t="shared" ref="E179:E186" si="40">D179*21%</f>
        <v>0</v>
      </c>
      <c r="F179" s="155">
        <f t="shared" ref="F179:F186" si="41">D179+E179</f>
        <v>0</v>
      </c>
      <c r="G179" s="162">
        <v>340</v>
      </c>
      <c r="H179" s="155">
        <f t="shared" ref="H179:H186" si="42">D179*G179</f>
        <v>0</v>
      </c>
      <c r="I179" s="155">
        <f t="shared" ref="I179:I186" si="43">F179*G179</f>
        <v>0</v>
      </c>
    </row>
    <row r="180" spans="1:9" x14ac:dyDescent="0.2">
      <c r="A180" s="26" t="s">
        <v>73</v>
      </c>
      <c r="B180" s="35" t="s">
        <v>74</v>
      </c>
      <c r="C180" s="36" t="s">
        <v>71</v>
      </c>
      <c r="D180" s="257">
        <v>0</v>
      </c>
      <c r="E180" s="151">
        <f t="shared" si="40"/>
        <v>0</v>
      </c>
      <c r="F180" s="155">
        <f t="shared" si="41"/>
        <v>0</v>
      </c>
      <c r="G180" s="162">
        <v>28</v>
      </c>
      <c r="H180" s="155">
        <f t="shared" si="42"/>
        <v>0</v>
      </c>
      <c r="I180" s="155">
        <f t="shared" si="43"/>
        <v>0</v>
      </c>
    </row>
    <row r="181" spans="1:9" x14ac:dyDescent="0.2">
      <c r="A181" s="26" t="s">
        <v>73</v>
      </c>
      <c r="B181" s="16" t="s">
        <v>37</v>
      </c>
      <c r="C181" s="15" t="s">
        <v>41</v>
      </c>
      <c r="D181" s="257">
        <v>0</v>
      </c>
      <c r="E181" s="151">
        <f t="shared" si="40"/>
        <v>0</v>
      </c>
      <c r="F181" s="155">
        <f t="shared" si="41"/>
        <v>0</v>
      </c>
      <c r="G181" s="158">
        <v>150</v>
      </c>
      <c r="H181" s="155">
        <f t="shared" si="42"/>
        <v>0</v>
      </c>
      <c r="I181" s="155">
        <f t="shared" si="43"/>
        <v>0</v>
      </c>
    </row>
    <row r="182" spans="1:9" x14ac:dyDescent="0.2">
      <c r="A182" s="26" t="s">
        <v>73</v>
      </c>
      <c r="B182" s="16" t="s">
        <v>40</v>
      </c>
      <c r="C182" s="15" t="s">
        <v>71</v>
      </c>
      <c r="D182" s="257">
        <v>0</v>
      </c>
      <c r="E182" s="151">
        <f t="shared" si="40"/>
        <v>0</v>
      </c>
      <c r="F182" s="155">
        <f t="shared" si="41"/>
        <v>0</v>
      </c>
      <c r="G182" s="158">
        <v>3</v>
      </c>
      <c r="H182" s="155">
        <f t="shared" si="42"/>
        <v>0</v>
      </c>
      <c r="I182" s="155">
        <f t="shared" si="43"/>
        <v>0</v>
      </c>
    </row>
    <row r="183" spans="1:9" x14ac:dyDescent="0.2">
      <c r="A183" s="26" t="s">
        <v>73</v>
      </c>
      <c r="B183" s="16" t="s">
        <v>40</v>
      </c>
      <c r="C183" s="15" t="s">
        <v>41</v>
      </c>
      <c r="D183" s="257">
        <v>0</v>
      </c>
      <c r="E183" s="151">
        <f t="shared" si="40"/>
        <v>0</v>
      </c>
      <c r="F183" s="155">
        <f t="shared" si="41"/>
        <v>0</v>
      </c>
      <c r="G183" s="158">
        <v>12</v>
      </c>
      <c r="H183" s="155">
        <f t="shared" si="42"/>
        <v>0</v>
      </c>
      <c r="I183" s="155">
        <f t="shared" si="43"/>
        <v>0</v>
      </c>
    </row>
    <row r="184" spans="1:9" x14ac:dyDescent="0.2">
      <c r="A184" s="26" t="s">
        <v>73</v>
      </c>
      <c r="B184" s="16" t="s">
        <v>44</v>
      </c>
      <c r="C184" s="15" t="s">
        <v>45</v>
      </c>
      <c r="D184" s="257">
        <v>0</v>
      </c>
      <c r="E184" s="151">
        <f t="shared" si="40"/>
        <v>0</v>
      </c>
      <c r="F184" s="155">
        <f t="shared" si="41"/>
        <v>0</v>
      </c>
      <c r="G184" s="158">
        <v>32</v>
      </c>
      <c r="H184" s="155">
        <f t="shared" si="42"/>
        <v>0</v>
      </c>
      <c r="I184" s="155">
        <f t="shared" si="43"/>
        <v>0</v>
      </c>
    </row>
    <row r="185" spans="1:9" x14ac:dyDescent="0.2">
      <c r="A185" s="26" t="s">
        <v>73</v>
      </c>
      <c r="B185" s="16" t="s">
        <v>46</v>
      </c>
      <c r="C185" s="15" t="s">
        <v>71</v>
      </c>
      <c r="D185" s="257">
        <v>0</v>
      </c>
      <c r="E185" s="151">
        <f t="shared" si="40"/>
        <v>0</v>
      </c>
      <c r="F185" s="155">
        <f t="shared" si="41"/>
        <v>0</v>
      </c>
      <c r="G185" s="158">
        <v>8</v>
      </c>
      <c r="H185" s="155">
        <f t="shared" si="42"/>
        <v>0</v>
      </c>
      <c r="I185" s="155">
        <f t="shared" si="43"/>
        <v>0</v>
      </c>
    </row>
    <row r="186" spans="1:9" x14ac:dyDescent="0.2">
      <c r="A186" s="26" t="s">
        <v>73</v>
      </c>
      <c r="B186" s="16" t="s">
        <v>48</v>
      </c>
      <c r="C186" s="15" t="s">
        <v>41</v>
      </c>
      <c r="D186" s="257">
        <v>0</v>
      </c>
      <c r="E186" s="151">
        <f t="shared" si="40"/>
        <v>0</v>
      </c>
      <c r="F186" s="155">
        <f t="shared" si="41"/>
        <v>0</v>
      </c>
      <c r="G186" s="158">
        <v>162</v>
      </c>
      <c r="H186" s="155">
        <f t="shared" si="42"/>
        <v>0</v>
      </c>
      <c r="I186" s="155">
        <f t="shared" si="43"/>
        <v>0</v>
      </c>
    </row>
    <row r="187" spans="1:9" x14ac:dyDescent="0.2">
      <c r="A187" s="278" t="s">
        <v>23</v>
      </c>
      <c r="B187" s="278"/>
      <c r="C187" s="123"/>
      <c r="D187" s="124"/>
      <c r="E187" s="124"/>
      <c r="F187" s="125"/>
      <c r="G187" s="126">
        <f>SUM(G179:G186)</f>
        <v>735</v>
      </c>
      <c r="H187" s="82">
        <f>SUM(H179:H186)</f>
        <v>0</v>
      </c>
      <c r="I187" s="82">
        <f>SUM(I179:I186)</f>
        <v>0</v>
      </c>
    </row>
    <row r="188" spans="1:9" x14ac:dyDescent="0.2">
      <c r="D188" s="27"/>
      <c r="E188" s="27"/>
    </row>
    <row r="189" spans="1:9" x14ac:dyDescent="0.2">
      <c r="D189" s="27"/>
      <c r="E189" s="27"/>
    </row>
    <row r="190" spans="1:9" x14ac:dyDescent="0.2">
      <c r="A190" s="277" t="s">
        <v>87</v>
      </c>
      <c r="B190" s="277"/>
      <c r="C190" s="33"/>
      <c r="D190" s="37"/>
      <c r="E190" s="38"/>
      <c r="F190" s="6"/>
      <c r="G190" s="6"/>
      <c r="H190" s="6"/>
    </row>
    <row r="191" spans="1:9" ht="36" customHeight="1" x14ac:dyDescent="0.2">
      <c r="A191" s="120" t="s">
        <v>28</v>
      </c>
      <c r="B191" s="120" t="s">
        <v>29</v>
      </c>
      <c r="C191" s="121" t="s">
        <v>30</v>
      </c>
      <c r="D191" s="119" t="s">
        <v>31</v>
      </c>
      <c r="E191" s="119" t="s">
        <v>3</v>
      </c>
      <c r="F191" s="119" t="s">
        <v>32</v>
      </c>
      <c r="G191" s="119" t="s">
        <v>33</v>
      </c>
      <c r="H191" s="122" t="s">
        <v>34</v>
      </c>
      <c r="I191" s="119" t="s">
        <v>35</v>
      </c>
    </row>
    <row r="192" spans="1:9" x14ac:dyDescent="0.2">
      <c r="A192" s="26" t="s">
        <v>73</v>
      </c>
      <c r="B192" s="35" t="s">
        <v>74</v>
      </c>
      <c r="C192" s="36" t="s">
        <v>41</v>
      </c>
      <c r="D192" s="257">
        <v>0</v>
      </c>
      <c r="E192" s="151">
        <f t="shared" ref="E192:E199" si="44">D192*21%</f>
        <v>0</v>
      </c>
      <c r="F192" s="155">
        <f t="shared" ref="F192:F199" si="45">D192+E192</f>
        <v>0</v>
      </c>
      <c r="G192" s="162">
        <v>251</v>
      </c>
      <c r="H192" s="155">
        <f t="shared" ref="H192:H199" si="46">D192*G192</f>
        <v>0</v>
      </c>
      <c r="I192" s="155">
        <f t="shared" ref="I192:I199" si="47">F192*G192</f>
        <v>0</v>
      </c>
    </row>
    <row r="193" spans="1:9" x14ac:dyDescent="0.2">
      <c r="A193" s="26" t="s">
        <v>73</v>
      </c>
      <c r="B193" s="35" t="s">
        <v>74</v>
      </c>
      <c r="C193" s="15" t="s">
        <v>71</v>
      </c>
      <c r="D193" s="257">
        <v>0</v>
      </c>
      <c r="E193" s="151">
        <f t="shared" si="44"/>
        <v>0</v>
      </c>
      <c r="F193" s="155">
        <f t="shared" si="45"/>
        <v>0</v>
      </c>
      <c r="G193" s="162">
        <v>27</v>
      </c>
      <c r="H193" s="155">
        <f t="shared" si="46"/>
        <v>0</v>
      </c>
      <c r="I193" s="155">
        <f t="shared" si="47"/>
        <v>0</v>
      </c>
    </row>
    <row r="194" spans="1:9" x14ac:dyDescent="0.2">
      <c r="A194" s="26" t="s">
        <v>73</v>
      </c>
      <c r="B194" s="16" t="s">
        <v>37</v>
      </c>
      <c r="C194" s="15" t="s">
        <v>71</v>
      </c>
      <c r="D194" s="257">
        <v>0</v>
      </c>
      <c r="E194" s="151">
        <f t="shared" si="44"/>
        <v>0</v>
      </c>
      <c r="F194" s="155">
        <f t="shared" si="45"/>
        <v>0</v>
      </c>
      <c r="G194" s="158">
        <v>28</v>
      </c>
      <c r="H194" s="155">
        <f t="shared" si="46"/>
        <v>0</v>
      </c>
      <c r="I194" s="155">
        <f t="shared" si="47"/>
        <v>0</v>
      </c>
    </row>
    <row r="195" spans="1:9" x14ac:dyDescent="0.2">
      <c r="A195" s="26" t="s">
        <v>73</v>
      </c>
      <c r="B195" s="16" t="s">
        <v>37</v>
      </c>
      <c r="C195" s="15" t="s">
        <v>41</v>
      </c>
      <c r="D195" s="257">
        <v>0</v>
      </c>
      <c r="E195" s="151">
        <f t="shared" si="44"/>
        <v>0</v>
      </c>
      <c r="F195" s="155">
        <f t="shared" si="45"/>
        <v>0</v>
      </c>
      <c r="G195" s="158">
        <v>628</v>
      </c>
      <c r="H195" s="155">
        <f t="shared" si="46"/>
        <v>0</v>
      </c>
      <c r="I195" s="155">
        <f t="shared" si="47"/>
        <v>0</v>
      </c>
    </row>
    <row r="196" spans="1:9" x14ac:dyDescent="0.2">
      <c r="A196" s="26" t="s">
        <v>73</v>
      </c>
      <c r="B196" s="16" t="s">
        <v>40</v>
      </c>
      <c r="C196" s="15" t="s">
        <v>71</v>
      </c>
      <c r="D196" s="257">
        <v>0</v>
      </c>
      <c r="E196" s="151">
        <f t="shared" si="44"/>
        <v>0</v>
      </c>
      <c r="F196" s="155">
        <f t="shared" si="45"/>
        <v>0</v>
      </c>
      <c r="G196" s="158">
        <v>10</v>
      </c>
      <c r="H196" s="155">
        <f t="shared" si="46"/>
        <v>0</v>
      </c>
      <c r="I196" s="155">
        <f t="shared" si="47"/>
        <v>0</v>
      </c>
    </row>
    <row r="197" spans="1:9" x14ac:dyDescent="0.2">
      <c r="A197" s="26" t="s">
        <v>73</v>
      </c>
      <c r="B197" s="16" t="s">
        <v>44</v>
      </c>
      <c r="C197" s="15" t="s">
        <v>45</v>
      </c>
      <c r="D197" s="257">
        <v>0</v>
      </c>
      <c r="E197" s="151">
        <f t="shared" si="44"/>
        <v>0</v>
      </c>
      <c r="F197" s="155">
        <f t="shared" si="45"/>
        <v>0</v>
      </c>
      <c r="G197" s="158">
        <v>36</v>
      </c>
      <c r="H197" s="155">
        <f t="shared" si="46"/>
        <v>0</v>
      </c>
      <c r="I197" s="155">
        <f t="shared" si="47"/>
        <v>0</v>
      </c>
    </row>
    <row r="198" spans="1:9" x14ac:dyDescent="0.2">
      <c r="A198" s="26" t="s">
        <v>73</v>
      </c>
      <c r="B198" s="16" t="s">
        <v>46</v>
      </c>
      <c r="C198" s="15" t="s">
        <v>71</v>
      </c>
      <c r="D198" s="257">
        <v>0</v>
      </c>
      <c r="E198" s="151">
        <f t="shared" si="44"/>
        <v>0</v>
      </c>
      <c r="F198" s="155">
        <f t="shared" si="45"/>
        <v>0</v>
      </c>
      <c r="G198" s="158">
        <v>8</v>
      </c>
      <c r="H198" s="155">
        <f t="shared" si="46"/>
        <v>0</v>
      </c>
      <c r="I198" s="155">
        <f t="shared" si="47"/>
        <v>0</v>
      </c>
    </row>
    <row r="199" spans="1:9" x14ac:dyDescent="0.2">
      <c r="A199" s="26" t="s">
        <v>73</v>
      </c>
      <c r="B199" s="16" t="s">
        <v>48</v>
      </c>
      <c r="C199" s="15" t="s">
        <v>41</v>
      </c>
      <c r="D199" s="257">
        <v>0</v>
      </c>
      <c r="E199" s="151">
        <f t="shared" si="44"/>
        <v>0</v>
      </c>
      <c r="F199" s="155">
        <f t="shared" si="45"/>
        <v>0</v>
      </c>
      <c r="G199" s="158">
        <v>106</v>
      </c>
      <c r="H199" s="155">
        <f t="shared" si="46"/>
        <v>0</v>
      </c>
      <c r="I199" s="155">
        <f t="shared" si="47"/>
        <v>0</v>
      </c>
    </row>
    <row r="200" spans="1:9" x14ac:dyDescent="0.2">
      <c r="A200" s="278" t="s">
        <v>23</v>
      </c>
      <c r="B200" s="278"/>
      <c r="C200" s="123"/>
      <c r="D200" s="124"/>
      <c r="E200" s="124"/>
      <c r="F200" s="125"/>
      <c r="G200" s="126">
        <f>SUM(G192:G199)</f>
        <v>1094</v>
      </c>
      <c r="H200" s="82">
        <f>SUM(H192:H199)</f>
        <v>0</v>
      </c>
      <c r="I200" s="82">
        <f>SUM(I192:I199)</f>
        <v>0</v>
      </c>
    </row>
    <row r="203" spans="1:9" x14ac:dyDescent="0.2">
      <c r="A203" s="277" t="s">
        <v>88</v>
      </c>
      <c r="B203" s="277"/>
      <c r="C203" s="33"/>
      <c r="D203" s="33"/>
      <c r="E203" s="6"/>
      <c r="F203" s="6"/>
      <c r="G203" s="6"/>
      <c r="H203" s="6"/>
    </row>
    <row r="204" spans="1:9" ht="48" x14ac:dyDescent="0.2">
      <c r="A204" s="120" t="s">
        <v>28</v>
      </c>
      <c r="B204" s="120" t="s">
        <v>29</v>
      </c>
      <c r="C204" s="122" t="s">
        <v>89</v>
      </c>
      <c r="D204" s="122" t="s">
        <v>3</v>
      </c>
      <c r="E204" s="119" t="s">
        <v>90</v>
      </c>
    </row>
    <row r="205" spans="1:9" x14ac:dyDescent="0.2">
      <c r="A205" s="26" t="s">
        <v>36</v>
      </c>
      <c r="B205" s="35" t="s">
        <v>91</v>
      </c>
      <c r="C205" s="257">
        <v>0</v>
      </c>
      <c r="D205" s="151">
        <f>C205*21%</f>
        <v>0</v>
      </c>
      <c r="E205" s="155">
        <f t="shared" ref="E205" si="48">C205+D205</f>
        <v>0</v>
      </c>
      <c r="H205" s="29"/>
    </row>
    <row r="206" spans="1:9" x14ac:dyDescent="0.2">
      <c r="A206" s="278" t="s">
        <v>23</v>
      </c>
      <c r="B206" s="278"/>
      <c r="C206" s="82">
        <f>SUM(C205)</f>
        <v>0</v>
      </c>
      <c r="D206" s="120">
        <v>0</v>
      </c>
      <c r="E206" s="82">
        <f>SUM(E205)</f>
        <v>0</v>
      </c>
    </row>
    <row r="209" spans="1:6" x14ac:dyDescent="0.2">
      <c r="A209" s="277" t="s">
        <v>92</v>
      </c>
      <c r="B209" s="277"/>
      <c r="C209" s="31"/>
      <c r="D209" s="31"/>
    </row>
    <row r="210" spans="1:6" ht="36" x14ac:dyDescent="0.2">
      <c r="A210" s="120" t="s">
        <v>28</v>
      </c>
      <c r="B210" s="127" t="s">
        <v>93</v>
      </c>
      <c r="C210" s="127" t="s">
        <v>94</v>
      </c>
      <c r="D210" s="127" t="s">
        <v>95</v>
      </c>
      <c r="E210" s="127" t="s">
        <v>34</v>
      </c>
      <c r="F210" s="128" t="s">
        <v>35</v>
      </c>
    </row>
    <row r="211" spans="1:6" x14ac:dyDescent="0.2">
      <c r="A211" s="26" t="s">
        <v>96</v>
      </c>
      <c r="B211" s="257">
        <v>0</v>
      </c>
      <c r="C211" s="163">
        <v>0.25</v>
      </c>
      <c r="D211" s="164">
        <v>12</v>
      </c>
      <c r="E211" s="159">
        <f>B211*C211*D211</f>
        <v>0</v>
      </c>
      <c r="F211" s="160">
        <f>E211*121%</f>
        <v>0</v>
      </c>
    </row>
    <row r="212" spans="1:6" x14ac:dyDescent="0.2">
      <c r="A212" s="26" t="s">
        <v>97</v>
      </c>
      <c r="B212" s="257">
        <v>0</v>
      </c>
      <c r="C212" s="163">
        <v>0.25</v>
      </c>
      <c r="D212" s="164">
        <v>12</v>
      </c>
      <c r="E212" s="159">
        <f t="shared" ref="E212:E220" si="49">B212*C212*D212</f>
        <v>0</v>
      </c>
      <c r="F212" s="160">
        <f t="shared" ref="F212:F220" si="50">E212*121%</f>
        <v>0</v>
      </c>
    </row>
    <row r="213" spans="1:6" x14ac:dyDescent="0.2">
      <c r="A213" s="26" t="s">
        <v>98</v>
      </c>
      <c r="B213" s="257">
        <v>0</v>
      </c>
      <c r="C213" s="163">
        <v>0.25</v>
      </c>
      <c r="D213" s="164">
        <v>12</v>
      </c>
      <c r="E213" s="159">
        <f t="shared" si="49"/>
        <v>0</v>
      </c>
      <c r="F213" s="160">
        <f t="shared" si="50"/>
        <v>0</v>
      </c>
    </row>
    <row r="214" spans="1:6" x14ac:dyDescent="0.2">
      <c r="A214" s="26" t="s">
        <v>99</v>
      </c>
      <c r="B214" s="257">
        <v>0</v>
      </c>
      <c r="C214" s="163">
        <v>0.25</v>
      </c>
      <c r="D214" s="164">
        <v>12</v>
      </c>
      <c r="E214" s="159">
        <f t="shared" si="49"/>
        <v>0</v>
      </c>
      <c r="F214" s="160">
        <f t="shared" si="50"/>
        <v>0</v>
      </c>
    </row>
    <row r="215" spans="1:6" x14ac:dyDescent="0.2">
      <c r="A215" s="26" t="s">
        <v>100</v>
      </c>
      <c r="B215" s="257">
        <v>0</v>
      </c>
      <c r="C215" s="163">
        <v>0.25</v>
      </c>
      <c r="D215" s="164">
        <v>12</v>
      </c>
      <c r="E215" s="159">
        <f t="shared" si="49"/>
        <v>0</v>
      </c>
      <c r="F215" s="160">
        <f t="shared" si="50"/>
        <v>0</v>
      </c>
    </row>
    <row r="216" spans="1:6" x14ac:dyDescent="0.2">
      <c r="A216" s="26" t="s">
        <v>101</v>
      </c>
      <c r="B216" s="257">
        <v>0</v>
      </c>
      <c r="C216" s="163">
        <v>0.25</v>
      </c>
      <c r="D216" s="164">
        <v>12</v>
      </c>
      <c r="E216" s="159">
        <f t="shared" si="49"/>
        <v>0</v>
      </c>
      <c r="F216" s="160">
        <f t="shared" si="50"/>
        <v>0</v>
      </c>
    </row>
    <row r="217" spans="1:6" x14ac:dyDescent="0.2">
      <c r="A217" s="26" t="s">
        <v>102</v>
      </c>
      <c r="B217" s="257">
        <v>0</v>
      </c>
      <c r="C217" s="163">
        <v>0.25</v>
      </c>
      <c r="D217" s="164">
        <v>12</v>
      </c>
      <c r="E217" s="159">
        <f t="shared" si="49"/>
        <v>0</v>
      </c>
      <c r="F217" s="160">
        <f t="shared" si="50"/>
        <v>0</v>
      </c>
    </row>
    <row r="218" spans="1:6" x14ac:dyDescent="0.2">
      <c r="A218" s="26" t="s">
        <v>103</v>
      </c>
      <c r="B218" s="257">
        <v>0</v>
      </c>
      <c r="C218" s="163">
        <v>0.25</v>
      </c>
      <c r="D218" s="164">
        <v>12</v>
      </c>
      <c r="E218" s="159">
        <f t="shared" si="49"/>
        <v>0</v>
      </c>
      <c r="F218" s="160">
        <f t="shared" si="50"/>
        <v>0</v>
      </c>
    </row>
    <row r="219" spans="1:6" x14ac:dyDescent="0.2">
      <c r="A219" s="26" t="s">
        <v>104</v>
      </c>
      <c r="B219" s="257">
        <v>0</v>
      </c>
      <c r="C219" s="163">
        <v>0.25</v>
      </c>
      <c r="D219" s="164">
        <v>12</v>
      </c>
      <c r="E219" s="159">
        <f t="shared" si="49"/>
        <v>0</v>
      </c>
      <c r="F219" s="160">
        <f t="shared" si="50"/>
        <v>0</v>
      </c>
    </row>
    <row r="220" spans="1:6" x14ac:dyDescent="0.2">
      <c r="A220" s="26" t="s">
        <v>105</v>
      </c>
      <c r="B220" s="257">
        <v>0</v>
      </c>
      <c r="C220" s="163">
        <v>0.25</v>
      </c>
      <c r="D220" s="164">
        <v>12</v>
      </c>
      <c r="E220" s="159">
        <f t="shared" si="49"/>
        <v>0</v>
      </c>
      <c r="F220" s="160">
        <f t="shared" si="50"/>
        <v>0</v>
      </c>
    </row>
    <row r="221" spans="1:6" x14ac:dyDescent="0.2">
      <c r="A221" s="282" t="s">
        <v>23</v>
      </c>
      <c r="B221" s="283"/>
      <c r="C221" s="283"/>
      <c r="D221" s="284"/>
      <c r="E221" s="83">
        <f>SUM(E211:E220)</f>
        <v>0</v>
      </c>
      <c r="F221" s="82">
        <f>SUM(F211:F220)</f>
        <v>0</v>
      </c>
    </row>
  </sheetData>
  <sheetProtection algorithmName="SHA-512" hashValue="khBtJHOixi16K7APg6ugBrcAbXDxjedCKq7xa/pCsBVsdhumrV0UGZJSUunk9sWm+0HfkNIkkIHZZy1GnBHqqA==" saltValue="EXQo3eRUv2QTUOhtuKAPBQ==" spinCount="100000" sheet="1" objects="1" scenarios="1"/>
  <mergeCells count="26">
    <mergeCell ref="A221:D221"/>
    <mergeCell ref="A177:B177"/>
    <mergeCell ref="A187:B187"/>
    <mergeCell ref="A209:B209"/>
    <mergeCell ref="A206:B206"/>
    <mergeCell ref="A174:B174"/>
    <mergeCell ref="A160:B160"/>
    <mergeCell ref="A146:B146"/>
    <mergeCell ref="A190:B190"/>
    <mergeCell ref="A203:B203"/>
    <mergeCell ref="A200:B200"/>
    <mergeCell ref="A107:B107"/>
    <mergeCell ref="A121:B121"/>
    <mergeCell ref="A135:B135"/>
    <mergeCell ref="A149:B149"/>
    <mergeCell ref="A163:B163"/>
    <mergeCell ref="A118:B118"/>
    <mergeCell ref="A132:B132"/>
    <mergeCell ref="A93:B93"/>
    <mergeCell ref="A104:B104"/>
    <mergeCell ref="A5:B5"/>
    <mergeCell ref="A46:C46"/>
    <mergeCell ref="A49:B49"/>
    <mergeCell ref="A76:C76"/>
    <mergeCell ref="A90:B90"/>
    <mergeCell ref="A79:B79"/>
  </mergeCells>
  <pageMargins left="0.75" right="0.75" top="1" bottom="1" header="0.5" footer="0.5"/>
  <pageSetup paperSize="8" scale="1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136"/>
  <sheetViews>
    <sheetView zoomScaleNormal="100" workbookViewId="0">
      <selection activeCell="D9" sqref="D9"/>
    </sheetView>
  </sheetViews>
  <sheetFormatPr defaultColWidth="9" defaultRowHeight="12" x14ac:dyDescent="0.2"/>
  <cols>
    <col min="1" max="1" width="20.5" style="20" customWidth="1"/>
    <col min="2" max="2" width="39.25" style="20" bestFit="1" customWidth="1"/>
    <col min="3" max="3" width="9.75" style="20" bestFit="1" customWidth="1"/>
    <col min="4" max="4" width="15.875" style="20" bestFit="1" customWidth="1"/>
    <col min="5" max="5" width="10.5" style="20" customWidth="1"/>
    <col min="6" max="6" width="10.125" style="20" bestFit="1" customWidth="1"/>
    <col min="7" max="7" width="13.625" style="20" bestFit="1" customWidth="1"/>
    <col min="8" max="8" width="14.75" style="20" bestFit="1" customWidth="1"/>
    <col min="9" max="9" width="14.375" style="20" bestFit="1" customWidth="1"/>
    <col min="10" max="10" width="12.625" style="20" bestFit="1" customWidth="1"/>
    <col min="11" max="11" width="26.125" style="20" bestFit="1" customWidth="1"/>
    <col min="12" max="12" width="14.375" style="20" bestFit="1" customWidth="1"/>
    <col min="13" max="16" width="11.375" style="20" bestFit="1" customWidth="1"/>
    <col min="17" max="16384" width="9" style="20"/>
  </cols>
  <sheetData>
    <row r="1" spans="1:9" ht="15" x14ac:dyDescent="0.25">
      <c r="A1" s="90" t="s">
        <v>0</v>
      </c>
    </row>
    <row r="3" spans="1:9" x14ac:dyDescent="0.2">
      <c r="A3" s="91" t="s">
        <v>106</v>
      </c>
      <c r="B3" s="52"/>
      <c r="C3" s="53"/>
      <c r="D3" s="54"/>
      <c r="E3" s="53"/>
    </row>
    <row r="5" spans="1:9" x14ac:dyDescent="0.2">
      <c r="A5" s="277" t="s">
        <v>107</v>
      </c>
      <c r="B5" s="277"/>
      <c r="C5" s="33"/>
      <c r="D5" s="37"/>
      <c r="E5" s="38"/>
      <c r="F5" s="6"/>
      <c r="G5" s="6"/>
      <c r="H5" s="6"/>
    </row>
    <row r="6" spans="1:9" ht="36" x14ac:dyDescent="0.2">
      <c r="A6" s="120" t="s">
        <v>28</v>
      </c>
      <c r="B6" s="120" t="s">
        <v>29</v>
      </c>
      <c r="C6" s="121" t="s">
        <v>30</v>
      </c>
      <c r="D6" s="119" t="s">
        <v>31</v>
      </c>
      <c r="E6" s="119" t="s">
        <v>3</v>
      </c>
      <c r="F6" s="119" t="s">
        <v>32</v>
      </c>
      <c r="G6" s="119" t="s">
        <v>33</v>
      </c>
      <c r="H6" s="122" t="s">
        <v>34</v>
      </c>
      <c r="I6" s="119" t="s">
        <v>35</v>
      </c>
    </row>
    <row r="7" spans="1:9" x14ac:dyDescent="0.2">
      <c r="A7" s="26" t="s">
        <v>108</v>
      </c>
      <c r="B7" s="35" t="s">
        <v>74</v>
      </c>
      <c r="C7" s="36" t="s">
        <v>41</v>
      </c>
      <c r="D7" s="257">
        <v>0</v>
      </c>
      <c r="E7" s="151">
        <f t="shared" ref="E7:E15" si="0">D7*21%</f>
        <v>0</v>
      </c>
      <c r="F7" s="155">
        <f t="shared" ref="F7:F15" si="1">D7+E7</f>
        <v>0</v>
      </c>
      <c r="G7" s="157">
        <v>251</v>
      </c>
      <c r="H7" s="155">
        <f t="shared" ref="H7" si="2">D7*G7</f>
        <v>0</v>
      </c>
      <c r="I7" s="155">
        <f t="shared" ref="I7" si="3">F7*G7</f>
        <v>0</v>
      </c>
    </row>
    <row r="8" spans="1:9" x14ac:dyDescent="0.2">
      <c r="A8" s="26" t="s">
        <v>108</v>
      </c>
      <c r="B8" s="35" t="s">
        <v>74</v>
      </c>
      <c r="C8" s="36" t="s">
        <v>71</v>
      </c>
      <c r="D8" s="257">
        <v>0</v>
      </c>
      <c r="E8" s="151">
        <f t="shared" si="0"/>
        <v>0</v>
      </c>
      <c r="F8" s="155">
        <f t="shared" si="1"/>
        <v>0</v>
      </c>
      <c r="G8" s="157">
        <v>29</v>
      </c>
      <c r="H8" s="155">
        <f t="shared" ref="H8:H15" si="4">D8*G8</f>
        <v>0</v>
      </c>
      <c r="I8" s="155">
        <f t="shared" ref="I8:I15" si="5">F8*G8</f>
        <v>0</v>
      </c>
    </row>
    <row r="9" spans="1:9" x14ac:dyDescent="0.2">
      <c r="A9" s="26" t="s">
        <v>108</v>
      </c>
      <c r="B9" s="48" t="s">
        <v>37</v>
      </c>
      <c r="C9" s="36" t="s">
        <v>71</v>
      </c>
      <c r="D9" s="257">
        <v>0</v>
      </c>
      <c r="E9" s="151">
        <f t="shared" si="0"/>
        <v>0</v>
      </c>
      <c r="F9" s="155">
        <f t="shared" si="1"/>
        <v>0</v>
      </c>
      <c r="G9" s="158">
        <v>28</v>
      </c>
      <c r="H9" s="155">
        <f t="shared" si="4"/>
        <v>0</v>
      </c>
      <c r="I9" s="155">
        <f t="shared" si="5"/>
        <v>0</v>
      </c>
    </row>
    <row r="10" spans="1:9" x14ac:dyDescent="0.2">
      <c r="A10" s="26" t="s">
        <v>108</v>
      </c>
      <c r="B10" s="16" t="s">
        <v>37</v>
      </c>
      <c r="C10" s="15" t="s">
        <v>41</v>
      </c>
      <c r="D10" s="257">
        <v>0</v>
      </c>
      <c r="E10" s="151">
        <f t="shared" si="0"/>
        <v>0</v>
      </c>
      <c r="F10" s="155">
        <f t="shared" si="1"/>
        <v>0</v>
      </c>
      <c r="G10" s="158">
        <v>628</v>
      </c>
      <c r="H10" s="155">
        <f t="shared" si="4"/>
        <v>0</v>
      </c>
      <c r="I10" s="155">
        <f t="shared" si="5"/>
        <v>0</v>
      </c>
    </row>
    <row r="11" spans="1:9" x14ac:dyDescent="0.2">
      <c r="A11" s="26" t="s">
        <v>108</v>
      </c>
      <c r="B11" s="16" t="s">
        <v>40</v>
      </c>
      <c r="C11" s="15" t="s">
        <v>71</v>
      </c>
      <c r="D11" s="257">
        <v>0</v>
      </c>
      <c r="E11" s="151">
        <f t="shared" si="0"/>
        <v>0</v>
      </c>
      <c r="F11" s="155">
        <f t="shared" si="1"/>
        <v>0</v>
      </c>
      <c r="G11" s="158">
        <v>3</v>
      </c>
      <c r="H11" s="155">
        <f t="shared" si="4"/>
        <v>0</v>
      </c>
      <c r="I11" s="155">
        <f t="shared" si="5"/>
        <v>0</v>
      </c>
    </row>
    <row r="12" spans="1:9" x14ac:dyDescent="0.2">
      <c r="A12" s="26" t="s">
        <v>108</v>
      </c>
      <c r="B12" s="16" t="s">
        <v>40</v>
      </c>
      <c r="C12" s="15" t="s">
        <v>41</v>
      </c>
      <c r="D12" s="257">
        <v>0</v>
      </c>
      <c r="E12" s="151">
        <f t="shared" si="0"/>
        <v>0</v>
      </c>
      <c r="F12" s="155">
        <f t="shared" si="1"/>
        <v>0</v>
      </c>
      <c r="G12" s="158">
        <v>12</v>
      </c>
      <c r="H12" s="155">
        <f t="shared" si="4"/>
        <v>0</v>
      </c>
      <c r="I12" s="155">
        <f t="shared" si="5"/>
        <v>0</v>
      </c>
    </row>
    <row r="13" spans="1:9" x14ac:dyDescent="0.2">
      <c r="A13" s="26" t="s">
        <v>108</v>
      </c>
      <c r="B13" s="16" t="s">
        <v>44</v>
      </c>
      <c r="C13" s="15" t="s">
        <v>45</v>
      </c>
      <c r="D13" s="257">
        <v>0</v>
      </c>
      <c r="E13" s="151">
        <f t="shared" si="0"/>
        <v>0</v>
      </c>
      <c r="F13" s="155">
        <f t="shared" si="1"/>
        <v>0</v>
      </c>
      <c r="G13" s="158">
        <v>32</v>
      </c>
      <c r="H13" s="155">
        <f t="shared" si="4"/>
        <v>0</v>
      </c>
      <c r="I13" s="155">
        <f t="shared" si="5"/>
        <v>0</v>
      </c>
    </row>
    <row r="14" spans="1:9" x14ac:dyDescent="0.2">
      <c r="A14" s="26" t="s">
        <v>108</v>
      </c>
      <c r="B14" s="16" t="s">
        <v>46</v>
      </c>
      <c r="C14" s="15" t="s">
        <v>71</v>
      </c>
      <c r="D14" s="257">
        <v>0</v>
      </c>
      <c r="E14" s="151">
        <f t="shared" si="0"/>
        <v>0</v>
      </c>
      <c r="F14" s="155">
        <f t="shared" si="1"/>
        <v>0</v>
      </c>
      <c r="G14" s="158">
        <v>8</v>
      </c>
      <c r="H14" s="155">
        <f t="shared" si="4"/>
        <v>0</v>
      </c>
      <c r="I14" s="155">
        <f t="shared" si="5"/>
        <v>0</v>
      </c>
    </row>
    <row r="15" spans="1:9" x14ac:dyDescent="0.2">
      <c r="A15" s="26" t="s">
        <v>108</v>
      </c>
      <c r="B15" s="16" t="s">
        <v>48</v>
      </c>
      <c r="C15" s="15" t="s">
        <v>41</v>
      </c>
      <c r="D15" s="257">
        <v>0</v>
      </c>
      <c r="E15" s="151">
        <f t="shared" si="0"/>
        <v>0</v>
      </c>
      <c r="F15" s="155">
        <f t="shared" si="1"/>
        <v>0</v>
      </c>
      <c r="G15" s="158">
        <v>106</v>
      </c>
      <c r="H15" s="155">
        <f t="shared" si="4"/>
        <v>0</v>
      </c>
      <c r="I15" s="155">
        <f t="shared" si="5"/>
        <v>0</v>
      </c>
    </row>
    <row r="16" spans="1:9" x14ac:dyDescent="0.2">
      <c r="A16" s="285" t="s">
        <v>109</v>
      </c>
      <c r="B16" s="285"/>
      <c r="C16" s="123"/>
      <c r="D16" s="124"/>
      <c r="E16" s="124"/>
      <c r="F16" s="125"/>
      <c r="G16" s="126">
        <f>SUM(G7:G15)</f>
        <v>1097</v>
      </c>
      <c r="H16" s="83">
        <f>SUM(H7:H15)</f>
        <v>0</v>
      </c>
      <c r="I16" s="83">
        <f>SUM(I7:I15)</f>
        <v>0</v>
      </c>
    </row>
    <row r="19" spans="1:9" x14ac:dyDescent="0.2">
      <c r="A19" s="277" t="s">
        <v>110</v>
      </c>
      <c r="B19" s="277"/>
      <c r="C19" s="33"/>
      <c r="D19" s="37"/>
      <c r="E19" s="38"/>
      <c r="F19" s="6"/>
      <c r="G19" s="6"/>
      <c r="H19" s="6"/>
    </row>
    <row r="20" spans="1:9" ht="36" x14ac:dyDescent="0.2">
      <c r="A20" s="120" t="s">
        <v>28</v>
      </c>
      <c r="B20" s="120" t="s">
        <v>29</v>
      </c>
      <c r="C20" s="121" t="s">
        <v>30</v>
      </c>
      <c r="D20" s="119" t="s">
        <v>31</v>
      </c>
      <c r="E20" s="119" t="s">
        <v>3</v>
      </c>
      <c r="F20" s="119" t="s">
        <v>32</v>
      </c>
      <c r="G20" s="119" t="s">
        <v>33</v>
      </c>
      <c r="H20" s="122" t="s">
        <v>34</v>
      </c>
      <c r="I20" s="119" t="s">
        <v>35</v>
      </c>
    </row>
    <row r="21" spans="1:9" x14ac:dyDescent="0.2">
      <c r="A21" s="26" t="s">
        <v>108</v>
      </c>
      <c r="B21" s="35" t="s">
        <v>74</v>
      </c>
      <c r="C21" s="36" t="s">
        <v>41</v>
      </c>
      <c r="D21" s="257">
        <v>0</v>
      </c>
      <c r="E21" s="151">
        <f t="shared" ref="E21:E29" si="6">D21*21%</f>
        <v>0</v>
      </c>
      <c r="F21" s="155">
        <f t="shared" ref="F21:F29" si="7">D21+E21</f>
        <v>0</v>
      </c>
      <c r="G21" s="157">
        <v>251</v>
      </c>
      <c r="H21" s="155">
        <f t="shared" ref="H21:H29" si="8">D21*G21</f>
        <v>0</v>
      </c>
      <c r="I21" s="155">
        <f t="shared" ref="I21:I29" si="9">F21*G21</f>
        <v>0</v>
      </c>
    </row>
    <row r="22" spans="1:9" x14ac:dyDescent="0.2">
      <c r="A22" s="26" t="s">
        <v>108</v>
      </c>
      <c r="B22" s="35" t="s">
        <v>74</v>
      </c>
      <c r="C22" s="36" t="s">
        <v>71</v>
      </c>
      <c r="D22" s="257">
        <v>0</v>
      </c>
      <c r="E22" s="151">
        <f t="shared" si="6"/>
        <v>0</v>
      </c>
      <c r="F22" s="155">
        <f t="shared" si="7"/>
        <v>0</v>
      </c>
      <c r="G22" s="157">
        <v>29</v>
      </c>
      <c r="H22" s="155">
        <f t="shared" si="8"/>
        <v>0</v>
      </c>
      <c r="I22" s="155">
        <f t="shared" si="9"/>
        <v>0</v>
      </c>
    </row>
    <row r="23" spans="1:9" x14ac:dyDescent="0.2">
      <c r="A23" s="26" t="s">
        <v>108</v>
      </c>
      <c r="B23" s="48" t="s">
        <v>37</v>
      </c>
      <c r="C23" s="36" t="s">
        <v>71</v>
      </c>
      <c r="D23" s="257">
        <v>0</v>
      </c>
      <c r="E23" s="151">
        <f t="shared" si="6"/>
        <v>0</v>
      </c>
      <c r="F23" s="155">
        <f t="shared" si="7"/>
        <v>0</v>
      </c>
      <c r="G23" s="158">
        <v>28</v>
      </c>
      <c r="H23" s="155">
        <f t="shared" si="8"/>
        <v>0</v>
      </c>
      <c r="I23" s="155">
        <f t="shared" si="9"/>
        <v>0</v>
      </c>
    </row>
    <row r="24" spans="1:9" x14ac:dyDescent="0.2">
      <c r="A24" s="26" t="s">
        <v>108</v>
      </c>
      <c r="B24" s="16" t="s">
        <v>37</v>
      </c>
      <c r="C24" s="15" t="s">
        <v>41</v>
      </c>
      <c r="D24" s="257">
        <v>0</v>
      </c>
      <c r="E24" s="151">
        <f t="shared" si="6"/>
        <v>0</v>
      </c>
      <c r="F24" s="155">
        <f t="shared" si="7"/>
        <v>0</v>
      </c>
      <c r="G24" s="158">
        <v>628</v>
      </c>
      <c r="H24" s="155">
        <f t="shared" si="8"/>
        <v>0</v>
      </c>
      <c r="I24" s="155">
        <f t="shared" si="9"/>
        <v>0</v>
      </c>
    </row>
    <row r="25" spans="1:9" x14ac:dyDescent="0.2">
      <c r="A25" s="26" t="s">
        <v>108</v>
      </c>
      <c r="B25" s="16" t="s">
        <v>40</v>
      </c>
      <c r="C25" s="15" t="s">
        <v>71</v>
      </c>
      <c r="D25" s="257">
        <v>0</v>
      </c>
      <c r="E25" s="151">
        <f t="shared" si="6"/>
        <v>0</v>
      </c>
      <c r="F25" s="155">
        <f t="shared" si="7"/>
        <v>0</v>
      </c>
      <c r="G25" s="158">
        <v>3</v>
      </c>
      <c r="H25" s="155">
        <f t="shared" si="8"/>
        <v>0</v>
      </c>
      <c r="I25" s="155">
        <f t="shared" si="9"/>
        <v>0</v>
      </c>
    </row>
    <row r="26" spans="1:9" x14ac:dyDescent="0.2">
      <c r="A26" s="26" t="s">
        <v>108</v>
      </c>
      <c r="B26" s="16" t="s">
        <v>40</v>
      </c>
      <c r="C26" s="15" t="s">
        <v>41</v>
      </c>
      <c r="D26" s="257">
        <v>0</v>
      </c>
      <c r="E26" s="151">
        <f t="shared" si="6"/>
        <v>0</v>
      </c>
      <c r="F26" s="155">
        <f t="shared" si="7"/>
        <v>0</v>
      </c>
      <c r="G26" s="158">
        <v>12</v>
      </c>
      <c r="H26" s="155">
        <f t="shared" si="8"/>
        <v>0</v>
      </c>
      <c r="I26" s="155">
        <f t="shared" si="9"/>
        <v>0</v>
      </c>
    </row>
    <row r="27" spans="1:9" x14ac:dyDescent="0.2">
      <c r="A27" s="26" t="s">
        <v>108</v>
      </c>
      <c r="B27" s="16" t="s">
        <v>44</v>
      </c>
      <c r="C27" s="15" t="s">
        <v>45</v>
      </c>
      <c r="D27" s="257">
        <v>0</v>
      </c>
      <c r="E27" s="151">
        <f t="shared" si="6"/>
        <v>0</v>
      </c>
      <c r="F27" s="155">
        <f t="shared" si="7"/>
        <v>0</v>
      </c>
      <c r="G27" s="158">
        <v>32</v>
      </c>
      <c r="H27" s="155">
        <f t="shared" si="8"/>
        <v>0</v>
      </c>
      <c r="I27" s="155">
        <f t="shared" si="9"/>
        <v>0</v>
      </c>
    </row>
    <row r="28" spans="1:9" x14ac:dyDescent="0.2">
      <c r="A28" s="26" t="s">
        <v>108</v>
      </c>
      <c r="B28" s="16" t="s">
        <v>46</v>
      </c>
      <c r="C28" s="15" t="s">
        <v>71</v>
      </c>
      <c r="D28" s="257">
        <v>0</v>
      </c>
      <c r="E28" s="151">
        <f t="shared" si="6"/>
        <v>0</v>
      </c>
      <c r="F28" s="155">
        <f t="shared" si="7"/>
        <v>0</v>
      </c>
      <c r="G28" s="158">
        <v>8</v>
      </c>
      <c r="H28" s="155">
        <f t="shared" si="8"/>
        <v>0</v>
      </c>
      <c r="I28" s="155">
        <f t="shared" si="9"/>
        <v>0</v>
      </c>
    </row>
    <row r="29" spans="1:9" x14ac:dyDescent="0.2">
      <c r="A29" s="26" t="s">
        <v>108</v>
      </c>
      <c r="B29" s="16" t="s">
        <v>48</v>
      </c>
      <c r="C29" s="15" t="s">
        <v>41</v>
      </c>
      <c r="D29" s="257">
        <v>0</v>
      </c>
      <c r="E29" s="151">
        <f t="shared" si="6"/>
        <v>0</v>
      </c>
      <c r="F29" s="155">
        <f t="shared" si="7"/>
        <v>0</v>
      </c>
      <c r="G29" s="158">
        <v>106</v>
      </c>
      <c r="H29" s="155">
        <f t="shared" si="8"/>
        <v>0</v>
      </c>
      <c r="I29" s="155">
        <f t="shared" si="9"/>
        <v>0</v>
      </c>
    </row>
    <row r="30" spans="1:9" x14ac:dyDescent="0.2">
      <c r="A30" s="285" t="s">
        <v>109</v>
      </c>
      <c r="B30" s="285"/>
      <c r="C30" s="123"/>
      <c r="D30" s="124"/>
      <c r="E30" s="124"/>
      <c r="F30" s="125"/>
      <c r="G30" s="126">
        <f>SUM(G21:G29)</f>
        <v>1097</v>
      </c>
      <c r="H30" s="83">
        <f>SUM(H21:H29)</f>
        <v>0</v>
      </c>
      <c r="I30" s="83">
        <f>SUM(I21:I29)</f>
        <v>0</v>
      </c>
    </row>
    <row r="33" spans="1:9" x14ac:dyDescent="0.2">
      <c r="A33" s="277" t="s">
        <v>111</v>
      </c>
      <c r="B33" s="277"/>
      <c r="C33" s="33"/>
      <c r="D33" s="37"/>
      <c r="E33" s="38"/>
      <c r="F33" s="6"/>
      <c r="G33" s="6"/>
      <c r="H33" s="6"/>
    </row>
    <row r="34" spans="1:9" ht="36" x14ac:dyDescent="0.2">
      <c r="A34" s="120" t="s">
        <v>28</v>
      </c>
      <c r="B34" s="120" t="s">
        <v>29</v>
      </c>
      <c r="C34" s="121" t="s">
        <v>30</v>
      </c>
      <c r="D34" s="119" t="s">
        <v>31</v>
      </c>
      <c r="E34" s="119" t="s">
        <v>3</v>
      </c>
      <c r="F34" s="119" t="s">
        <v>32</v>
      </c>
      <c r="G34" s="119" t="s">
        <v>33</v>
      </c>
      <c r="H34" s="122" t="s">
        <v>34</v>
      </c>
      <c r="I34" s="119" t="s">
        <v>35</v>
      </c>
    </row>
    <row r="35" spans="1:9" x14ac:dyDescent="0.2">
      <c r="A35" s="26" t="s">
        <v>108</v>
      </c>
      <c r="B35" s="35" t="s">
        <v>74</v>
      </c>
      <c r="C35" s="36" t="s">
        <v>41</v>
      </c>
      <c r="D35" s="257">
        <v>0</v>
      </c>
      <c r="E35" s="151">
        <f t="shared" ref="E35:E43" si="10">D35*21%</f>
        <v>0</v>
      </c>
      <c r="F35" s="155">
        <f t="shared" ref="F35:F43" si="11">D35+E35</f>
        <v>0</v>
      </c>
      <c r="G35" s="157">
        <v>251</v>
      </c>
      <c r="H35" s="155">
        <f t="shared" ref="H35:H43" si="12">D35*G35</f>
        <v>0</v>
      </c>
      <c r="I35" s="155">
        <f t="shared" ref="I35:I43" si="13">F35*G35</f>
        <v>0</v>
      </c>
    </row>
    <row r="36" spans="1:9" x14ac:dyDescent="0.2">
      <c r="A36" s="26" t="s">
        <v>108</v>
      </c>
      <c r="B36" s="35" t="s">
        <v>74</v>
      </c>
      <c r="C36" s="36" t="s">
        <v>71</v>
      </c>
      <c r="D36" s="257">
        <v>0</v>
      </c>
      <c r="E36" s="151">
        <f t="shared" si="10"/>
        <v>0</v>
      </c>
      <c r="F36" s="155">
        <f t="shared" si="11"/>
        <v>0</v>
      </c>
      <c r="G36" s="157">
        <v>29</v>
      </c>
      <c r="H36" s="155">
        <f t="shared" si="12"/>
        <v>0</v>
      </c>
      <c r="I36" s="155">
        <f t="shared" si="13"/>
        <v>0</v>
      </c>
    </row>
    <row r="37" spans="1:9" x14ac:dyDescent="0.2">
      <c r="A37" s="26" t="s">
        <v>108</v>
      </c>
      <c r="B37" s="48" t="s">
        <v>37</v>
      </c>
      <c r="C37" s="36" t="s">
        <v>71</v>
      </c>
      <c r="D37" s="257">
        <v>0</v>
      </c>
      <c r="E37" s="151">
        <f t="shared" si="10"/>
        <v>0</v>
      </c>
      <c r="F37" s="155">
        <f t="shared" si="11"/>
        <v>0</v>
      </c>
      <c r="G37" s="158">
        <v>28</v>
      </c>
      <c r="H37" s="155">
        <f t="shared" si="12"/>
        <v>0</v>
      </c>
      <c r="I37" s="155">
        <f t="shared" si="13"/>
        <v>0</v>
      </c>
    </row>
    <row r="38" spans="1:9" x14ac:dyDescent="0.2">
      <c r="A38" s="26" t="s">
        <v>108</v>
      </c>
      <c r="B38" s="16" t="s">
        <v>37</v>
      </c>
      <c r="C38" s="15" t="s">
        <v>41</v>
      </c>
      <c r="D38" s="257">
        <v>0</v>
      </c>
      <c r="E38" s="151">
        <f t="shared" si="10"/>
        <v>0</v>
      </c>
      <c r="F38" s="155">
        <f t="shared" si="11"/>
        <v>0</v>
      </c>
      <c r="G38" s="158">
        <v>628</v>
      </c>
      <c r="H38" s="155">
        <f t="shared" si="12"/>
        <v>0</v>
      </c>
      <c r="I38" s="155">
        <f t="shared" si="13"/>
        <v>0</v>
      </c>
    </row>
    <row r="39" spans="1:9" x14ac:dyDescent="0.2">
      <c r="A39" s="26" t="s">
        <v>108</v>
      </c>
      <c r="B39" s="16" t="s">
        <v>40</v>
      </c>
      <c r="C39" s="15" t="s">
        <v>71</v>
      </c>
      <c r="D39" s="257">
        <v>0</v>
      </c>
      <c r="E39" s="151">
        <f t="shared" si="10"/>
        <v>0</v>
      </c>
      <c r="F39" s="155">
        <f t="shared" si="11"/>
        <v>0</v>
      </c>
      <c r="G39" s="158">
        <v>3</v>
      </c>
      <c r="H39" s="155">
        <f t="shared" si="12"/>
        <v>0</v>
      </c>
      <c r="I39" s="155">
        <f t="shared" si="13"/>
        <v>0</v>
      </c>
    </row>
    <row r="40" spans="1:9" x14ac:dyDescent="0.2">
      <c r="A40" s="26" t="s">
        <v>108</v>
      </c>
      <c r="B40" s="16" t="s">
        <v>40</v>
      </c>
      <c r="C40" s="15" t="s">
        <v>41</v>
      </c>
      <c r="D40" s="257">
        <v>0</v>
      </c>
      <c r="E40" s="151">
        <f t="shared" si="10"/>
        <v>0</v>
      </c>
      <c r="F40" s="155">
        <f t="shared" si="11"/>
        <v>0</v>
      </c>
      <c r="G40" s="158">
        <v>12</v>
      </c>
      <c r="H40" s="155">
        <f t="shared" si="12"/>
        <v>0</v>
      </c>
      <c r="I40" s="155">
        <f t="shared" si="13"/>
        <v>0</v>
      </c>
    </row>
    <row r="41" spans="1:9" x14ac:dyDescent="0.2">
      <c r="A41" s="26" t="s">
        <v>108</v>
      </c>
      <c r="B41" s="16" t="s">
        <v>44</v>
      </c>
      <c r="C41" s="15" t="s">
        <v>45</v>
      </c>
      <c r="D41" s="257">
        <v>0</v>
      </c>
      <c r="E41" s="151">
        <f t="shared" si="10"/>
        <v>0</v>
      </c>
      <c r="F41" s="155">
        <f t="shared" si="11"/>
        <v>0</v>
      </c>
      <c r="G41" s="158">
        <v>32</v>
      </c>
      <c r="H41" s="155">
        <f t="shared" si="12"/>
        <v>0</v>
      </c>
      <c r="I41" s="155">
        <f t="shared" si="13"/>
        <v>0</v>
      </c>
    </row>
    <row r="42" spans="1:9" x14ac:dyDescent="0.2">
      <c r="A42" s="26" t="s">
        <v>108</v>
      </c>
      <c r="B42" s="16" t="s">
        <v>112</v>
      </c>
      <c r="C42" s="15" t="s">
        <v>71</v>
      </c>
      <c r="D42" s="257">
        <v>0</v>
      </c>
      <c r="E42" s="151">
        <f t="shared" si="10"/>
        <v>0</v>
      </c>
      <c r="F42" s="155">
        <f t="shared" si="11"/>
        <v>0</v>
      </c>
      <c r="G42" s="158">
        <v>8</v>
      </c>
      <c r="H42" s="155">
        <f t="shared" si="12"/>
        <v>0</v>
      </c>
      <c r="I42" s="155">
        <f t="shared" si="13"/>
        <v>0</v>
      </c>
    </row>
    <row r="43" spans="1:9" x14ac:dyDescent="0.2">
      <c r="A43" s="26" t="s">
        <v>108</v>
      </c>
      <c r="B43" s="16" t="s">
        <v>48</v>
      </c>
      <c r="C43" s="15" t="s">
        <v>41</v>
      </c>
      <c r="D43" s="257">
        <v>0</v>
      </c>
      <c r="E43" s="151">
        <f t="shared" si="10"/>
        <v>0</v>
      </c>
      <c r="F43" s="155">
        <f t="shared" si="11"/>
        <v>0</v>
      </c>
      <c r="G43" s="158">
        <v>106</v>
      </c>
      <c r="H43" s="155">
        <f t="shared" si="12"/>
        <v>0</v>
      </c>
      <c r="I43" s="155">
        <f t="shared" si="13"/>
        <v>0</v>
      </c>
    </row>
    <row r="44" spans="1:9" x14ac:dyDescent="0.2">
      <c r="A44" s="285" t="s">
        <v>109</v>
      </c>
      <c r="B44" s="285"/>
      <c r="C44" s="123"/>
      <c r="D44" s="124"/>
      <c r="E44" s="124"/>
      <c r="F44" s="125"/>
      <c r="G44" s="126">
        <f>SUM(G35:G43)</f>
        <v>1097</v>
      </c>
      <c r="H44" s="83">
        <f>SUM(H35:H43)</f>
        <v>0</v>
      </c>
      <c r="I44" s="83">
        <f>SUM(I35:I43)</f>
        <v>0</v>
      </c>
    </row>
    <row r="45" spans="1:9" s="30" customFormat="1" x14ac:dyDescent="0.2">
      <c r="B45" s="49"/>
      <c r="C45" s="49"/>
      <c r="D45" s="41"/>
      <c r="E45" s="41"/>
      <c r="F45" s="42"/>
      <c r="G45" s="43"/>
      <c r="H45" s="42"/>
      <c r="I45" s="42"/>
    </row>
    <row r="46" spans="1:9" s="30" customFormat="1" x14ac:dyDescent="0.2">
      <c r="B46" s="49"/>
      <c r="C46" s="49"/>
      <c r="D46" s="41"/>
      <c r="E46" s="41"/>
      <c r="F46" s="42"/>
      <c r="G46" s="43"/>
      <c r="H46" s="42"/>
      <c r="I46" s="42"/>
    </row>
    <row r="47" spans="1:9" x14ac:dyDescent="0.2">
      <c r="A47" s="277" t="s">
        <v>113</v>
      </c>
      <c r="B47" s="277"/>
      <c r="C47" s="33"/>
      <c r="D47" s="37"/>
      <c r="E47" s="38"/>
      <c r="F47" s="6"/>
      <c r="G47" s="6"/>
      <c r="H47" s="6"/>
    </row>
    <row r="48" spans="1:9" ht="48" x14ac:dyDescent="0.2">
      <c r="A48" s="120" t="s">
        <v>28</v>
      </c>
      <c r="B48" s="120" t="s">
        <v>29</v>
      </c>
      <c r="C48" s="121" t="s">
        <v>30</v>
      </c>
      <c r="D48" s="119" t="s">
        <v>31</v>
      </c>
      <c r="E48" s="130" t="s">
        <v>3</v>
      </c>
      <c r="F48" s="128" t="s">
        <v>77</v>
      </c>
      <c r="G48" s="128" t="s">
        <v>33</v>
      </c>
      <c r="H48" s="127" t="s">
        <v>89</v>
      </c>
      <c r="I48" s="128" t="s">
        <v>90</v>
      </c>
    </row>
    <row r="49" spans="1:9" x14ac:dyDescent="0.2">
      <c r="A49" s="26" t="s">
        <v>114</v>
      </c>
      <c r="B49" s="35" t="s">
        <v>74</v>
      </c>
      <c r="C49" s="36" t="s">
        <v>41</v>
      </c>
      <c r="D49" s="257">
        <v>0</v>
      </c>
      <c r="E49" s="151">
        <f t="shared" ref="E49:E57" si="14">D49*21%</f>
        <v>0</v>
      </c>
      <c r="F49" s="155">
        <f t="shared" ref="F49:F57" si="15">D49+E49</f>
        <v>0</v>
      </c>
      <c r="G49" s="157">
        <v>251</v>
      </c>
      <c r="H49" s="155">
        <f t="shared" ref="H49:H57" si="16">D49*G49</f>
        <v>0</v>
      </c>
      <c r="I49" s="155">
        <f t="shared" ref="I49:I57" si="17">F49*G49</f>
        <v>0</v>
      </c>
    </row>
    <row r="50" spans="1:9" x14ac:dyDescent="0.2">
      <c r="A50" s="26" t="s">
        <v>114</v>
      </c>
      <c r="B50" s="35" t="s">
        <v>74</v>
      </c>
      <c r="C50" s="36" t="s">
        <v>71</v>
      </c>
      <c r="D50" s="257">
        <v>0</v>
      </c>
      <c r="E50" s="151">
        <f t="shared" si="14"/>
        <v>0</v>
      </c>
      <c r="F50" s="155">
        <f t="shared" si="15"/>
        <v>0</v>
      </c>
      <c r="G50" s="157">
        <v>29</v>
      </c>
      <c r="H50" s="155">
        <f t="shared" si="16"/>
        <v>0</v>
      </c>
      <c r="I50" s="155">
        <f t="shared" si="17"/>
        <v>0</v>
      </c>
    </row>
    <row r="51" spans="1:9" x14ac:dyDescent="0.2">
      <c r="A51" s="26" t="s">
        <v>114</v>
      </c>
      <c r="B51" s="48" t="s">
        <v>37</v>
      </c>
      <c r="C51" s="36" t="s">
        <v>71</v>
      </c>
      <c r="D51" s="257">
        <v>0</v>
      </c>
      <c r="E51" s="151">
        <f t="shared" si="14"/>
        <v>0</v>
      </c>
      <c r="F51" s="155">
        <f t="shared" si="15"/>
        <v>0</v>
      </c>
      <c r="G51" s="158">
        <v>28</v>
      </c>
      <c r="H51" s="155">
        <f t="shared" si="16"/>
        <v>0</v>
      </c>
      <c r="I51" s="155">
        <f t="shared" si="17"/>
        <v>0</v>
      </c>
    </row>
    <row r="52" spans="1:9" x14ac:dyDescent="0.2">
      <c r="A52" s="26" t="s">
        <v>114</v>
      </c>
      <c r="B52" s="16" t="s">
        <v>37</v>
      </c>
      <c r="C52" s="15" t="s">
        <v>41</v>
      </c>
      <c r="D52" s="257">
        <v>0</v>
      </c>
      <c r="E52" s="151">
        <f t="shared" si="14"/>
        <v>0</v>
      </c>
      <c r="F52" s="155">
        <f t="shared" si="15"/>
        <v>0</v>
      </c>
      <c r="G52" s="158">
        <v>628</v>
      </c>
      <c r="H52" s="155">
        <f t="shared" si="16"/>
        <v>0</v>
      </c>
      <c r="I52" s="155">
        <f t="shared" si="17"/>
        <v>0</v>
      </c>
    </row>
    <row r="53" spans="1:9" x14ac:dyDescent="0.2">
      <c r="A53" s="26" t="s">
        <v>114</v>
      </c>
      <c r="B53" s="16" t="s">
        <v>40</v>
      </c>
      <c r="C53" s="15" t="s">
        <v>71</v>
      </c>
      <c r="D53" s="257">
        <v>0</v>
      </c>
      <c r="E53" s="151">
        <f t="shared" si="14"/>
        <v>0</v>
      </c>
      <c r="F53" s="155">
        <f t="shared" si="15"/>
        <v>0</v>
      </c>
      <c r="G53" s="158">
        <v>3</v>
      </c>
      <c r="H53" s="155">
        <f t="shared" si="16"/>
        <v>0</v>
      </c>
      <c r="I53" s="155">
        <f t="shared" si="17"/>
        <v>0</v>
      </c>
    </row>
    <row r="54" spans="1:9" x14ac:dyDescent="0.2">
      <c r="A54" s="26" t="s">
        <v>114</v>
      </c>
      <c r="B54" s="16" t="s">
        <v>40</v>
      </c>
      <c r="C54" s="15" t="s">
        <v>41</v>
      </c>
      <c r="D54" s="257">
        <v>0</v>
      </c>
      <c r="E54" s="151">
        <f t="shared" si="14"/>
        <v>0</v>
      </c>
      <c r="F54" s="155">
        <f t="shared" si="15"/>
        <v>0</v>
      </c>
      <c r="G54" s="158">
        <v>12</v>
      </c>
      <c r="H54" s="155">
        <f t="shared" si="16"/>
        <v>0</v>
      </c>
      <c r="I54" s="155">
        <f t="shared" si="17"/>
        <v>0</v>
      </c>
    </row>
    <row r="55" spans="1:9" x14ac:dyDescent="0.2">
      <c r="A55" s="26" t="s">
        <v>114</v>
      </c>
      <c r="B55" s="16" t="s">
        <v>44</v>
      </c>
      <c r="C55" s="15" t="s">
        <v>45</v>
      </c>
      <c r="D55" s="257">
        <v>0</v>
      </c>
      <c r="E55" s="151">
        <f t="shared" si="14"/>
        <v>0</v>
      </c>
      <c r="F55" s="155">
        <f t="shared" si="15"/>
        <v>0</v>
      </c>
      <c r="G55" s="158">
        <v>32</v>
      </c>
      <c r="H55" s="155">
        <f t="shared" si="16"/>
        <v>0</v>
      </c>
      <c r="I55" s="155">
        <f t="shared" si="17"/>
        <v>0</v>
      </c>
    </row>
    <row r="56" spans="1:9" x14ac:dyDescent="0.2">
      <c r="A56" s="26" t="s">
        <v>114</v>
      </c>
      <c r="B56" s="16" t="s">
        <v>112</v>
      </c>
      <c r="C56" s="15" t="s">
        <v>71</v>
      </c>
      <c r="D56" s="257">
        <v>0</v>
      </c>
      <c r="E56" s="151">
        <f t="shared" si="14"/>
        <v>0</v>
      </c>
      <c r="F56" s="155">
        <f t="shared" si="15"/>
        <v>0</v>
      </c>
      <c r="G56" s="158">
        <v>8</v>
      </c>
      <c r="H56" s="155">
        <f t="shared" si="16"/>
        <v>0</v>
      </c>
      <c r="I56" s="155">
        <f t="shared" si="17"/>
        <v>0</v>
      </c>
    </row>
    <row r="57" spans="1:9" x14ac:dyDescent="0.2">
      <c r="A57" s="26" t="s">
        <v>114</v>
      </c>
      <c r="B57" s="16" t="s">
        <v>48</v>
      </c>
      <c r="C57" s="15" t="s">
        <v>41</v>
      </c>
      <c r="D57" s="257">
        <v>0</v>
      </c>
      <c r="E57" s="151">
        <f t="shared" si="14"/>
        <v>0</v>
      </c>
      <c r="F57" s="155">
        <f t="shared" si="15"/>
        <v>0</v>
      </c>
      <c r="G57" s="158">
        <v>106</v>
      </c>
      <c r="H57" s="155">
        <f t="shared" si="16"/>
        <v>0</v>
      </c>
      <c r="I57" s="155">
        <f t="shared" si="17"/>
        <v>0</v>
      </c>
    </row>
    <row r="58" spans="1:9" x14ac:dyDescent="0.2">
      <c r="A58" s="285" t="s">
        <v>109</v>
      </c>
      <c r="B58" s="285"/>
      <c r="C58" s="123"/>
      <c r="D58" s="124"/>
      <c r="E58" s="124"/>
      <c r="F58" s="125"/>
      <c r="G58" s="126">
        <f>SUM(G49:G57)</f>
        <v>1097</v>
      </c>
      <c r="H58" s="83">
        <f>SUM(H49:H57)</f>
        <v>0</v>
      </c>
      <c r="I58" s="83">
        <f>SUM(I49:I57)</f>
        <v>0</v>
      </c>
    </row>
    <row r="59" spans="1:9" x14ac:dyDescent="0.2">
      <c r="B59" s="49"/>
      <c r="C59" s="49"/>
      <c r="D59" s="41"/>
      <c r="E59" s="51"/>
      <c r="F59" s="42"/>
      <c r="G59" s="43"/>
      <c r="H59" s="50"/>
      <c r="I59" s="50"/>
    </row>
    <row r="60" spans="1:9" x14ac:dyDescent="0.2">
      <c r="A60" s="277" t="s">
        <v>115</v>
      </c>
      <c r="B60" s="277"/>
      <c r="C60" s="33"/>
      <c r="D60" s="37"/>
      <c r="E60" s="38"/>
      <c r="F60" s="6"/>
      <c r="G60" s="6"/>
      <c r="H60" s="6"/>
    </row>
    <row r="61" spans="1:9" ht="36" x14ac:dyDescent="0.2">
      <c r="A61" s="120" t="s">
        <v>28</v>
      </c>
      <c r="B61" s="120" t="s">
        <v>29</v>
      </c>
      <c r="C61" s="121" t="s">
        <v>30</v>
      </c>
      <c r="D61" s="258" t="s">
        <v>31</v>
      </c>
      <c r="E61" s="119" t="s">
        <v>3</v>
      </c>
      <c r="F61" s="119" t="s">
        <v>32</v>
      </c>
      <c r="G61" s="119" t="s">
        <v>33</v>
      </c>
      <c r="H61" s="122" t="s">
        <v>34</v>
      </c>
      <c r="I61" s="119" t="s">
        <v>35</v>
      </c>
    </row>
    <row r="62" spans="1:9" x14ac:dyDescent="0.2">
      <c r="A62" s="26" t="s">
        <v>116</v>
      </c>
      <c r="B62" s="35" t="s">
        <v>74</v>
      </c>
      <c r="C62" s="36" t="s">
        <v>41</v>
      </c>
      <c r="D62" s="257">
        <v>0</v>
      </c>
      <c r="E62" s="151">
        <f t="shared" ref="E62:E70" si="18">D62*21%</f>
        <v>0</v>
      </c>
      <c r="F62" s="155">
        <f t="shared" ref="F62:F70" si="19">D62+E62</f>
        <v>0</v>
      </c>
      <c r="G62" s="157">
        <v>251</v>
      </c>
      <c r="H62" s="155">
        <f t="shared" ref="H62:H70" si="20">D62*G62</f>
        <v>0</v>
      </c>
      <c r="I62" s="155">
        <f t="shared" ref="I62:I70" si="21">F62*G62</f>
        <v>0</v>
      </c>
    </row>
    <row r="63" spans="1:9" x14ac:dyDescent="0.2">
      <c r="A63" s="26" t="s">
        <v>116</v>
      </c>
      <c r="B63" s="35" t="s">
        <v>74</v>
      </c>
      <c r="C63" s="36" t="s">
        <v>71</v>
      </c>
      <c r="D63" s="257">
        <v>0</v>
      </c>
      <c r="E63" s="151">
        <f t="shared" si="18"/>
        <v>0</v>
      </c>
      <c r="F63" s="155">
        <f t="shared" si="19"/>
        <v>0</v>
      </c>
      <c r="G63" s="157">
        <v>29</v>
      </c>
      <c r="H63" s="155">
        <f t="shared" si="20"/>
        <v>0</v>
      </c>
      <c r="I63" s="155">
        <f t="shared" si="21"/>
        <v>0</v>
      </c>
    </row>
    <row r="64" spans="1:9" x14ac:dyDescent="0.2">
      <c r="A64" s="26" t="s">
        <v>116</v>
      </c>
      <c r="B64" s="16" t="s">
        <v>37</v>
      </c>
      <c r="C64" s="15" t="s">
        <v>71</v>
      </c>
      <c r="D64" s="257">
        <v>0</v>
      </c>
      <c r="E64" s="151">
        <f t="shared" si="18"/>
        <v>0</v>
      </c>
      <c r="F64" s="155">
        <f t="shared" si="19"/>
        <v>0</v>
      </c>
      <c r="G64" s="158">
        <v>28</v>
      </c>
      <c r="H64" s="155">
        <f t="shared" si="20"/>
        <v>0</v>
      </c>
      <c r="I64" s="155">
        <f t="shared" si="21"/>
        <v>0</v>
      </c>
    </row>
    <row r="65" spans="1:9" x14ac:dyDescent="0.2">
      <c r="A65" s="26" t="s">
        <v>116</v>
      </c>
      <c r="B65" s="16" t="s">
        <v>37</v>
      </c>
      <c r="C65" s="15" t="s">
        <v>41</v>
      </c>
      <c r="D65" s="257">
        <v>0</v>
      </c>
      <c r="E65" s="151">
        <f t="shared" si="18"/>
        <v>0</v>
      </c>
      <c r="F65" s="155">
        <f t="shared" si="19"/>
        <v>0</v>
      </c>
      <c r="G65" s="158">
        <v>628</v>
      </c>
      <c r="H65" s="155">
        <f t="shared" si="20"/>
        <v>0</v>
      </c>
      <c r="I65" s="155">
        <f t="shared" si="21"/>
        <v>0</v>
      </c>
    </row>
    <row r="66" spans="1:9" x14ac:dyDescent="0.2">
      <c r="A66" s="26" t="s">
        <v>116</v>
      </c>
      <c r="B66" s="16" t="s">
        <v>40</v>
      </c>
      <c r="C66" s="15" t="s">
        <v>71</v>
      </c>
      <c r="D66" s="257">
        <v>0</v>
      </c>
      <c r="E66" s="151">
        <f t="shared" si="18"/>
        <v>0</v>
      </c>
      <c r="F66" s="155">
        <f t="shared" si="19"/>
        <v>0</v>
      </c>
      <c r="G66" s="158">
        <v>3</v>
      </c>
      <c r="H66" s="155">
        <f t="shared" si="20"/>
        <v>0</v>
      </c>
      <c r="I66" s="155">
        <f t="shared" si="21"/>
        <v>0</v>
      </c>
    </row>
    <row r="67" spans="1:9" x14ac:dyDescent="0.2">
      <c r="A67" s="26" t="s">
        <v>116</v>
      </c>
      <c r="B67" s="16" t="s">
        <v>40</v>
      </c>
      <c r="C67" s="15" t="s">
        <v>41</v>
      </c>
      <c r="D67" s="257">
        <v>0</v>
      </c>
      <c r="E67" s="151">
        <f t="shared" si="18"/>
        <v>0</v>
      </c>
      <c r="F67" s="155">
        <f t="shared" si="19"/>
        <v>0</v>
      </c>
      <c r="G67" s="158">
        <v>12</v>
      </c>
      <c r="H67" s="155">
        <f t="shared" si="20"/>
        <v>0</v>
      </c>
      <c r="I67" s="155">
        <f t="shared" si="21"/>
        <v>0</v>
      </c>
    </row>
    <row r="68" spans="1:9" x14ac:dyDescent="0.2">
      <c r="A68" s="26" t="s">
        <v>116</v>
      </c>
      <c r="B68" s="16" t="s">
        <v>44</v>
      </c>
      <c r="C68" s="15" t="s">
        <v>45</v>
      </c>
      <c r="D68" s="257">
        <v>0</v>
      </c>
      <c r="E68" s="151">
        <f t="shared" si="18"/>
        <v>0</v>
      </c>
      <c r="F68" s="155">
        <f t="shared" si="19"/>
        <v>0</v>
      </c>
      <c r="G68" s="158">
        <v>32</v>
      </c>
      <c r="H68" s="155">
        <f t="shared" si="20"/>
        <v>0</v>
      </c>
      <c r="I68" s="155">
        <f t="shared" si="21"/>
        <v>0</v>
      </c>
    </row>
    <row r="69" spans="1:9" x14ac:dyDescent="0.2">
      <c r="A69" s="26" t="s">
        <v>116</v>
      </c>
      <c r="B69" s="16" t="s">
        <v>112</v>
      </c>
      <c r="C69" s="15" t="s">
        <v>71</v>
      </c>
      <c r="D69" s="257">
        <v>0</v>
      </c>
      <c r="E69" s="151">
        <f t="shared" si="18"/>
        <v>0</v>
      </c>
      <c r="F69" s="155">
        <f t="shared" si="19"/>
        <v>0</v>
      </c>
      <c r="G69" s="158">
        <v>8</v>
      </c>
      <c r="H69" s="155">
        <f t="shared" si="20"/>
        <v>0</v>
      </c>
      <c r="I69" s="155">
        <f t="shared" si="21"/>
        <v>0</v>
      </c>
    </row>
    <row r="70" spans="1:9" x14ac:dyDescent="0.2">
      <c r="A70" s="26" t="s">
        <v>116</v>
      </c>
      <c r="B70" s="16" t="s">
        <v>48</v>
      </c>
      <c r="C70" s="15" t="s">
        <v>41</v>
      </c>
      <c r="D70" s="257">
        <v>0</v>
      </c>
      <c r="E70" s="151">
        <f t="shared" si="18"/>
        <v>0</v>
      </c>
      <c r="F70" s="155">
        <f t="shared" si="19"/>
        <v>0</v>
      </c>
      <c r="G70" s="158">
        <v>106</v>
      </c>
      <c r="H70" s="155">
        <f t="shared" si="20"/>
        <v>0</v>
      </c>
      <c r="I70" s="155">
        <f t="shared" si="21"/>
        <v>0</v>
      </c>
    </row>
    <row r="71" spans="1:9" x14ac:dyDescent="0.2">
      <c r="A71" s="285" t="s">
        <v>109</v>
      </c>
      <c r="B71" s="285"/>
      <c r="C71" s="123"/>
      <c r="D71" s="124"/>
      <c r="E71" s="124"/>
      <c r="F71" s="125"/>
      <c r="G71" s="126">
        <f>SUM(G62:G70)</f>
        <v>1097</v>
      </c>
      <c r="H71" s="83">
        <f>SUM(H62:H70)</f>
        <v>0</v>
      </c>
      <c r="I71" s="83">
        <f>SUM(I62:I70)</f>
        <v>0</v>
      </c>
    </row>
    <row r="72" spans="1:9" x14ac:dyDescent="0.2">
      <c r="D72" s="27"/>
      <c r="E72" s="27"/>
    </row>
    <row r="73" spans="1:9" x14ac:dyDescent="0.2">
      <c r="D73" s="27"/>
      <c r="E73" s="27"/>
    </row>
    <row r="74" spans="1:9" x14ac:dyDescent="0.2">
      <c r="A74" s="277" t="s">
        <v>117</v>
      </c>
      <c r="B74" s="277"/>
      <c r="C74" s="33"/>
      <c r="D74" s="37"/>
      <c r="E74" s="38"/>
      <c r="F74" s="6"/>
      <c r="G74" s="6"/>
      <c r="H74" s="6"/>
    </row>
    <row r="75" spans="1:9" ht="36" x14ac:dyDescent="0.2">
      <c r="A75" s="120" t="s">
        <v>28</v>
      </c>
      <c r="B75" s="120" t="s">
        <v>29</v>
      </c>
      <c r="C75" s="121" t="s">
        <v>30</v>
      </c>
      <c r="D75" s="119" t="s">
        <v>31</v>
      </c>
      <c r="E75" s="119" t="s">
        <v>3</v>
      </c>
      <c r="F75" s="119" t="s">
        <v>32</v>
      </c>
      <c r="G75" s="119" t="s">
        <v>33</v>
      </c>
      <c r="H75" s="122" t="s">
        <v>34</v>
      </c>
      <c r="I75" s="119" t="s">
        <v>35</v>
      </c>
    </row>
    <row r="76" spans="1:9" x14ac:dyDescent="0.2">
      <c r="A76" s="26" t="s">
        <v>118</v>
      </c>
      <c r="B76" s="35" t="s">
        <v>74</v>
      </c>
      <c r="C76" s="36" t="s">
        <v>41</v>
      </c>
      <c r="D76" s="257">
        <v>0</v>
      </c>
      <c r="E76" s="151">
        <f t="shared" ref="E76:E84" si="22">D76*21%</f>
        <v>0</v>
      </c>
      <c r="F76" s="155">
        <f t="shared" ref="F76:F84" si="23">D76+E76</f>
        <v>0</v>
      </c>
      <c r="G76" s="157">
        <v>251</v>
      </c>
      <c r="H76" s="155">
        <f t="shared" ref="H76:H84" si="24">D76*G76</f>
        <v>0</v>
      </c>
      <c r="I76" s="155">
        <f t="shared" ref="I76:I84" si="25">F76*G76</f>
        <v>0</v>
      </c>
    </row>
    <row r="77" spans="1:9" x14ac:dyDescent="0.2">
      <c r="A77" s="26" t="s">
        <v>118</v>
      </c>
      <c r="B77" s="35" t="s">
        <v>74</v>
      </c>
      <c r="C77" s="36" t="s">
        <v>71</v>
      </c>
      <c r="D77" s="257">
        <v>0</v>
      </c>
      <c r="E77" s="151">
        <f t="shared" si="22"/>
        <v>0</v>
      </c>
      <c r="F77" s="155">
        <f t="shared" si="23"/>
        <v>0</v>
      </c>
      <c r="G77" s="157">
        <v>29</v>
      </c>
      <c r="H77" s="155">
        <f t="shared" si="24"/>
        <v>0</v>
      </c>
      <c r="I77" s="155">
        <f t="shared" si="25"/>
        <v>0</v>
      </c>
    </row>
    <row r="78" spans="1:9" x14ac:dyDescent="0.2">
      <c r="A78" s="26" t="s">
        <v>118</v>
      </c>
      <c r="B78" s="16" t="s">
        <v>37</v>
      </c>
      <c r="C78" s="15" t="s">
        <v>71</v>
      </c>
      <c r="D78" s="257">
        <v>0</v>
      </c>
      <c r="E78" s="151">
        <f t="shared" si="22"/>
        <v>0</v>
      </c>
      <c r="F78" s="155">
        <f t="shared" si="23"/>
        <v>0</v>
      </c>
      <c r="G78" s="158">
        <v>28</v>
      </c>
      <c r="H78" s="155">
        <f t="shared" si="24"/>
        <v>0</v>
      </c>
      <c r="I78" s="155">
        <f t="shared" si="25"/>
        <v>0</v>
      </c>
    </row>
    <row r="79" spans="1:9" x14ac:dyDescent="0.2">
      <c r="A79" s="26" t="s">
        <v>118</v>
      </c>
      <c r="B79" s="16" t="s">
        <v>37</v>
      </c>
      <c r="C79" s="15" t="s">
        <v>41</v>
      </c>
      <c r="D79" s="257">
        <v>0</v>
      </c>
      <c r="E79" s="151">
        <f t="shared" si="22"/>
        <v>0</v>
      </c>
      <c r="F79" s="155">
        <f t="shared" si="23"/>
        <v>0</v>
      </c>
      <c r="G79" s="158">
        <v>628</v>
      </c>
      <c r="H79" s="155">
        <f t="shared" si="24"/>
        <v>0</v>
      </c>
      <c r="I79" s="155">
        <f t="shared" si="25"/>
        <v>0</v>
      </c>
    </row>
    <row r="80" spans="1:9" x14ac:dyDescent="0.2">
      <c r="A80" s="26" t="s">
        <v>118</v>
      </c>
      <c r="B80" s="16" t="s">
        <v>40</v>
      </c>
      <c r="C80" s="15" t="s">
        <v>71</v>
      </c>
      <c r="D80" s="257">
        <v>0</v>
      </c>
      <c r="E80" s="151">
        <f t="shared" si="22"/>
        <v>0</v>
      </c>
      <c r="F80" s="155">
        <f t="shared" si="23"/>
        <v>0</v>
      </c>
      <c r="G80" s="158">
        <v>3</v>
      </c>
      <c r="H80" s="155">
        <f t="shared" si="24"/>
        <v>0</v>
      </c>
      <c r="I80" s="155">
        <f t="shared" si="25"/>
        <v>0</v>
      </c>
    </row>
    <row r="81" spans="1:9" x14ac:dyDescent="0.2">
      <c r="A81" s="26" t="s">
        <v>118</v>
      </c>
      <c r="B81" s="16" t="s">
        <v>40</v>
      </c>
      <c r="C81" s="15" t="s">
        <v>41</v>
      </c>
      <c r="D81" s="257">
        <v>0</v>
      </c>
      <c r="E81" s="151">
        <f t="shared" si="22"/>
        <v>0</v>
      </c>
      <c r="F81" s="155">
        <f t="shared" si="23"/>
        <v>0</v>
      </c>
      <c r="G81" s="158">
        <v>12</v>
      </c>
      <c r="H81" s="155">
        <f t="shared" si="24"/>
        <v>0</v>
      </c>
      <c r="I81" s="155">
        <f t="shared" si="25"/>
        <v>0</v>
      </c>
    </row>
    <row r="82" spans="1:9" x14ac:dyDescent="0.2">
      <c r="A82" s="26" t="s">
        <v>118</v>
      </c>
      <c r="B82" s="16" t="s">
        <v>44</v>
      </c>
      <c r="C82" s="15" t="s">
        <v>45</v>
      </c>
      <c r="D82" s="257">
        <v>0</v>
      </c>
      <c r="E82" s="151">
        <f t="shared" si="22"/>
        <v>0</v>
      </c>
      <c r="F82" s="155">
        <f t="shared" si="23"/>
        <v>0</v>
      </c>
      <c r="G82" s="158">
        <v>32</v>
      </c>
      <c r="H82" s="155">
        <f t="shared" si="24"/>
        <v>0</v>
      </c>
      <c r="I82" s="155">
        <f t="shared" si="25"/>
        <v>0</v>
      </c>
    </row>
    <row r="83" spans="1:9" x14ac:dyDescent="0.2">
      <c r="A83" s="26" t="s">
        <v>118</v>
      </c>
      <c r="B83" s="16" t="s">
        <v>112</v>
      </c>
      <c r="C83" s="15" t="s">
        <v>71</v>
      </c>
      <c r="D83" s="257">
        <v>0</v>
      </c>
      <c r="E83" s="151">
        <f t="shared" si="22"/>
        <v>0</v>
      </c>
      <c r="F83" s="155">
        <f t="shared" ref="F83" si="26">D83+E83</f>
        <v>0</v>
      </c>
      <c r="G83" s="158">
        <v>8</v>
      </c>
      <c r="H83" s="155">
        <f t="shared" si="24"/>
        <v>0</v>
      </c>
      <c r="I83" s="155">
        <f t="shared" si="25"/>
        <v>0</v>
      </c>
    </row>
    <row r="84" spans="1:9" x14ac:dyDescent="0.2">
      <c r="A84" s="26" t="s">
        <v>118</v>
      </c>
      <c r="B84" s="16" t="s">
        <v>48</v>
      </c>
      <c r="C84" s="15" t="s">
        <v>41</v>
      </c>
      <c r="D84" s="257">
        <v>0</v>
      </c>
      <c r="E84" s="151">
        <f t="shared" si="22"/>
        <v>0</v>
      </c>
      <c r="F84" s="155">
        <f t="shared" si="23"/>
        <v>0</v>
      </c>
      <c r="G84" s="158">
        <v>106</v>
      </c>
      <c r="H84" s="155">
        <f t="shared" si="24"/>
        <v>0</v>
      </c>
      <c r="I84" s="155">
        <f t="shared" si="25"/>
        <v>0</v>
      </c>
    </row>
    <row r="85" spans="1:9" x14ac:dyDescent="0.2">
      <c r="A85" s="285" t="s">
        <v>109</v>
      </c>
      <c r="B85" s="285"/>
      <c r="C85" s="123"/>
      <c r="D85" s="124"/>
      <c r="E85" s="124"/>
      <c r="F85" s="125"/>
      <c r="G85" s="126">
        <f>SUM(G76:G84)</f>
        <v>1097</v>
      </c>
      <c r="H85" s="83">
        <f>SUM(H76:H84)</f>
        <v>0</v>
      </c>
      <c r="I85" s="83">
        <f>SUM(I76:I84)</f>
        <v>0</v>
      </c>
    </row>
    <row r="87" spans="1:9" x14ac:dyDescent="0.2">
      <c r="A87" s="277" t="s">
        <v>119</v>
      </c>
      <c r="B87" s="277"/>
      <c r="C87" s="33"/>
      <c r="D87" s="37"/>
      <c r="E87" s="38"/>
      <c r="F87" s="6"/>
      <c r="G87" s="6"/>
      <c r="H87" s="6"/>
    </row>
    <row r="88" spans="1:9" ht="36" x14ac:dyDescent="0.2">
      <c r="A88" s="120" t="s">
        <v>28</v>
      </c>
      <c r="B88" s="120" t="s">
        <v>29</v>
      </c>
      <c r="C88" s="121" t="s">
        <v>30</v>
      </c>
      <c r="D88" s="119" t="s">
        <v>31</v>
      </c>
      <c r="E88" s="119" t="s">
        <v>3</v>
      </c>
      <c r="F88" s="119" t="s">
        <v>32</v>
      </c>
      <c r="G88" s="119" t="s">
        <v>33</v>
      </c>
      <c r="H88" s="122" t="s">
        <v>34</v>
      </c>
      <c r="I88" s="119" t="s">
        <v>35</v>
      </c>
    </row>
    <row r="89" spans="1:9" x14ac:dyDescent="0.2">
      <c r="A89" s="26" t="s">
        <v>120</v>
      </c>
      <c r="B89" s="35" t="s">
        <v>74</v>
      </c>
      <c r="C89" s="36" t="s">
        <v>41</v>
      </c>
      <c r="D89" s="257">
        <v>0</v>
      </c>
      <c r="E89" s="151">
        <f t="shared" ref="E89:E97" si="27">D89*21%</f>
        <v>0</v>
      </c>
      <c r="F89" s="155">
        <f t="shared" ref="F89:F97" si="28">D89+E89</f>
        <v>0</v>
      </c>
      <c r="G89" s="157">
        <v>251</v>
      </c>
      <c r="H89" s="155">
        <f t="shared" ref="H89:H97" si="29">D89*G89</f>
        <v>0</v>
      </c>
      <c r="I89" s="155">
        <f t="shared" ref="I89:I97" si="30">F89*G89</f>
        <v>0</v>
      </c>
    </row>
    <row r="90" spans="1:9" x14ac:dyDescent="0.2">
      <c r="A90" s="26" t="s">
        <v>120</v>
      </c>
      <c r="B90" s="35" t="s">
        <v>74</v>
      </c>
      <c r="C90" s="36" t="s">
        <v>71</v>
      </c>
      <c r="D90" s="257">
        <v>0</v>
      </c>
      <c r="E90" s="151">
        <f t="shared" si="27"/>
        <v>0</v>
      </c>
      <c r="F90" s="155">
        <f t="shared" si="28"/>
        <v>0</v>
      </c>
      <c r="G90" s="157">
        <v>29</v>
      </c>
      <c r="H90" s="155">
        <f t="shared" si="29"/>
        <v>0</v>
      </c>
      <c r="I90" s="155">
        <f t="shared" si="30"/>
        <v>0</v>
      </c>
    </row>
    <row r="91" spans="1:9" x14ac:dyDescent="0.2">
      <c r="A91" s="26" t="s">
        <v>120</v>
      </c>
      <c r="B91" s="16" t="s">
        <v>37</v>
      </c>
      <c r="C91" s="15" t="s">
        <v>71</v>
      </c>
      <c r="D91" s="257">
        <v>0</v>
      </c>
      <c r="E91" s="151">
        <f t="shared" si="27"/>
        <v>0</v>
      </c>
      <c r="F91" s="155">
        <f t="shared" si="28"/>
        <v>0</v>
      </c>
      <c r="G91" s="158">
        <v>28</v>
      </c>
      <c r="H91" s="155">
        <f t="shared" si="29"/>
        <v>0</v>
      </c>
      <c r="I91" s="155">
        <f t="shared" si="30"/>
        <v>0</v>
      </c>
    </row>
    <row r="92" spans="1:9" x14ac:dyDescent="0.2">
      <c r="A92" s="26" t="s">
        <v>120</v>
      </c>
      <c r="B92" s="16" t="s">
        <v>37</v>
      </c>
      <c r="C92" s="15" t="s">
        <v>41</v>
      </c>
      <c r="D92" s="257">
        <v>0</v>
      </c>
      <c r="E92" s="151">
        <f t="shared" si="27"/>
        <v>0</v>
      </c>
      <c r="F92" s="155">
        <f t="shared" si="28"/>
        <v>0</v>
      </c>
      <c r="G92" s="158">
        <v>628</v>
      </c>
      <c r="H92" s="155">
        <f t="shared" si="29"/>
        <v>0</v>
      </c>
      <c r="I92" s="155">
        <f t="shared" si="30"/>
        <v>0</v>
      </c>
    </row>
    <row r="93" spans="1:9" x14ac:dyDescent="0.2">
      <c r="A93" s="26" t="s">
        <v>120</v>
      </c>
      <c r="B93" s="16" t="s">
        <v>40</v>
      </c>
      <c r="C93" s="15" t="s">
        <v>71</v>
      </c>
      <c r="D93" s="257">
        <v>0</v>
      </c>
      <c r="E93" s="151">
        <f t="shared" si="27"/>
        <v>0</v>
      </c>
      <c r="F93" s="155">
        <f t="shared" si="28"/>
        <v>0</v>
      </c>
      <c r="G93" s="158">
        <v>3</v>
      </c>
      <c r="H93" s="155">
        <f t="shared" si="29"/>
        <v>0</v>
      </c>
      <c r="I93" s="155">
        <f t="shared" si="30"/>
        <v>0</v>
      </c>
    </row>
    <row r="94" spans="1:9" x14ac:dyDescent="0.2">
      <c r="A94" s="26" t="s">
        <v>120</v>
      </c>
      <c r="B94" s="16" t="s">
        <v>40</v>
      </c>
      <c r="C94" s="15" t="s">
        <v>41</v>
      </c>
      <c r="D94" s="257">
        <v>0</v>
      </c>
      <c r="E94" s="151">
        <f t="shared" si="27"/>
        <v>0</v>
      </c>
      <c r="F94" s="155">
        <f t="shared" si="28"/>
        <v>0</v>
      </c>
      <c r="G94" s="158">
        <v>12</v>
      </c>
      <c r="H94" s="155">
        <f t="shared" si="29"/>
        <v>0</v>
      </c>
      <c r="I94" s="155">
        <f t="shared" si="30"/>
        <v>0</v>
      </c>
    </row>
    <row r="95" spans="1:9" x14ac:dyDescent="0.2">
      <c r="A95" s="26" t="s">
        <v>120</v>
      </c>
      <c r="B95" s="16" t="s">
        <v>44</v>
      </c>
      <c r="C95" s="15" t="s">
        <v>45</v>
      </c>
      <c r="D95" s="257">
        <v>0</v>
      </c>
      <c r="E95" s="151">
        <f t="shared" si="27"/>
        <v>0</v>
      </c>
      <c r="F95" s="155">
        <f t="shared" si="28"/>
        <v>0</v>
      </c>
      <c r="G95" s="158">
        <v>32</v>
      </c>
      <c r="H95" s="155">
        <f t="shared" si="29"/>
        <v>0</v>
      </c>
      <c r="I95" s="155">
        <f t="shared" si="30"/>
        <v>0</v>
      </c>
    </row>
    <row r="96" spans="1:9" x14ac:dyDescent="0.2">
      <c r="A96" s="26" t="s">
        <v>120</v>
      </c>
      <c r="B96" s="16" t="s">
        <v>112</v>
      </c>
      <c r="C96" s="15" t="s">
        <v>71</v>
      </c>
      <c r="D96" s="257">
        <v>0</v>
      </c>
      <c r="E96" s="151">
        <f t="shared" si="27"/>
        <v>0</v>
      </c>
      <c r="F96" s="155">
        <f t="shared" si="28"/>
        <v>0</v>
      </c>
      <c r="G96" s="158">
        <v>8</v>
      </c>
      <c r="H96" s="155">
        <f t="shared" si="29"/>
        <v>0</v>
      </c>
      <c r="I96" s="155">
        <f t="shared" si="30"/>
        <v>0</v>
      </c>
    </row>
    <row r="97" spans="1:9" x14ac:dyDescent="0.2">
      <c r="A97" s="26" t="s">
        <v>120</v>
      </c>
      <c r="B97" s="16" t="s">
        <v>48</v>
      </c>
      <c r="C97" s="15" t="s">
        <v>41</v>
      </c>
      <c r="D97" s="257">
        <v>0</v>
      </c>
      <c r="E97" s="151">
        <f t="shared" si="27"/>
        <v>0</v>
      </c>
      <c r="F97" s="155">
        <f t="shared" si="28"/>
        <v>0</v>
      </c>
      <c r="G97" s="158">
        <v>106</v>
      </c>
      <c r="H97" s="155">
        <f t="shared" si="29"/>
        <v>0</v>
      </c>
      <c r="I97" s="155">
        <f t="shared" si="30"/>
        <v>0</v>
      </c>
    </row>
    <row r="98" spans="1:9" x14ac:dyDescent="0.2">
      <c r="A98" s="285" t="s">
        <v>109</v>
      </c>
      <c r="B98" s="285"/>
      <c r="C98" s="123"/>
      <c r="D98" s="124"/>
      <c r="E98" s="124"/>
      <c r="F98" s="125"/>
      <c r="G98" s="126">
        <f>SUM(G89:G97)</f>
        <v>1097</v>
      </c>
      <c r="H98" s="83">
        <f>SUM(H89:H97)</f>
        <v>0</v>
      </c>
      <c r="I98" s="83">
        <f>SUM(I89:I97)</f>
        <v>0</v>
      </c>
    </row>
    <row r="99" spans="1:9" x14ac:dyDescent="0.2">
      <c r="D99" s="27"/>
      <c r="E99" s="27"/>
    </row>
    <row r="100" spans="1:9" x14ac:dyDescent="0.2">
      <c r="D100" s="27"/>
      <c r="E100" s="27"/>
    </row>
    <row r="101" spans="1:9" x14ac:dyDescent="0.2">
      <c r="A101" s="277" t="s">
        <v>121</v>
      </c>
      <c r="B101" s="277"/>
      <c r="C101" s="33"/>
      <c r="D101" s="37"/>
      <c r="E101" s="38"/>
      <c r="F101" s="6"/>
      <c r="G101" s="6"/>
      <c r="H101" s="6"/>
    </row>
    <row r="102" spans="1:9" ht="36" x14ac:dyDescent="0.2">
      <c r="A102" s="120" t="s">
        <v>28</v>
      </c>
      <c r="B102" s="120" t="s">
        <v>29</v>
      </c>
      <c r="C102" s="121" t="s">
        <v>30</v>
      </c>
      <c r="D102" s="119" t="s">
        <v>31</v>
      </c>
      <c r="E102" s="119" t="s">
        <v>3</v>
      </c>
      <c r="F102" s="119" t="s">
        <v>32</v>
      </c>
      <c r="G102" s="119" t="s">
        <v>33</v>
      </c>
      <c r="H102" s="122" t="s">
        <v>34</v>
      </c>
      <c r="I102" s="119" t="s">
        <v>35</v>
      </c>
    </row>
    <row r="103" spans="1:9" x14ac:dyDescent="0.2">
      <c r="A103" s="26" t="s">
        <v>118</v>
      </c>
      <c r="B103" s="35" t="s">
        <v>74</v>
      </c>
      <c r="C103" s="36" t="s">
        <v>41</v>
      </c>
      <c r="D103" s="257">
        <v>0</v>
      </c>
      <c r="E103" s="151">
        <f t="shared" ref="E103:E111" si="31">D103*21%</f>
        <v>0</v>
      </c>
      <c r="F103" s="155">
        <f t="shared" ref="F103:F111" si="32">D103+E103</f>
        <v>0</v>
      </c>
      <c r="G103" s="157">
        <v>251</v>
      </c>
      <c r="H103" s="155">
        <f t="shared" ref="H103:H111" si="33">D103*G103</f>
        <v>0</v>
      </c>
      <c r="I103" s="155">
        <f t="shared" ref="I103:I111" si="34">F103*G103</f>
        <v>0</v>
      </c>
    </row>
    <row r="104" spans="1:9" x14ac:dyDescent="0.2">
      <c r="A104" s="26" t="s">
        <v>118</v>
      </c>
      <c r="B104" s="35" t="s">
        <v>74</v>
      </c>
      <c r="C104" s="36" t="s">
        <v>71</v>
      </c>
      <c r="D104" s="257">
        <v>0</v>
      </c>
      <c r="E104" s="151">
        <f t="shared" si="31"/>
        <v>0</v>
      </c>
      <c r="F104" s="155">
        <f t="shared" si="32"/>
        <v>0</v>
      </c>
      <c r="G104" s="157">
        <v>29</v>
      </c>
      <c r="H104" s="155">
        <f t="shared" si="33"/>
        <v>0</v>
      </c>
      <c r="I104" s="155">
        <f t="shared" si="34"/>
        <v>0</v>
      </c>
    </row>
    <row r="105" spans="1:9" x14ac:dyDescent="0.2">
      <c r="A105" s="26" t="s">
        <v>118</v>
      </c>
      <c r="B105" s="16" t="s">
        <v>37</v>
      </c>
      <c r="C105" s="15" t="s">
        <v>71</v>
      </c>
      <c r="D105" s="257">
        <v>0</v>
      </c>
      <c r="E105" s="151">
        <f t="shared" si="31"/>
        <v>0</v>
      </c>
      <c r="F105" s="155">
        <f t="shared" si="32"/>
        <v>0</v>
      </c>
      <c r="G105" s="158">
        <v>28</v>
      </c>
      <c r="H105" s="155">
        <f t="shared" si="33"/>
        <v>0</v>
      </c>
      <c r="I105" s="155">
        <f t="shared" si="34"/>
        <v>0</v>
      </c>
    </row>
    <row r="106" spans="1:9" x14ac:dyDescent="0.2">
      <c r="A106" s="26" t="s">
        <v>118</v>
      </c>
      <c r="B106" s="16" t="s">
        <v>37</v>
      </c>
      <c r="C106" s="15" t="s">
        <v>41</v>
      </c>
      <c r="D106" s="257">
        <v>0</v>
      </c>
      <c r="E106" s="151">
        <f t="shared" si="31"/>
        <v>0</v>
      </c>
      <c r="F106" s="155">
        <f t="shared" si="32"/>
        <v>0</v>
      </c>
      <c r="G106" s="158">
        <v>628</v>
      </c>
      <c r="H106" s="155">
        <f t="shared" si="33"/>
        <v>0</v>
      </c>
      <c r="I106" s="155">
        <f t="shared" si="34"/>
        <v>0</v>
      </c>
    </row>
    <row r="107" spans="1:9" x14ac:dyDescent="0.2">
      <c r="A107" s="26" t="s">
        <v>118</v>
      </c>
      <c r="B107" s="16" t="s">
        <v>40</v>
      </c>
      <c r="C107" s="15" t="s">
        <v>71</v>
      </c>
      <c r="D107" s="257">
        <v>0</v>
      </c>
      <c r="E107" s="151">
        <f t="shared" si="31"/>
        <v>0</v>
      </c>
      <c r="F107" s="155">
        <f t="shared" si="32"/>
        <v>0</v>
      </c>
      <c r="G107" s="158">
        <v>3</v>
      </c>
      <c r="H107" s="155">
        <f t="shared" si="33"/>
        <v>0</v>
      </c>
      <c r="I107" s="155">
        <f t="shared" si="34"/>
        <v>0</v>
      </c>
    </row>
    <row r="108" spans="1:9" x14ac:dyDescent="0.2">
      <c r="A108" s="26" t="s">
        <v>118</v>
      </c>
      <c r="B108" s="16" t="s">
        <v>40</v>
      </c>
      <c r="C108" s="15" t="s">
        <v>41</v>
      </c>
      <c r="D108" s="257">
        <v>0</v>
      </c>
      <c r="E108" s="151">
        <f t="shared" si="31"/>
        <v>0</v>
      </c>
      <c r="F108" s="155">
        <f t="shared" si="32"/>
        <v>0</v>
      </c>
      <c r="G108" s="158">
        <v>12</v>
      </c>
      <c r="H108" s="155">
        <f t="shared" si="33"/>
        <v>0</v>
      </c>
      <c r="I108" s="155">
        <f t="shared" si="34"/>
        <v>0</v>
      </c>
    </row>
    <row r="109" spans="1:9" x14ac:dyDescent="0.2">
      <c r="A109" s="26" t="s">
        <v>118</v>
      </c>
      <c r="B109" s="16" t="s">
        <v>44</v>
      </c>
      <c r="C109" s="15" t="s">
        <v>45</v>
      </c>
      <c r="D109" s="257">
        <v>0</v>
      </c>
      <c r="E109" s="151">
        <f t="shared" si="31"/>
        <v>0</v>
      </c>
      <c r="F109" s="155">
        <f t="shared" si="32"/>
        <v>0</v>
      </c>
      <c r="G109" s="158">
        <v>32</v>
      </c>
      <c r="H109" s="155">
        <f t="shared" si="33"/>
        <v>0</v>
      </c>
      <c r="I109" s="155">
        <f t="shared" si="34"/>
        <v>0</v>
      </c>
    </row>
    <row r="110" spans="1:9" x14ac:dyDescent="0.2">
      <c r="A110" s="26" t="s">
        <v>118</v>
      </c>
      <c r="B110" s="16" t="s">
        <v>112</v>
      </c>
      <c r="C110" s="15" t="s">
        <v>71</v>
      </c>
      <c r="D110" s="257">
        <v>0</v>
      </c>
      <c r="E110" s="151">
        <f t="shared" si="31"/>
        <v>0</v>
      </c>
      <c r="F110" s="155">
        <f t="shared" si="32"/>
        <v>0</v>
      </c>
      <c r="G110" s="158">
        <v>8</v>
      </c>
      <c r="H110" s="155">
        <f t="shared" si="33"/>
        <v>0</v>
      </c>
      <c r="I110" s="155">
        <f t="shared" si="34"/>
        <v>0</v>
      </c>
    </row>
    <row r="111" spans="1:9" x14ac:dyDescent="0.2">
      <c r="A111" s="26" t="s">
        <v>118</v>
      </c>
      <c r="B111" s="16" t="s">
        <v>48</v>
      </c>
      <c r="C111" s="15" t="s">
        <v>41</v>
      </c>
      <c r="D111" s="257">
        <v>0</v>
      </c>
      <c r="E111" s="151">
        <f t="shared" si="31"/>
        <v>0</v>
      </c>
      <c r="F111" s="155">
        <f t="shared" si="32"/>
        <v>0</v>
      </c>
      <c r="G111" s="158">
        <v>106</v>
      </c>
      <c r="H111" s="155">
        <f t="shared" si="33"/>
        <v>0</v>
      </c>
      <c r="I111" s="155">
        <f t="shared" si="34"/>
        <v>0</v>
      </c>
    </row>
    <row r="112" spans="1:9" x14ac:dyDescent="0.2">
      <c r="A112" s="285" t="s">
        <v>109</v>
      </c>
      <c r="B112" s="285"/>
      <c r="C112" s="123"/>
      <c r="D112" s="124"/>
      <c r="E112" s="124"/>
      <c r="F112" s="125"/>
      <c r="G112" s="126">
        <f>SUM(G103:G111)</f>
        <v>1097</v>
      </c>
      <c r="H112" s="83">
        <f>SUM(H103:H111)</f>
        <v>0</v>
      </c>
      <c r="I112" s="83">
        <f>SUM(I103:I111)</f>
        <v>0</v>
      </c>
    </row>
    <row r="114" spans="1:7" x14ac:dyDescent="0.2">
      <c r="A114" s="74" t="s">
        <v>122</v>
      </c>
      <c r="B114" s="74"/>
      <c r="C114" s="31"/>
      <c r="D114" s="31"/>
      <c r="E114" s="27"/>
    </row>
    <row r="115" spans="1:7" ht="36" x14ac:dyDescent="0.2">
      <c r="A115" s="120" t="s">
        <v>28</v>
      </c>
      <c r="B115" s="127" t="s">
        <v>123</v>
      </c>
      <c r="C115" s="127" t="s">
        <v>34</v>
      </c>
      <c r="D115" s="127" t="s">
        <v>3</v>
      </c>
      <c r="E115" s="128" t="s">
        <v>35</v>
      </c>
    </row>
    <row r="116" spans="1:7" x14ac:dyDescent="0.2">
      <c r="A116" s="26" t="s">
        <v>124</v>
      </c>
      <c r="B116" s="257">
        <v>0</v>
      </c>
      <c r="C116" s="155">
        <f>B116</f>
        <v>0</v>
      </c>
      <c r="D116" s="151">
        <f t="shared" ref="D116:D123" si="35">C116*21%</f>
        <v>0</v>
      </c>
      <c r="E116" s="155">
        <f t="shared" ref="E116:E123" si="36">C116+D116</f>
        <v>0</v>
      </c>
      <c r="F116" s="20" t="s">
        <v>125</v>
      </c>
      <c r="G116" s="149"/>
    </row>
    <row r="117" spans="1:7" x14ac:dyDescent="0.2">
      <c r="A117" s="26" t="s">
        <v>126</v>
      </c>
      <c r="B117" s="257">
        <v>0</v>
      </c>
      <c r="C117" s="155">
        <f t="shared" ref="C117:C123" si="37">B117</f>
        <v>0</v>
      </c>
      <c r="D117" s="151">
        <f t="shared" si="35"/>
        <v>0</v>
      </c>
      <c r="E117" s="155">
        <f t="shared" si="36"/>
        <v>0</v>
      </c>
      <c r="F117" s="20" t="s">
        <v>125</v>
      </c>
    </row>
    <row r="118" spans="1:7" x14ac:dyDescent="0.2">
      <c r="A118" s="26" t="s">
        <v>127</v>
      </c>
      <c r="B118" s="257">
        <v>0</v>
      </c>
      <c r="C118" s="155">
        <f t="shared" si="37"/>
        <v>0</v>
      </c>
      <c r="D118" s="151">
        <f t="shared" si="35"/>
        <v>0</v>
      </c>
      <c r="E118" s="155">
        <f t="shared" si="36"/>
        <v>0</v>
      </c>
      <c r="F118" s="20" t="s">
        <v>125</v>
      </c>
    </row>
    <row r="119" spans="1:7" x14ac:dyDescent="0.2">
      <c r="A119" s="26" t="s">
        <v>128</v>
      </c>
      <c r="B119" s="257">
        <v>0</v>
      </c>
      <c r="C119" s="155">
        <f t="shared" si="37"/>
        <v>0</v>
      </c>
      <c r="D119" s="151">
        <f t="shared" si="35"/>
        <v>0</v>
      </c>
      <c r="E119" s="155">
        <f t="shared" si="36"/>
        <v>0</v>
      </c>
      <c r="F119" s="20" t="s">
        <v>125</v>
      </c>
    </row>
    <row r="120" spans="1:7" x14ac:dyDescent="0.2">
      <c r="A120" s="26" t="s">
        <v>129</v>
      </c>
      <c r="B120" s="257">
        <v>0</v>
      </c>
      <c r="C120" s="155">
        <f t="shared" si="37"/>
        <v>0</v>
      </c>
      <c r="D120" s="151">
        <f t="shared" si="35"/>
        <v>0</v>
      </c>
      <c r="E120" s="155">
        <f t="shared" si="36"/>
        <v>0</v>
      </c>
      <c r="F120" s="20" t="s">
        <v>125</v>
      </c>
    </row>
    <row r="121" spans="1:7" x14ac:dyDescent="0.2">
      <c r="A121" s="26" t="s">
        <v>130</v>
      </c>
      <c r="B121" s="257">
        <v>0</v>
      </c>
      <c r="C121" s="155">
        <f t="shared" si="37"/>
        <v>0</v>
      </c>
      <c r="D121" s="151">
        <f t="shared" si="35"/>
        <v>0</v>
      </c>
      <c r="E121" s="155">
        <f t="shared" si="36"/>
        <v>0</v>
      </c>
      <c r="F121" s="20" t="s">
        <v>125</v>
      </c>
    </row>
    <row r="122" spans="1:7" x14ac:dyDescent="0.2">
      <c r="A122" s="26" t="s">
        <v>131</v>
      </c>
      <c r="B122" s="257">
        <v>0</v>
      </c>
      <c r="C122" s="155">
        <f t="shared" si="37"/>
        <v>0</v>
      </c>
      <c r="D122" s="151">
        <f t="shared" si="35"/>
        <v>0</v>
      </c>
      <c r="E122" s="155">
        <f t="shared" si="36"/>
        <v>0</v>
      </c>
      <c r="F122" s="20" t="s">
        <v>125</v>
      </c>
    </row>
    <row r="123" spans="1:7" x14ac:dyDescent="0.2">
      <c r="A123" s="26" t="s">
        <v>132</v>
      </c>
      <c r="B123" s="257">
        <v>0</v>
      </c>
      <c r="C123" s="155">
        <f t="shared" si="37"/>
        <v>0</v>
      </c>
      <c r="D123" s="151">
        <f t="shared" si="35"/>
        <v>0</v>
      </c>
      <c r="E123" s="155">
        <f t="shared" si="36"/>
        <v>0</v>
      </c>
      <c r="F123" s="20" t="s">
        <v>125</v>
      </c>
    </row>
    <row r="124" spans="1:7" x14ac:dyDescent="0.2">
      <c r="A124" s="286" t="s">
        <v>109</v>
      </c>
      <c r="B124" s="287"/>
      <c r="C124" s="84">
        <f>SUM(C116:C123)</f>
        <v>0</v>
      </c>
      <c r="D124" s="127"/>
      <c r="E124" s="85">
        <f>SUM(E116:E123)</f>
        <v>0</v>
      </c>
    </row>
    <row r="125" spans="1:7" x14ac:dyDescent="0.2">
      <c r="D125" s="29"/>
    </row>
    <row r="126" spans="1:7" x14ac:dyDescent="0.2">
      <c r="A126" s="277" t="s">
        <v>92</v>
      </c>
      <c r="B126" s="277"/>
      <c r="C126" s="31"/>
      <c r="D126" s="31"/>
    </row>
    <row r="127" spans="1:7" ht="36" x14ac:dyDescent="0.2">
      <c r="A127" s="121" t="s">
        <v>28</v>
      </c>
      <c r="B127" s="127" t="s">
        <v>93</v>
      </c>
      <c r="C127" s="127" t="s">
        <v>94</v>
      </c>
      <c r="D127" s="127" t="s">
        <v>95</v>
      </c>
      <c r="E127" s="127" t="s">
        <v>93</v>
      </c>
      <c r="F127" s="127" t="s">
        <v>34</v>
      </c>
      <c r="G127" s="128" t="s">
        <v>35</v>
      </c>
    </row>
    <row r="128" spans="1:7" x14ac:dyDescent="0.2">
      <c r="A128" s="26" t="s">
        <v>124</v>
      </c>
      <c r="B128" s="257">
        <v>0</v>
      </c>
      <c r="C128" s="156">
        <v>0.25</v>
      </c>
      <c r="D128" s="158">
        <v>12</v>
      </c>
      <c r="E128" s="155">
        <f>B128*C128</f>
        <v>0</v>
      </c>
      <c r="F128" s="159">
        <f>D128*E128</f>
        <v>0</v>
      </c>
      <c r="G128" s="160">
        <f t="shared" ref="G128:G134" si="38">F128*1.21</f>
        <v>0</v>
      </c>
    </row>
    <row r="129" spans="1:7" x14ac:dyDescent="0.2">
      <c r="A129" s="26" t="s">
        <v>126</v>
      </c>
      <c r="B129" s="257">
        <v>0</v>
      </c>
      <c r="C129" s="156">
        <v>0.25</v>
      </c>
      <c r="D129" s="158">
        <v>12</v>
      </c>
      <c r="E129" s="155">
        <f t="shared" ref="E129:E135" si="39">B129*C129</f>
        <v>0</v>
      </c>
      <c r="F129" s="159">
        <f t="shared" ref="F129:F135" si="40">D129*E129</f>
        <v>0</v>
      </c>
      <c r="G129" s="160">
        <f t="shared" si="38"/>
        <v>0</v>
      </c>
    </row>
    <row r="130" spans="1:7" x14ac:dyDescent="0.2">
      <c r="A130" s="26" t="s">
        <v>127</v>
      </c>
      <c r="B130" s="257">
        <v>0</v>
      </c>
      <c r="C130" s="156">
        <v>0.25</v>
      </c>
      <c r="D130" s="158">
        <v>12</v>
      </c>
      <c r="E130" s="155">
        <f t="shared" si="39"/>
        <v>0</v>
      </c>
      <c r="F130" s="159">
        <f t="shared" si="40"/>
        <v>0</v>
      </c>
      <c r="G130" s="160">
        <f t="shared" si="38"/>
        <v>0</v>
      </c>
    </row>
    <row r="131" spans="1:7" x14ac:dyDescent="0.2">
      <c r="A131" s="26" t="s">
        <v>128</v>
      </c>
      <c r="B131" s="257">
        <v>0</v>
      </c>
      <c r="C131" s="156">
        <v>0.25</v>
      </c>
      <c r="D131" s="158">
        <v>12</v>
      </c>
      <c r="E131" s="155">
        <f t="shared" si="39"/>
        <v>0</v>
      </c>
      <c r="F131" s="159">
        <f t="shared" si="40"/>
        <v>0</v>
      </c>
      <c r="G131" s="160">
        <f>F131*1.21</f>
        <v>0</v>
      </c>
    </row>
    <row r="132" spans="1:7" x14ac:dyDescent="0.2">
      <c r="A132" s="26" t="s">
        <v>129</v>
      </c>
      <c r="B132" s="257">
        <v>0</v>
      </c>
      <c r="C132" s="156">
        <v>0.25</v>
      </c>
      <c r="D132" s="158">
        <v>12</v>
      </c>
      <c r="E132" s="155">
        <f t="shared" si="39"/>
        <v>0</v>
      </c>
      <c r="F132" s="159">
        <f t="shared" si="40"/>
        <v>0</v>
      </c>
      <c r="G132" s="160">
        <f t="shared" si="38"/>
        <v>0</v>
      </c>
    </row>
    <row r="133" spans="1:7" x14ac:dyDescent="0.2">
      <c r="A133" s="26" t="s">
        <v>130</v>
      </c>
      <c r="B133" s="257">
        <v>0</v>
      </c>
      <c r="C133" s="156">
        <v>0.25</v>
      </c>
      <c r="D133" s="158">
        <v>12</v>
      </c>
      <c r="E133" s="155">
        <f t="shared" si="39"/>
        <v>0</v>
      </c>
      <c r="F133" s="159">
        <f t="shared" si="40"/>
        <v>0</v>
      </c>
      <c r="G133" s="160">
        <f t="shared" si="38"/>
        <v>0</v>
      </c>
    </row>
    <row r="134" spans="1:7" x14ac:dyDescent="0.2">
      <c r="A134" s="26" t="s">
        <v>131</v>
      </c>
      <c r="B134" s="257">
        <v>0</v>
      </c>
      <c r="C134" s="156">
        <v>0.25</v>
      </c>
      <c r="D134" s="158">
        <v>12</v>
      </c>
      <c r="E134" s="155">
        <f t="shared" si="39"/>
        <v>0</v>
      </c>
      <c r="F134" s="159">
        <f t="shared" si="40"/>
        <v>0</v>
      </c>
      <c r="G134" s="160">
        <f t="shared" si="38"/>
        <v>0</v>
      </c>
    </row>
    <row r="135" spans="1:7" x14ac:dyDescent="0.2">
      <c r="A135" s="26" t="s">
        <v>132</v>
      </c>
      <c r="B135" s="257">
        <v>0</v>
      </c>
      <c r="C135" s="156">
        <v>0.25</v>
      </c>
      <c r="D135" s="158">
        <v>12</v>
      </c>
      <c r="E135" s="155">
        <f t="shared" si="39"/>
        <v>0</v>
      </c>
      <c r="F135" s="159">
        <f t="shared" si="40"/>
        <v>0</v>
      </c>
      <c r="G135" s="160">
        <f>F135*1.21</f>
        <v>0</v>
      </c>
    </row>
    <row r="136" spans="1:7" x14ac:dyDescent="0.2">
      <c r="A136" s="279" t="s">
        <v>109</v>
      </c>
      <c r="B136" s="281"/>
      <c r="C136" s="121"/>
      <c r="D136" s="121"/>
      <c r="E136" s="121"/>
      <c r="F136" s="82">
        <f>SUM(F128:F135)</f>
        <v>0</v>
      </c>
      <c r="G136" s="82">
        <f>SUM(G128:G135)</f>
        <v>0</v>
      </c>
    </row>
  </sheetData>
  <sheetProtection algorithmName="SHA-512" hashValue="MnwMWD2vFze+FN6nNXegymQeNnHB+5SPWaCmHR+Tjm1qT8iL/kqUr4JnPtOP6E/jQxHFjjU5rWyJp0UKy2fdOQ==" saltValue="LcfH69AivCOeXB2n5QWAaw==" spinCount="100000" sheet="1" objects="1" scenarios="1"/>
  <mergeCells count="19">
    <mergeCell ref="A58:B58"/>
    <mergeCell ref="A74:B74"/>
    <mergeCell ref="A71:B71"/>
    <mergeCell ref="A85:B85"/>
    <mergeCell ref="A112:B112"/>
    <mergeCell ref="A60:B60"/>
    <mergeCell ref="A5:B5"/>
    <mergeCell ref="A19:B19"/>
    <mergeCell ref="A33:B33"/>
    <mergeCell ref="A47:B47"/>
    <mergeCell ref="A16:B16"/>
    <mergeCell ref="A30:B30"/>
    <mergeCell ref="A44:B44"/>
    <mergeCell ref="A87:B87"/>
    <mergeCell ref="A98:B98"/>
    <mergeCell ref="A101:B101"/>
    <mergeCell ref="A126:B126"/>
    <mergeCell ref="A136:B136"/>
    <mergeCell ref="A124:B124"/>
  </mergeCells>
  <pageMargins left="0.75" right="0.75" top="1" bottom="1" header="0.5" footer="0.5"/>
  <pageSetup paperSize="8" scale="1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223"/>
  <sheetViews>
    <sheetView topLeftCell="B1" zoomScaleNormal="100" workbookViewId="0">
      <selection activeCell="E58" sqref="E58"/>
    </sheetView>
  </sheetViews>
  <sheetFormatPr defaultColWidth="9" defaultRowHeight="12" x14ac:dyDescent="0.2"/>
  <cols>
    <col min="1" max="1" width="20" style="20" customWidth="1"/>
    <col min="2" max="2" width="17.5" style="20" customWidth="1"/>
    <col min="3" max="3" width="15.875" style="20" bestFit="1" customWidth="1"/>
    <col min="4" max="4" width="9.375" style="20" bestFit="1" customWidth="1"/>
    <col min="5" max="5" width="17.375" style="20" customWidth="1"/>
    <col min="6" max="6" width="15.25" style="20" customWidth="1"/>
    <col min="7" max="7" width="17.375" style="20" customWidth="1"/>
    <col min="8" max="8" width="12.625" style="110" customWidth="1"/>
    <col min="9" max="10" width="12.625" style="20" customWidth="1"/>
    <col min="11" max="11" width="13.375" style="21" bestFit="1" customWidth="1"/>
    <col min="12" max="12" width="17.125" style="20" customWidth="1"/>
    <col min="13" max="13" width="15.625" style="20" customWidth="1"/>
    <col min="14" max="14" width="12.625" style="20" bestFit="1" customWidth="1"/>
    <col min="15" max="15" width="26.125" style="20" bestFit="1" customWidth="1"/>
    <col min="16" max="16" width="14.375" style="20" bestFit="1" customWidth="1"/>
    <col min="17" max="20" width="11.375" style="20" bestFit="1" customWidth="1"/>
    <col min="21" max="16384" width="9" style="20"/>
  </cols>
  <sheetData>
    <row r="1" spans="1:10" ht="15" x14ac:dyDescent="0.25">
      <c r="A1" s="90" t="s">
        <v>0</v>
      </c>
    </row>
    <row r="3" spans="1:10" x14ac:dyDescent="0.2">
      <c r="A3" s="19" t="s">
        <v>133</v>
      </c>
      <c r="B3" s="55"/>
      <c r="C3" s="56"/>
      <c r="D3" s="56"/>
    </row>
    <row r="5" spans="1:10" ht="24" x14ac:dyDescent="0.2">
      <c r="A5" s="128" t="s">
        <v>134</v>
      </c>
      <c r="B5" s="128" t="s">
        <v>135</v>
      </c>
      <c r="C5" s="128" t="s">
        <v>29</v>
      </c>
      <c r="D5" s="128" t="s">
        <v>30</v>
      </c>
      <c r="E5" s="119" t="s">
        <v>31</v>
      </c>
      <c r="F5" s="128" t="s">
        <v>3</v>
      </c>
      <c r="G5" s="128" t="s">
        <v>77</v>
      </c>
      <c r="H5" s="131" t="s">
        <v>33</v>
      </c>
      <c r="I5" s="128" t="s">
        <v>89</v>
      </c>
      <c r="J5" s="128" t="s">
        <v>90</v>
      </c>
    </row>
    <row r="6" spans="1:10" x14ac:dyDescent="0.2">
      <c r="A6" s="23" t="s">
        <v>136</v>
      </c>
      <c r="B6" s="23" t="s">
        <v>137</v>
      </c>
      <c r="C6" s="23" t="s">
        <v>138</v>
      </c>
      <c r="D6" s="23" t="s">
        <v>139</v>
      </c>
      <c r="E6" s="257">
        <v>0</v>
      </c>
      <c r="F6" s="151">
        <f t="shared" ref="F6:F26" si="0">E6*21%</f>
        <v>0</v>
      </c>
      <c r="G6" s="155">
        <f t="shared" ref="G6" si="1">E6+F6</f>
        <v>0</v>
      </c>
      <c r="H6" s="156">
        <v>4</v>
      </c>
      <c r="I6" s="154">
        <f>E6*H6</f>
        <v>0</v>
      </c>
      <c r="J6" s="154">
        <f>G6*H6</f>
        <v>0</v>
      </c>
    </row>
    <row r="7" spans="1:10" x14ac:dyDescent="0.2">
      <c r="A7" s="23" t="s">
        <v>136</v>
      </c>
      <c r="B7" s="23" t="s">
        <v>137</v>
      </c>
      <c r="C7" s="23" t="s">
        <v>140</v>
      </c>
      <c r="D7" s="23" t="s">
        <v>47</v>
      </c>
      <c r="E7" s="257">
        <v>0</v>
      </c>
      <c r="F7" s="151">
        <f>E7*21%</f>
        <v>0</v>
      </c>
      <c r="G7" s="155">
        <f>E7+F7</f>
        <v>0</v>
      </c>
      <c r="H7" s="156">
        <v>88.1</v>
      </c>
      <c r="I7" s="154">
        <f>E7*H7</f>
        <v>0</v>
      </c>
      <c r="J7" s="154">
        <f t="shared" ref="J7:J26" si="2">G7*H7</f>
        <v>0</v>
      </c>
    </row>
    <row r="8" spans="1:10" x14ac:dyDescent="0.2">
      <c r="A8" s="23" t="s">
        <v>136</v>
      </c>
      <c r="B8" s="23" t="s">
        <v>137</v>
      </c>
      <c r="C8" s="23" t="s">
        <v>141</v>
      </c>
      <c r="D8" s="23" t="s">
        <v>47</v>
      </c>
      <c r="E8" s="257">
        <v>0</v>
      </c>
      <c r="F8" s="151">
        <f>E8*21%</f>
        <v>0</v>
      </c>
      <c r="G8" s="155">
        <f>E8+F8</f>
        <v>0</v>
      </c>
      <c r="H8" s="156">
        <v>32.9</v>
      </c>
      <c r="I8" s="154">
        <f>E8*H8</f>
        <v>0</v>
      </c>
      <c r="J8" s="154">
        <f t="shared" si="2"/>
        <v>0</v>
      </c>
    </row>
    <row r="9" spans="1:10" x14ac:dyDescent="0.2">
      <c r="A9" s="23" t="s">
        <v>136</v>
      </c>
      <c r="B9" s="23" t="s">
        <v>137</v>
      </c>
      <c r="C9" s="23" t="s">
        <v>138</v>
      </c>
      <c r="D9" s="23" t="s">
        <v>139</v>
      </c>
      <c r="E9" s="257">
        <v>0</v>
      </c>
      <c r="F9" s="151">
        <f t="shared" si="0"/>
        <v>0</v>
      </c>
      <c r="G9" s="155">
        <f t="shared" ref="G9:G26" si="3">E9+F9</f>
        <v>0</v>
      </c>
      <c r="H9" s="156">
        <v>4</v>
      </c>
      <c r="I9" s="154">
        <f t="shared" ref="I9:I26" si="4">E9*H9</f>
        <v>0</v>
      </c>
      <c r="J9" s="154">
        <f t="shared" si="2"/>
        <v>0</v>
      </c>
    </row>
    <row r="10" spans="1:10" x14ac:dyDescent="0.2">
      <c r="A10" s="23" t="s">
        <v>136</v>
      </c>
      <c r="B10" s="23" t="s">
        <v>137</v>
      </c>
      <c r="C10" s="23" t="s">
        <v>141</v>
      </c>
      <c r="D10" s="23" t="s">
        <v>47</v>
      </c>
      <c r="E10" s="257">
        <v>0</v>
      </c>
      <c r="F10" s="151">
        <f t="shared" si="0"/>
        <v>0</v>
      </c>
      <c r="G10" s="155">
        <f t="shared" si="3"/>
        <v>0</v>
      </c>
      <c r="H10" s="156">
        <v>12</v>
      </c>
      <c r="I10" s="154">
        <f t="shared" si="4"/>
        <v>0</v>
      </c>
      <c r="J10" s="154">
        <f t="shared" si="2"/>
        <v>0</v>
      </c>
    </row>
    <row r="11" spans="1:10" x14ac:dyDescent="0.2">
      <c r="A11" s="23" t="s">
        <v>136</v>
      </c>
      <c r="B11" s="23" t="s">
        <v>137</v>
      </c>
      <c r="C11" s="23" t="s">
        <v>142</v>
      </c>
      <c r="D11" s="23" t="s">
        <v>47</v>
      </c>
      <c r="E11" s="257">
        <v>0</v>
      </c>
      <c r="F11" s="151">
        <f t="shared" si="0"/>
        <v>0</v>
      </c>
      <c r="G11" s="155">
        <f t="shared" si="3"/>
        <v>0</v>
      </c>
      <c r="H11" s="156">
        <v>4.3</v>
      </c>
      <c r="I11" s="154">
        <f t="shared" si="4"/>
        <v>0</v>
      </c>
      <c r="J11" s="154">
        <f t="shared" si="2"/>
        <v>0</v>
      </c>
    </row>
    <row r="12" spans="1:10" x14ac:dyDescent="0.2">
      <c r="A12" s="23" t="s">
        <v>136</v>
      </c>
      <c r="B12" s="23" t="s">
        <v>137</v>
      </c>
      <c r="C12" s="23" t="s">
        <v>143</v>
      </c>
      <c r="D12" s="23" t="s">
        <v>144</v>
      </c>
      <c r="E12" s="257">
        <v>0</v>
      </c>
      <c r="F12" s="151">
        <f t="shared" si="0"/>
        <v>0</v>
      </c>
      <c r="G12" s="155">
        <f t="shared" si="3"/>
        <v>0</v>
      </c>
      <c r="H12" s="156">
        <v>27</v>
      </c>
      <c r="I12" s="154">
        <f t="shared" si="4"/>
        <v>0</v>
      </c>
      <c r="J12" s="154">
        <f t="shared" si="2"/>
        <v>0</v>
      </c>
    </row>
    <row r="13" spans="1:10" x14ac:dyDescent="0.2">
      <c r="A13" s="23" t="s">
        <v>136</v>
      </c>
      <c r="B13" s="23" t="s">
        <v>137</v>
      </c>
      <c r="C13" s="23" t="s">
        <v>145</v>
      </c>
      <c r="D13" s="23" t="s">
        <v>47</v>
      </c>
      <c r="E13" s="257">
        <v>0</v>
      </c>
      <c r="F13" s="151">
        <f t="shared" si="0"/>
        <v>0</v>
      </c>
      <c r="G13" s="155">
        <f t="shared" si="3"/>
        <v>0</v>
      </c>
      <c r="H13" s="156">
        <v>284</v>
      </c>
      <c r="I13" s="154">
        <f t="shared" si="4"/>
        <v>0</v>
      </c>
      <c r="J13" s="154">
        <f t="shared" si="2"/>
        <v>0</v>
      </c>
    </row>
    <row r="14" spans="1:10" x14ac:dyDescent="0.2">
      <c r="A14" s="23" t="s">
        <v>136</v>
      </c>
      <c r="B14" s="23" t="s">
        <v>137</v>
      </c>
      <c r="C14" s="23" t="s">
        <v>141</v>
      </c>
      <c r="D14" s="23" t="s">
        <v>47</v>
      </c>
      <c r="E14" s="257">
        <v>0</v>
      </c>
      <c r="F14" s="151">
        <f t="shared" si="0"/>
        <v>0</v>
      </c>
      <c r="G14" s="155">
        <f t="shared" si="3"/>
        <v>0</v>
      </c>
      <c r="H14" s="156">
        <v>21</v>
      </c>
      <c r="I14" s="154">
        <f t="shared" si="4"/>
        <v>0</v>
      </c>
      <c r="J14" s="154">
        <f t="shared" si="2"/>
        <v>0</v>
      </c>
    </row>
    <row r="15" spans="1:10" x14ac:dyDescent="0.2">
      <c r="A15" s="23" t="s">
        <v>136</v>
      </c>
      <c r="B15" s="23" t="s">
        <v>137</v>
      </c>
      <c r="C15" s="23" t="s">
        <v>146</v>
      </c>
      <c r="D15" s="23" t="s">
        <v>47</v>
      </c>
      <c r="E15" s="257">
        <v>0</v>
      </c>
      <c r="F15" s="151">
        <f t="shared" si="0"/>
        <v>0</v>
      </c>
      <c r="G15" s="155">
        <f t="shared" si="3"/>
        <v>0</v>
      </c>
      <c r="H15" s="156">
        <v>12</v>
      </c>
      <c r="I15" s="154">
        <f t="shared" si="4"/>
        <v>0</v>
      </c>
      <c r="J15" s="154">
        <f t="shared" si="2"/>
        <v>0</v>
      </c>
    </row>
    <row r="16" spans="1:10" x14ac:dyDescent="0.2">
      <c r="A16" s="23" t="s">
        <v>136</v>
      </c>
      <c r="B16" s="23" t="s">
        <v>137</v>
      </c>
      <c r="C16" s="23" t="s">
        <v>147</v>
      </c>
      <c r="D16" s="23" t="s">
        <v>47</v>
      </c>
      <c r="E16" s="257">
        <v>0</v>
      </c>
      <c r="F16" s="151">
        <f t="shared" si="0"/>
        <v>0</v>
      </c>
      <c r="G16" s="155">
        <f t="shared" si="3"/>
        <v>0</v>
      </c>
      <c r="H16" s="156">
        <v>92</v>
      </c>
      <c r="I16" s="154">
        <f t="shared" si="4"/>
        <v>0</v>
      </c>
      <c r="J16" s="154">
        <f t="shared" si="2"/>
        <v>0</v>
      </c>
    </row>
    <row r="17" spans="1:10" x14ac:dyDescent="0.2">
      <c r="A17" s="23" t="s">
        <v>136</v>
      </c>
      <c r="B17" s="23" t="s">
        <v>137</v>
      </c>
      <c r="C17" s="23" t="s">
        <v>148</v>
      </c>
      <c r="D17" s="23" t="s">
        <v>47</v>
      </c>
      <c r="E17" s="257">
        <v>0</v>
      </c>
      <c r="F17" s="151">
        <f t="shared" si="0"/>
        <v>0</v>
      </c>
      <c r="G17" s="155">
        <f t="shared" si="3"/>
        <v>0</v>
      </c>
      <c r="H17" s="156">
        <v>32</v>
      </c>
      <c r="I17" s="154">
        <f t="shared" si="4"/>
        <v>0</v>
      </c>
      <c r="J17" s="154">
        <f t="shared" si="2"/>
        <v>0</v>
      </c>
    </row>
    <row r="18" spans="1:10" x14ac:dyDescent="0.2">
      <c r="A18" s="23" t="s">
        <v>136</v>
      </c>
      <c r="B18" s="23" t="s">
        <v>149</v>
      </c>
      <c r="C18" s="23" t="s">
        <v>150</v>
      </c>
      <c r="D18" s="23" t="s">
        <v>47</v>
      </c>
      <c r="E18" s="257">
        <v>0</v>
      </c>
      <c r="F18" s="151">
        <f t="shared" si="0"/>
        <v>0</v>
      </c>
      <c r="G18" s="155">
        <f t="shared" si="3"/>
        <v>0</v>
      </c>
      <c r="H18" s="156">
        <v>10.199999999999999</v>
      </c>
      <c r="I18" s="154">
        <f t="shared" si="4"/>
        <v>0</v>
      </c>
      <c r="J18" s="154">
        <f t="shared" si="2"/>
        <v>0</v>
      </c>
    </row>
    <row r="19" spans="1:10" x14ac:dyDescent="0.2">
      <c r="A19" s="23" t="s">
        <v>136</v>
      </c>
      <c r="B19" s="23" t="s">
        <v>149</v>
      </c>
      <c r="C19" s="23" t="s">
        <v>150</v>
      </c>
      <c r="D19" s="23" t="s">
        <v>47</v>
      </c>
      <c r="E19" s="257">
        <v>0</v>
      </c>
      <c r="F19" s="151">
        <f t="shared" si="0"/>
        <v>0</v>
      </c>
      <c r="G19" s="155">
        <f t="shared" si="3"/>
        <v>0</v>
      </c>
      <c r="H19" s="156">
        <v>22.4</v>
      </c>
      <c r="I19" s="154">
        <f t="shared" si="4"/>
        <v>0</v>
      </c>
      <c r="J19" s="154">
        <f t="shared" si="2"/>
        <v>0</v>
      </c>
    </row>
    <row r="20" spans="1:10" x14ac:dyDescent="0.2">
      <c r="A20" s="23" t="s">
        <v>136</v>
      </c>
      <c r="B20" s="23" t="s">
        <v>149</v>
      </c>
      <c r="C20" s="23" t="s">
        <v>141</v>
      </c>
      <c r="D20" s="23" t="s">
        <v>47</v>
      </c>
      <c r="E20" s="257">
        <v>0</v>
      </c>
      <c r="F20" s="151">
        <f t="shared" si="0"/>
        <v>0</v>
      </c>
      <c r="G20" s="155">
        <f t="shared" si="3"/>
        <v>0</v>
      </c>
      <c r="H20" s="156">
        <v>35.6</v>
      </c>
      <c r="I20" s="154">
        <f t="shared" si="4"/>
        <v>0</v>
      </c>
      <c r="J20" s="154">
        <f t="shared" si="2"/>
        <v>0</v>
      </c>
    </row>
    <row r="21" spans="1:10" x14ac:dyDescent="0.2">
      <c r="A21" s="23" t="s">
        <v>136</v>
      </c>
      <c r="B21" s="23" t="s">
        <v>149</v>
      </c>
      <c r="C21" s="23" t="s">
        <v>151</v>
      </c>
      <c r="D21" s="23" t="s">
        <v>47</v>
      </c>
      <c r="E21" s="257">
        <v>0</v>
      </c>
      <c r="F21" s="151">
        <f t="shared" si="0"/>
        <v>0</v>
      </c>
      <c r="G21" s="155">
        <f t="shared" si="3"/>
        <v>0</v>
      </c>
      <c r="H21" s="156">
        <v>36.299999999999997</v>
      </c>
      <c r="I21" s="154">
        <f t="shared" si="4"/>
        <v>0</v>
      </c>
      <c r="J21" s="154">
        <f t="shared" si="2"/>
        <v>0</v>
      </c>
    </row>
    <row r="22" spans="1:10" x14ac:dyDescent="0.2">
      <c r="A22" s="23" t="s">
        <v>136</v>
      </c>
      <c r="B22" s="23" t="s">
        <v>149</v>
      </c>
      <c r="C22" s="23" t="s">
        <v>142</v>
      </c>
      <c r="D22" s="23" t="s">
        <v>47</v>
      </c>
      <c r="E22" s="257">
        <v>0</v>
      </c>
      <c r="F22" s="151">
        <f t="shared" si="0"/>
        <v>0</v>
      </c>
      <c r="G22" s="155">
        <f t="shared" si="3"/>
        <v>0</v>
      </c>
      <c r="H22" s="156">
        <v>4.3</v>
      </c>
      <c r="I22" s="154">
        <f t="shared" si="4"/>
        <v>0</v>
      </c>
      <c r="J22" s="154">
        <f t="shared" si="2"/>
        <v>0</v>
      </c>
    </row>
    <row r="23" spans="1:10" x14ac:dyDescent="0.2">
      <c r="A23" s="23" t="s">
        <v>136</v>
      </c>
      <c r="B23" s="23" t="s">
        <v>149</v>
      </c>
      <c r="C23" s="23" t="s">
        <v>152</v>
      </c>
      <c r="D23" s="23" t="s">
        <v>47</v>
      </c>
      <c r="E23" s="257">
        <v>0</v>
      </c>
      <c r="F23" s="151">
        <f t="shared" si="0"/>
        <v>0</v>
      </c>
      <c r="G23" s="155">
        <f t="shared" si="3"/>
        <v>0</v>
      </c>
      <c r="H23" s="156">
        <v>144</v>
      </c>
      <c r="I23" s="154">
        <f t="shared" si="4"/>
        <v>0</v>
      </c>
      <c r="J23" s="154">
        <f t="shared" si="2"/>
        <v>0</v>
      </c>
    </row>
    <row r="24" spans="1:10" x14ac:dyDescent="0.2">
      <c r="A24" s="23" t="s">
        <v>136</v>
      </c>
      <c r="B24" s="23" t="s">
        <v>149</v>
      </c>
      <c r="C24" s="23" t="s">
        <v>153</v>
      </c>
      <c r="D24" s="23" t="s">
        <v>144</v>
      </c>
      <c r="E24" s="257">
        <v>0</v>
      </c>
      <c r="F24" s="151">
        <f t="shared" si="0"/>
        <v>0</v>
      </c>
      <c r="G24" s="155">
        <f t="shared" si="3"/>
        <v>0</v>
      </c>
      <c r="H24" s="156">
        <v>7.2</v>
      </c>
      <c r="I24" s="154">
        <f t="shared" si="4"/>
        <v>0</v>
      </c>
      <c r="J24" s="154">
        <f t="shared" si="2"/>
        <v>0</v>
      </c>
    </row>
    <row r="25" spans="1:10" x14ac:dyDescent="0.2">
      <c r="A25" s="23" t="s">
        <v>136</v>
      </c>
      <c r="B25" s="23" t="s">
        <v>149</v>
      </c>
      <c r="C25" s="23" t="s">
        <v>141</v>
      </c>
      <c r="D25" s="23" t="s">
        <v>47</v>
      </c>
      <c r="E25" s="257">
        <v>0</v>
      </c>
      <c r="F25" s="151">
        <f t="shared" si="0"/>
        <v>0</v>
      </c>
      <c r="G25" s="155">
        <f t="shared" si="3"/>
        <v>0</v>
      </c>
      <c r="H25" s="156">
        <v>15.6</v>
      </c>
      <c r="I25" s="154">
        <f t="shared" si="4"/>
        <v>0</v>
      </c>
      <c r="J25" s="154">
        <f t="shared" si="2"/>
        <v>0</v>
      </c>
    </row>
    <row r="26" spans="1:10" x14ac:dyDescent="0.2">
      <c r="A26" s="23" t="s">
        <v>136</v>
      </c>
      <c r="B26" s="23" t="s">
        <v>149</v>
      </c>
      <c r="C26" s="23" t="s">
        <v>154</v>
      </c>
      <c r="D26" s="23" t="s">
        <v>47</v>
      </c>
      <c r="E26" s="257">
        <v>0</v>
      </c>
      <c r="F26" s="151">
        <f t="shared" si="0"/>
        <v>0</v>
      </c>
      <c r="G26" s="155">
        <f t="shared" si="3"/>
        <v>0</v>
      </c>
      <c r="H26" s="156">
        <v>29.5</v>
      </c>
      <c r="I26" s="154">
        <f t="shared" si="4"/>
        <v>0</v>
      </c>
      <c r="J26" s="154">
        <f t="shared" si="2"/>
        <v>0</v>
      </c>
    </row>
    <row r="27" spans="1:10" x14ac:dyDescent="0.2">
      <c r="A27" s="289" t="s">
        <v>109</v>
      </c>
      <c r="B27" s="289"/>
      <c r="C27" s="289"/>
      <c r="D27" s="128"/>
      <c r="E27" s="128"/>
      <c r="F27" s="128"/>
      <c r="G27" s="132"/>
      <c r="H27" s="131">
        <f>SUM(H6:H26)</f>
        <v>918.4</v>
      </c>
      <c r="I27" s="87">
        <f>SUM(I6:I26)</f>
        <v>0</v>
      </c>
      <c r="J27" s="87">
        <f>SUM(J6:J26)</f>
        <v>0</v>
      </c>
    </row>
    <row r="28" spans="1:10" x14ac:dyDescent="0.2">
      <c r="A28" s="30"/>
      <c r="B28" s="30"/>
      <c r="C28" s="30"/>
      <c r="D28" s="30"/>
      <c r="E28" s="30"/>
      <c r="F28" s="30"/>
      <c r="G28" s="30"/>
      <c r="H28" s="111"/>
      <c r="I28" s="30"/>
      <c r="J28" s="30"/>
    </row>
    <row r="29" spans="1:10" ht="24" x14ac:dyDescent="0.2">
      <c r="A29" s="128" t="s">
        <v>134</v>
      </c>
      <c r="B29" s="128" t="s">
        <v>135</v>
      </c>
      <c r="C29" s="128" t="s">
        <v>29</v>
      </c>
      <c r="D29" s="128" t="s">
        <v>30</v>
      </c>
      <c r="E29" s="119" t="s">
        <v>31</v>
      </c>
      <c r="F29" s="128" t="s">
        <v>3</v>
      </c>
      <c r="G29" s="128" t="s">
        <v>77</v>
      </c>
      <c r="H29" s="131" t="s">
        <v>33</v>
      </c>
      <c r="I29" s="128" t="s">
        <v>89</v>
      </c>
      <c r="J29" s="128" t="s">
        <v>90</v>
      </c>
    </row>
    <row r="30" spans="1:10" ht="12" customHeight="1" x14ac:dyDescent="0.2">
      <c r="A30" s="23" t="s">
        <v>155</v>
      </c>
      <c r="B30" s="23" t="s">
        <v>137</v>
      </c>
      <c r="C30" s="23" t="s">
        <v>138</v>
      </c>
      <c r="D30" s="23" t="s">
        <v>41</v>
      </c>
      <c r="E30" s="257">
        <v>0</v>
      </c>
      <c r="F30" s="151">
        <f t="shared" ref="F30:F63" si="5">E30*21%</f>
        <v>0</v>
      </c>
      <c r="G30" s="155">
        <f t="shared" ref="G30:G63" si="6">E30+F30</f>
        <v>0</v>
      </c>
      <c r="H30" s="156">
        <v>3</v>
      </c>
      <c r="I30" s="154">
        <f t="shared" ref="I30:I63" si="7">E30*H30</f>
        <v>0</v>
      </c>
      <c r="J30" s="154">
        <f t="shared" ref="J30:J63" si="8">G30*H30</f>
        <v>0</v>
      </c>
    </row>
    <row r="31" spans="1:10" ht="12" customHeight="1" x14ac:dyDescent="0.2">
      <c r="A31" s="23" t="s">
        <v>155</v>
      </c>
      <c r="B31" s="23" t="s">
        <v>137</v>
      </c>
      <c r="C31" s="23" t="s">
        <v>150</v>
      </c>
      <c r="D31" s="23" t="s">
        <v>41</v>
      </c>
      <c r="E31" s="257">
        <v>0</v>
      </c>
      <c r="F31" s="151">
        <f t="shared" si="5"/>
        <v>0</v>
      </c>
      <c r="G31" s="155">
        <f t="shared" si="6"/>
        <v>0</v>
      </c>
      <c r="H31" s="156">
        <v>66</v>
      </c>
      <c r="I31" s="154">
        <f t="shared" si="7"/>
        <v>0</v>
      </c>
      <c r="J31" s="154">
        <f t="shared" si="8"/>
        <v>0</v>
      </c>
    </row>
    <row r="32" spans="1:10" x14ac:dyDescent="0.2">
      <c r="A32" s="23" t="s">
        <v>155</v>
      </c>
      <c r="B32" s="23" t="s">
        <v>137</v>
      </c>
      <c r="C32" s="23" t="s">
        <v>141</v>
      </c>
      <c r="D32" s="23" t="s">
        <v>41</v>
      </c>
      <c r="E32" s="257">
        <v>0</v>
      </c>
      <c r="F32" s="151">
        <f t="shared" si="5"/>
        <v>0</v>
      </c>
      <c r="G32" s="155">
        <f t="shared" si="6"/>
        <v>0</v>
      </c>
      <c r="H32" s="156">
        <v>63</v>
      </c>
      <c r="I32" s="154">
        <f t="shared" si="7"/>
        <v>0</v>
      </c>
      <c r="J32" s="154">
        <f t="shared" si="8"/>
        <v>0</v>
      </c>
    </row>
    <row r="33" spans="1:10" ht="12" customHeight="1" x14ac:dyDescent="0.2">
      <c r="A33" s="23" t="s">
        <v>155</v>
      </c>
      <c r="B33" s="23" t="s">
        <v>137</v>
      </c>
      <c r="C33" s="23" t="s">
        <v>146</v>
      </c>
      <c r="D33" s="23" t="s">
        <v>41</v>
      </c>
      <c r="E33" s="257">
        <v>0</v>
      </c>
      <c r="F33" s="151">
        <f t="shared" si="5"/>
        <v>0</v>
      </c>
      <c r="G33" s="155">
        <f t="shared" si="6"/>
        <v>0</v>
      </c>
      <c r="H33" s="156">
        <v>13</v>
      </c>
      <c r="I33" s="154">
        <f t="shared" si="7"/>
        <v>0</v>
      </c>
      <c r="J33" s="154">
        <f t="shared" si="8"/>
        <v>0</v>
      </c>
    </row>
    <row r="34" spans="1:10" ht="12" customHeight="1" x14ac:dyDescent="0.2">
      <c r="A34" s="23" t="s">
        <v>155</v>
      </c>
      <c r="B34" s="23" t="s">
        <v>137</v>
      </c>
      <c r="C34" s="23" t="s">
        <v>156</v>
      </c>
      <c r="D34" s="23" t="s">
        <v>41</v>
      </c>
      <c r="E34" s="257">
        <v>0</v>
      </c>
      <c r="F34" s="151">
        <f t="shared" si="5"/>
        <v>0</v>
      </c>
      <c r="G34" s="155">
        <f t="shared" si="6"/>
        <v>0</v>
      </c>
      <c r="H34" s="156">
        <v>25</v>
      </c>
      <c r="I34" s="154">
        <f t="shared" si="7"/>
        <v>0</v>
      </c>
      <c r="J34" s="154">
        <f t="shared" si="8"/>
        <v>0</v>
      </c>
    </row>
    <row r="35" spans="1:10" ht="12" customHeight="1" x14ac:dyDescent="0.2">
      <c r="A35" s="23" t="s">
        <v>155</v>
      </c>
      <c r="B35" s="23" t="s">
        <v>137</v>
      </c>
      <c r="C35" s="23" t="s">
        <v>157</v>
      </c>
      <c r="D35" s="23" t="s">
        <v>41</v>
      </c>
      <c r="E35" s="257">
        <v>0</v>
      </c>
      <c r="F35" s="151">
        <f t="shared" si="5"/>
        <v>0</v>
      </c>
      <c r="G35" s="155">
        <f t="shared" si="6"/>
        <v>0</v>
      </c>
      <c r="H35" s="156">
        <v>36</v>
      </c>
      <c r="I35" s="154">
        <f t="shared" si="7"/>
        <v>0</v>
      </c>
      <c r="J35" s="154">
        <f t="shared" si="8"/>
        <v>0</v>
      </c>
    </row>
    <row r="36" spans="1:10" ht="12" customHeight="1" x14ac:dyDescent="0.2">
      <c r="A36" s="23" t="s">
        <v>155</v>
      </c>
      <c r="B36" s="23" t="s">
        <v>137</v>
      </c>
      <c r="C36" s="23" t="s">
        <v>141</v>
      </c>
      <c r="D36" s="23" t="s">
        <v>41</v>
      </c>
      <c r="E36" s="257">
        <v>0</v>
      </c>
      <c r="F36" s="151">
        <f t="shared" si="5"/>
        <v>0</v>
      </c>
      <c r="G36" s="155">
        <f t="shared" si="6"/>
        <v>0</v>
      </c>
      <c r="H36" s="156">
        <v>25</v>
      </c>
      <c r="I36" s="154">
        <f t="shared" si="7"/>
        <v>0</v>
      </c>
      <c r="J36" s="154">
        <f t="shared" si="8"/>
        <v>0</v>
      </c>
    </row>
    <row r="37" spans="1:10" ht="12" customHeight="1" x14ac:dyDescent="0.2">
      <c r="A37" s="23" t="s">
        <v>155</v>
      </c>
      <c r="B37" s="23" t="s">
        <v>137</v>
      </c>
      <c r="C37" s="23" t="s">
        <v>141</v>
      </c>
      <c r="D37" s="23" t="s">
        <v>41</v>
      </c>
      <c r="E37" s="257">
        <v>0</v>
      </c>
      <c r="F37" s="151">
        <f t="shared" si="5"/>
        <v>0</v>
      </c>
      <c r="G37" s="155">
        <f t="shared" si="6"/>
        <v>0</v>
      </c>
      <c r="H37" s="156">
        <v>17</v>
      </c>
      <c r="I37" s="154">
        <f t="shared" si="7"/>
        <v>0</v>
      </c>
      <c r="J37" s="154">
        <f t="shared" si="8"/>
        <v>0</v>
      </c>
    </row>
    <row r="38" spans="1:10" x14ac:dyDescent="0.2">
      <c r="A38" s="23" t="s">
        <v>155</v>
      </c>
      <c r="B38" s="23" t="s">
        <v>137</v>
      </c>
      <c r="C38" s="23" t="s">
        <v>141</v>
      </c>
      <c r="D38" s="23" t="s">
        <v>41</v>
      </c>
      <c r="E38" s="257">
        <v>0</v>
      </c>
      <c r="F38" s="151">
        <f t="shared" si="5"/>
        <v>0</v>
      </c>
      <c r="G38" s="155">
        <f t="shared" si="6"/>
        <v>0</v>
      </c>
      <c r="H38" s="156">
        <v>41</v>
      </c>
      <c r="I38" s="154">
        <f t="shared" si="7"/>
        <v>0</v>
      </c>
      <c r="J38" s="154">
        <f t="shared" si="8"/>
        <v>0</v>
      </c>
    </row>
    <row r="39" spans="1:10" x14ac:dyDescent="0.2">
      <c r="A39" s="23" t="s">
        <v>155</v>
      </c>
      <c r="B39" s="23" t="s">
        <v>137</v>
      </c>
      <c r="C39" s="23" t="s">
        <v>141</v>
      </c>
      <c r="D39" s="23" t="s">
        <v>41</v>
      </c>
      <c r="E39" s="257">
        <v>0</v>
      </c>
      <c r="F39" s="151">
        <f t="shared" si="5"/>
        <v>0</v>
      </c>
      <c r="G39" s="155">
        <f t="shared" si="6"/>
        <v>0</v>
      </c>
      <c r="H39" s="156">
        <v>18</v>
      </c>
      <c r="I39" s="154">
        <f t="shared" si="7"/>
        <v>0</v>
      </c>
      <c r="J39" s="154">
        <f t="shared" si="8"/>
        <v>0</v>
      </c>
    </row>
    <row r="40" spans="1:10" x14ac:dyDescent="0.2">
      <c r="A40" s="23" t="s">
        <v>155</v>
      </c>
      <c r="B40" s="23" t="s">
        <v>137</v>
      </c>
      <c r="C40" s="23" t="s">
        <v>141</v>
      </c>
      <c r="D40" s="23" t="s">
        <v>41</v>
      </c>
      <c r="E40" s="257">
        <v>0</v>
      </c>
      <c r="F40" s="151">
        <f t="shared" si="5"/>
        <v>0</v>
      </c>
      <c r="G40" s="155">
        <f t="shared" si="6"/>
        <v>0</v>
      </c>
      <c r="H40" s="156">
        <v>22</v>
      </c>
      <c r="I40" s="154">
        <f t="shared" si="7"/>
        <v>0</v>
      </c>
      <c r="J40" s="154">
        <f t="shared" si="8"/>
        <v>0</v>
      </c>
    </row>
    <row r="41" spans="1:10" x14ac:dyDescent="0.2">
      <c r="A41" s="23" t="s">
        <v>155</v>
      </c>
      <c r="B41" s="23" t="s">
        <v>137</v>
      </c>
      <c r="C41" s="23" t="s">
        <v>141</v>
      </c>
      <c r="D41" s="23" t="s">
        <v>41</v>
      </c>
      <c r="E41" s="257">
        <v>0</v>
      </c>
      <c r="F41" s="151">
        <f t="shared" si="5"/>
        <v>0</v>
      </c>
      <c r="G41" s="155">
        <f t="shared" si="6"/>
        <v>0</v>
      </c>
      <c r="H41" s="156">
        <v>17</v>
      </c>
      <c r="I41" s="154">
        <f t="shared" si="7"/>
        <v>0</v>
      </c>
      <c r="J41" s="154">
        <f t="shared" si="8"/>
        <v>0</v>
      </c>
    </row>
    <row r="42" spans="1:10" x14ac:dyDescent="0.2">
      <c r="A42" s="23" t="s">
        <v>155</v>
      </c>
      <c r="B42" s="23" t="s">
        <v>137</v>
      </c>
      <c r="C42" s="23" t="s">
        <v>158</v>
      </c>
      <c r="D42" s="23" t="s">
        <v>41</v>
      </c>
      <c r="E42" s="257">
        <v>0</v>
      </c>
      <c r="F42" s="151">
        <f t="shared" si="5"/>
        <v>0</v>
      </c>
      <c r="G42" s="155">
        <f t="shared" si="6"/>
        <v>0</v>
      </c>
      <c r="H42" s="156">
        <v>11</v>
      </c>
      <c r="I42" s="154">
        <f t="shared" si="7"/>
        <v>0</v>
      </c>
      <c r="J42" s="154">
        <f t="shared" si="8"/>
        <v>0</v>
      </c>
    </row>
    <row r="43" spans="1:10" x14ac:dyDescent="0.2">
      <c r="A43" s="23" t="s">
        <v>155</v>
      </c>
      <c r="B43" s="23" t="s">
        <v>137</v>
      </c>
      <c r="C43" s="23" t="s">
        <v>159</v>
      </c>
      <c r="D43" s="23" t="s">
        <v>41</v>
      </c>
      <c r="E43" s="257">
        <v>0</v>
      </c>
      <c r="F43" s="151">
        <f t="shared" si="5"/>
        <v>0</v>
      </c>
      <c r="G43" s="155">
        <f t="shared" si="6"/>
        <v>0</v>
      </c>
      <c r="H43" s="156">
        <v>37</v>
      </c>
      <c r="I43" s="154">
        <f t="shared" si="7"/>
        <v>0</v>
      </c>
      <c r="J43" s="154">
        <f t="shared" si="8"/>
        <v>0</v>
      </c>
    </row>
    <row r="44" spans="1:10" x14ac:dyDescent="0.2">
      <c r="A44" s="23" t="s">
        <v>155</v>
      </c>
      <c r="B44" s="23" t="s">
        <v>137</v>
      </c>
      <c r="C44" s="23" t="s">
        <v>148</v>
      </c>
      <c r="D44" s="23" t="s">
        <v>41</v>
      </c>
      <c r="E44" s="257">
        <v>0</v>
      </c>
      <c r="F44" s="151">
        <f t="shared" si="5"/>
        <v>0</v>
      </c>
      <c r="G44" s="155">
        <f t="shared" si="6"/>
        <v>0</v>
      </c>
      <c r="H44" s="156">
        <v>46</v>
      </c>
      <c r="I44" s="154">
        <f t="shared" si="7"/>
        <v>0</v>
      </c>
      <c r="J44" s="154">
        <f t="shared" si="8"/>
        <v>0</v>
      </c>
    </row>
    <row r="45" spans="1:10" ht="10.5" customHeight="1" x14ac:dyDescent="0.2">
      <c r="A45" s="23" t="s">
        <v>155</v>
      </c>
      <c r="B45" s="23" t="s">
        <v>137</v>
      </c>
      <c r="C45" s="23" t="s">
        <v>141</v>
      </c>
      <c r="D45" s="23" t="s">
        <v>41</v>
      </c>
      <c r="E45" s="257">
        <v>0</v>
      </c>
      <c r="F45" s="151">
        <f t="shared" si="5"/>
        <v>0</v>
      </c>
      <c r="G45" s="155">
        <f t="shared" si="6"/>
        <v>0</v>
      </c>
      <c r="H45" s="156">
        <v>17</v>
      </c>
      <c r="I45" s="154">
        <f t="shared" si="7"/>
        <v>0</v>
      </c>
      <c r="J45" s="154">
        <f t="shared" si="8"/>
        <v>0</v>
      </c>
    </row>
    <row r="46" spans="1:10" x14ac:dyDescent="0.2">
      <c r="A46" s="23" t="s">
        <v>155</v>
      </c>
      <c r="B46" s="23" t="s">
        <v>137</v>
      </c>
      <c r="C46" s="23" t="s">
        <v>141</v>
      </c>
      <c r="D46" s="23" t="s">
        <v>41</v>
      </c>
      <c r="E46" s="257">
        <v>0</v>
      </c>
      <c r="F46" s="151">
        <f t="shared" si="5"/>
        <v>0</v>
      </c>
      <c r="G46" s="155">
        <f t="shared" si="6"/>
        <v>0</v>
      </c>
      <c r="H46" s="156">
        <v>17</v>
      </c>
      <c r="I46" s="154">
        <f t="shared" si="7"/>
        <v>0</v>
      </c>
      <c r="J46" s="154">
        <f t="shared" si="8"/>
        <v>0</v>
      </c>
    </row>
    <row r="47" spans="1:10" x14ac:dyDescent="0.2">
      <c r="A47" s="23" t="s">
        <v>155</v>
      </c>
      <c r="B47" s="23" t="s">
        <v>137</v>
      </c>
      <c r="C47" s="23" t="s">
        <v>141</v>
      </c>
      <c r="D47" s="23" t="s">
        <v>41</v>
      </c>
      <c r="E47" s="257">
        <v>0</v>
      </c>
      <c r="F47" s="151">
        <f t="shared" si="5"/>
        <v>0</v>
      </c>
      <c r="G47" s="155">
        <f t="shared" si="6"/>
        <v>0</v>
      </c>
      <c r="H47" s="156">
        <v>17</v>
      </c>
      <c r="I47" s="154">
        <f t="shared" si="7"/>
        <v>0</v>
      </c>
      <c r="J47" s="154">
        <f t="shared" si="8"/>
        <v>0</v>
      </c>
    </row>
    <row r="48" spans="1:10" x14ac:dyDescent="0.2">
      <c r="A48" s="23" t="s">
        <v>155</v>
      </c>
      <c r="B48" s="23" t="s">
        <v>137</v>
      </c>
      <c r="C48" s="23" t="s">
        <v>141</v>
      </c>
      <c r="D48" s="23" t="s">
        <v>41</v>
      </c>
      <c r="E48" s="257">
        <v>0</v>
      </c>
      <c r="F48" s="151">
        <f t="shared" si="5"/>
        <v>0</v>
      </c>
      <c r="G48" s="155">
        <f t="shared" si="6"/>
        <v>0</v>
      </c>
      <c r="H48" s="156">
        <v>22</v>
      </c>
      <c r="I48" s="154">
        <f t="shared" si="7"/>
        <v>0</v>
      </c>
      <c r="J48" s="154">
        <f t="shared" si="8"/>
        <v>0</v>
      </c>
    </row>
    <row r="49" spans="1:10" x14ac:dyDescent="0.2">
      <c r="A49" s="23" t="s">
        <v>155</v>
      </c>
      <c r="B49" s="23" t="s">
        <v>137</v>
      </c>
      <c r="C49" s="23" t="s">
        <v>141</v>
      </c>
      <c r="D49" s="23" t="s">
        <v>41</v>
      </c>
      <c r="E49" s="257">
        <v>0</v>
      </c>
      <c r="F49" s="151">
        <f t="shared" si="5"/>
        <v>0</v>
      </c>
      <c r="G49" s="155">
        <f t="shared" si="6"/>
        <v>0</v>
      </c>
      <c r="H49" s="156">
        <v>17</v>
      </c>
      <c r="I49" s="154">
        <f t="shared" si="7"/>
        <v>0</v>
      </c>
      <c r="J49" s="154">
        <f t="shared" si="8"/>
        <v>0</v>
      </c>
    </row>
    <row r="50" spans="1:10" x14ac:dyDescent="0.2">
      <c r="A50" s="23" t="s">
        <v>155</v>
      </c>
      <c r="B50" s="23" t="s">
        <v>137</v>
      </c>
      <c r="C50" s="23" t="s">
        <v>160</v>
      </c>
      <c r="D50" s="23" t="s">
        <v>41</v>
      </c>
      <c r="E50" s="257">
        <v>0</v>
      </c>
      <c r="F50" s="151">
        <f t="shared" si="5"/>
        <v>0</v>
      </c>
      <c r="G50" s="155">
        <f t="shared" si="6"/>
        <v>0</v>
      </c>
      <c r="H50" s="156">
        <v>58</v>
      </c>
      <c r="I50" s="154">
        <f t="shared" si="7"/>
        <v>0</v>
      </c>
      <c r="J50" s="154">
        <f t="shared" si="8"/>
        <v>0</v>
      </c>
    </row>
    <row r="51" spans="1:10" x14ac:dyDescent="0.2">
      <c r="A51" s="23" t="s">
        <v>155</v>
      </c>
      <c r="B51" s="23" t="s">
        <v>137</v>
      </c>
      <c r="C51" s="23" t="s">
        <v>160</v>
      </c>
      <c r="D51" s="23" t="s">
        <v>41</v>
      </c>
      <c r="E51" s="257">
        <v>0</v>
      </c>
      <c r="F51" s="151">
        <f t="shared" si="5"/>
        <v>0</v>
      </c>
      <c r="G51" s="155">
        <f t="shared" si="6"/>
        <v>0</v>
      </c>
      <c r="H51" s="156">
        <v>58</v>
      </c>
      <c r="I51" s="154">
        <f t="shared" si="7"/>
        <v>0</v>
      </c>
      <c r="J51" s="154">
        <f t="shared" si="8"/>
        <v>0</v>
      </c>
    </row>
    <row r="52" spans="1:10" x14ac:dyDescent="0.2">
      <c r="A52" s="23" t="s">
        <v>155</v>
      </c>
      <c r="B52" s="23" t="s">
        <v>137</v>
      </c>
      <c r="C52" s="23" t="s">
        <v>141</v>
      </c>
      <c r="D52" s="23" t="s">
        <v>41</v>
      </c>
      <c r="E52" s="257">
        <v>0</v>
      </c>
      <c r="F52" s="151">
        <f t="shared" si="5"/>
        <v>0</v>
      </c>
      <c r="G52" s="155">
        <f t="shared" si="6"/>
        <v>0</v>
      </c>
      <c r="H52" s="156">
        <v>17</v>
      </c>
      <c r="I52" s="154">
        <f t="shared" si="7"/>
        <v>0</v>
      </c>
      <c r="J52" s="154">
        <f t="shared" si="8"/>
        <v>0</v>
      </c>
    </row>
    <row r="53" spans="1:10" x14ac:dyDescent="0.2">
      <c r="A53" s="23" t="s">
        <v>155</v>
      </c>
      <c r="B53" s="23" t="s">
        <v>137</v>
      </c>
      <c r="C53" s="23" t="s">
        <v>141</v>
      </c>
      <c r="D53" s="23" t="s">
        <v>41</v>
      </c>
      <c r="E53" s="257">
        <v>0</v>
      </c>
      <c r="F53" s="151">
        <f t="shared" si="5"/>
        <v>0</v>
      </c>
      <c r="G53" s="155">
        <f t="shared" si="6"/>
        <v>0</v>
      </c>
      <c r="H53" s="156">
        <v>22</v>
      </c>
      <c r="I53" s="154">
        <f t="shared" si="7"/>
        <v>0</v>
      </c>
      <c r="J53" s="154">
        <f t="shared" si="8"/>
        <v>0</v>
      </c>
    </row>
    <row r="54" spans="1:10" x14ac:dyDescent="0.2">
      <c r="A54" s="23" t="s">
        <v>155</v>
      </c>
      <c r="B54" s="23" t="s">
        <v>137</v>
      </c>
      <c r="C54" s="23" t="s">
        <v>141</v>
      </c>
      <c r="D54" s="23" t="s">
        <v>41</v>
      </c>
      <c r="E54" s="257">
        <v>0</v>
      </c>
      <c r="F54" s="151">
        <f t="shared" si="5"/>
        <v>0</v>
      </c>
      <c r="G54" s="155">
        <f t="shared" si="6"/>
        <v>0</v>
      </c>
      <c r="H54" s="156">
        <v>17</v>
      </c>
      <c r="I54" s="154">
        <f t="shared" si="7"/>
        <v>0</v>
      </c>
      <c r="J54" s="154">
        <f t="shared" si="8"/>
        <v>0</v>
      </c>
    </row>
    <row r="55" spans="1:10" x14ac:dyDescent="0.2">
      <c r="A55" s="23" t="s">
        <v>155</v>
      </c>
      <c r="B55" s="23" t="s">
        <v>137</v>
      </c>
      <c r="C55" s="23" t="s">
        <v>157</v>
      </c>
      <c r="D55" s="23" t="s">
        <v>41</v>
      </c>
      <c r="E55" s="257">
        <v>0</v>
      </c>
      <c r="F55" s="151">
        <f t="shared" si="5"/>
        <v>0</v>
      </c>
      <c r="G55" s="155">
        <f t="shared" si="6"/>
        <v>0</v>
      </c>
      <c r="H55" s="156">
        <v>37</v>
      </c>
      <c r="I55" s="154">
        <f t="shared" si="7"/>
        <v>0</v>
      </c>
      <c r="J55" s="154">
        <f t="shared" si="8"/>
        <v>0</v>
      </c>
    </row>
    <row r="56" spans="1:10" x14ac:dyDescent="0.2">
      <c r="A56" s="23" t="s">
        <v>155</v>
      </c>
      <c r="B56" s="23" t="s">
        <v>137</v>
      </c>
      <c r="C56" s="23" t="s">
        <v>161</v>
      </c>
      <c r="D56" s="23" t="s">
        <v>144</v>
      </c>
      <c r="E56" s="257">
        <v>0</v>
      </c>
      <c r="F56" s="151">
        <f t="shared" si="5"/>
        <v>0</v>
      </c>
      <c r="G56" s="155">
        <f t="shared" si="6"/>
        <v>0</v>
      </c>
      <c r="H56" s="156">
        <v>5</v>
      </c>
      <c r="I56" s="154">
        <f t="shared" si="7"/>
        <v>0</v>
      </c>
      <c r="J56" s="154">
        <f t="shared" si="8"/>
        <v>0</v>
      </c>
    </row>
    <row r="57" spans="1:10" x14ac:dyDescent="0.2">
      <c r="A57" s="23" t="s">
        <v>155</v>
      </c>
      <c r="B57" s="23" t="s">
        <v>137</v>
      </c>
      <c r="C57" s="23" t="s">
        <v>162</v>
      </c>
      <c r="D57" s="23" t="s">
        <v>144</v>
      </c>
      <c r="E57" s="257">
        <v>0</v>
      </c>
      <c r="F57" s="151">
        <f t="shared" si="5"/>
        <v>0</v>
      </c>
      <c r="G57" s="155">
        <f t="shared" si="6"/>
        <v>0</v>
      </c>
      <c r="H57" s="156">
        <v>2</v>
      </c>
      <c r="I57" s="154">
        <f t="shared" si="7"/>
        <v>0</v>
      </c>
      <c r="J57" s="154">
        <f t="shared" si="8"/>
        <v>0</v>
      </c>
    </row>
    <row r="58" spans="1:10" x14ac:dyDescent="0.2">
      <c r="A58" s="23" t="s">
        <v>155</v>
      </c>
      <c r="B58" s="23" t="s">
        <v>137</v>
      </c>
      <c r="C58" s="23" t="s">
        <v>163</v>
      </c>
      <c r="D58" s="23" t="s">
        <v>144</v>
      </c>
      <c r="E58" s="257">
        <v>0</v>
      </c>
      <c r="F58" s="151">
        <f t="shared" si="5"/>
        <v>0</v>
      </c>
      <c r="G58" s="155">
        <f t="shared" si="6"/>
        <v>0</v>
      </c>
      <c r="H58" s="156">
        <v>3</v>
      </c>
      <c r="I58" s="154">
        <f t="shared" si="7"/>
        <v>0</v>
      </c>
      <c r="J58" s="154">
        <f t="shared" si="8"/>
        <v>0</v>
      </c>
    </row>
    <row r="59" spans="1:10" x14ac:dyDescent="0.2">
      <c r="A59" s="23" t="s">
        <v>155</v>
      </c>
      <c r="B59" s="23" t="s">
        <v>137</v>
      </c>
      <c r="C59" s="23" t="s">
        <v>164</v>
      </c>
      <c r="D59" s="23" t="s">
        <v>144</v>
      </c>
      <c r="E59" s="257">
        <v>0</v>
      </c>
      <c r="F59" s="151">
        <f t="shared" si="5"/>
        <v>0</v>
      </c>
      <c r="G59" s="155">
        <f t="shared" si="6"/>
        <v>0</v>
      </c>
      <c r="H59" s="156">
        <v>6</v>
      </c>
      <c r="I59" s="154">
        <f t="shared" si="7"/>
        <v>0</v>
      </c>
      <c r="J59" s="154">
        <f t="shared" si="8"/>
        <v>0</v>
      </c>
    </row>
    <row r="60" spans="1:10" x14ac:dyDescent="0.2">
      <c r="A60" s="23" t="s">
        <v>155</v>
      </c>
      <c r="B60" s="23" t="s">
        <v>165</v>
      </c>
      <c r="C60" s="23" t="s">
        <v>166</v>
      </c>
      <c r="D60" s="23" t="s">
        <v>47</v>
      </c>
      <c r="E60" s="257">
        <v>0</v>
      </c>
      <c r="F60" s="151">
        <f t="shared" si="5"/>
        <v>0</v>
      </c>
      <c r="G60" s="155">
        <f t="shared" si="6"/>
        <v>0</v>
      </c>
      <c r="H60" s="156">
        <v>13</v>
      </c>
      <c r="I60" s="154">
        <f t="shared" si="7"/>
        <v>0</v>
      </c>
      <c r="J60" s="154">
        <f t="shared" si="8"/>
        <v>0</v>
      </c>
    </row>
    <row r="61" spans="1:10" x14ac:dyDescent="0.2">
      <c r="A61" s="23" t="s">
        <v>155</v>
      </c>
      <c r="B61" s="23" t="s">
        <v>165</v>
      </c>
      <c r="C61" s="23" t="s">
        <v>167</v>
      </c>
      <c r="D61" s="23" t="s">
        <v>47</v>
      </c>
      <c r="E61" s="257">
        <v>0</v>
      </c>
      <c r="F61" s="151">
        <f t="shared" si="5"/>
        <v>0</v>
      </c>
      <c r="G61" s="155">
        <f t="shared" si="6"/>
        <v>0</v>
      </c>
      <c r="H61" s="156">
        <v>52</v>
      </c>
      <c r="I61" s="154">
        <f t="shared" si="7"/>
        <v>0</v>
      </c>
      <c r="J61" s="154">
        <f t="shared" si="8"/>
        <v>0</v>
      </c>
    </row>
    <row r="62" spans="1:10" x14ac:dyDescent="0.2">
      <c r="A62" s="23" t="s">
        <v>155</v>
      </c>
      <c r="B62" s="23" t="s">
        <v>165</v>
      </c>
      <c r="C62" s="23" t="s">
        <v>164</v>
      </c>
      <c r="D62" s="23" t="s">
        <v>144</v>
      </c>
      <c r="E62" s="257">
        <v>0</v>
      </c>
      <c r="F62" s="151">
        <f t="shared" si="5"/>
        <v>0</v>
      </c>
      <c r="G62" s="155">
        <f t="shared" si="6"/>
        <v>0</v>
      </c>
      <c r="H62" s="156">
        <v>6</v>
      </c>
      <c r="I62" s="154">
        <f t="shared" si="7"/>
        <v>0</v>
      </c>
      <c r="J62" s="154">
        <f t="shared" si="8"/>
        <v>0</v>
      </c>
    </row>
    <row r="63" spans="1:10" x14ac:dyDescent="0.2">
      <c r="A63" s="23" t="s">
        <v>155</v>
      </c>
      <c r="B63" s="23" t="s">
        <v>165</v>
      </c>
      <c r="C63" s="23" t="s">
        <v>163</v>
      </c>
      <c r="D63" s="23" t="s">
        <v>144</v>
      </c>
      <c r="E63" s="257">
        <v>0</v>
      </c>
      <c r="F63" s="151">
        <f t="shared" si="5"/>
        <v>0</v>
      </c>
      <c r="G63" s="155">
        <f t="shared" si="6"/>
        <v>0</v>
      </c>
      <c r="H63" s="156">
        <v>3</v>
      </c>
      <c r="I63" s="154">
        <f t="shared" si="7"/>
        <v>0</v>
      </c>
      <c r="J63" s="154">
        <f t="shared" si="8"/>
        <v>0</v>
      </c>
    </row>
    <row r="64" spans="1:10" x14ac:dyDescent="0.2">
      <c r="A64" s="286" t="s">
        <v>109</v>
      </c>
      <c r="B64" s="287"/>
      <c r="C64" s="288"/>
      <c r="D64" s="128"/>
      <c r="E64" s="128"/>
      <c r="F64" s="128"/>
      <c r="G64" s="132"/>
      <c r="H64" s="131">
        <f>SUM(H30:H63)</f>
        <v>829</v>
      </c>
      <c r="I64" s="87">
        <f>SUM(I30:I63)</f>
        <v>0</v>
      </c>
      <c r="J64" s="87">
        <f>SUM(J30:J63)</f>
        <v>0</v>
      </c>
    </row>
    <row r="66" spans="1:11" ht="24" x14ac:dyDescent="0.2">
      <c r="A66" s="128" t="s">
        <v>134</v>
      </c>
      <c r="B66" s="128" t="s">
        <v>135</v>
      </c>
      <c r="C66" s="128" t="s">
        <v>29</v>
      </c>
      <c r="D66" s="128" t="s">
        <v>30</v>
      </c>
      <c r="E66" s="119" t="s">
        <v>31</v>
      </c>
      <c r="F66" s="128" t="s">
        <v>3</v>
      </c>
      <c r="G66" s="128" t="s">
        <v>77</v>
      </c>
      <c r="H66" s="131" t="s">
        <v>33</v>
      </c>
      <c r="I66" s="128" t="s">
        <v>89</v>
      </c>
      <c r="J66" s="128" t="s">
        <v>90</v>
      </c>
    </row>
    <row r="67" spans="1:11" x14ac:dyDescent="0.2">
      <c r="A67" s="26" t="s">
        <v>168</v>
      </c>
      <c r="B67" s="26" t="s">
        <v>169</v>
      </c>
      <c r="C67" s="26" t="s">
        <v>170</v>
      </c>
      <c r="D67" s="26" t="s">
        <v>38</v>
      </c>
      <c r="E67" s="257">
        <v>0</v>
      </c>
      <c r="F67" s="151">
        <f t="shared" ref="F67:F130" si="9">E67*21%</f>
        <v>0</v>
      </c>
      <c r="G67" s="155">
        <f t="shared" ref="G67:G130" si="10">E67+F67</f>
        <v>0</v>
      </c>
      <c r="H67" s="156">
        <v>41.5</v>
      </c>
      <c r="I67" s="154">
        <f t="shared" ref="I67:I130" si="11">E67*H67</f>
        <v>0</v>
      </c>
      <c r="J67" s="154">
        <f t="shared" ref="J67:J130" si="12">G67*H67</f>
        <v>0</v>
      </c>
    </row>
    <row r="68" spans="1:11" x14ac:dyDescent="0.2">
      <c r="A68" s="26" t="s">
        <v>168</v>
      </c>
      <c r="B68" s="26" t="s">
        <v>169</v>
      </c>
      <c r="C68" s="26" t="s">
        <v>141</v>
      </c>
      <c r="D68" s="26" t="s">
        <v>38</v>
      </c>
      <c r="E68" s="257">
        <v>0</v>
      </c>
      <c r="F68" s="151">
        <f t="shared" si="9"/>
        <v>0</v>
      </c>
      <c r="G68" s="155">
        <f t="shared" si="10"/>
        <v>0</v>
      </c>
      <c r="H68" s="156">
        <v>24.46</v>
      </c>
      <c r="I68" s="154">
        <f t="shared" si="11"/>
        <v>0</v>
      </c>
      <c r="J68" s="154">
        <f t="shared" si="12"/>
        <v>0</v>
      </c>
    </row>
    <row r="69" spans="1:11" x14ac:dyDescent="0.2">
      <c r="A69" s="26" t="s">
        <v>168</v>
      </c>
      <c r="B69" s="26" t="s">
        <v>169</v>
      </c>
      <c r="C69" s="26" t="s">
        <v>171</v>
      </c>
      <c r="D69" s="26" t="s">
        <v>38</v>
      </c>
      <c r="E69" s="257">
        <v>0</v>
      </c>
      <c r="F69" s="151">
        <f t="shared" si="9"/>
        <v>0</v>
      </c>
      <c r="G69" s="155">
        <f t="shared" si="10"/>
        <v>0</v>
      </c>
      <c r="H69" s="156">
        <v>23.01</v>
      </c>
      <c r="I69" s="154">
        <f t="shared" si="11"/>
        <v>0</v>
      </c>
      <c r="J69" s="154">
        <f t="shared" si="12"/>
        <v>0</v>
      </c>
      <c r="K69" s="32" t="s">
        <v>172</v>
      </c>
    </row>
    <row r="70" spans="1:11" x14ac:dyDescent="0.2">
      <c r="A70" s="26" t="s">
        <v>168</v>
      </c>
      <c r="B70" s="26" t="s">
        <v>169</v>
      </c>
      <c r="C70" s="26" t="s">
        <v>170</v>
      </c>
      <c r="D70" s="26" t="s">
        <v>38</v>
      </c>
      <c r="E70" s="257">
        <v>0</v>
      </c>
      <c r="F70" s="151">
        <f t="shared" si="9"/>
        <v>0</v>
      </c>
      <c r="G70" s="155">
        <f t="shared" si="10"/>
        <v>0</v>
      </c>
      <c r="H70" s="156">
        <v>26.32</v>
      </c>
      <c r="I70" s="154">
        <f t="shared" si="11"/>
        <v>0</v>
      </c>
      <c r="J70" s="154">
        <f t="shared" si="12"/>
        <v>0</v>
      </c>
      <c r="K70" s="32" t="s">
        <v>172</v>
      </c>
    </row>
    <row r="71" spans="1:11" x14ac:dyDescent="0.2">
      <c r="A71" s="26" t="s">
        <v>168</v>
      </c>
      <c r="B71" s="26" t="s">
        <v>169</v>
      </c>
      <c r="C71" s="26" t="s">
        <v>141</v>
      </c>
      <c r="D71" s="26" t="s">
        <v>38</v>
      </c>
      <c r="E71" s="257">
        <v>0</v>
      </c>
      <c r="F71" s="151">
        <f t="shared" si="9"/>
        <v>0</v>
      </c>
      <c r="G71" s="155">
        <f t="shared" si="10"/>
        <v>0</v>
      </c>
      <c r="H71" s="156">
        <v>15.36</v>
      </c>
      <c r="I71" s="154">
        <f t="shared" si="11"/>
        <v>0</v>
      </c>
      <c r="J71" s="154">
        <f t="shared" si="12"/>
        <v>0</v>
      </c>
    </row>
    <row r="72" spans="1:11" x14ac:dyDescent="0.2">
      <c r="A72" s="26" t="s">
        <v>168</v>
      </c>
      <c r="B72" s="26" t="s">
        <v>169</v>
      </c>
      <c r="C72" s="26" t="s">
        <v>141</v>
      </c>
      <c r="D72" s="26" t="s">
        <v>38</v>
      </c>
      <c r="E72" s="257">
        <v>0</v>
      </c>
      <c r="F72" s="151">
        <f t="shared" si="9"/>
        <v>0</v>
      </c>
      <c r="G72" s="155">
        <f t="shared" si="10"/>
        <v>0</v>
      </c>
      <c r="H72" s="156">
        <v>13.61</v>
      </c>
      <c r="I72" s="154">
        <f t="shared" si="11"/>
        <v>0</v>
      </c>
      <c r="J72" s="154">
        <f t="shared" si="12"/>
        <v>0</v>
      </c>
    </row>
    <row r="73" spans="1:11" x14ac:dyDescent="0.2">
      <c r="A73" s="26" t="s">
        <v>168</v>
      </c>
      <c r="B73" s="26" t="s">
        <v>169</v>
      </c>
      <c r="C73" s="26" t="s">
        <v>173</v>
      </c>
      <c r="D73" s="26" t="s">
        <v>41</v>
      </c>
      <c r="E73" s="257">
        <v>0</v>
      </c>
      <c r="F73" s="151">
        <f t="shared" si="9"/>
        <v>0</v>
      </c>
      <c r="G73" s="155">
        <f t="shared" si="10"/>
        <v>0</v>
      </c>
      <c r="H73" s="156">
        <v>214.58</v>
      </c>
      <c r="I73" s="154">
        <f t="shared" si="11"/>
        <v>0</v>
      </c>
      <c r="J73" s="154">
        <f t="shared" si="12"/>
        <v>0</v>
      </c>
      <c r="K73" s="32" t="s">
        <v>172</v>
      </c>
    </row>
    <row r="74" spans="1:11" x14ac:dyDescent="0.2">
      <c r="A74" s="26" t="s">
        <v>168</v>
      </c>
      <c r="B74" s="26" t="s">
        <v>169</v>
      </c>
      <c r="C74" s="26" t="s">
        <v>174</v>
      </c>
      <c r="D74" s="26" t="s">
        <v>45</v>
      </c>
      <c r="E74" s="257">
        <v>0</v>
      </c>
      <c r="F74" s="151">
        <f t="shared" si="9"/>
        <v>0</v>
      </c>
      <c r="G74" s="155">
        <f t="shared" si="10"/>
        <v>0</v>
      </c>
      <c r="H74" s="156">
        <v>1.51</v>
      </c>
      <c r="I74" s="154">
        <f t="shared" si="11"/>
        <v>0</v>
      </c>
      <c r="J74" s="154">
        <f t="shared" si="12"/>
        <v>0</v>
      </c>
      <c r="K74" s="32" t="s">
        <v>172</v>
      </c>
    </row>
    <row r="75" spans="1:11" x14ac:dyDescent="0.2">
      <c r="A75" s="26" t="s">
        <v>168</v>
      </c>
      <c r="B75" s="26" t="s">
        <v>169</v>
      </c>
      <c r="C75" s="26" t="s">
        <v>174</v>
      </c>
      <c r="D75" s="26" t="s">
        <v>45</v>
      </c>
      <c r="E75" s="257">
        <v>0</v>
      </c>
      <c r="F75" s="151">
        <f t="shared" si="9"/>
        <v>0</v>
      </c>
      <c r="G75" s="155">
        <f t="shared" si="10"/>
        <v>0</v>
      </c>
      <c r="H75" s="156">
        <v>1.51</v>
      </c>
      <c r="I75" s="154">
        <f t="shared" si="11"/>
        <v>0</v>
      </c>
      <c r="J75" s="154">
        <f t="shared" si="12"/>
        <v>0</v>
      </c>
      <c r="K75" s="32" t="s">
        <v>172</v>
      </c>
    </row>
    <row r="76" spans="1:11" x14ac:dyDescent="0.2">
      <c r="A76" s="26" t="s">
        <v>168</v>
      </c>
      <c r="B76" s="26" t="s">
        <v>169</v>
      </c>
      <c r="C76" s="26" t="s">
        <v>174</v>
      </c>
      <c r="D76" s="26" t="s">
        <v>45</v>
      </c>
      <c r="E76" s="257">
        <v>0</v>
      </c>
      <c r="F76" s="151">
        <f t="shared" si="9"/>
        <v>0</v>
      </c>
      <c r="G76" s="155">
        <f t="shared" si="10"/>
        <v>0</v>
      </c>
      <c r="H76" s="156">
        <v>3.06</v>
      </c>
      <c r="I76" s="154">
        <f t="shared" si="11"/>
        <v>0</v>
      </c>
      <c r="J76" s="154">
        <f t="shared" si="12"/>
        <v>0</v>
      </c>
      <c r="K76" s="32" t="s">
        <v>172</v>
      </c>
    </row>
    <row r="77" spans="1:11" x14ac:dyDescent="0.2">
      <c r="A77" s="26" t="s">
        <v>168</v>
      </c>
      <c r="B77" s="26" t="s">
        <v>169</v>
      </c>
      <c r="C77" s="26" t="s">
        <v>171</v>
      </c>
      <c r="D77" s="26" t="s">
        <v>45</v>
      </c>
      <c r="E77" s="257">
        <v>0</v>
      </c>
      <c r="F77" s="151">
        <f t="shared" si="9"/>
        <v>0</v>
      </c>
      <c r="G77" s="155">
        <f t="shared" si="10"/>
        <v>0</v>
      </c>
      <c r="H77" s="156">
        <v>7.09</v>
      </c>
      <c r="I77" s="154">
        <f t="shared" si="11"/>
        <v>0</v>
      </c>
      <c r="J77" s="154">
        <f t="shared" si="12"/>
        <v>0</v>
      </c>
      <c r="K77" s="32" t="s">
        <v>172</v>
      </c>
    </row>
    <row r="78" spans="1:11" x14ac:dyDescent="0.2">
      <c r="A78" s="26" t="s">
        <v>168</v>
      </c>
      <c r="B78" s="26" t="s">
        <v>169</v>
      </c>
      <c r="C78" s="26" t="s">
        <v>170</v>
      </c>
      <c r="D78" s="26" t="s">
        <v>41</v>
      </c>
      <c r="E78" s="257">
        <v>0</v>
      </c>
      <c r="F78" s="151">
        <f t="shared" si="9"/>
        <v>0</v>
      </c>
      <c r="G78" s="155">
        <f t="shared" si="10"/>
        <v>0</v>
      </c>
      <c r="H78" s="156">
        <v>13.15</v>
      </c>
      <c r="I78" s="154">
        <f t="shared" si="11"/>
        <v>0</v>
      </c>
      <c r="J78" s="154">
        <f t="shared" si="12"/>
        <v>0</v>
      </c>
    </row>
    <row r="79" spans="1:11" x14ac:dyDescent="0.2">
      <c r="A79" s="26" t="s">
        <v>168</v>
      </c>
      <c r="B79" s="26" t="s">
        <v>169</v>
      </c>
      <c r="C79" s="26" t="s">
        <v>175</v>
      </c>
      <c r="D79" s="26" t="s">
        <v>38</v>
      </c>
      <c r="E79" s="257">
        <v>0</v>
      </c>
      <c r="F79" s="151">
        <f t="shared" si="9"/>
        <v>0</v>
      </c>
      <c r="G79" s="155">
        <f t="shared" si="10"/>
        <v>0</v>
      </c>
      <c r="H79" s="156">
        <v>0</v>
      </c>
      <c r="I79" s="154">
        <f t="shared" si="11"/>
        <v>0</v>
      </c>
      <c r="J79" s="154">
        <f t="shared" si="12"/>
        <v>0</v>
      </c>
      <c r="K79" s="32" t="s">
        <v>176</v>
      </c>
    </row>
    <row r="80" spans="1:11" x14ac:dyDescent="0.2">
      <c r="A80" s="26" t="s">
        <v>168</v>
      </c>
      <c r="B80" s="26" t="s">
        <v>169</v>
      </c>
      <c r="C80" s="26" t="s">
        <v>177</v>
      </c>
      <c r="D80" s="26" t="s">
        <v>45</v>
      </c>
      <c r="E80" s="257">
        <v>0</v>
      </c>
      <c r="F80" s="151">
        <f t="shared" si="9"/>
        <v>0</v>
      </c>
      <c r="G80" s="155">
        <f t="shared" si="10"/>
        <v>0</v>
      </c>
      <c r="H80" s="156">
        <v>2.93</v>
      </c>
      <c r="I80" s="154">
        <f t="shared" si="11"/>
        <v>0</v>
      </c>
      <c r="J80" s="154">
        <f t="shared" si="12"/>
        <v>0</v>
      </c>
    </row>
    <row r="81" spans="1:11" x14ac:dyDescent="0.2">
      <c r="A81" s="26" t="s">
        <v>168</v>
      </c>
      <c r="B81" s="26" t="s">
        <v>169</v>
      </c>
      <c r="C81" s="26" t="s">
        <v>141</v>
      </c>
      <c r="D81" s="26" t="s">
        <v>41</v>
      </c>
      <c r="E81" s="257">
        <v>0</v>
      </c>
      <c r="F81" s="151">
        <f t="shared" si="9"/>
        <v>0</v>
      </c>
      <c r="G81" s="155">
        <f t="shared" si="10"/>
        <v>0</v>
      </c>
      <c r="H81" s="156">
        <v>58.1</v>
      </c>
      <c r="I81" s="154">
        <f t="shared" si="11"/>
        <v>0</v>
      </c>
      <c r="J81" s="154">
        <f t="shared" si="12"/>
        <v>0</v>
      </c>
    </row>
    <row r="82" spans="1:11" x14ac:dyDescent="0.2">
      <c r="A82" s="26" t="s">
        <v>168</v>
      </c>
      <c r="B82" s="26" t="s">
        <v>169</v>
      </c>
      <c r="C82" s="26" t="s">
        <v>178</v>
      </c>
      <c r="D82" s="26" t="s">
        <v>45</v>
      </c>
      <c r="E82" s="257">
        <v>0</v>
      </c>
      <c r="F82" s="151">
        <f t="shared" si="9"/>
        <v>0</v>
      </c>
      <c r="G82" s="155">
        <f t="shared" si="10"/>
        <v>0</v>
      </c>
      <c r="H82" s="156">
        <v>27.4</v>
      </c>
      <c r="I82" s="154">
        <f t="shared" si="11"/>
        <v>0</v>
      </c>
      <c r="J82" s="154">
        <f t="shared" si="12"/>
        <v>0</v>
      </c>
      <c r="K82" s="32" t="s">
        <v>172</v>
      </c>
    </row>
    <row r="83" spans="1:11" x14ac:dyDescent="0.2">
      <c r="A83" s="26" t="s">
        <v>168</v>
      </c>
      <c r="B83" s="26" t="s">
        <v>169</v>
      </c>
      <c r="C83" s="26" t="s">
        <v>138</v>
      </c>
      <c r="D83" s="26" t="s">
        <v>45</v>
      </c>
      <c r="E83" s="257">
        <v>0</v>
      </c>
      <c r="F83" s="151">
        <f t="shared" si="9"/>
        <v>0</v>
      </c>
      <c r="G83" s="155">
        <f t="shared" si="10"/>
        <v>0</v>
      </c>
      <c r="H83" s="156">
        <v>16.57</v>
      </c>
      <c r="I83" s="154">
        <f t="shared" si="11"/>
        <v>0</v>
      </c>
      <c r="J83" s="154">
        <f t="shared" si="12"/>
        <v>0</v>
      </c>
      <c r="K83" s="32" t="s">
        <v>172</v>
      </c>
    </row>
    <row r="84" spans="1:11" x14ac:dyDescent="0.2">
      <c r="A84" s="26" t="s">
        <v>168</v>
      </c>
      <c r="B84" s="26" t="s">
        <v>169</v>
      </c>
      <c r="C84" s="26" t="s">
        <v>174</v>
      </c>
      <c r="D84" s="26" t="s">
        <v>45</v>
      </c>
      <c r="E84" s="257">
        <v>0</v>
      </c>
      <c r="F84" s="151">
        <f t="shared" si="9"/>
        <v>0</v>
      </c>
      <c r="G84" s="155">
        <f t="shared" si="10"/>
        <v>0</v>
      </c>
      <c r="H84" s="156">
        <v>4</v>
      </c>
      <c r="I84" s="154">
        <f t="shared" si="11"/>
        <v>0</v>
      </c>
      <c r="J84" s="154">
        <f t="shared" si="12"/>
        <v>0</v>
      </c>
    </row>
    <row r="85" spans="1:11" x14ac:dyDescent="0.2">
      <c r="A85" s="26" t="s">
        <v>168</v>
      </c>
      <c r="B85" s="26" t="s">
        <v>169</v>
      </c>
      <c r="C85" s="26" t="s">
        <v>174</v>
      </c>
      <c r="D85" s="26" t="s">
        <v>45</v>
      </c>
      <c r="E85" s="257">
        <v>0</v>
      </c>
      <c r="F85" s="151">
        <f t="shared" si="9"/>
        <v>0</v>
      </c>
      <c r="G85" s="155">
        <f t="shared" si="10"/>
        <v>0</v>
      </c>
      <c r="H85" s="156">
        <v>1.55</v>
      </c>
      <c r="I85" s="154">
        <f t="shared" si="11"/>
        <v>0</v>
      </c>
      <c r="J85" s="154">
        <f t="shared" si="12"/>
        <v>0</v>
      </c>
      <c r="K85" s="32" t="s">
        <v>172</v>
      </c>
    </row>
    <row r="86" spans="1:11" x14ac:dyDescent="0.2">
      <c r="A86" s="26" t="s">
        <v>168</v>
      </c>
      <c r="B86" s="26" t="s">
        <v>169</v>
      </c>
      <c r="C86" s="26" t="s">
        <v>174</v>
      </c>
      <c r="D86" s="26" t="s">
        <v>45</v>
      </c>
      <c r="E86" s="257">
        <v>0</v>
      </c>
      <c r="F86" s="151">
        <f t="shared" si="9"/>
        <v>0</v>
      </c>
      <c r="G86" s="155">
        <f t="shared" si="10"/>
        <v>0</v>
      </c>
      <c r="H86" s="156">
        <v>1.55</v>
      </c>
      <c r="I86" s="154">
        <f t="shared" si="11"/>
        <v>0</v>
      </c>
      <c r="J86" s="154">
        <f t="shared" si="12"/>
        <v>0</v>
      </c>
      <c r="K86" s="32" t="s">
        <v>172</v>
      </c>
    </row>
    <row r="87" spans="1:11" x14ac:dyDescent="0.2">
      <c r="A87" s="26" t="s">
        <v>168</v>
      </c>
      <c r="B87" s="26" t="s">
        <v>169</v>
      </c>
      <c r="C87" s="26" t="s">
        <v>174</v>
      </c>
      <c r="D87" s="26" t="s">
        <v>45</v>
      </c>
      <c r="E87" s="257">
        <v>0</v>
      </c>
      <c r="F87" s="151">
        <f t="shared" si="9"/>
        <v>0</v>
      </c>
      <c r="G87" s="155">
        <f t="shared" si="10"/>
        <v>0</v>
      </c>
      <c r="H87" s="156">
        <v>1.55</v>
      </c>
      <c r="I87" s="154">
        <f t="shared" si="11"/>
        <v>0</v>
      </c>
      <c r="J87" s="154">
        <f t="shared" si="12"/>
        <v>0</v>
      </c>
      <c r="K87" s="32" t="s">
        <v>172</v>
      </c>
    </row>
    <row r="88" spans="1:11" x14ac:dyDescent="0.2">
      <c r="A88" s="26" t="s">
        <v>168</v>
      </c>
      <c r="B88" s="26" t="s">
        <v>169</v>
      </c>
      <c r="C88" s="26" t="s">
        <v>174</v>
      </c>
      <c r="D88" s="26" t="s">
        <v>45</v>
      </c>
      <c r="E88" s="257">
        <v>0</v>
      </c>
      <c r="F88" s="151">
        <f t="shared" si="9"/>
        <v>0</v>
      </c>
      <c r="G88" s="155">
        <f t="shared" si="10"/>
        <v>0</v>
      </c>
      <c r="H88" s="156">
        <v>5.0999999999999996</v>
      </c>
      <c r="I88" s="154">
        <f t="shared" si="11"/>
        <v>0</v>
      </c>
      <c r="J88" s="154">
        <f t="shared" si="12"/>
        <v>0</v>
      </c>
      <c r="K88" s="32" t="s">
        <v>172</v>
      </c>
    </row>
    <row r="89" spans="1:11" x14ac:dyDescent="0.2">
      <c r="A89" s="26" t="s">
        <v>168</v>
      </c>
      <c r="B89" s="26" t="s">
        <v>169</v>
      </c>
      <c r="C89" s="26" t="s">
        <v>170</v>
      </c>
      <c r="D89" s="26" t="s">
        <v>45</v>
      </c>
      <c r="E89" s="257">
        <v>0</v>
      </c>
      <c r="F89" s="151">
        <f t="shared" si="9"/>
        <v>0</v>
      </c>
      <c r="G89" s="155">
        <f t="shared" si="10"/>
        <v>0</v>
      </c>
      <c r="H89" s="156">
        <v>11.74</v>
      </c>
      <c r="I89" s="154">
        <f t="shared" si="11"/>
        <v>0</v>
      </c>
      <c r="J89" s="154">
        <f t="shared" si="12"/>
        <v>0</v>
      </c>
    </row>
    <row r="90" spans="1:11" x14ac:dyDescent="0.2">
      <c r="A90" s="26" t="s">
        <v>168</v>
      </c>
      <c r="B90" s="26" t="s">
        <v>169</v>
      </c>
      <c r="C90" s="26" t="s">
        <v>179</v>
      </c>
      <c r="D90" s="26" t="s">
        <v>45</v>
      </c>
      <c r="E90" s="257">
        <v>0</v>
      </c>
      <c r="F90" s="151">
        <f t="shared" si="9"/>
        <v>0</v>
      </c>
      <c r="G90" s="155">
        <f t="shared" si="10"/>
        <v>0</v>
      </c>
      <c r="H90" s="156">
        <v>0</v>
      </c>
      <c r="I90" s="154">
        <f t="shared" si="11"/>
        <v>0</v>
      </c>
      <c r="J90" s="154">
        <f t="shared" si="12"/>
        <v>0</v>
      </c>
    </row>
    <row r="91" spans="1:11" x14ac:dyDescent="0.2">
      <c r="A91" s="26" t="s">
        <v>168</v>
      </c>
      <c r="B91" s="26" t="s">
        <v>169</v>
      </c>
      <c r="C91" s="26" t="s">
        <v>180</v>
      </c>
      <c r="D91" s="26" t="s">
        <v>45</v>
      </c>
      <c r="E91" s="257">
        <v>0</v>
      </c>
      <c r="F91" s="151">
        <f t="shared" si="9"/>
        <v>0</v>
      </c>
      <c r="G91" s="155">
        <f t="shared" si="10"/>
        <v>0</v>
      </c>
      <c r="H91" s="156">
        <v>5.9</v>
      </c>
      <c r="I91" s="154">
        <f t="shared" si="11"/>
        <v>0</v>
      </c>
      <c r="J91" s="154">
        <f t="shared" si="12"/>
        <v>0</v>
      </c>
      <c r="K91" s="32" t="s">
        <v>172</v>
      </c>
    </row>
    <row r="92" spans="1:11" x14ac:dyDescent="0.2">
      <c r="A92" s="26" t="s">
        <v>168</v>
      </c>
      <c r="B92" s="26" t="s">
        <v>169</v>
      </c>
      <c r="C92" s="26" t="s">
        <v>180</v>
      </c>
      <c r="D92" s="26" t="s">
        <v>45</v>
      </c>
      <c r="E92" s="257">
        <v>0</v>
      </c>
      <c r="F92" s="151">
        <f t="shared" si="9"/>
        <v>0</v>
      </c>
      <c r="G92" s="155">
        <f t="shared" si="10"/>
        <v>0</v>
      </c>
      <c r="H92" s="156">
        <v>3.02</v>
      </c>
      <c r="I92" s="154">
        <f t="shared" si="11"/>
        <v>0</v>
      </c>
      <c r="J92" s="154">
        <f t="shared" si="12"/>
        <v>0</v>
      </c>
      <c r="K92" s="32" t="s">
        <v>172</v>
      </c>
    </row>
    <row r="93" spans="1:11" x14ac:dyDescent="0.2">
      <c r="A93" s="26" t="s">
        <v>168</v>
      </c>
      <c r="B93" s="26" t="s">
        <v>169</v>
      </c>
      <c r="C93" s="26" t="s">
        <v>180</v>
      </c>
      <c r="D93" s="26" t="s">
        <v>45</v>
      </c>
      <c r="E93" s="257">
        <v>0</v>
      </c>
      <c r="F93" s="151">
        <f t="shared" si="9"/>
        <v>0</v>
      </c>
      <c r="G93" s="155">
        <f t="shared" si="10"/>
        <v>0</v>
      </c>
      <c r="H93" s="156">
        <v>2.67</v>
      </c>
      <c r="I93" s="154">
        <f t="shared" si="11"/>
        <v>0</v>
      </c>
      <c r="J93" s="154">
        <f t="shared" si="12"/>
        <v>0</v>
      </c>
      <c r="K93" s="32" t="s">
        <v>172</v>
      </c>
    </row>
    <row r="94" spans="1:11" x14ac:dyDescent="0.2">
      <c r="A94" s="26" t="s">
        <v>168</v>
      </c>
      <c r="B94" s="26" t="s">
        <v>169</v>
      </c>
      <c r="C94" s="26" t="s">
        <v>181</v>
      </c>
      <c r="D94" s="26" t="s">
        <v>45</v>
      </c>
      <c r="E94" s="257">
        <v>0</v>
      </c>
      <c r="F94" s="151">
        <f t="shared" si="9"/>
        <v>0</v>
      </c>
      <c r="G94" s="155">
        <f t="shared" si="10"/>
        <v>0</v>
      </c>
      <c r="H94" s="156">
        <v>5.46</v>
      </c>
      <c r="I94" s="154">
        <f t="shared" si="11"/>
        <v>0</v>
      </c>
      <c r="J94" s="154">
        <f t="shared" si="12"/>
        <v>0</v>
      </c>
      <c r="K94" s="32" t="s">
        <v>172</v>
      </c>
    </row>
    <row r="95" spans="1:11" x14ac:dyDescent="0.2">
      <c r="A95" s="26" t="s">
        <v>168</v>
      </c>
      <c r="B95" s="26" t="s">
        <v>169</v>
      </c>
      <c r="C95" s="26" t="s">
        <v>182</v>
      </c>
      <c r="D95" s="26" t="s">
        <v>45</v>
      </c>
      <c r="E95" s="257">
        <v>0</v>
      </c>
      <c r="F95" s="151">
        <f t="shared" si="9"/>
        <v>0</v>
      </c>
      <c r="G95" s="155">
        <f t="shared" si="10"/>
        <v>0</v>
      </c>
      <c r="H95" s="156">
        <v>4.8899999999999997</v>
      </c>
      <c r="I95" s="154">
        <f t="shared" si="11"/>
        <v>0</v>
      </c>
      <c r="J95" s="154">
        <f t="shared" si="12"/>
        <v>0</v>
      </c>
    </row>
    <row r="96" spans="1:11" x14ac:dyDescent="0.2">
      <c r="A96" s="26" t="s">
        <v>168</v>
      </c>
      <c r="B96" s="26" t="s">
        <v>169</v>
      </c>
      <c r="C96" s="26" t="s">
        <v>170</v>
      </c>
      <c r="D96" s="26" t="s">
        <v>45</v>
      </c>
      <c r="E96" s="257">
        <v>0</v>
      </c>
      <c r="F96" s="151">
        <f t="shared" si="9"/>
        <v>0</v>
      </c>
      <c r="G96" s="155">
        <f t="shared" si="10"/>
        <v>0</v>
      </c>
      <c r="H96" s="156">
        <v>22.9</v>
      </c>
      <c r="I96" s="154">
        <f t="shared" si="11"/>
        <v>0</v>
      </c>
      <c r="J96" s="154">
        <f t="shared" si="12"/>
        <v>0</v>
      </c>
    </row>
    <row r="97" spans="1:11" x14ac:dyDescent="0.2">
      <c r="A97" s="26" t="s">
        <v>168</v>
      </c>
      <c r="B97" s="26" t="s">
        <v>169</v>
      </c>
      <c r="C97" s="26" t="s">
        <v>171</v>
      </c>
      <c r="D97" s="26" t="s">
        <v>45</v>
      </c>
      <c r="E97" s="257">
        <v>0</v>
      </c>
      <c r="F97" s="151">
        <f t="shared" si="9"/>
        <v>0</v>
      </c>
      <c r="G97" s="155">
        <f t="shared" si="10"/>
        <v>0</v>
      </c>
      <c r="H97" s="156">
        <v>6.97</v>
      </c>
      <c r="I97" s="154">
        <f t="shared" si="11"/>
        <v>0</v>
      </c>
      <c r="J97" s="154">
        <f t="shared" si="12"/>
        <v>0</v>
      </c>
    </row>
    <row r="98" spans="1:11" x14ac:dyDescent="0.2">
      <c r="A98" s="26" t="s">
        <v>168</v>
      </c>
      <c r="B98" s="26" t="s">
        <v>169</v>
      </c>
      <c r="C98" s="26" t="s">
        <v>183</v>
      </c>
      <c r="D98" s="26" t="s">
        <v>45</v>
      </c>
      <c r="E98" s="257">
        <v>0</v>
      </c>
      <c r="F98" s="151">
        <f t="shared" si="9"/>
        <v>0</v>
      </c>
      <c r="G98" s="155">
        <f t="shared" si="10"/>
        <v>0</v>
      </c>
      <c r="H98" s="156">
        <v>4.72</v>
      </c>
      <c r="I98" s="154">
        <f t="shared" si="11"/>
        <v>0</v>
      </c>
      <c r="J98" s="154">
        <f t="shared" si="12"/>
        <v>0</v>
      </c>
    </row>
    <row r="99" spans="1:11" x14ac:dyDescent="0.2">
      <c r="A99" s="26" t="s">
        <v>168</v>
      </c>
      <c r="B99" s="26" t="s">
        <v>169</v>
      </c>
      <c r="C99" s="26" t="s">
        <v>183</v>
      </c>
      <c r="D99" s="26" t="s">
        <v>45</v>
      </c>
      <c r="E99" s="257">
        <v>0</v>
      </c>
      <c r="F99" s="151">
        <f t="shared" si="9"/>
        <v>0</v>
      </c>
      <c r="G99" s="155">
        <f t="shared" si="10"/>
        <v>0</v>
      </c>
      <c r="H99" s="156">
        <v>2.59</v>
      </c>
      <c r="I99" s="154">
        <f t="shared" si="11"/>
        <v>0</v>
      </c>
      <c r="J99" s="154">
        <f t="shared" si="12"/>
        <v>0</v>
      </c>
    </row>
    <row r="100" spans="1:11" x14ac:dyDescent="0.2">
      <c r="A100" s="26" t="s">
        <v>168</v>
      </c>
      <c r="B100" s="26" t="s">
        <v>169</v>
      </c>
      <c r="C100" s="26" t="s">
        <v>184</v>
      </c>
      <c r="D100" s="26" t="s">
        <v>45</v>
      </c>
      <c r="E100" s="257">
        <v>0</v>
      </c>
      <c r="F100" s="151">
        <f t="shared" si="9"/>
        <v>0</v>
      </c>
      <c r="G100" s="155">
        <f t="shared" si="10"/>
        <v>0</v>
      </c>
      <c r="H100" s="156">
        <v>13.11</v>
      </c>
      <c r="I100" s="154">
        <f t="shared" si="11"/>
        <v>0</v>
      </c>
      <c r="J100" s="154">
        <f t="shared" si="12"/>
        <v>0</v>
      </c>
    </row>
    <row r="101" spans="1:11" x14ac:dyDescent="0.2">
      <c r="A101" s="26" t="s">
        <v>168</v>
      </c>
      <c r="B101" s="26" t="s">
        <v>169</v>
      </c>
      <c r="C101" s="26" t="s">
        <v>185</v>
      </c>
      <c r="D101" s="26" t="s">
        <v>41</v>
      </c>
      <c r="E101" s="257">
        <v>0</v>
      </c>
      <c r="F101" s="151">
        <f t="shared" si="9"/>
        <v>0</v>
      </c>
      <c r="G101" s="155">
        <f t="shared" si="10"/>
        <v>0</v>
      </c>
      <c r="H101" s="156">
        <v>28.24</v>
      </c>
      <c r="I101" s="154">
        <f t="shared" si="11"/>
        <v>0</v>
      </c>
      <c r="J101" s="154">
        <f t="shared" si="12"/>
        <v>0</v>
      </c>
    </row>
    <row r="102" spans="1:11" x14ac:dyDescent="0.2">
      <c r="A102" s="26" t="s">
        <v>168</v>
      </c>
      <c r="B102" s="26" t="s">
        <v>169</v>
      </c>
      <c r="C102" s="26" t="s">
        <v>185</v>
      </c>
      <c r="D102" s="26" t="s">
        <v>41</v>
      </c>
      <c r="E102" s="257">
        <v>0</v>
      </c>
      <c r="F102" s="151">
        <f t="shared" si="9"/>
        <v>0</v>
      </c>
      <c r="G102" s="155">
        <f t="shared" si="10"/>
        <v>0</v>
      </c>
      <c r="H102" s="156">
        <v>22.78</v>
      </c>
      <c r="I102" s="154">
        <f t="shared" si="11"/>
        <v>0</v>
      </c>
      <c r="J102" s="154">
        <f t="shared" si="12"/>
        <v>0</v>
      </c>
    </row>
    <row r="103" spans="1:11" x14ac:dyDescent="0.2">
      <c r="A103" s="26" t="s">
        <v>168</v>
      </c>
      <c r="B103" s="26" t="s">
        <v>169</v>
      </c>
      <c r="C103" s="26" t="s">
        <v>141</v>
      </c>
      <c r="D103" s="26" t="s">
        <v>41</v>
      </c>
      <c r="E103" s="257">
        <v>0</v>
      </c>
      <c r="F103" s="151">
        <f t="shared" si="9"/>
        <v>0</v>
      </c>
      <c r="G103" s="155">
        <f t="shared" si="10"/>
        <v>0</v>
      </c>
      <c r="H103" s="156">
        <v>41.45</v>
      </c>
      <c r="I103" s="154">
        <f t="shared" si="11"/>
        <v>0</v>
      </c>
      <c r="J103" s="154">
        <f t="shared" si="12"/>
        <v>0</v>
      </c>
    </row>
    <row r="104" spans="1:11" x14ac:dyDescent="0.2">
      <c r="A104" s="26" t="s">
        <v>168</v>
      </c>
      <c r="B104" s="26" t="s">
        <v>169</v>
      </c>
      <c r="C104" s="26" t="s">
        <v>186</v>
      </c>
      <c r="D104" s="26" t="s">
        <v>41</v>
      </c>
      <c r="E104" s="257">
        <v>0</v>
      </c>
      <c r="F104" s="151">
        <f t="shared" si="9"/>
        <v>0</v>
      </c>
      <c r="G104" s="155">
        <f t="shared" si="10"/>
        <v>0</v>
      </c>
      <c r="H104" s="156">
        <v>14.7</v>
      </c>
      <c r="I104" s="154">
        <f t="shared" si="11"/>
        <v>0</v>
      </c>
      <c r="J104" s="154">
        <f t="shared" si="12"/>
        <v>0</v>
      </c>
      <c r="K104" s="32" t="s">
        <v>172</v>
      </c>
    </row>
    <row r="105" spans="1:11" x14ac:dyDescent="0.2">
      <c r="A105" s="26" t="s">
        <v>168</v>
      </c>
      <c r="B105" s="26" t="s">
        <v>169</v>
      </c>
      <c r="C105" s="26" t="s">
        <v>146</v>
      </c>
      <c r="D105" s="26" t="s">
        <v>187</v>
      </c>
      <c r="E105" s="257">
        <v>0</v>
      </c>
      <c r="F105" s="151">
        <f t="shared" si="9"/>
        <v>0</v>
      </c>
      <c r="G105" s="155">
        <f t="shared" si="10"/>
        <v>0</v>
      </c>
      <c r="H105" s="156">
        <v>5.38</v>
      </c>
      <c r="I105" s="154">
        <f t="shared" si="11"/>
        <v>0</v>
      </c>
      <c r="J105" s="154">
        <f t="shared" si="12"/>
        <v>0</v>
      </c>
    </row>
    <row r="106" spans="1:11" x14ac:dyDescent="0.2">
      <c r="A106" s="26" t="s">
        <v>168</v>
      </c>
      <c r="B106" s="26" t="s">
        <v>169</v>
      </c>
      <c r="C106" s="26" t="s">
        <v>146</v>
      </c>
      <c r="D106" s="26" t="s">
        <v>187</v>
      </c>
      <c r="E106" s="257">
        <v>0</v>
      </c>
      <c r="F106" s="151">
        <f t="shared" si="9"/>
        <v>0</v>
      </c>
      <c r="G106" s="155">
        <f t="shared" si="10"/>
        <v>0</v>
      </c>
      <c r="H106" s="156">
        <v>4.38</v>
      </c>
      <c r="I106" s="154">
        <f t="shared" si="11"/>
        <v>0</v>
      </c>
      <c r="J106" s="154">
        <f t="shared" si="12"/>
        <v>0</v>
      </c>
    </row>
    <row r="107" spans="1:11" x14ac:dyDescent="0.2">
      <c r="A107" s="26" t="s">
        <v>168</v>
      </c>
      <c r="B107" s="26" t="s">
        <v>169</v>
      </c>
      <c r="C107" s="26" t="s">
        <v>159</v>
      </c>
      <c r="D107" s="26" t="s">
        <v>41</v>
      </c>
      <c r="E107" s="257">
        <v>0</v>
      </c>
      <c r="F107" s="151">
        <f t="shared" si="9"/>
        <v>0</v>
      </c>
      <c r="G107" s="155">
        <f t="shared" si="10"/>
        <v>0</v>
      </c>
      <c r="H107" s="156">
        <v>64.39</v>
      </c>
      <c r="I107" s="154">
        <f t="shared" si="11"/>
        <v>0</v>
      </c>
      <c r="J107" s="154">
        <f t="shared" si="12"/>
        <v>0</v>
      </c>
    </row>
    <row r="108" spans="1:11" x14ac:dyDescent="0.2">
      <c r="A108" s="26" t="s">
        <v>168</v>
      </c>
      <c r="B108" s="26" t="s">
        <v>188</v>
      </c>
      <c r="C108" s="26" t="s">
        <v>141</v>
      </c>
      <c r="D108" s="26" t="s">
        <v>41</v>
      </c>
      <c r="E108" s="257">
        <v>0</v>
      </c>
      <c r="F108" s="151">
        <f t="shared" si="9"/>
        <v>0</v>
      </c>
      <c r="G108" s="155">
        <f t="shared" si="10"/>
        <v>0</v>
      </c>
      <c r="H108" s="156">
        <v>26.9</v>
      </c>
      <c r="I108" s="154">
        <f t="shared" si="11"/>
        <v>0</v>
      </c>
      <c r="J108" s="154">
        <f t="shared" si="12"/>
        <v>0</v>
      </c>
    </row>
    <row r="109" spans="1:11" x14ac:dyDescent="0.2">
      <c r="A109" s="26" t="s">
        <v>168</v>
      </c>
      <c r="B109" s="26" t="s">
        <v>188</v>
      </c>
      <c r="C109" s="26" t="s">
        <v>141</v>
      </c>
      <c r="D109" s="26" t="s">
        <v>41</v>
      </c>
      <c r="E109" s="257">
        <v>0</v>
      </c>
      <c r="F109" s="151">
        <f t="shared" si="9"/>
        <v>0</v>
      </c>
      <c r="G109" s="155">
        <f t="shared" si="10"/>
        <v>0</v>
      </c>
      <c r="H109" s="156">
        <v>24.95</v>
      </c>
      <c r="I109" s="154">
        <f t="shared" si="11"/>
        <v>0</v>
      </c>
      <c r="J109" s="154">
        <f t="shared" si="12"/>
        <v>0</v>
      </c>
    </row>
    <row r="110" spans="1:11" x14ac:dyDescent="0.2">
      <c r="A110" s="26" t="s">
        <v>168</v>
      </c>
      <c r="B110" s="26" t="s">
        <v>188</v>
      </c>
      <c r="C110" s="26" t="s">
        <v>141</v>
      </c>
      <c r="D110" s="26" t="s">
        <v>41</v>
      </c>
      <c r="E110" s="257">
        <v>0</v>
      </c>
      <c r="F110" s="151">
        <f t="shared" si="9"/>
        <v>0</v>
      </c>
      <c r="G110" s="155">
        <f t="shared" si="10"/>
        <v>0</v>
      </c>
      <c r="H110" s="156">
        <v>37.46</v>
      </c>
      <c r="I110" s="154">
        <f t="shared" si="11"/>
        <v>0</v>
      </c>
      <c r="J110" s="154">
        <f t="shared" si="12"/>
        <v>0</v>
      </c>
    </row>
    <row r="111" spans="1:11" x14ac:dyDescent="0.2">
      <c r="A111" s="26" t="s">
        <v>168</v>
      </c>
      <c r="B111" s="26" t="s">
        <v>188</v>
      </c>
      <c r="C111" s="26" t="s">
        <v>141</v>
      </c>
      <c r="D111" s="26" t="s">
        <v>41</v>
      </c>
      <c r="E111" s="257">
        <v>0</v>
      </c>
      <c r="F111" s="151">
        <f t="shared" si="9"/>
        <v>0</v>
      </c>
      <c r="G111" s="155">
        <f t="shared" si="10"/>
        <v>0</v>
      </c>
      <c r="H111" s="156">
        <v>50.879999999999995</v>
      </c>
      <c r="I111" s="154">
        <f t="shared" si="11"/>
        <v>0</v>
      </c>
      <c r="J111" s="154">
        <f t="shared" si="12"/>
        <v>0</v>
      </c>
    </row>
    <row r="112" spans="1:11" x14ac:dyDescent="0.2">
      <c r="A112" s="26" t="s">
        <v>168</v>
      </c>
      <c r="B112" s="26" t="s">
        <v>188</v>
      </c>
      <c r="C112" s="26" t="s">
        <v>185</v>
      </c>
      <c r="D112" s="26" t="s">
        <v>41</v>
      </c>
      <c r="E112" s="257">
        <v>0</v>
      </c>
      <c r="F112" s="151">
        <f t="shared" si="9"/>
        <v>0</v>
      </c>
      <c r="G112" s="155">
        <f t="shared" si="10"/>
        <v>0</v>
      </c>
      <c r="H112" s="156">
        <v>10.039999999999999</v>
      </c>
      <c r="I112" s="154">
        <f t="shared" si="11"/>
        <v>0</v>
      </c>
      <c r="J112" s="154">
        <f t="shared" si="12"/>
        <v>0</v>
      </c>
    </row>
    <row r="113" spans="1:11" x14ac:dyDescent="0.2">
      <c r="A113" s="26" t="s">
        <v>168</v>
      </c>
      <c r="B113" s="26" t="s">
        <v>188</v>
      </c>
      <c r="C113" s="26" t="s">
        <v>171</v>
      </c>
      <c r="D113" s="26" t="s">
        <v>41</v>
      </c>
      <c r="E113" s="257">
        <v>0</v>
      </c>
      <c r="F113" s="151">
        <f t="shared" si="9"/>
        <v>0</v>
      </c>
      <c r="G113" s="155">
        <f t="shared" si="10"/>
        <v>0</v>
      </c>
      <c r="H113" s="156">
        <v>20.7</v>
      </c>
      <c r="I113" s="154">
        <f t="shared" si="11"/>
        <v>0</v>
      </c>
      <c r="J113" s="154">
        <f t="shared" si="12"/>
        <v>0</v>
      </c>
    </row>
    <row r="114" spans="1:11" x14ac:dyDescent="0.2">
      <c r="A114" s="26" t="s">
        <v>168</v>
      </c>
      <c r="B114" s="26" t="s">
        <v>188</v>
      </c>
      <c r="C114" s="26" t="s">
        <v>170</v>
      </c>
      <c r="D114" s="26" t="s">
        <v>41</v>
      </c>
      <c r="E114" s="257">
        <v>0</v>
      </c>
      <c r="F114" s="151">
        <f t="shared" si="9"/>
        <v>0</v>
      </c>
      <c r="G114" s="155">
        <f t="shared" si="10"/>
        <v>0</v>
      </c>
      <c r="H114" s="156">
        <v>82.29</v>
      </c>
      <c r="I114" s="154">
        <f t="shared" si="11"/>
        <v>0</v>
      </c>
      <c r="J114" s="154">
        <f t="shared" si="12"/>
        <v>0</v>
      </c>
    </row>
    <row r="115" spans="1:11" x14ac:dyDescent="0.2">
      <c r="A115" s="26" t="s">
        <v>168</v>
      </c>
      <c r="B115" s="26" t="s">
        <v>188</v>
      </c>
      <c r="C115" s="26" t="s">
        <v>189</v>
      </c>
      <c r="D115" s="26" t="s">
        <v>41</v>
      </c>
      <c r="E115" s="257">
        <v>0</v>
      </c>
      <c r="F115" s="151">
        <f t="shared" si="9"/>
        <v>0</v>
      </c>
      <c r="G115" s="155">
        <f t="shared" si="10"/>
        <v>0</v>
      </c>
      <c r="H115" s="156">
        <v>4.8</v>
      </c>
      <c r="I115" s="154">
        <f t="shared" si="11"/>
        <v>0</v>
      </c>
      <c r="J115" s="154">
        <f t="shared" si="12"/>
        <v>0</v>
      </c>
    </row>
    <row r="116" spans="1:11" x14ac:dyDescent="0.2">
      <c r="A116" s="26" t="s">
        <v>168</v>
      </c>
      <c r="B116" s="26" t="s">
        <v>188</v>
      </c>
      <c r="C116" s="26" t="s">
        <v>189</v>
      </c>
      <c r="D116" s="26" t="s">
        <v>41</v>
      </c>
      <c r="E116" s="257">
        <v>0</v>
      </c>
      <c r="F116" s="151">
        <f t="shared" si="9"/>
        <v>0</v>
      </c>
      <c r="G116" s="155">
        <f t="shared" si="10"/>
        <v>0</v>
      </c>
      <c r="H116" s="156">
        <v>4.8</v>
      </c>
      <c r="I116" s="154">
        <f t="shared" si="11"/>
        <v>0</v>
      </c>
      <c r="J116" s="154">
        <f t="shared" si="12"/>
        <v>0</v>
      </c>
    </row>
    <row r="117" spans="1:11" x14ac:dyDescent="0.2">
      <c r="A117" s="26" t="s">
        <v>168</v>
      </c>
      <c r="B117" s="26" t="s">
        <v>188</v>
      </c>
      <c r="C117" s="26" t="s">
        <v>189</v>
      </c>
      <c r="D117" s="26" t="s">
        <v>41</v>
      </c>
      <c r="E117" s="257">
        <v>0</v>
      </c>
      <c r="F117" s="151">
        <f t="shared" si="9"/>
        <v>0</v>
      </c>
      <c r="G117" s="155">
        <f t="shared" si="10"/>
        <v>0</v>
      </c>
      <c r="H117" s="156">
        <v>4.8</v>
      </c>
      <c r="I117" s="154">
        <f t="shared" si="11"/>
        <v>0</v>
      </c>
      <c r="J117" s="154">
        <f t="shared" si="12"/>
        <v>0</v>
      </c>
    </row>
    <row r="118" spans="1:11" x14ac:dyDescent="0.2">
      <c r="A118" s="26" t="s">
        <v>168</v>
      </c>
      <c r="B118" s="26" t="s">
        <v>188</v>
      </c>
      <c r="C118" s="26" t="s">
        <v>189</v>
      </c>
      <c r="D118" s="26" t="s">
        <v>41</v>
      </c>
      <c r="E118" s="257">
        <v>0</v>
      </c>
      <c r="F118" s="151">
        <f t="shared" si="9"/>
        <v>0</v>
      </c>
      <c r="G118" s="155">
        <f t="shared" si="10"/>
        <v>0</v>
      </c>
      <c r="H118" s="156">
        <v>4.8</v>
      </c>
      <c r="I118" s="154">
        <f t="shared" si="11"/>
        <v>0</v>
      </c>
      <c r="J118" s="154">
        <f t="shared" si="12"/>
        <v>0</v>
      </c>
    </row>
    <row r="119" spans="1:11" x14ac:dyDescent="0.2">
      <c r="A119" s="26" t="s">
        <v>168</v>
      </c>
      <c r="B119" s="26" t="s">
        <v>188</v>
      </c>
      <c r="C119" s="26" t="s">
        <v>180</v>
      </c>
      <c r="D119" s="26" t="s">
        <v>45</v>
      </c>
      <c r="E119" s="257">
        <v>0</v>
      </c>
      <c r="F119" s="151">
        <f t="shared" si="9"/>
        <v>0</v>
      </c>
      <c r="G119" s="155">
        <f t="shared" si="10"/>
        <v>0</v>
      </c>
      <c r="H119" s="156">
        <v>20.87</v>
      </c>
      <c r="I119" s="154">
        <f t="shared" si="11"/>
        <v>0</v>
      </c>
      <c r="J119" s="154">
        <f t="shared" si="12"/>
        <v>0</v>
      </c>
      <c r="K119" s="32" t="s">
        <v>172</v>
      </c>
    </row>
    <row r="120" spans="1:11" x14ac:dyDescent="0.2">
      <c r="A120" s="26" t="s">
        <v>168</v>
      </c>
      <c r="B120" s="26" t="s">
        <v>188</v>
      </c>
      <c r="C120" s="26" t="s">
        <v>181</v>
      </c>
      <c r="D120" s="26" t="s">
        <v>45</v>
      </c>
      <c r="E120" s="257">
        <v>0</v>
      </c>
      <c r="F120" s="151">
        <f t="shared" si="9"/>
        <v>0</v>
      </c>
      <c r="G120" s="155">
        <f t="shared" si="10"/>
        <v>0</v>
      </c>
      <c r="H120" s="156">
        <v>1.86</v>
      </c>
      <c r="I120" s="154">
        <f t="shared" si="11"/>
        <v>0</v>
      </c>
      <c r="J120" s="154">
        <f t="shared" si="12"/>
        <v>0</v>
      </c>
      <c r="K120" s="32" t="s">
        <v>172</v>
      </c>
    </row>
    <row r="121" spans="1:11" x14ac:dyDescent="0.2">
      <c r="A121" s="26" t="s">
        <v>168</v>
      </c>
      <c r="B121" s="26" t="s">
        <v>188</v>
      </c>
      <c r="C121" s="26" t="s">
        <v>190</v>
      </c>
      <c r="D121" s="26" t="s">
        <v>45</v>
      </c>
      <c r="E121" s="257">
        <v>0</v>
      </c>
      <c r="F121" s="151">
        <f t="shared" si="9"/>
        <v>0</v>
      </c>
      <c r="G121" s="155">
        <f t="shared" si="10"/>
        <v>0</v>
      </c>
      <c r="H121" s="156">
        <v>1.86</v>
      </c>
      <c r="I121" s="154">
        <f t="shared" si="11"/>
        <v>0</v>
      </c>
      <c r="J121" s="154">
        <f t="shared" si="12"/>
        <v>0</v>
      </c>
      <c r="K121" s="32" t="s">
        <v>172</v>
      </c>
    </row>
    <row r="122" spans="1:11" x14ac:dyDescent="0.2">
      <c r="A122" s="26" t="s">
        <v>168</v>
      </c>
      <c r="B122" s="26" t="s">
        <v>188</v>
      </c>
      <c r="C122" s="26" t="s">
        <v>181</v>
      </c>
      <c r="D122" s="26" t="s">
        <v>45</v>
      </c>
      <c r="E122" s="257">
        <v>0</v>
      </c>
      <c r="F122" s="151">
        <f t="shared" si="9"/>
        <v>0</v>
      </c>
      <c r="G122" s="155">
        <f t="shared" si="10"/>
        <v>0</v>
      </c>
      <c r="H122" s="156">
        <v>1.86</v>
      </c>
      <c r="I122" s="154">
        <f t="shared" si="11"/>
        <v>0</v>
      </c>
      <c r="J122" s="154">
        <f t="shared" si="12"/>
        <v>0</v>
      </c>
      <c r="K122" s="32" t="s">
        <v>172</v>
      </c>
    </row>
    <row r="123" spans="1:11" x14ac:dyDescent="0.2">
      <c r="A123" s="26" t="s">
        <v>168</v>
      </c>
      <c r="B123" s="26" t="s">
        <v>188</v>
      </c>
      <c r="C123" s="26" t="s">
        <v>141</v>
      </c>
      <c r="D123" s="26" t="s">
        <v>41</v>
      </c>
      <c r="E123" s="257">
        <v>0</v>
      </c>
      <c r="F123" s="151">
        <f t="shared" si="9"/>
        <v>0</v>
      </c>
      <c r="G123" s="155">
        <f t="shared" si="10"/>
        <v>0</v>
      </c>
      <c r="H123" s="156">
        <v>25.14</v>
      </c>
      <c r="I123" s="154">
        <f t="shared" si="11"/>
        <v>0</v>
      </c>
      <c r="J123" s="154">
        <f t="shared" si="12"/>
        <v>0</v>
      </c>
    </row>
    <row r="124" spans="1:11" x14ac:dyDescent="0.2">
      <c r="A124" s="26" t="s">
        <v>168</v>
      </c>
      <c r="B124" s="26" t="s">
        <v>188</v>
      </c>
      <c r="C124" s="26" t="s">
        <v>141</v>
      </c>
      <c r="D124" s="26" t="s">
        <v>41</v>
      </c>
      <c r="E124" s="257">
        <v>0</v>
      </c>
      <c r="F124" s="151">
        <f t="shared" si="9"/>
        <v>0</v>
      </c>
      <c r="G124" s="155">
        <f t="shared" si="10"/>
        <v>0</v>
      </c>
      <c r="H124" s="156">
        <v>25.25</v>
      </c>
      <c r="I124" s="154">
        <f t="shared" si="11"/>
        <v>0</v>
      </c>
      <c r="J124" s="154">
        <f t="shared" si="12"/>
        <v>0</v>
      </c>
    </row>
    <row r="125" spans="1:11" x14ac:dyDescent="0.2">
      <c r="A125" s="26" t="s">
        <v>168</v>
      </c>
      <c r="B125" s="26" t="s">
        <v>188</v>
      </c>
      <c r="C125" s="26" t="s">
        <v>141</v>
      </c>
      <c r="D125" s="26" t="s">
        <v>41</v>
      </c>
      <c r="E125" s="257">
        <v>0</v>
      </c>
      <c r="F125" s="151">
        <f t="shared" si="9"/>
        <v>0</v>
      </c>
      <c r="G125" s="155">
        <f t="shared" si="10"/>
        <v>0</v>
      </c>
      <c r="H125" s="156">
        <v>25.86</v>
      </c>
      <c r="I125" s="154">
        <f t="shared" si="11"/>
        <v>0</v>
      </c>
      <c r="J125" s="154">
        <f t="shared" si="12"/>
        <v>0</v>
      </c>
    </row>
    <row r="126" spans="1:11" x14ac:dyDescent="0.2">
      <c r="A126" s="26" t="s">
        <v>168</v>
      </c>
      <c r="B126" s="26" t="s">
        <v>188</v>
      </c>
      <c r="C126" s="26" t="s">
        <v>191</v>
      </c>
      <c r="D126" s="26" t="s">
        <v>41</v>
      </c>
      <c r="E126" s="257">
        <v>0</v>
      </c>
      <c r="F126" s="151">
        <f t="shared" si="9"/>
        <v>0</v>
      </c>
      <c r="G126" s="155">
        <f t="shared" si="10"/>
        <v>0</v>
      </c>
      <c r="H126" s="156">
        <v>4.5199999999999996</v>
      </c>
      <c r="I126" s="154">
        <f t="shared" si="11"/>
        <v>0</v>
      </c>
      <c r="J126" s="154">
        <f t="shared" si="12"/>
        <v>0</v>
      </c>
    </row>
    <row r="127" spans="1:11" x14ac:dyDescent="0.2">
      <c r="A127" s="26" t="s">
        <v>168</v>
      </c>
      <c r="B127" s="26" t="s">
        <v>188</v>
      </c>
      <c r="C127" s="26" t="s">
        <v>177</v>
      </c>
      <c r="D127" s="26" t="s">
        <v>45</v>
      </c>
      <c r="E127" s="257">
        <v>0</v>
      </c>
      <c r="F127" s="151">
        <f t="shared" si="9"/>
        <v>0</v>
      </c>
      <c r="G127" s="155">
        <f t="shared" si="10"/>
        <v>0</v>
      </c>
      <c r="H127" s="156">
        <v>2.93</v>
      </c>
      <c r="I127" s="154">
        <f t="shared" si="11"/>
        <v>0</v>
      </c>
      <c r="J127" s="154">
        <f t="shared" si="12"/>
        <v>0</v>
      </c>
    </row>
    <row r="128" spans="1:11" x14ac:dyDescent="0.2">
      <c r="A128" s="26" t="s">
        <v>168</v>
      </c>
      <c r="B128" s="26" t="s">
        <v>188</v>
      </c>
      <c r="C128" s="26" t="s">
        <v>170</v>
      </c>
      <c r="D128" s="26" t="s">
        <v>45</v>
      </c>
      <c r="E128" s="257">
        <v>0</v>
      </c>
      <c r="F128" s="151">
        <f t="shared" si="9"/>
        <v>0</v>
      </c>
      <c r="G128" s="155">
        <f t="shared" si="10"/>
        <v>0</v>
      </c>
      <c r="H128" s="156">
        <v>8.32</v>
      </c>
      <c r="I128" s="154">
        <f t="shared" si="11"/>
        <v>0</v>
      </c>
      <c r="J128" s="154">
        <f t="shared" si="12"/>
        <v>0</v>
      </c>
    </row>
    <row r="129" spans="1:10" x14ac:dyDescent="0.2">
      <c r="A129" s="26" t="s">
        <v>168</v>
      </c>
      <c r="B129" s="26" t="s">
        <v>188</v>
      </c>
      <c r="C129" s="26" t="s">
        <v>185</v>
      </c>
      <c r="D129" s="26" t="s">
        <v>41</v>
      </c>
      <c r="E129" s="257">
        <v>0</v>
      </c>
      <c r="F129" s="151">
        <f t="shared" si="9"/>
        <v>0</v>
      </c>
      <c r="G129" s="155">
        <f t="shared" si="10"/>
        <v>0</v>
      </c>
      <c r="H129" s="156">
        <v>17.57</v>
      </c>
      <c r="I129" s="154">
        <f t="shared" si="11"/>
        <v>0</v>
      </c>
      <c r="J129" s="154">
        <f t="shared" si="12"/>
        <v>0</v>
      </c>
    </row>
    <row r="130" spans="1:10" x14ac:dyDescent="0.2">
      <c r="A130" s="26" t="s">
        <v>168</v>
      </c>
      <c r="B130" s="26" t="s">
        <v>188</v>
      </c>
      <c r="C130" s="26" t="s">
        <v>174</v>
      </c>
      <c r="D130" s="26" t="s">
        <v>45</v>
      </c>
      <c r="E130" s="257">
        <v>0</v>
      </c>
      <c r="F130" s="151">
        <f t="shared" si="9"/>
        <v>0</v>
      </c>
      <c r="G130" s="155">
        <f t="shared" si="10"/>
        <v>0</v>
      </c>
      <c r="H130" s="156">
        <v>1.63</v>
      </c>
      <c r="I130" s="154">
        <f t="shared" si="11"/>
        <v>0</v>
      </c>
      <c r="J130" s="154">
        <f t="shared" si="12"/>
        <v>0</v>
      </c>
    </row>
    <row r="131" spans="1:10" x14ac:dyDescent="0.2">
      <c r="A131" s="26" t="s">
        <v>168</v>
      </c>
      <c r="B131" s="26" t="s">
        <v>188</v>
      </c>
      <c r="C131" s="26" t="s">
        <v>174</v>
      </c>
      <c r="D131" s="26" t="s">
        <v>45</v>
      </c>
      <c r="E131" s="257">
        <v>0</v>
      </c>
      <c r="F131" s="151">
        <f t="shared" ref="F131:F144" si="13">E131*21%</f>
        <v>0</v>
      </c>
      <c r="G131" s="155">
        <f t="shared" ref="G131:G144" si="14">E131+F131</f>
        <v>0</v>
      </c>
      <c r="H131" s="156">
        <v>4.8899999999999997</v>
      </c>
      <c r="I131" s="154">
        <f t="shared" ref="I131:I144" si="15">E131*H131</f>
        <v>0</v>
      </c>
      <c r="J131" s="154">
        <f t="shared" ref="J131:J144" si="16">G131*H131</f>
        <v>0</v>
      </c>
    </row>
    <row r="132" spans="1:10" x14ac:dyDescent="0.2">
      <c r="A132" s="26" t="s">
        <v>168</v>
      </c>
      <c r="B132" s="26" t="s">
        <v>188</v>
      </c>
      <c r="C132" s="26" t="s">
        <v>174</v>
      </c>
      <c r="D132" s="26" t="s">
        <v>45</v>
      </c>
      <c r="E132" s="257">
        <v>0</v>
      </c>
      <c r="F132" s="151">
        <f t="shared" si="13"/>
        <v>0</v>
      </c>
      <c r="G132" s="155">
        <f t="shared" si="14"/>
        <v>0</v>
      </c>
      <c r="H132" s="156">
        <v>1.63</v>
      </c>
      <c r="I132" s="154">
        <f t="shared" si="15"/>
        <v>0</v>
      </c>
      <c r="J132" s="154">
        <f t="shared" si="16"/>
        <v>0</v>
      </c>
    </row>
    <row r="133" spans="1:10" x14ac:dyDescent="0.2">
      <c r="A133" s="26" t="s">
        <v>168</v>
      </c>
      <c r="B133" s="26" t="s">
        <v>188</v>
      </c>
      <c r="C133" s="26" t="s">
        <v>174</v>
      </c>
      <c r="D133" s="26" t="s">
        <v>45</v>
      </c>
      <c r="E133" s="257">
        <v>0</v>
      </c>
      <c r="F133" s="151">
        <f t="shared" si="13"/>
        <v>0</v>
      </c>
      <c r="G133" s="155">
        <f t="shared" si="14"/>
        <v>0</v>
      </c>
      <c r="H133" s="156">
        <v>1.63</v>
      </c>
      <c r="I133" s="154">
        <f t="shared" si="15"/>
        <v>0</v>
      </c>
      <c r="J133" s="154">
        <f t="shared" si="16"/>
        <v>0</v>
      </c>
    </row>
    <row r="134" spans="1:10" x14ac:dyDescent="0.2">
      <c r="A134" s="26" t="s">
        <v>168</v>
      </c>
      <c r="B134" s="26" t="s">
        <v>188</v>
      </c>
      <c r="C134" s="26" t="s">
        <v>185</v>
      </c>
      <c r="D134" s="26" t="s">
        <v>41</v>
      </c>
      <c r="E134" s="257">
        <v>0</v>
      </c>
      <c r="F134" s="151">
        <f t="shared" si="13"/>
        <v>0</v>
      </c>
      <c r="G134" s="155">
        <f t="shared" si="14"/>
        <v>0</v>
      </c>
      <c r="H134" s="156">
        <v>34.32</v>
      </c>
      <c r="I134" s="154">
        <f t="shared" si="15"/>
        <v>0</v>
      </c>
      <c r="J134" s="154">
        <f t="shared" si="16"/>
        <v>0</v>
      </c>
    </row>
    <row r="135" spans="1:10" x14ac:dyDescent="0.2">
      <c r="A135" s="26" t="s">
        <v>168</v>
      </c>
      <c r="B135" s="26" t="s">
        <v>188</v>
      </c>
      <c r="C135" s="26" t="s">
        <v>185</v>
      </c>
      <c r="D135" s="26" t="s">
        <v>41</v>
      </c>
      <c r="E135" s="257">
        <v>0</v>
      </c>
      <c r="F135" s="151">
        <f t="shared" si="13"/>
        <v>0</v>
      </c>
      <c r="G135" s="155">
        <f t="shared" si="14"/>
        <v>0</v>
      </c>
      <c r="H135" s="156">
        <v>17.760000000000002</v>
      </c>
      <c r="I135" s="154">
        <f t="shared" si="15"/>
        <v>0</v>
      </c>
      <c r="J135" s="154">
        <f t="shared" si="16"/>
        <v>0</v>
      </c>
    </row>
    <row r="136" spans="1:10" x14ac:dyDescent="0.2">
      <c r="A136" s="26" t="s">
        <v>168</v>
      </c>
      <c r="B136" s="26" t="s">
        <v>188</v>
      </c>
      <c r="C136" s="26" t="s">
        <v>192</v>
      </c>
      <c r="D136" s="26" t="s">
        <v>38</v>
      </c>
      <c r="E136" s="257">
        <v>0</v>
      </c>
      <c r="F136" s="151">
        <f t="shared" si="13"/>
        <v>0</v>
      </c>
      <c r="G136" s="155">
        <f t="shared" si="14"/>
        <v>0</v>
      </c>
      <c r="H136" s="156">
        <v>21.33</v>
      </c>
      <c r="I136" s="154">
        <f t="shared" si="15"/>
        <v>0</v>
      </c>
      <c r="J136" s="154">
        <f t="shared" si="16"/>
        <v>0</v>
      </c>
    </row>
    <row r="137" spans="1:10" x14ac:dyDescent="0.2">
      <c r="A137" s="26" t="s">
        <v>168</v>
      </c>
      <c r="B137" s="26" t="s">
        <v>188</v>
      </c>
      <c r="C137" s="26" t="s">
        <v>192</v>
      </c>
      <c r="D137" s="26" t="s">
        <v>38</v>
      </c>
      <c r="E137" s="257">
        <v>0</v>
      </c>
      <c r="F137" s="151">
        <f t="shared" si="13"/>
        <v>0</v>
      </c>
      <c r="G137" s="155">
        <f t="shared" si="14"/>
        <v>0</v>
      </c>
      <c r="H137" s="156">
        <v>15.49</v>
      </c>
      <c r="I137" s="154">
        <f t="shared" si="15"/>
        <v>0</v>
      </c>
      <c r="J137" s="154">
        <f t="shared" si="16"/>
        <v>0</v>
      </c>
    </row>
    <row r="138" spans="1:10" x14ac:dyDescent="0.2">
      <c r="A138" s="26" t="s">
        <v>168</v>
      </c>
      <c r="B138" s="26" t="s">
        <v>188</v>
      </c>
      <c r="C138" s="26" t="s">
        <v>193</v>
      </c>
      <c r="D138" s="26" t="s">
        <v>41</v>
      </c>
      <c r="E138" s="257">
        <v>0</v>
      </c>
      <c r="F138" s="151">
        <f t="shared" si="13"/>
        <v>0</v>
      </c>
      <c r="G138" s="155">
        <f t="shared" si="14"/>
        <v>0</v>
      </c>
      <c r="H138" s="156">
        <v>9.33</v>
      </c>
      <c r="I138" s="154">
        <f t="shared" si="15"/>
        <v>0</v>
      </c>
      <c r="J138" s="154">
        <f t="shared" si="16"/>
        <v>0</v>
      </c>
    </row>
    <row r="139" spans="1:10" x14ac:dyDescent="0.2">
      <c r="A139" s="26" t="s">
        <v>168</v>
      </c>
      <c r="B139" s="26" t="s">
        <v>188</v>
      </c>
      <c r="C139" s="26" t="s">
        <v>170</v>
      </c>
      <c r="D139" s="26" t="s">
        <v>41</v>
      </c>
      <c r="E139" s="257">
        <v>0</v>
      </c>
      <c r="F139" s="151">
        <f t="shared" si="13"/>
        <v>0</v>
      </c>
      <c r="G139" s="155">
        <f t="shared" si="14"/>
        <v>0</v>
      </c>
      <c r="H139" s="156">
        <v>59.73</v>
      </c>
      <c r="I139" s="154">
        <f t="shared" si="15"/>
        <v>0</v>
      </c>
      <c r="J139" s="154">
        <f t="shared" si="16"/>
        <v>0</v>
      </c>
    </row>
    <row r="140" spans="1:10" x14ac:dyDescent="0.2">
      <c r="A140" s="26" t="s">
        <v>168</v>
      </c>
      <c r="B140" s="26" t="s">
        <v>188</v>
      </c>
      <c r="C140" s="26" t="s">
        <v>185</v>
      </c>
      <c r="D140" s="26" t="s">
        <v>41</v>
      </c>
      <c r="E140" s="257">
        <v>0</v>
      </c>
      <c r="F140" s="151">
        <f t="shared" si="13"/>
        <v>0</v>
      </c>
      <c r="G140" s="155">
        <f t="shared" si="14"/>
        <v>0</v>
      </c>
      <c r="H140" s="156">
        <v>22.68</v>
      </c>
      <c r="I140" s="154">
        <f t="shared" si="15"/>
        <v>0</v>
      </c>
      <c r="J140" s="154">
        <f t="shared" si="16"/>
        <v>0</v>
      </c>
    </row>
    <row r="141" spans="1:10" x14ac:dyDescent="0.2">
      <c r="A141" s="26" t="s">
        <v>168</v>
      </c>
      <c r="B141" s="26" t="s">
        <v>188</v>
      </c>
      <c r="C141" s="26" t="s">
        <v>185</v>
      </c>
      <c r="D141" s="26" t="s">
        <v>41</v>
      </c>
      <c r="E141" s="257">
        <v>0</v>
      </c>
      <c r="F141" s="151">
        <f t="shared" si="13"/>
        <v>0</v>
      </c>
      <c r="G141" s="155">
        <f t="shared" si="14"/>
        <v>0</v>
      </c>
      <c r="H141" s="156">
        <v>22.32</v>
      </c>
      <c r="I141" s="154">
        <f t="shared" si="15"/>
        <v>0</v>
      </c>
      <c r="J141" s="154">
        <f t="shared" si="16"/>
        <v>0</v>
      </c>
    </row>
    <row r="142" spans="1:10" x14ac:dyDescent="0.2">
      <c r="A142" s="26" t="s">
        <v>168</v>
      </c>
      <c r="B142" s="26" t="s">
        <v>188</v>
      </c>
      <c r="C142" s="26" t="s">
        <v>185</v>
      </c>
      <c r="D142" s="26" t="s">
        <v>41</v>
      </c>
      <c r="E142" s="257">
        <v>0</v>
      </c>
      <c r="F142" s="151">
        <f t="shared" si="13"/>
        <v>0</v>
      </c>
      <c r="G142" s="155">
        <f t="shared" si="14"/>
        <v>0</v>
      </c>
      <c r="H142" s="156">
        <v>10.75</v>
      </c>
      <c r="I142" s="154">
        <f t="shared" si="15"/>
        <v>0</v>
      </c>
      <c r="J142" s="154">
        <f t="shared" si="16"/>
        <v>0</v>
      </c>
    </row>
    <row r="143" spans="1:10" x14ac:dyDescent="0.2">
      <c r="A143" s="26" t="s">
        <v>168</v>
      </c>
      <c r="B143" s="26" t="s">
        <v>188</v>
      </c>
      <c r="C143" s="26" t="s">
        <v>185</v>
      </c>
      <c r="D143" s="26" t="s">
        <v>41</v>
      </c>
      <c r="E143" s="257">
        <v>0</v>
      </c>
      <c r="F143" s="151">
        <f t="shared" si="13"/>
        <v>0</v>
      </c>
      <c r="G143" s="155">
        <f t="shared" si="14"/>
        <v>0</v>
      </c>
      <c r="H143" s="156">
        <v>12.24</v>
      </c>
      <c r="I143" s="154">
        <f t="shared" si="15"/>
        <v>0</v>
      </c>
      <c r="J143" s="154">
        <f t="shared" si="16"/>
        <v>0</v>
      </c>
    </row>
    <row r="144" spans="1:10" x14ac:dyDescent="0.2">
      <c r="A144" s="26" t="s">
        <v>168</v>
      </c>
      <c r="B144" s="26" t="s">
        <v>188</v>
      </c>
      <c r="C144" s="26" t="s">
        <v>171</v>
      </c>
      <c r="D144" s="26" t="s">
        <v>45</v>
      </c>
      <c r="E144" s="257">
        <v>0</v>
      </c>
      <c r="F144" s="151">
        <f t="shared" si="13"/>
        <v>0</v>
      </c>
      <c r="G144" s="155">
        <f t="shared" si="14"/>
        <v>0</v>
      </c>
      <c r="H144" s="156">
        <v>8.7899999999999991</v>
      </c>
      <c r="I144" s="154">
        <f t="shared" si="15"/>
        <v>0</v>
      </c>
      <c r="J144" s="154">
        <f t="shared" si="16"/>
        <v>0</v>
      </c>
    </row>
    <row r="145" spans="1:10" x14ac:dyDescent="0.2">
      <c r="A145" s="286" t="s">
        <v>109</v>
      </c>
      <c r="B145" s="287"/>
      <c r="C145" s="288"/>
      <c r="D145" s="128"/>
      <c r="E145" s="128"/>
      <c r="F145" s="128"/>
      <c r="G145" s="132"/>
      <c r="H145" s="131">
        <f>SUM(H67:H144)</f>
        <v>1422.1799999999996</v>
      </c>
      <c r="I145" s="87">
        <f>SUM(I67:I144)</f>
        <v>0</v>
      </c>
      <c r="J145" s="87">
        <f>SUM(J67:J144)</f>
        <v>0</v>
      </c>
    </row>
    <row r="218" spans="1:5" x14ac:dyDescent="0.2">
      <c r="A218" s="74" t="s">
        <v>194</v>
      </c>
      <c r="B218" s="74"/>
      <c r="C218" s="31"/>
      <c r="D218" s="31"/>
    </row>
    <row r="219" spans="1:5" ht="48" x14ac:dyDescent="0.2">
      <c r="A219" s="34" t="s">
        <v>28</v>
      </c>
      <c r="B219" s="45" t="s">
        <v>123</v>
      </c>
      <c r="C219" s="45" t="s">
        <v>95</v>
      </c>
      <c r="D219" s="45" t="s">
        <v>89</v>
      </c>
      <c r="E219" s="22" t="s">
        <v>90</v>
      </c>
    </row>
    <row r="220" spans="1:5" x14ac:dyDescent="0.2">
      <c r="A220" s="76" t="s">
        <v>195</v>
      </c>
      <c r="B220" s="79">
        <v>0</v>
      </c>
      <c r="C220" s="77">
        <v>52</v>
      </c>
      <c r="D220" s="86">
        <v>0</v>
      </c>
      <c r="E220" s="86">
        <v>0</v>
      </c>
    </row>
    <row r="221" spans="1:5" x14ac:dyDescent="0.2">
      <c r="A221" s="76" t="s">
        <v>136</v>
      </c>
      <c r="B221" s="79">
        <v>0</v>
      </c>
      <c r="C221" s="77">
        <v>52</v>
      </c>
      <c r="D221" s="86">
        <v>0</v>
      </c>
      <c r="E221" s="86">
        <v>0</v>
      </c>
    </row>
    <row r="222" spans="1:5" x14ac:dyDescent="0.2">
      <c r="A222" s="76" t="s">
        <v>196</v>
      </c>
      <c r="B222" s="79">
        <v>0</v>
      </c>
      <c r="C222" s="77">
        <v>52</v>
      </c>
      <c r="D222" s="81">
        <v>0</v>
      </c>
      <c r="E222" s="86">
        <v>0</v>
      </c>
    </row>
    <row r="223" spans="1:5" x14ac:dyDescent="0.2">
      <c r="A223" s="290" t="s">
        <v>109</v>
      </c>
      <c r="B223" s="291"/>
      <c r="C223" s="292"/>
      <c r="D223" s="85">
        <v>0</v>
      </c>
      <c r="E223" s="85">
        <v>0</v>
      </c>
    </row>
  </sheetData>
  <sheetProtection algorithmName="SHA-512" hashValue="H0gbbCEEfeNWSxoNIFU9xWoxa0oMoAp12pfP8g5xWRrnwKfKcLnmLE+e5jpj7yXeD8xUfEdXGYBf1nkK03YIAQ==" saltValue="tccPnGbbYdvFtHOX6MbDaQ==" spinCount="100000" sheet="1" objects="1" scenarios="1"/>
  <mergeCells count="4">
    <mergeCell ref="A64:C64"/>
    <mergeCell ref="A27:C27"/>
    <mergeCell ref="A223:C223"/>
    <mergeCell ref="A145:C145"/>
  </mergeCells>
  <pageMargins left="0.75" right="0.75" top="1" bottom="1" header="0.5" footer="0.5"/>
  <pageSetup paperSize="8" scale="1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D78"/>
  <sheetViews>
    <sheetView workbookViewId="0"/>
  </sheetViews>
  <sheetFormatPr defaultColWidth="9" defaultRowHeight="12" x14ac:dyDescent="0.2"/>
  <cols>
    <col min="1" max="1" width="51.75" style="7" customWidth="1"/>
    <col min="2" max="2" width="13.125" style="6" bestFit="1" customWidth="1"/>
    <col min="3" max="3" width="20.25" style="6" bestFit="1" customWidth="1"/>
    <col min="4" max="4" width="10.5" style="6" customWidth="1"/>
    <col min="5" max="5" width="10.125" style="6" customWidth="1"/>
    <col min="6" max="6" width="9.875" style="6" customWidth="1"/>
    <col min="7" max="7" width="10.125" style="6" customWidth="1"/>
    <col min="8" max="17" width="8.625" style="6" customWidth="1"/>
    <col min="18" max="18" width="8.375" style="6" customWidth="1"/>
    <col min="19" max="22" width="8.625" style="6" customWidth="1"/>
    <col min="23" max="30" width="8.625" style="7" customWidth="1"/>
    <col min="31" max="16384" width="9" style="7"/>
  </cols>
  <sheetData>
    <row r="1" spans="1:30" ht="15" x14ac:dyDescent="0.25">
      <c r="A1" s="90" t="s">
        <v>0</v>
      </c>
    </row>
    <row r="3" spans="1:30" x14ac:dyDescent="0.2">
      <c r="A3" s="5" t="s">
        <v>197</v>
      </c>
    </row>
    <row r="5" spans="1:30" x14ac:dyDescent="0.2">
      <c r="A5" s="5" t="s">
        <v>198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3"/>
      <c r="O5" s="183"/>
      <c r="P5" s="183"/>
      <c r="Q5" s="183"/>
      <c r="R5" s="183"/>
      <c r="S5" s="183"/>
      <c r="T5" s="183"/>
      <c r="U5" s="183"/>
      <c r="V5" s="183"/>
      <c r="W5" s="182"/>
      <c r="X5" s="182"/>
      <c r="Y5" s="182"/>
      <c r="Z5" s="182"/>
      <c r="AA5" s="182"/>
      <c r="AB5" s="182"/>
      <c r="AC5" s="182"/>
      <c r="AD5" s="182"/>
    </row>
    <row r="6" spans="1:30" ht="25.5" customHeight="1" x14ac:dyDescent="0.2">
      <c r="A6" s="182"/>
      <c r="B6" s="189"/>
      <c r="C6" s="296" t="s">
        <v>199</v>
      </c>
      <c r="D6" s="296"/>
      <c r="E6" s="296"/>
      <c r="F6" s="297"/>
      <c r="G6" s="296" t="s">
        <v>200</v>
      </c>
      <c r="H6" s="296"/>
      <c r="I6" s="296"/>
      <c r="J6" s="297"/>
      <c r="K6" s="296" t="s">
        <v>201</v>
      </c>
      <c r="L6" s="296"/>
      <c r="M6" s="296"/>
      <c r="N6" s="297"/>
      <c r="O6" s="296" t="s">
        <v>202</v>
      </c>
      <c r="P6" s="296"/>
      <c r="Q6" s="296"/>
      <c r="R6" s="297"/>
      <c r="S6" s="296" t="s">
        <v>203</v>
      </c>
      <c r="T6" s="296"/>
      <c r="U6" s="296"/>
      <c r="V6" s="297"/>
      <c r="W6" s="296" t="s">
        <v>204</v>
      </c>
      <c r="X6" s="296"/>
      <c r="Y6" s="296"/>
      <c r="Z6" s="297"/>
      <c r="AA6" s="293" t="s">
        <v>205</v>
      </c>
      <c r="AB6" s="294"/>
      <c r="AC6" s="294"/>
      <c r="AD6" s="295"/>
    </row>
    <row r="7" spans="1:30" ht="24" x14ac:dyDescent="0.2">
      <c r="A7" s="190" t="s">
        <v>206</v>
      </c>
      <c r="B7" s="194" t="s">
        <v>207</v>
      </c>
      <c r="C7" s="191" t="s">
        <v>208</v>
      </c>
      <c r="D7" s="133" t="s">
        <v>209</v>
      </c>
      <c r="E7" s="133" t="s">
        <v>210</v>
      </c>
      <c r="F7" s="133" t="s">
        <v>211</v>
      </c>
      <c r="G7" s="191" t="s">
        <v>208</v>
      </c>
      <c r="H7" s="133" t="s">
        <v>209</v>
      </c>
      <c r="I7" s="133" t="s">
        <v>210</v>
      </c>
      <c r="J7" s="133" t="s">
        <v>211</v>
      </c>
      <c r="K7" s="191" t="s">
        <v>208</v>
      </c>
      <c r="L7" s="133" t="s">
        <v>209</v>
      </c>
      <c r="M7" s="133" t="s">
        <v>210</v>
      </c>
      <c r="N7" s="133" t="s">
        <v>211</v>
      </c>
      <c r="O7" s="191" t="s">
        <v>208</v>
      </c>
      <c r="P7" s="133" t="s">
        <v>209</v>
      </c>
      <c r="Q7" s="133" t="s">
        <v>210</v>
      </c>
      <c r="R7" s="133" t="s">
        <v>211</v>
      </c>
      <c r="S7" s="191" t="s">
        <v>208</v>
      </c>
      <c r="T7" s="133" t="s">
        <v>209</v>
      </c>
      <c r="U7" s="133" t="s">
        <v>210</v>
      </c>
      <c r="V7" s="133" t="s">
        <v>211</v>
      </c>
      <c r="W7" s="191" t="s">
        <v>208</v>
      </c>
      <c r="X7" s="133" t="s">
        <v>209</v>
      </c>
      <c r="Y7" s="133" t="s">
        <v>210</v>
      </c>
      <c r="Z7" s="133" t="s">
        <v>211</v>
      </c>
      <c r="AA7" s="191" t="s">
        <v>208</v>
      </c>
      <c r="AB7" s="133" t="s">
        <v>209</v>
      </c>
      <c r="AC7" s="133" t="s">
        <v>210</v>
      </c>
      <c r="AD7" s="133" t="s">
        <v>211</v>
      </c>
    </row>
    <row r="8" spans="1:30" x14ac:dyDescent="0.2">
      <c r="A8" s="8" t="s">
        <v>212</v>
      </c>
      <c r="B8" s="195">
        <v>0.1</v>
      </c>
      <c r="C8" s="192">
        <v>0</v>
      </c>
      <c r="D8" s="75">
        <f>C8*1.21</f>
        <v>0</v>
      </c>
      <c r="E8" s="9">
        <f>C8*B8</f>
        <v>0</v>
      </c>
      <c r="F8" s="10">
        <f>D8*B8</f>
        <v>0</v>
      </c>
      <c r="G8" s="192">
        <v>0</v>
      </c>
      <c r="H8" s="75">
        <f>G8*1.21</f>
        <v>0</v>
      </c>
      <c r="I8" s="9">
        <f>G8*B8</f>
        <v>0</v>
      </c>
      <c r="J8" s="10">
        <f>H8*B8</f>
        <v>0</v>
      </c>
      <c r="K8" s="192">
        <v>0</v>
      </c>
      <c r="L8" s="75">
        <f>K8*1.21</f>
        <v>0</v>
      </c>
      <c r="M8" s="10">
        <f>K8*B8</f>
        <v>0</v>
      </c>
      <c r="N8" s="10">
        <f>L8*B8</f>
        <v>0</v>
      </c>
      <c r="O8" s="192">
        <v>0</v>
      </c>
      <c r="P8" s="10">
        <f>O8*1.21</f>
        <v>0</v>
      </c>
      <c r="Q8" s="10">
        <f>O8*B8</f>
        <v>0</v>
      </c>
      <c r="R8" s="10">
        <f>P8*B8</f>
        <v>0</v>
      </c>
      <c r="S8" s="192">
        <v>0</v>
      </c>
      <c r="T8" s="75">
        <f>S8*1.21</f>
        <v>0</v>
      </c>
      <c r="U8" s="10">
        <f>S8*B8</f>
        <v>0</v>
      </c>
      <c r="V8" s="10">
        <f>T8*B8</f>
        <v>0</v>
      </c>
      <c r="W8" s="192">
        <v>0</v>
      </c>
      <c r="X8" s="75">
        <f>W8*1.21</f>
        <v>0</v>
      </c>
      <c r="Y8" s="10">
        <f>W8*B8</f>
        <v>0</v>
      </c>
      <c r="Z8" s="10">
        <f>X8*B8</f>
        <v>0</v>
      </c>
      <c r="AA8" s="192">
        <v>0</v>
      </c>
      <c r="AB8" s="75">
        <f>AA8*1.21</f>
        <v>0</v>
      </c>
      <c r="AC8" s="10">
        <f>AA8*B8</f>
        <v>0</v>
      </c>
      <c r="AD8" s="10">
        <f>AB8*B8</f>
        <v>0</v>
      </c>
    </row>
    <row r="9" spans="1:30" x14ac:dyDescent="0.2">
      <c r="A9" s="11" t="s">
        <v>213</v>
      </c>
      <c r="B9" s="195">
        <v>0.1</v>
      </c>
      <c r="C9" s="192">
        <v>0</v>
      </c>
      <c r="D9" s="75">
        <f t="shared" ref="D9:D11" si="0">C9*1.21</f>
        <v>0</v>
      </c>
      <c r="E9" s="9">
        <f t="shared" ref="E9:E12" si="1">C9*B9</f>
        <v>0</v>
      </c>
      <c r="F9" s="10">
        <f t="shared" ref="F9:F12" si="2">D9*B9</f>
        <v>0</v>
      </c>
      <c r="G9" s="192">
        <v>0</v>
      </c>
      <c r="H9" s="75">
        <f>G9*1.21</f>
        <v>0</v>
      </c>
      <c r="I9" s="9">
        <f t="shared" ref="I9:I12" si="3">G9*B9</f>
        <v>0</v>
      </c>
      <c r="J9" s="10">
        <f t="shared" ref="J9:J12" si="4">H9*B9</f>
        <v>0</v>
      </c>
      <c r="K9" s="192">
        <v>0</v>
      </c>
      <c r="L9" s="75">
        <f>K9*1.21</f>
        <v>0</v>
      </c>
      <c r="M9" s="10">
        <f t="shared" ref="M9:M12" si="5">K9*B9</f>
        <v>0</v>
      </c>
      <c r="N9" s="10">
        <f t="shared" ref="N9:N12" si="6">L9*B9</f>
        <v>0</v>
      </c>
      <c r="O9" s="192">
        <v>0</v>
      </c>
      <c r="P9" s="10">
        <f>O9*1.21</f>
        <v>0</v>
      </c>
      <c r="Q9" s="10">
        <f t="shared" ref="Q9:Q12" si="7">O9*B9</f>
        <v>0</v>
      </c>
      <c r="R9" s="10">
        <f t="shared" ref="R9:R12" si="8">P9*B9</f>
        <v>0</v>
      </c>
      <c r="S9" s="192">
        <v>0</v>
      </c>
      <c r="T9" s="75">
        <f>S9*1.21</f>
        <v>0</v>
      </c>
      <c r="U9" s="10">
        <f t="shared" ref="U9:U12" si="9">S9*B9</f>
        <v>0</v>
      </c>
      <c r="V9" s="10">
        <f t="shared" ref="V9:V12" si="10">T9*B9</f>
        <v>0</v>
      </c>
      <c r="W9" s="192">
        <v>0</v>
      </c>
      <c r="X9" s="75">
        <f>W9*1.21</f>
        <v>0</v>
      </c>
      <c r="Y9" s="10">
        <f t="shared" ref="Y9:Y12" si="11">W9*B9</f>
        <v>0</v>
      </c>
      <c r="Z9" s="10">
        <f t="shared" ref="Z9:Z12" si="12">X9*B9</f>
        <v>0</v>
      </c>
      <c r="AA9" s="192">
        <v>0</v>
      </c>
      <c r="AB9" s="75">
        <f>AA9*1.21</f>
        <v>0</v>
      </c>
      <c r="AC9" s="10">
        <f t="shared" ref="AC9:AC12" si="13">AA9*B9</f>
        <v>0</v>
      </c>
      <c r="AD9" s="10">
        <f t="shared" ref="AD9:AD12" si="14">AB9*B9</f>
        <v>0</v>
      </c>
    </row>
    <row r="10" spans="1:30" ht="11.25" customHeight="1" x14ac:dyDescent="0.2">
      <c r="A10" s="11" t="s">
        <v>214</v>
      </c>
      <c r="B10" s="195">
        <v>0.7</v>
      </c>
      <c r="C10" s="192">
        <v>0</v>
      </c>
      <c r="D10" s="75">
        <f t="shared" si="0"/>
        <v>0</v>
      </c>
      <c r="E10" s="9">
        <f>C10*B10</f>
        <v>0</v>
      </c>
      <c r="F10" s="10">
        <f t="shared" si="2"/>
        <v>0</v>
      </c>
      <c r="G10" s="192">
        <v>0</v>
      </c>
      <c r="H10" s="75">
        <f>G10*1.21</f>
        <v>0</v>
      </c>
      <c r="I10" s="9">
        <f t="shared" si="3"/>
        <v>0</v>
      </c>
      <c r="J10" s="10">
        <f t="shared" si="4"/>
        <v>0</v>
      </c>
      <c r="K10" s="192">
        <v>0</v>
      </c>
      <c r="L10" s="75">
        <f>K10*1.21</f>
        <v>0</v>
      </c>
      <c r="M10" s="10">
        <f t="shared" si="5"/>
        <v>0</v>
      </c>
      <c r="N10" s="10">
        <f t="shared" si="6"/>
        <v>0</v>
      </c>
      <c r="O10" s="192">
        <v>0</v>
      </c>
      <c r="P10" s="10">
        <f>O10*1.21</f>
        <v>0</v>
      </c>
      <c r="Q10" s="10">
        <f t="shared" si="7"/>
        <v>0</v>
      </c>
      <c r="R10" s="10">
        <f t="shared" si="8"/>
        <v>0</v>
      </c>
      <c r="S10" s="192">
        <v>0</v>
      </c>
      <c r="T10" s="75">
        <f>S10*1.21</f>
        <v>0</v>
      </c>
      <c r="U10" s="10">
        <f t="shared" si="9"/>
        <v>0</v>
      </c>
      <c r="V10" s="10">
        <f t="shared" si="10"/>
        <v>0</v>
      </c>
      <c r="W10" s="192">
        <v>0</v>
      </c>
      <c r="X10" s="75">
        <f>W10*1.21</f>
        <v>0</v>
      </c>
      <c r="Y10" s="10">
        <f t="shared" si="11"/>
        <v>0</v>
      </c>
      <c r="Z10" s="10">
        <f t="shared" si="12"/>
        <v>0</v>
      </c>
      <c r="AA10" s="192">
        <v>0</v>
      </c>
      <c r="AB10" s="75">
        <f>AA10*1.21</f>
        <v>0</v>
      </c>
      <c r="AC10" s="10">
        <f t="shared" si="13"/>
        <v>0</v>
      </c>
      <c r="AD10" s="10">
        <f t="shared" si="14"/>
        <v>0</v>
      </c>
    </row>
    <row r="11" spans="1:30" x14ac:dyDescent="0.2">
      <c r="A11" s="11" t="s">
        <v>215</v>
      </c>
      <c r="B11" s="195">
        <v>0.05</v>
      </c>
      <c r="C11" s="192">
        <v>0</v>
      </c>
      <c r="D11" s="75">
        <f t="shared" si="0"/>
        <v>0</v>
      </c>
      <c r="E11" s="9">
        <f t="shared" si="1"/>
        <v>0</v>
      </c>
      <c r="F11" s="10">
        <f t="shared" si="2"/>
        <v>0</v>
      </c>
      <c r="G11" s="192">
        <v>0</v>
      </c>
      <c r="H11" s="75">
        <f>G11*1.21</f>
        <v>0</v>
      </c>
      <c r="I11" s="9">
        <f t="shared" si="3"/>
        <v>0</v>
      </c>
      <c r="J11" s="10">
        <f t="shared" si="4"/>
        <v>0</v>
      </c>
      <c r="K11" s="192">
        <v>0</v>
      </c>
      <c r="L11" s="75">
        <f>K11*1.21</f>
        <v>0</v>
      </c>
      <c r="M11" s="10">
        <f t="shared" si="5"/>
        <v>0</v>
      </c>
      <c r="N11" s="10">
        <f t="shared" si="6"/>
        <v>0</v>
      </c>
      <c r="O11" s="192">
        <v>0</v>
      </c>
      <c r="P11" s="10">
        <f>O11*1.21</f>
        <v>0</v>
      </c>
      <c r="Q11" s="10">
        <f t="shared" si="7"/>
        <v>0</v>
      </c>
      <c r="R11" s="10">
        <f t="shared" si="8"/>
        <v>0</v>
      </c>
      <c r="S11" s="192">
        <v>0</v>
      </c>
      <c r="T11" s="75">
        <f>S11*1.21</f>
        <v>0</v>
      </c>
      <c r="U11" s="10">
        <f t="shared" si="9"/>
        <v>0</v>
      </c>
      <c r="V11" s="10">
        <f t="shared" si="10"/>
        <v>0</v>
      </c>
      <c r="W11" s="192">
        <v>0</v>
      </c>
      <c r="X11" s="75">
        <f>W11*1.21</f>
        <v>0</v>
      </c>
      <c r="Y11" s="10">
        <f t="shared" si="11"/>
        <v>0</v>
      </c>
      <c r="Z11" s="10">
        <f t="shared" si="12"/>
        <v>0</v>
      </c>
      <c r="AA11" s="192">
        <v>0</v>
      </c>
      <c r="AB11" s="75">
        <f>AA11*1.21</f>
        <v>0</v>
      </c>
      <c r="AC11" s="10">
        <f t="shared" si="13"/>
        <v>0</v>
      </c>
      <c r="AD11" s="10">
        <f t="shared" si="14"/>
        <v>0</v>
      </c>
    </row>
    <row r="12" spans="1:30" x14ac:dyDescent="0.2">
      <c r="A12" s="11" t="s">
        <v>216</v>
      </c>
      <c r="B12" s="195">
        <v>0.05</v>
      </c>
      <c r="C12" s="192">
        <v>0</v>
      </c>
      <c r="D12" s="75">
        <f t="shared" ref="D12" si="15">C12*1.21</f>
        <v>0</v>
      </c>
      <c r="E12" s="9">
        <f t="shared" si="1"/>
        <v>0</v>
      </c>
      <c r="F12" s="10">
        <f t="shared" si="2"/>
        <v>0</v>
      </c>
      <c r="G12" s="192">
        <v>0</v>
      </c>
      <c r="H12" s="75">
        <f>G12*1.21</f>
        <v>0</v>
      </c>
      <c r="I12" s="9">
        <f t="shared" si="3"/>
        <v>0</v>
      </c>
      <c r="J12" s="10">
        <f t="shared" si="4"/>
        <v>0</v>
      </c>
      <c r="K12" s="192">
        <v>0</v>
      </c>
      <c r="L12" s="75">
        <f>K12*1.21</f>
        <v>0</v>
      </c>
      <c r="M12" s="10">
        <f t="shared" si="5"/>
        <v>0</v>
      </c>
      <c r="N12" s="10">
        <f t="shared" si="6"/>
        <v>0</v>
      </c>
      <c r="O12" s="192">
        <v>0</v>
      </c>
      <c r="P12" s="10">
        <f>O12*1.21</f>
        <v>0</v>
      </c>
      <c r="Q12" s="10">
        <f t="shared" si="7"/>
        <v>0</v>
      </c>
      <c r="R12" s="10">
        <f t="shared" si="8"/>
        <v>0</v>
      </c>
      <c r="S12" s="192">
        <v>0</v>
      </c>
      <c r="T12" s="75">
        <f>S12*1.21</f>
        <v>0</v>
      </c>
      <c r="U12" s="10">
        <f t="shared" si="9"/>
        <v>0</v>
      </c>
      <c r="V12" s="10">
        <f t="shared" si="10"/>
        <v>0</v>
      </c>
      <c r="W12" s="192">
        <v>0</v>
      </c>
      <c r="X12" s="75">
        <f>W12*1.21</f>
        <v>0</v>
      </c>
      <c r="Y12" s="10">
        <f t="shared" si="11"/>
        <v>0</v>
      </c>
      <c r="Z12" s="10">
        <f t="shared" si="12"/>
        <v>0</v>
      </c>
      <c r="AA12" s="192">
        <v>0</v>
      </c>
      <c r="AB12" s="75">
        <f>AA12*1.21</f>
        <v>0</v>
      </c>
      <c r="AC12" s="10">
        <f t="shared" si="13"/>
        <v>0</v>
      </c>
      <c r="AD12" s="10">
        <f t="shared" si="14"/>
        <v>0</v>
      </c>
    </row>
    <row r="13" spans="1:30" x14ac:dyDescent="0.2">
      <c r="A13" s="184" t="s">
        <v>217</v>
      </c>
      <c r="B13" s="196">
        <f>SUM(B8:B12)</f>
        <v>1</v>
      </c>
      <c r="C13" s="193"/>
      <c r="D13" s="185"/>
      <c r="E13" s="186">
        <f>SUM(E8:E12)</f>
        <v>0</v>
      </c>
      <c r="F13" s="187">
        <f t="shared" ref="F13:AD13" si="16">SUM(F8:F12)</f>
        <v>0</v>
      </c>
      <c r="G13" s="193"/>
      <c r="H13" s="185"/>
      <c r="I13" s="187">
        <f t="shared" si="16"/>
        <v>0</v>
      </c>
      <c r="J13" s="187">
        <f t="shared" si="16"/>
        <v>0</v>
      </c>
      <c r="K13" s="193"/>
      <c r="L13" s="185"/>
      <c r="M13" s="187">
        <f t="shared" si="16"/>
        <v>0</v>
      </c>
      <c r="N13" s="187">
        <f t="shared" si="16"/>
        <v>0</v>
      </c>
      <c r="O13" s="193"/>
      <c r="P13" s="185"/>
      <c r="Q13" s="187">
        <f t="shared" si="16"/>
        <v>0</v>
      </c>
      <c r="R13" s="187">
        <f t="shared" si="16"/>
        <v>0</v>
      </c>
      <c r="S13" s="193"/>
      <c r="T13" s="185"/>
      <c r="U13" s="187">
        <f t="shared" si="16"/>
        <v>0</v>
      </c>
      <c r="V13" s="187">
        <f t="shared" si="16"/>
        <v>0</v>
      </c>
      <c r="W13" s="193"/>
      <c r="X13" s="185"/>
      <c r="Y13" s="187">
        <f t="shared" si="16"/>
        <v>0</v>
      </c>
      <c r="Z13" s="187">
        <f t="shared" si="16"/>
        <v>0</v>
      </c>
      <c r="AA13" s="193"/>
      <c r="AB13" s="185"/>
      <c r="AC13" s="187">
        <f t="shared" si="16"/>
        <v>0</v>
      </c>
      <c r="AD13" s="187">
        <f t="shared" si="16"/>
        <v>0</v>
      </c>
    </row>
    <row r="14" spans="1:30" x14ac:dyDescent="0.2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</row>
    <row r="15" spans="1:30" ht="11.25" customHeight="1" x14ac:dyDescent="0.2">
      <c r="A15" s="180" t="s">
        <v>218</v>
      </c>
      <c r="B15" s="181"/>
      <c r="C15" s="304">
        <v>0.75</v>
      </c>
      <c r="D15" s="304"/>
      <c r="E15" s="304"/>
      <c r="F15" s="304"/>
      <c r="G15" s="304">
        <v>0.05</v>
      </c>
      <c r="H15" s="304"/>
      <c r="I15" s="304"/>
      <c r="J15" s="304"/>
      <c r="K15" s="304">
        <v>0.05</v>
      </c>
      <c r="L15" s="304"/>
      <c r="M15" s="304"/>
      <c r="N15" s="304"/>
      <c r="O15" s="304">
        <v>2.5000000000000001E-2</v>
      </c>
      <c r="P15" s="304"/>
      <c r="Q15" s="304"/>
      <c r="R15" s="304"/>
      <c r="S15" s="304">
        <v>2.5000000000000001E-2</v>
      </c>
      <c r="T15" s="304"/>
      <c r="U15" s="304"/>
      <c r="V15" s="304"/>
      <c r="W15" s="304">
        <v>0.05</v>
      </c>
      <c r="X15" s="304"/>
      <c r="Y15" s="304"/>
      <c r="Z15" s="304"/>
      <c r="AA15" s="304">
        <v>0.05</v>
      </c>
      <c r="AB15" s="304"/>
      <c r="AC15" s="304"/>
      <c r="AD15" s="305"/>
    </row>
    <row r="16" spans="1:30" ht="12" customHeight="1" x14ac:dyDescent="0.2">
      <c r="A16" s="178" t="s">
        <v>219</v>
      </c>
      <c r="B16" s="179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7"/>
    </row>
    <row r="18" spans="1:7" x14ac:dyDescent="0.2">
      <c r="B18" s="198"/>
      <c r="C18" s="197"/>
      <c r="D18" s="202"/>
      <c r="E18" s="204" t="s">
        <v>220</v>
      </c>
      <c r="F18" s="204" t="s">
        <v>221</v>
      </c>
    </row>
    <row r="19" spans="1:7" x14ac:dyDescent="0.2">
      <c r="A19" s="199"/>
      <c r="B19" s="200" t="s">
        <v>222</v>
      </c>
      <c r="C19" s="181"/>
      <c r="D19" s="203"/>
      <c r="E19" s="207">
        <f>+E13*$C$15+I13*$G$15+M13*$K$15+Q13*$O$15+U13*$S$15+Y13*$W$15+AC13*$AA$15</f>
        <v>0</v>
      </c>
      <c r="F19" s="206">
        <f>+F13*$C$15+J13*$G$15+N13*$K$15+R13*$O$15+V13*$S$15+Z13*$W$15+AD13*$AA$15</f>
        <v>0</v>
      </c>
      <c r="G19" s="205"/>
    </row>
    <row r="20" spans="1:7" x14ac:dyDescent="0.2">
      <c r="B20" s="201"/>
      <c r="C20" s="201"/>
      <c r="D20" s="201"/>
      <c r="E20" s="201"/>
      <c r="F20" s="201"/>
    </row>
    <row r="21" spans="1:7" x14ac:dyDescent="0.2">
      <c r="A21" s="5" t="s">
        <v>13</v>
      </c>
    </row>
    <row r="22" spans="1:7" ht="48" x14ac:dyDescent="0.2">
      <c r="A22" s="134" t="s">
        <v>223</v>
      </c>
      <c r="B22" s="135" t="s">
        <v>224</v>
      </c>
      <c r="C22" s="135" t="s">
        <v>225</v>
      </c>
      <c r="D22" s="135" t="s">
        <v>226</v>
      </c>
      <c r="E22" s="135" t="s">
        <v>227</v>
      </c>
      <c r="F22" s="135" t="s">
        <v>3</v>
      </c>
      <c r="G22" s="135" t="s">
        <v>228</v>
      </c>
    </row>
    <row r="23" spans="1:7" x14ac:dyDescent="0.2">
      <c r="A23" s="12" t="s">
        <v>229</v>
      </c>
      <c r="B23" s="13" t="s">
        <v>230</v>
      </c>
      <c r="C23" s="14">
        <v>20</v>
      </c>
      <c r="D23" s="259">
        <v>0</v>
      </c>
      <c r="E23" s="150">
        <f>D23*C23</f>
        <v>0</v>
      </c>
      <c r="F23" s="150">
        <f t="shared" ref="F23:F28" si="17">E23*21%</f>
        <v>0</v>
      </c>
      <c r="G23" s="150">
        <f>F23+E23</f>
        <v>0</v>
      </c>
    </row>
    <row r="24" spans="1:7" x14ac:dyDescent="0.2">
      <c r="A24" s="23" t="s">
        <v>231</v>
      </c>
      <c r="B24" s="13" t="s">
        <v>230</v>
      </c>
      <c r="C24" s="14">
        <v>600</v>
      </c>
      <c r="D24" s="259">
        <v>0</v>
      </c>
      <c r="E24" s="150">
        <f t="shared" ref="E24:E28" si="18">D24*C24</f>
        <v>0</v>
      </c>
      <c r="F24" s="150">
        <f t="shared" si="17"/>
        <v>0</v>
      </c>
      <c r="G24" s="150">
        <f t="shared" ref="G24:G28" si="19">F24+E24</f>
        <v>0</v>
      </c>
    </row>
    <row r="25" spans="1:7" x14ac:dyDescent="0.2">
      <c r="A25" s="15" t="s">
        <v>232</v>
      </c>
      <c r="B25" s="13" t="s">
        <v>230</v>
      </c>
      <c r="C25" s="14">
        <v>600</v>
      </c>
      <c r="D25" s="259">
        <v>0</v>
      </c>
      <c r="E25" s="150">
        <f t="shared" si="18"/>
        <v>0</v>
      </c>
      <c r="F25" s="150">
        <f t="shared" si="17"/>
        <v>0</v>
      </c>
      <c r="G25" s="150">
        <f t="shared" si="19"/>
        <v>0</v>
      </c>
    </row>
    <row r="26" spans="1:7" x14ac:dyDescent="0.2">
      <c r="A26" s="16" t="s">
        <v>233</v>
      </c>
      <c r="B26" s="17" t="s">
        <v>234</v>
      </c>
      <c r="C26" s="14">
        <v>200</v>
      </c>
      <c r="D26" s="259">
        <v>0</v>
      </c>
      <c r="E26" s="150">
        <f t="shared" si="18"/>
        <v>0</v>
      </c>
      <c r="F26" s="150">
        <f t="shared" si="17"/>
        <v>0</v>
      </c>
      <c r="G26" s="150">
        <f t="shared" si="19"/>
        <v>0</v>
      </c>
    </row>
    <row r="27" spans="1:7" x14ac:dyDescent="0.2">
      <c r="A27" s="15" t="s">
        <v>235</v>
      </c>
      <c r="B27" s="17" t="s">
        <v>234</v>
      </c>
      <c r="C27" s="14">
        <v>500</v>
      </c>
      <c r="D27" s="259">
        <v>0</v>
      </c>
      <c r="E27" s="150">
        <f t="shared" si="18"/>
        <v>0</v>
      </c>
      <c r="F27" s="150">
        <f t="shared" si="17"/>
        <v>0</v>
      </c>
      <c r="G27" s="150">
        <f t="shared" si="19"/>
        <v>0</v>
      </c>
    </row>
    <row r="28" spans="1:7" x14ac:dyDescent="0.2">
      <c r="A28" s="15" t="s">
        <v>236</v>
      </c>
      <c r="B28" s="17" t="s">
        <v>234</v>
      </c>
      <c r="C28" s="14">
        <v>500</v>
      </c>
      <c r="D28" s="259">
        <v>0</v>
      </c>
      <c r="E28" s="150">
        <f t="shared" si="18"/>
        <v>0</v>
      </c>
      <c r="F28" s="150">
        <f t="shared" si="17"/>
        <v>0</v>
      </c>
      <c r="G28" s="150">
        <f t="shared" si="19"/>
        <v>0</v>
      </c>
    </row>
    <row r="29" spans="1:7" x14ac:dyDescent="0.2">
      <c r="A29" s="15" t="s">
        <v>237</v>
      </c>
      <c r="B29" s="17" t="s">
        <v>234</v>
      </c>
      <c r="C29" s="14">
        <v>500</v>
      </c>
      <c r="D29" s="259">
        <v>0</v>
      </c>
      <c r="E29" s="150">
        <f t="shared" ref="E29:E36" si="20">D29*C29</f>
        <v>0</v>
      </c>
      <c r="F29" s="150">
        <f t="shared" ref="F29:F36" si="21">E29*21%</f>
        <v>0</v>
      </c>
      <c r="G29" s="150">
        <f t="shared" ref="G29:G36" si="22">F29+E29</f>
        <v>0</v>
      </c>
    </row>
    <row r="30" spans="1:7" x14ac:dyDescent="0.2">
      <c r="A30" s="15" t="s">
        <v>238</v>
      </c>
      <c r="B30" s="17" t="s">
        <v>234</v>
      </c>
      <c r="C30" s="14">
        <v>500</v>
      </c>
      <c r="D30" s="259">
        <v>0</v>
      </c>
      <c r="E30" s="150">
        <f t="shared" si="20"/>
        <v>0</v>
      </c>
      <c r="F30" s="150">
        <f t="shared" si="21"/>
        <v>0</v>
      </c>
      <c r="G30" s="150">
        <f t="shared" si="22"/>
        <v>0</v>
      </c>
    </row>
    <row r="31" spans="1:7" x14ac:dyDescent="0.2">
      <c r="A31" s="15" t="s">
        <v>239</v>
      </c>
      <c r="B31" s="17" t="s">
        <v>234</v>
      </c>
      <c r="C31" s="14">
        <v>500</v>
      </c>
      <c r="D31" s="259">
        <v>0</v>
      </c>
      <c r="E31" s="150">
        <f t="shared" si="20"/>
        <v>0</v>
      </c>
      <c r="F31" s="150">
        <f t="shared" si="21"/>
        <v>0</v>
      </c>
      <c r="G31" s="150">
        <f t="shared" si="22"/>
        <v>0</v>
      </c>
    </row>
    <row r="32" spans="1:7" ht="24" x14ac:dyDescent="0.2">
      <c r="A32" s="261" t="s">
        <v>240</v>
      </c>
      <c r="B32" s="262" t="s">
        <v>241</v>
      </c>
      <c r="C32" s="14">
        <v>1</v>
      </c>
      <c r="D32" s="259">
        <v>0</v>
      </c>
      <c r="E32" s="150">
        <f t="shared" si="20"/>
        <v>0</v>
      </c>
      <c r="F32" s="150">
        <f t="shared" si="21"/>
        <v>0</v>
      </c>
      <c r="G32" s="150">
        <f t="shared" si="22"/>
        <v>0</v>
      </c>
    </row>
    <row r="33" spans="1:10" ht="24" x14ac:dyDescent="0.2">
      <c r="A33" s="261" t="s">
        <v>242</v>
      </c>
      <c r="B33" s="262" t="s">
        <v>241</v>
      </c>
      <c r="C33" s="256">
        <v>1</v>
      </c>
      <c r="D33" s="259">
        <v>0</v>
      </c>
      <c r="E33" s="150">
        <f t="shared" si="20"/>
        <v>0</v>
      </c>
      <c r="F33" s="150">
        <f t="shared" si="21"/>
        <v>0</v>
      </c>
      <c r="G33" s="150">
        <f t="shared" si="22"/>
        <v>0</v>
      </c>
    </row>
    <row r="34" spans="1:10" ht="24" x14ac:dyDescent="0.2">
      <c r="A34" s="261" t="s">
        <v>243</v>
      </c>
      <c r="B34" s="262" t="s">
        <v>241</v>
      </c>
      <c r="C34" s="256">
        <v>1</v>
      </c>
      <c r="D34" s="259">
        <v>0</v>
      </c>
      <c r="E34" s="150">
        <f t="shared" si="20"/>
        <v>0</v>
      </c>
      <c r="F34" s="150">
        <f t="shared" si="21"/>
        <v>0</v>
      </c>
      <c r="G34" s="150">
        <f t="shared" si="22"/>
        <v>0</v>
      </c>
    </row>
    <row r="35" spans="1:10" ht="24" x14ac:dyDescent="0.2">
      <c r="A35" s="261" t="s">
        <v>244</v>
      </c>
      <c r="B35" s="262" t="s">
        <v>241</v>
      </c>
      <c r="C35" s="256">
        <v>1</v>
      </c>
      <c r="D35" s="259">
        <v>0</v>
      </c>
      <c r="E35" s="150">
        <f t="shared" si="20"/>
        <v>0</v>
      </c>
      <c r="F35" s="150">
        <f t="shared" si="21"/>
        <v>0</v>
      </c>
      <c r="G35" s="150">
        <f t="shared" si="22"/>
        <v>0</v>
      </c>
    </row>
    <row r="36" spans="1:10" ht="24" x14ac:dyDescent="0.2">
      <c r="A36" s="261" t="s">
        <v>245</v>
      </c>
      <c r="B36" s="262" t="s">
        <v>241</v>
      </c>
      <c r="C36" s="256">
        <v>1</v>
      </c>
      <c r="D36" s="259">
        <v>0</v>
      </c>
      <c r="E36" s="150">
        <f t="shared" si="20"/>
        <v>0</v>
      </c>
      <c r="F36" s="150">
        <f t="shared" si="21"/>
        <v>0</v>
      </c>
      <c r="G36" s="150">
        <f t="shared" si="22"/>
        <v>0</v>
      </c>
    </row>
    <row r="37" spans="1:10" ht="24" x14ac:dyDescent="0.2">
      <c r="A37" s="261" t="s">
        <v>246</v>
      </c>
      <c r="B37" s="262" t="s">
        <v>241</v>
      </c>
      <c r="C37" s="256">
        <v>1</v>
      </c>
      <c r="D37" s="259">
        <v>0</v>
      </c>
      <c r="E37" s="150">
        <f t="shared" ref="E37" si="23">D37*C37</f>
        <v>0</v>
      </c>
      <c r="F37" s="150">
        <f t="shared" ref="F37" si="24">E37*21%</f>
        <v>0</v>
      </c>
      <c r="G37" s="150">
        <f t="shared" ref="G37" si="25">F37+E37</f>
        <v>0</v>
      </c>
    </row>
    <row r="38" spans="1:10" x14ac:dyDescent="0.2">
      <c r="A38" s="301" t="s">
        <v>247</v>
      </c>
      <c r="B38" s="302"/>
      <c r="C38" s="302"/>
      <c r="D38" s="303"/>
      <c r="E38" s="88">
        <f>SUM(E23:E37)</f>
        <v>0</v>
      </c>
      <c r="F38" s="136"/>
      <c r="G38" s="88">
        <f>SUM(G23:G37)</f>
        <v>0</v>
      </c>
    </row>
    <row r="41" spans="1:10" x14ac:dyDescent="0.2">
      <c r="A41" s="19" t="s">
        <v>248</v>
      </c>
      <c r="B41" s="20"/>
      <c r="C41" s="20"/>
      <c r="D41" s="20"/>
      <c r="E41" s="20"/>
      <c r="F41" s="20"/>
      <c r="G41" s="20"/>
      <c r="H41" s="21"/>
      <c r="I41" s="20"/>
      <c r="J41" s="20"/>
    </row>
    <row r="42" spans="1:10" ht="36" x14ac:dyDescent="0.2">
      <c r="A42" s="128" t="s">
        <v>134</v>
      </c>
      <c r="B42" s="128" t="s">
        <v>135</v>
      </c>
      <c r="C42" s="128" t="s">
        <v>29</v>
      </c>
      <c r="D42" s="128" t="s">
        <v>30</v>
      </c>
      <c r="E42" s="128" t="s">
        <v>76</v>
      </c>
      <c r="F42" s="128" t="s">
        <v>3</v>
      </c>
      <c r="G42" s="128" t="s">
        <v>249</v>
      </c>
      <c r="H42" s="128" t="s">
        <v>33</v>
      </c>
      <c r="I42" s="128" t="s">
        <v>34</v>
      </c>
      <c r="J42" s="128" t="s">
        <v>35</v>
      </c>
    </row>
    <row r="43" spans="1:10" x14ac:dyDescent="0.2">
      <c r="A43" s="23" t="s">
        <v>136</v>
      </c>
      <c r="B43" s="23" t="s">
        <v>137</v>
      </c>
      <c r="C43" s="23" t="s">
        <v>250</v>
      </c>
      <c r="D43" s="23" t="s">
        <v>47</v>
      </c>
      <c r="E43" s="257">
        <v>0</v>
      </c>
      <c r="F43" s="151">
        <f>E43*21%</f>
        <v>0</v>
      </c>
      <c r="G43" s="152">
        <f>E43+F43</f>
        <v>0</v>
      </c>
      <c r="H43" s="24">
        <v>152.5</v>
      </c>
      <c r="I43" s="153">
        <f>H43*E43</f>
        <v>0</v>
      </c>
      <c r="J43" s="152">
        <f>I43*121%</f>
        <v>0</v>
      </c>
    </row>
    <row r="44" spans="1:10" x14ac:dyDescent="0.2">
      <c r="A44" s="23" t="s">
        <v>136</v>
      </c>
      <c r="B44" s="23" t="s">
        <v>137</v>
      </c>
      <c r="C44" s="23" t="s">
        <v>251</v>
      </c>
      <c r="D44" s="23" t="s">
        <v>47</v>
      </c>
      <c r="E44" s="257">
        <v>0</v>
      </c>
      <c r="F44" s="151">
        <f>E44*21%</f>
        <v>0</v>
      </c>
      <c r="G44" s="152">
        <f>E44+F44</f>
        <v>0</v>
      </c>
      <c r="H44" s="24">
        <v>301.3</v>
      </c>
      <c r="I44" s="153">
        <f t="shared" ref="I44:I45" si="26">H44*E44</f>
        <v>0</v>
      </c>
      <c r="J44" s="152">
        <f t="shared" ref="J44:J45" si="27">I44*121%</f>
        <v>0</v>
      </c>
    </row>
    <row r="45" spans="1:10" x14ac:dyDescent="0.2">
      <c r="A45" s="23" t="s">
        <v>136</v>
      </c>
      <c r="B45" s="23" t="s">
        <v>137</v>
      </c>
      <c r="C45" s="23" t="s">
        <v>252</v>
      </c>
      <c r="D45" s="23" t="s">
        <v>47</v>
      </c>
      <c r="E45" s="257">
        <v>0</v>
      </c>
      <c r="F45" s="151">
        <f>E45*21%</f>
        <v>0</v>
      </c>
      <c r="G45" s="152">
        <f>E45+F45</f>
        <v>0</v>
      </c>
      <c r="H45" s="24">
        <v>12</v>
      </c>
      <c r="I45" s="153">
        <f t="shared" si="26"/>
        <v>0</v>
      </c>
      <c r="J45" s="152">
        <f t="shared" si="27"/>
        <v>0</v>
      </c>
    </row>
    <row r="46" spans="1:10" x14ac:dyDescent="0.2">
      <c r="A46" s="298" t="s">
        <v>109</v>
      </c>
      <c r="B46" s="299"/>
      <c r="C46" s="299"/>
      <c r="D46" s="299"/>
      <c r="E46" s="299"/>
      <c r="F46" s="299"/>
      <c r="G46" s="300"/>
      <c r="H46" s="128">
        <f>SUM(H43:H45)</f>
        <v>465.8</v>
      </c>
      <c r="I46" s="87">
        <f>SUM(I43:I45)</f>
        <v>0</v>
      </c>
      <c r="J46" s="87">
        <f>SUM(J43:J45)</f>
        <v>0</v>
      </c>
    </row>
    <row r="47" spans="1:10" x14ac:dyDescent="0.2">
      <c r="A47" s="20"/>
      <c r="B47" s="20"/>
      <c r="C47" s="20"/>
      <c r="D47" s="20"/>
      <c r="E47" s="20"/>
      <c r="F47" s="20"/>
      <c r="G47" s="20"/>
      <c r="H47" s="21"/>
      <c r="I47" s="20"/>
      <c r="J47" s="20"/>
    </row>
    <row r="48" spans="1:10" x14ac:dyDescent="0.2">
      <c r="A48" s="19" t="s">
        <v>253</v>
      </c>
      <c r="B48" s="20"/>
      <c r="C48" s="20"/>
      <c r="D48" s="20"/>
      <c r="E48" s="20"/>
      <c r="F48" s="20"/>
      <c r="G48" s="20"/>
      <c r="H48" s="21"/>
      <c r="I48" s="20"/>
      <c r="J48" s="20"/>
    </row>
    <row r="49" spans="1:10" ht="36" x14ac:dyDescent="0.2">
      <c r="A49" s="128" t="s">
        <v>134</v>
      </c>
      <c r="B49" s="128" t="s">
        <v>135</v>
      </c>
      <c r="C49" s="128" t="s">
        <v>29</v>
      </c>
      <c r="D49" s="128" t="s">
        <v>30</v>
      </c>
      <c r="E49" s="128" t="s">
        <v>76</v>
      </c>
      <c r="F49" s="128" t="s">
        <v>3</v>
      </c>
      <c r="G49" s="128" t="s">
        <v>249</v>
      </c>
      <c r="H49" s="128" t="s">
        <v>33</v>
      </c>
      <c r="I49" s="128" t="s">
        <v>34</v>
      </c>
      <c r="J49" s="128" t="s">
        <v>35</v>
      </c>
    </row>
    <row r="50" spans="1:10" x14ac:dyDescent="0.2">
      <c r="A50" s="23" t="s">
        <v>155</v>
      </c>
      <c r="B50" s="23" t="s">
        <v>254</v>
      </c>
      <c r="C50" s="23" t="s">
        <v>255</v>
      </c>
      <c r="D50" s="23" t="s">
        <v>256</v>
      </c>
      <c r="E50" s="257">
        <v>0</v>
      </c>
      <c r="F50" s="151">
        <f t="shared" ref="F50:F70" si="28">E50*21%</f>
        <v>0</v>
      </c>
      <c r="G50" s="152">
        <f t="shared" ref="G50:G70" si="29">E50+F50</f>
        <v>0</v>
      </c>
      <c r="H50" s="24">
        <v>80</v>
      </c>
      <c r="I50" s="153">
        <f t="shared" ref="I50:I70" si="30">H50*E50</f>
        <v>0</v>
      </c>
      <c r="J50" s="152">
        <f t="shared" ref="J50:J70" si="31">I50*121%</f>
        <v>0</v>
      </c>
    </row>
    <row r="51" spans="1:10" x14ac:dyDescent="0.2">
      <c r="A51" s="23" t="s">
        <v>155</v>
      </c>
      <c r="B51" s="23" t="s">
        <v>254</v>
      </c>
      <c r="C51" s="23" t="s">
        <v>257</v>
      </c>
      <c r="D51" s="23" t="s">
        <v>256</v>
      </c>
      <c r="E51" s="257">
        <v>0</v>
      </c>
      <c r="F51" s="151">
        <f t="shared" si="28"/>
        <v>0</v>
      </c>
      <c r="G51" s="152">
        <f t="shared" si="29"/>
        <v>0</v>
      </c>
      <c r="H51" s="24">
        <v>38</v>
      </c>
      <c r="I51" s="153">
        <f t="shared" si="30"/>
        <v>0</v>
      </c>
      <c r="J51" s="152">
        <f t="shared" si="31"/>
        <v>0</v>
      </c>
    </row>
    <row r="52" spans="1:10" x14ac:dyDescent="0.2">
      <c r="A52" s="23" t="s">
        <v>155</v>
      </c>
      <c r="B52" s="23" t="s">
        <v>254</v>
      </c>
      <c r="C52" s="23" t="s">
        <v>258</v>
      </c>
      <c r="D52" s="23" t="s">
        <v>256</v>
      </c>
      <c r="E52" s="257">
        <v>0</v>
      </c>
      <c r="F52" s="151">
        <f t="shared" si="28"/>
        <v>0</v>
      </c>
      <c r="G52" s="152">
        <f t="shared" si="29"/>
        <v>0</v>
      </c>
      <c r="H52" s="24">
        <v>32</v>
      </c>
      <c r="I52" s="153">
        <f t="shared" si="30"/>
        <v>0</v>
      </c>
      <c r="J52" s="152">
        <f t="shared" si="31"/>
        <v>0</v>
      </c>
    </row>
    <row r="53" spans="1:10" x14ac:dyDescent="0.2">
      <c r="A53" s="23" t="s">
        <v>155</v>
      </c>
      <c r="B53" s="23" t="s">
        <v>254</v>
      </c>
      <c r="C53" s="23" t="s">
        <v>259</v>
      </c>
      <c r="D53" s="23" t="s">
        <v>256</v>
      </c>
      <c r="E53" s="257">
        <v>0</v>
      </c>
      <c r="F53" s="151">
        <f t="shared" si="28"/>
        <v>0</v>
      </c>
      <c r="G53" s="152">
        <f t="shared" si="29"/>
        <v>0</v>
      </c>
      <c r="H53" s="24">
        <v>38</v>
      </c>
      <c r="I53" s="153">
        <f t="shared" si="30"/>
        <v>0</v>
      </c>
      <c r="J53" s="152">
        <f t="shared" si="31"/>
        <v>0</v>
      </c>
    </row>
    <row r="54" spans="1:10" x14ac:dyDescent="0.2">
      <c r="A54" s="23" t="s">
        <v>155</v>
      </c>
      <c r="B54" s="23" t="s">
        <v>254</v>
      </c>
      <c r="C54" s="23" t="s">
        <v>260</v>
      </c>
      <c r="D54" s="23" t="s">
        <v>256</v>
      </c>
      <c r="E54" s="257">
        <v>0</v>
      </c>
      <c r="F54" s="151">
        <f t="shared" si="28"/>
        <v>0</v>
      </c>
      <c r="G54" s="152">
        <f t="shared" si="29"/>
        <v>0</v>
      </c>
      <c r="H54" s="24">
        <v>32</v>
      </c>
      <c r="I54" s="153">
        <f t="shared" si="30"/>
        <v>0</v>
      </c>
      <c r="J54" s="152">
        <f t="shared" si="31"/>
        <v>0</v>
      </c>
    </row>
    <row r="55" spans="1:10" x14ac:dyDescent="0.2">
      <c r="A55" s="23" t="s">
        <v>155</v>
      </c>
      <c r="B55" s="23" t="s">
        <v>254</v>
      </c>
      <c r="C55" s="23" t="s">
        <v>261</v>
      </c>
      <c r="D55" s="23" t="s">
        <v>256</v>
      </c>
      <c r="E55" s="257">
        <v>0</v>
      </c>
      <c r="F55" s="151">
        <f t="shared" si="28"/>
        <v>0</v>
      </c>
      <c r="G55" s="152">
        <f t="shared" si="29"/>
        <v>0</v>
      </c>
      <c r="H55" s="24">
        <v>10</v>
      </c>
      <c r="I55" s="153">
        <f t="shared" si="30"/>
        <v>0</v>
      </c>
      <c r="J55" s="152">
        <f t="shared" si="31"/>
        <v>0</v>
      </c>
    </row>
    <row r="56" spans="1:10" x14ac:dyDescent="0.2">
      <c r="A56" s="23" t="s">
        <v>155</v>
      </c>
      <c r="B56" s="23" t="s">
        <v>254</v>
      </c>
      <c r="C56" s="23" t="s">
        <v>262</v>
      </c>
      <c r="D56" s="23" t="s">
        <v>256</v>
      </c>
      <c r="E56" s="257">
        <v>0</v>
      </c>
      <c r="F56" s="151">
        <f t="shared" si="28"/>
        <v>0</v>
      </c>
      <c r="G56" s="152">
        <f t="shared" si="29"/>
        <v>0</v>
      </c>
      <c r="H56" s="24">
        <v>10</v>
      </c>
      <c r="I56" s="153">
        <f t="shared" si="30"/>
        <v>0</v>
      </c>
      <c r="J56" s="152">
        <f t="shared" si="31"/>
        <v>0</v>
      </c>
    </row>
    <row r="57" spans="1:10" x14ac:dyDescent="0.2">
      <c r="A57" s="23" t="s">
        <v>155</v>
      </c>
      <c r="B57" s="23" t="s">
        <v>254</v>
      </c>
      <c r="C57" s="23" t="s">
        <v>157</v>
      </c>
      <c r="D57" s="23" t="s">
        <v>256</v>
      </c>
      <c r="E57" s="257">
        <v>0</v>
      </c>
      <c r="F57" s="151">
        <f t="shared" si="28"/>
        <v>0</v>
      </c>
      <c r="G57" s="152">
        <f t="shared" si="29"/>
        <v>0</v>
      </c>
      <c r="H57" s="24">
        <v>15</v>
      </c>
      <c r="I57" s="153">
        <f t="shared" si="30"/>
        <v>0</v>
      </c>
      <c r="J57" s="152">
        <f t="shared" si="31"/>
        <v>0</v>
      </c>
    </row>
    <row r="58" spans="1:10" x14ac:dyDescent="0.2">
      <c r="A58" s="23" t="s">
        <v>155</v>
      </c>
      <c r="B58" s="23" t="s">
        <v>254</v>
      </c>
      <c r="C58" s="23" t="s">
        <v>263</v>
      </c>
      <c r="D58" s="23" t="s">
        <v>256</v>
      </c>
      <c r="E58" s="257">
        <v>0</v>
      </c>
      <c r="F58" s="151">
        <f t="shared" si="28"/>
        <v>0</v>
      </c>
      <c r="G58" s="152">
        <f t="shared" si="29"/>
        <v>0</v>
      </c>
      <c r="H58" s="24">
        <v>30</v>
      </c>
      <c r="I58" s="153">
        <f t="shared" si="30"/>
        <v>0</v>
      </c>
      <c r="J58" s="152">
        <f t="shared" si="31"/>
        <v>0</v>
      </c>
    </row>
    <row r="59" spans="1:10" x14ac:dyDescent="0.2">
      <c r="A59" s="23" t="s">
        <v>155</v>
      </c>
      <c r="B59" s="23" t="s">
        <v>254</v>
      </c>
      <c r="C59" s="23" t="s">
        <v>264</v>
      </c>
      <c r="D59" s="23" t="s">
        <v>256</v>
      </c>
      <c r="E59" s="257">
        <v>0</v>
      </c>
      <c r="F59" s="151">
        <f t="shared" si="28"/>
        <v>0</v>
      </c>
      <c r="G59" s="152">
        <f t="shared" si="29"/>
        <v>0</v>
      </c>
      <c r="H59" s="24">
        <v>25</v>
      </c>
      <c r="I59" s="153">
        <f t="shared" si="30"/>
        <v>0</v>
      </c>
      <c r="J59" s="152">
        <f t="shared" si="31"/>
        <v>0</v>
      </c>
    </row>
    <row r="60" spans="1:10" x14ac:dyDescent="0.2">
      <c r="A60" s="23" t="s">
        <v>155</v>
      </c>
      <c r="B60" s="23" t="s">
        <v>254</v>
      </c>
      <c r="C60" s="23" t="s">
        <v>150</v>
      </c>
      <c r="D60" s="23" t="s">
        <v>256</v>
      </c>
      <c r="E60" s="257">
        <v>0</v>
      </c>
      <c r="F60" s="151">
        <f t="shared" si="28"/>
        <v>0</v>
      </c>
      <c r="G60" s="152">
        <f t="shared" si="29"/>
        <v>0</v>
      </c>
      <c r="H60" s="24">
        <v>24</v>
      </c>
      <c r="I60" s="153">
        <f t="shared" si="30"/>
        <v>0</v>
      </c>
      <c r="J60" s="152">
        <f t="shared" si="31"/>
        <v>0</v>
      </c>
    </row>
    <row r="61" spans="1:10" x14ac:dyDescent="0.2">
      <c r="A61" s="23" t="s">
        <v>155</v>
      </c>
      <c r="B61" s="23" t="s">
        <v>254</v>
      </c>
      <c r="C61" s="23" t="s">
        <v>265</v>
      </c>
      <c r="D61" s="23" t="s">
        <v>256</v>
      </c>
      <c r="E61" s="257">
        <v>0</v>
      </c>
      <c r="F61" s="151">
        <f t="shared" si="28"/>
        <v>0</v>
      </c>
      <c r="G61" s="152">
        <f t="shared" si="29"/>
        <v>0</v>
      </c>
      <c r="H61" s="24">
        <v>16</v>
      </c>
      <c r="I61" s="153">
        <f t="shared" si="30"/>
        <v>0</v>
      </c>
      <c r="J61" s="152">
        <f t="shared" si="31"/>
        <v>0</v>
      </c>
    </row>
    <row r="62" spans="1:10" x14ac:dyDescent="0.2">
      <c r="A62" s="23" t="s">
        <v>155</v>
      </c>
      <c r="B62" s="23" t="s">
        <v>254</v>
      </c>
      <c r="C62" s="23" t="s">
        <v>266</v>
      </c>
      <c r="D62" s="23" t="s">
        <v>256</v>
      </c>
      <c r="E62" s="257">
        <v>0</v>
      </c>
      <c r="F62" s="151">
        <f t="shared" si="28"/>
        <v>0</v>
      </c>
      <c r="G62" s="152">
        <f t="shared" si="29"/>
        <v>0</v>
      </c>
      <c r="H62" s="24">
        <v>12</v>
      </c>
      <c r="I62" s="153">
        <f t="shared" si="30"/>
        <v>0</v>
      </c>
      <c r="J62" s="152">
        <f t="shared" si="31"/>
        <v>0</v>
      </c>
    </row>
    <row r="63" spans="1:10" x14ac:dyDescent="0.2">
      <c r="A63" s="23" t="s">
        <v>155</v>
      </c>
      <c r="B63" s="23" t="s">
        <v>254</v>
      </c>
      <c r="C63" s="23" t="s">
        <v>267</v>
      </c>
      <c r="D63" s="23" t="s">
        <v>256</v>
      </c>
      <c r="E63" s="257">
        <v>0</v>
      </c>
      <c r="F63" s="151">
        <f t="shared" si="28"/>
        <v>0</v>
      </c>
      <c r="G63" s="152">
        <f t="shared" si="29"/>
        <v>0</v>
      </c>
      <c r="H63" s="24">
        <v>84</v>
      </c>
      <c r="I63" s="153">
        <f t="shared" si="30"/>
        <v>0</v>
      </c>
      <c r="J63" s="152">
        <f t="shared" si="31"/>
        <v>0</v>
      </c>
    </row>
    <row r="64" spans="1:10" x14ac:dyDescent="0.2">
      <c r="A64" s="23" t="s">
        <v>155</v>
      </c>
      <c r="B64" s="23" t="s">
        <v>254</v>
      </c>
      <c r="C64" s="23" t="s">
        <v>268</v>
      </c>
      <c r="D64" s="23" t="s">
        <v>256</v>
      </c>
      <c r="E64" s="257">
        <v>0</v>
      </c>
      <c r="F64" s="151">
        <f t="shared" si="28"/>
        <v>0</v>
      </c>
      <c r="G64" s="152">
        <f t="shared" si="29"/>
        <v>0</v>
      </c>
      <c r="H64" s="24">
        <v>46</v>
      </c>
      <c r="I64" s="153">
        <f t="shared" si="30"/>
        <v>0</v>
      </c>
      <c r="J64" s="152">
        <f t="shared" si="31"/>
        <v>0</v>
      </c>
    </row>
    <row r="65" spans="1:10" x14ac:dyDescent="0.2">
      <c r="A65" s="23" t="s">
        <v>155</v>
      </c>
      <c r="B65" s="23" t="s">
        <v>137</v>
      </c>
      <c r="C65" s="23" t="s">
        <v>179</v>
      </c>
      <c r="D65" s="23" t="s">
        <v>144</v>
      </c>
      <c r="E65" s="257">
        <v>0</v>
      </c>
      <c r="F65" s="151">
        <f t="shared" si="28"/>
        <v>0</v>
      </c>
      <c r="G65" s="152">
        <f t="shared" si="29"/>
        <v>0</v>
      </c>
      <c r="H65" s="24">
        <v>2</v>
      </c>
      <c r="I65" s="153">
        <f t="shared" si="30"/>
        <v>0</v>
      </c>
      <c r="J65" s="152">
        <f t="shared" si="31"/>
        <v>0</v>
      </c>
    </row>
    <row r="66" spans="1:10" x14ac:dyDescent="0.2">
      <c r="A66" s="23" t="s">
        <v>155</v>
      </c>
      <c r="B66" s="23" t="s">
        <v>165</v>
      </c>
      <c r="C66" s="23" t="s">
        <v>269</v>
      </c>
      <c r="D66" s="23" t="s">
        <v>256</v>
      </c>
      <c r="E66" s="257">
        <v>0</v>
      </c>
      <c r="F66" s="151">
        <f t="shared" si="28"/>
        <v>0</v>
      </c>
      <c r="G66" s="152">
        <f t="shared" si="29"/>
        <v>0</v>
      </c>
      <c r="H66" s="24">
        <v>34</v>
      </c>
      <c r="I66" s="153">
        <f t="shared" si="30"/>
        <v>0</v>
      </c>
      <c r="J66" s="152">
        <f t="shared" si="31"/>
        <v>0</v>
      </c>
    </row>
    <row r="67" spans="1:10" x14ac:dyDescent="0.2">
      <c r="A67" s="23" t="s">
        <v>155</v>
      </c>
      <c r="B67" s="23" t="s">
        <v>165</v>
      </c>
      <c r="C67" s="23" t="s">
        <v>146</v>
      </c>
      <c r="D67" s="23" t="s">
        <v>256</v>
      </c>
      <c r="E67" s="257">
        <v>0</v>
      </c>
      <c r="F67" s="151">
        <f t="shared" si="28"/>
        <v>0</v>
      </c>
      <c r="G67" s="152">
        <f t="shared" si="29"/>
        <v>0</v>
      </c>
      <c r="H67" s="24">
        <v>8</v>
      </c>
      <c r="I67" s="153">
        <f t="shared" si="30"/>
        <v>0</v>
      </c>
      <c r="J67" s="152">
        <f t="shared" si="31"/>
        <v>0</v>
      </c>
    </row>
    <row r="68" spans="1:10" x14ac:dyDescent="0.2">
      <c r="A68" s="23" t="s">
        <v>155</v>
      </c>
      <c r="B68" s="23" t="s">
        <v>165</v>
      </c>
      <c r="C68" s="23" t="s">
        <v>270</v>
      </c>
      <c r="D68" s="23" t="s">
        <v>256</v>
      </c>
      <c r="E68" s="257">
        <v>0</v>
      </c>
      <c r="F68" s="151">
        <f t="shared" si="28"/>
        <v>0</v>
      </c>
      <c r="G68" s="152">
        <f t="shared" si="29"/>
        <v>0</v>
      </c>
      <c r="H68" s="24">
        <v>89</v>
      </c>
      <c r="I68" s="153">
        <f t="shared" si="30"/>
        <v>0</v>
      </c>
      <c r="J68" s="152">
        <f t="shared" si="31"/>
        <v>0</v>
      </c>
    </row>
    <row r="69" spans="1:10" x14ac:dyDescent="0.2">
      <c r="A69" s="23" t="s">
        <v>155</v>
      </c>
      <c r="B69" s="23" t="s">
        <v>165</v>
      </c>
      <c r="C69" s="23" t="s">
        <v>271</v>
      </c>
      <c r="D69" s="23" t="s">
        <v>256</v>
      </c>
      <c r="E69" s="257">
        <v>0</v>
      </c>
      <c r="F69" s="151">
        <f t="shared" si="28"/>
        <v>0</v>
      </c>
      <c r="G69" s="152">
        <f t="shared" si="29"/>
        <v>0</v>
      </c>
      <c r="H69" s="24">
        <v>155</v>
      </c>
      <c r="I69" s="153">
        <f t="shared" si="30"/>
        <v>0</v>
      </c>
      <c r="J69" s="152">
        <f t="shared" si="31"/>
        <v>0</v>
      </c>
    </row>
    <row r="70" spans="1:10" x14ac:dyDescent="0.2">
      <c r="A70" s="23" t="s">
        <v>155</v>
      </c>
      <c r="B70" s="23" t="s">
        <v>272</v>
      </c>
      <c r="C70" s="23" t="s">
        <v>273</v>
      </c>
      <c r="D70" s="23" t="s">
        <v>256</v>
      </c>
      <c r="E70" s="257">
        <v>0</v>
      </c>
      <c r="F70" s="151">
        <f t="shared" si="28"/>
        <v>0</v>
      </c>
      <c r="G70" s="152">
        <f t="shared" si="29"/>
        <v>0</v>
      </c>
      <c r="H70" s="24">
        <v>206</v>
      </c>
      <c r="I70" s="153">
        <f t="shared" si="30"/>
        <v>0</v>
      </c>
      <c r="J70" s="152">
        <f t="shared" si="31"/>
        <v>0</v>
      </c>
    </row>
    <row r="71" spans="1:10" x14ac:dyDescent="0.2">
      <c r="A71" s="298" t="s">
        <v>109</v>
      </c>
      <c r="B71" s="299"/>
      <c r="C71" s="299"/>
      <c r="D71" s="299"/>
      <c r="E71" s="299"/>
      <c r="F71" s="299"/>
      <c r="G71" s="300"/>
      <c r="H71" s="128">
        <f>SUM(H50:H70)</f>
        <v>986</v>
      </c>
      <c r="I71" s="89">
        <f>SUM(I50:I70)</f>
        <v>0</v>
      </c>
      <c r="J71" s="89">
        <f>SUM(J50:J70)</f>
        <v>0</v>
      </c>
    </row>
    <row r="73" spans="1:10" x14ac:dyDescent="0.2">
      <c r="A73" s="74" t="s">
        <v>194</v>
      </c>
      <c r="B73" s="74"/>
      <c r="C73" s="31"/>
      <c r="D73" s="31"/>
      <c r="E73" s="20"/>
    </row>
    <row r="74" spans="1:10" ht="48" x14ac:dyDescent="0.2">
      <c r="A74" s="120" t="s">
        <v>28</v>
      </c>
      <c r="B74" s="127" t="s">
        <v>123</v>
      </c>
      <c r="C74" s="127" t="s">
        <v>95</v>
      </c>
      <c r="D74" s="127" t="s">
        <v>89</v>
      </c>
      <c r="E74" s="128" t="s">
        <v>90</v>
      </c>
    </row>
    <row r="75" spans="1:10" x14ac:dyDescent="0.2">
      <c r="A75" s="76" t="s">
        <v>195</v>
      </c>
      <c r="B75" s="260">
        <v>0</v>
      </c>
      <c r="C75" s="77">
        <v>52</v>
      </c>
      <c r="D75" s="154">
        <f>B75*C75</f>
        <v>0</v>
      </c>
      <c r="E75" s="154">
        <f>D75*121%</f>
        <v>0</v>
      </c>
    </row>
    <row r="76" spans="1:10" x14ac:dyDescent="0.2">
      <c r="A76" s="76" t="s">
        <v>136</v>
      </c>
      <c r="B76" s="260">
        <v>0</v>
      </c>
      <c r="C76" s="77">
        <v>52</v>
      </c>
      <c r="D76" s="154">
        <f t="shared" ref="D76:D77" si="32">B76*C76</f>
        <v>0</v>
      </c>
      <c r="E76" s="154">
        <f t="shared" ref="E76:E77" si="33">D76*121%</f>
        <v>0</v>
      </c>
    </row>
    <row r="77" spans="1:10" x14ac:dyDescent="0.2">
      <c r="A77" s="76" t="s">
        <v>196</v>
      </c>
      <c r="B77" s="260">
        <v>0</v>
      </c>
      <c r="C77" s="77">
        <v>52</v>
      </c>
      <c r="D77" s="154">
        <f t="shared" si="32"/>
        <v>0</v>
      </c>
      <c r="E77" s="154">
        <f t="shared" si="33"/>
        <v>0</v>
      </c>
    </row>
    <row r="78" spans="1:10" x14ac:dyDescent="0.2">
      <c r="A78" s="286" t="s">
        <v>109</v>
      </c>
      <c r="B78" s="287"/>
      <c r="C78" s="288"/>
      <c r="D78" s="85">
        <f>SUM(D75:D77)</f>
        <v>0</v>
      </c>
      <c r="E78" s="85">
        <f>SUM(E75:E77)</f>
        <v>0</v>
      </c>
    </row>
  </sheetData>
  <sheetProtection algorithmName="SHA-512" hashValue="3Tu0hrASuqaKxJyLxk4yw8aXU6IbCvHUiLFHhR5hgg7JupS4TVA6sGi3/nUhrcKliOkhb8DvWPdqnErjbigTpw==" saltValue="7wnr3TbslDahwg7EZJiQYA==" spinCount="100000" sheet="1" objects="1" scenarios="1"/>
  <mergeCells count="18">
    <mergeCell ref="A46:G46"/>
    <mergeCell ref="A71:G71"/>
    <mergeCell ref="A38:D38"/>
    <mergeCell ref="A78:C78"/>
    <mergeCell ref="AA15:AD16"/>
    <mergeCell ref="K15:N16"/>
    <mergeCell ref="G15:J16"/>
    <mergeCell ref="C15:F16"/>
    <mergeCell ref="O15:R16"/>
    <mergeCell ref="S15:V16"/>
    <mergeCell ref="W15:Z16"/>
    <mergeCell ref="AA6:AD6"/>
    <mergeCell ref="C6:F6"/>
    <mergeCell ref="G6:J6"/>
    <mergeCell ref="K6:N6"/>
    <mergeCell ref="O6:R6"/>
    <mergeCell ref="S6:V6"/>
    <mergeCell ref="W6:Z6"/>
  </mergeCells>
  <phoneticPr fontId="2" type="noConversion"/>
  <pageMargins left="0.75" right="0.75" top="1" bottom="1" header="0.5" footer="0.5"/>
  <pageSetup paperSize="8" scale="63" orientation="landscape" r:id="rId1"/>
  <headerFooter alignWithMargins="0">
    <oddHeader>&amp;F</oddHeader>
    <oddFooter>&amp;A</oddFooter>
  </headerFooter>
  <ignoredErrors>
    <ignoredError sqref="D8:D12 F8:F12 H8:H12 J8:J12 M8:M12 L8:L12 N8:N12 P8:P12 Q8:Q12 R8:R12 T8:T12 U8:U12 V8:V12 X8:X12 Y8:Y12 Z8:Z12 AB8:AB12 AC8:AC12 AD8:AD1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03D5-AD35-4299-80AC-B9E45B266CD9}">
  <sheetPr>
    <tabColor rgb="FF00B0F0"/>
  </sheetPr>
  <dimension ref="A1:J82"/>
  <sheetViews>
    <sheetView showGridLines="0" zoomScaleNormal="100" workbookViewId="0">
      <selection activeCell="D14" sqref="D14"/>
    </sheetView>
  </sheetViews>
  <sheetFormatPr defaultRowHeight="11.25" x14ac:dyDescent="0.15"/>
  <cols>
    <col min="1" max="1" width="36.5" customWidth="1"/>
    <col min="2" max="2" width="56.5" bestFit="1" customWidth="1"/>
    <col min="3" max="3" width="16.5" bestFit="1" customWidth="1"/>
    <col min="4" max="4" width="15.25" style="115" customWidth="1"/>
    <col min="5" max="5" width="18.625" style="115" customWidth="1"/>
    <col min="6" max="6" width="20.75" style="115" customWidth="1"/>
    <col min="7" max="7" width="15.875" style="115" customWidth="1"/>
    <col min="8" max="8" width="16.25" style="115" bestFit="1" customWidth="1"/>
    <col min="9" max="9" width="14.125" style="115" customWidth="1"/>
    <col min="10" max="10" width="16.25" style="115" bestFit="1" customWidth="1"/>
  </cols>
  <sheetData>
    <row r="1" spans="1:9" ht="15" x14ac:dyDescent="0.25">
      <c r="A1" s="90" t="s">
        <v>274</v>
      </c>
    </row>
    <row r="3" spans="1:9" ht="12.75" x14ac:dyDescent="0.15">
      <c r="A3" s="208"/>
      <c r="B3" s="208"/>
      <c r="C3" s="208"/>
      <c r="D3" s="308" t="s">
        <v>275</v>
      </c>
      <c r="E3" s="309"/>
      <c r="F3" s="309"/>
      <c r="G3" s="309"/>
      <c r="H3" s="309"/>
      <c r="I3" s="310"/>
    </row>
    <row r="4" spans="1:9" ht="36" x14ac:dyDescent="0.15">
      <c r="A4" s="137" t="s">
        <v>134</v>
      </c>
      <c r="B4" s="211" t="s">
        <v>276</v>
      </c>
      <c r="C4" s="211" t="s">
        <v>277</v>
      </c>
      <c r="D4" s="218" t="s">
        <v>278</v>
      </c>
      <c r="E4" s="215" t="s">
        <v>3</v>
      </c>
      <c r="F4" s="219" t="s">
        <v>279</v>
      </c>
      <c r="G4" s="219" t="s">
        <v>280</v>
      </c>
      <c r="H4" s="218" t="s">
        <v>3</v>
      </c>
      <c r="I4" s="220" t="s">
        <v>281</v>
      </c>
    </row>
    <row r="5" spans="1:9" ht="12" x14ac:dyDescent="0.2">
      <c r="A5" s="314" t="s">
        <v>282</v>
      </c>
      <c r="B5" s="169" t="s">
        <v>283</v>
      </c>
      <c r="C5" s="212">
        <v>118</v>
      </c>
      <c r="D5" s="263">
        <v>0</v>
      </c>
      <c r="E5" s="171">
        <f t="shared" ref="E5:E43" si="0">D5*21%</f>
        <v>0</v>
      </c>
      <c r="F5" s="209">
        <f t="shared" ref="F5:F43" si="1">D5+E5</f>
        <v>0</v>
      </c>
      <c r="G5" s="210">
        <f>D5*C5</f>
        <v>0</v>
      </c>
      <c r="H5" s="171">
        <f t="shared" ref="H5:H43" si="2">G5*21%</f>
        <v>0</v>
      </c>
      <c r="I5" s="210">
        <f>G5+H5</f>
        <v>0</v>
      </c>
    </row>
    <row r="6" spans="1:9" ht="12" x14ac:dyDescent="0.2">
      <c r="A6" s="314"/>
      <c r="B6" s="168" t="s">
        <v>284</v>
      </c>
      <c r="C6" s="213">
        <v>33</v>
      </c>
      <c r="D6" s="264">
        <v>0</v>
      </c>
      <c r="E6" s="151">
        <f t="shared" si="0"/>
        <v>0</v>
      </c>
      <c r="F6" s="155">
        <f t="shared" si="1"/>
        <v>0</v>
      </c>
      <c r="G6" s="167">
        <f t="shared" ref="G6:G43" si="3">D6*C6</f>
        <v>0</v>
      </c>
      <c r="H6" s="151">
        <f t="shared" si="2"/>
        <v>0</v>
      </c>
      <c r="I6" s="167">
        <f t="shared" ref="I6:I43" si="4">G6+H6</f>
        <v>0</v>
      </c>
    </row>
    <row r="7" spans="1:9" ht="12" x14ac:dyDescent="0.2">
      <c r="A7" s="314"/>
      <c r="B7" s="168" t="s">
        <v>285</v>
      </c>
      <c r="C7" s="213">
        <v>4</v>
      </c>
      <c r="D7" s="264">
        <v>0</v>
      </c>
      <c r="E7" s="151">
        <f t="shared" si="0"/>
        <v>0</v>
      </c>
      <c r="F7" s="155">
        <f t="shared" si="1"/>
        <v>0</v>
      </c>
      <c r="G7" s="167">
        <f t="shared" si="3"/>
        <v>0</v>
      </c>
      <c r="H7" s="151">
        <f t="shared" si="2"/>
        <v>0</v>
      </c>
      <c r="I7" s="167">
        <f t="shared" si="4"/>
        <v>0</v>
      </c>
    </row>
    <row r="8" spans="1:9" ht="12" x14ac:dyDescent="0.2">
      <c r="A8" s="314"/>
      <c r="B8" s="168" t="s">
        <v>286</v>
      </c>
      <c r="C8" s="213">
        <v>152</v>
      </c>
      <c r="D8" s="264">
        <v>0</v>
      </c>
      <c r="E8" s="151">
        <f t="shared" si="0"/>
        <v>0</v>
      </c>
      <c r="F8" s="155">
        <f t="shared" si="1"/>
        <v>0</v>
      </c>
      <c r="G8" s="167">
        <f t="shared" si="3"/>
        <v>0</v>
      </c>
      <c r="H8" s="151">
        <f t="shared" si="2"/>
        <v>0</v>
      </c>
      <c r="I8" s="167">
        <f t="shared" si="4"/>
        <v>0</v>
      </c>
    </row>
    <row r="9" spans="1:9" ht="12" x14ac:dyDescent="0.2">
      <c r="A9" s="314"/>
      <c r="B9" s="168" t="s">
        <v>287</v>
      </c>
      <c r="C9" s="213">
        <v>186</v>
      </c>
      <c r="D9" s="264">
        <v>0</v>
      </c>
      <c r="E9" s="151">
        <f t="shared" si="0"/>
        <v>0</v>
      </c>
      <c r="F9" s="155">
        <f t="shared" si="1"/>
        <v>0</v>
      </c>
      <c r="G9" s="167">
        <f t="shared" si="3"/>
        <v>0</v>
      </c>
      <c r="H9" s="151">
        <f t="shared" si="2"/>
        <v>0</v>
      </c>
      <c r="I9" s="167">
        <f t="shared" si="4"/>
        <v>0</v>
      </c>
    </row>
    <row r="10" spans="1:9" ht="12" x14ac:dyDescent="0.2">
      <c r="A10" s="314"/>
      <c r="B10" s="168" t="s">
        <v>288</v>
      </c>
      <c r="C10" s="213">
        <v>69</v>
      </c>
      <c r="D10" s="264">
        <v>0</v>
      </c>
      <c r="E10" s="151">
        <f t="shared" si="0"/>
        <v>0</v>
      </c>
      <c r="F10" s="155">
        <f t="shared" si="1"/>
        <v>0</v>
      </c>
      <c r="G10" s="167">
        <f t="shared" si="3"/>
        <v>0</v>
      </c>
      <c r="H10" s="151">
        <f t="shared" si="2"/>
        <v>0</v>
      </c>
      <c r="I10" s="167">
        <f t="shared" si="4"/>
        <v>0</v>
      </c>
    </row>
    <row r="11" spans="1:9" ht="12" x14ac:dyDescent="0.2">
      <c r="A11" s="314"/>
      <c r="B11" s="168" t="s">
        <v>289</v>
      </c>
      <c r="C11" s="213">
        <v>42</v>
      </c>
      <c r="D11" s="264">
        <v>0</v>
      </c>
      <c r="E11" s="151">
        <f t="shared" si="0"/>
        <v>0</v>
      </c>
      <c r="F11" s="155">
        <f t="shared" si="1"/>
        <v>0</v>
      </c>
      <c r="G11" s="167">
        <f t="shared" si="3"/>
        <v>0</v>
      </c>
      <c r="H11" s="151">
        <f t="shared" si="2"/>
        <v>0</v>
      </c>
      <c r="I11" s="167">
        <f t="shared" si="4"/>
        <v>0</v>
      </c>
    </row>
    <row r="12" spans="1:9" ht="12" x14ac:dyDescent="0.2">
      <c r="A12" s="314"/>
      <c r="B12" s="168" t="s">
        <v>290</v>
      </c>
      <c r="C12" s="213">
        <v>119</v>
      </c>
      <c r="D12" s="264">
        <v>0</v>
      </c>
      <c r="E12" s="151">
        <f t="shared" si="0"/>
        <v>0</v>
      </c>
      <c r="F12" s="155">
        <f t="shared" si="1"/>
        <v>0</v>
      </c>
      <c r="G12" s="167">
        <f t="shared" si="3"/>
        <v>0</v>
      </c>
      <c r="H12" s="151">
        <f t="shared" si="2"/>
        <v>0</v>
      </c>
      <c r="I12" s="167">
        <f t="shared" si="4"/>
        <v>0</v>
      </c>
    </row>
    <row r="13" spans="1:9" ht="12" x14ac:dyDescent="0.2">
      <c r="A13" s="314"/>
      <c r="B13" s="168" t="s">
        <v>291</v>
      </c>
      <c r="C13" s="213">
        <v>2</v>
      </c>
      <c r="D13" s="264">
        <v>0</v>
      </c>
      <c r="E13" s="151">
        <f t="shared" si="0"/>
        <v>0</v>
      </c>
      <c r="F13" s="155">
        <f t="shared" si="1"/>
        <v>0</v>
      </c>
      <c r="G13" s="167">
        <f t="shared" si="3"/>
        <v>0</v>
      </c>
      <c r="H13" s="151">
        <f t="shared" si="2"/>
        <v>0</v>
      </c>
      <c r="I13" s="167">
        <f t="shared" si="4"/>
        <v>0</v>
      </c>
    </row>
    <row r="14" spans="1:9" ht="12" x14ac:dyDescent="0.2">
      <c r="A14" s="314"/>
      <c r="B14" s="168" t="s">
        <v>292</v>
      </c>
      <c r="C14" s="213">
        <v>182</v>
      </c>
      <c r="D14" s="264">
        <v>0</v>
      </c>
      <c r="E14" s="151">
        <f t="shared" si="0"/>
        <v>0</v>
      </c>
      <c r="F14" s="155">
        <f t="shared" si="1"/>
        <v>0</v>
      </c>
      <c r="G14" s="167">
        <f t="shared" si="3"/>
        <v>0</v>
      </c>
      <c r="H14" s="151">
        <f t="shared" si="2"/>
        <v>0</v>
      </c>
      <c r="I14" s="167">
        <f t="shared" si="4"/>
        <v>0</v>
      </c>
    </row>
    <row r="15" spans="1:9" ht="12" x14ac:dyDescent="0.2">
      <c r="A15" s="315"/>
      <c r="B15" s="169" t="s">
        <v>293</v>
      </c>
      <c r="C15" s="212">
        <v>1</v>
      </c>
      <c r="D15" s="264">
        <v>0</v>
      </c>
      <c r="E15" s="151">
        <f t="shared" si="0"/>
        <v>0</v>
      </c>
      <c r="F15" s="155">
        <f t="shared" si="1"/>
        <v>0</v>
      </c>
      <c r="G15" s="167">
        <f t="shared" si="3"/>
        <v>0</v>
      </c>
      <c r="H15" s="151">
        <f t="shared" si="2"/>
        <v>0</v>
      </c>
      <c r="I15" s="167">
        <f t="shared" si="4"/>
        <v>0</v>
      </c>
    </row>
    <row r="16" spans="1:9" ht="12" x14ac:dyDescent="0.2">
      <c r="A16" s="322" t="s">
        <v>294</v>
      </c>
      <c r="B16" s="169" t="s">
        <v>283</v>
      </c>
      <c r="C16" s="212">
        <v>6</v>
      </c>
      <c r="D16" s="264">
        <v>0</v>
      </c>
      <c r="E16" s="151">
        <f t="shared" si="0"/>
        <v>0</v>
      </c>
      <c r="F16" s="155">
        <f t="shared" si="1"/>
        <v>0</v>
      </c>
      <c r="G16" s="167">
        <f t="shared" si="3"/>
        <v>0</v>
      </c>
      <c r="H16" s="151">
        <f t="shared" si="2"/>
        <v>0</v>
      </c>
      <c r="I16" s="167">
        <f t="shared" si="4"/>
        <v>0</v>
      </c>
    </row>
    <row r="17" spans="1:9" ht="12" x14ac:dyDescent="0.2">
      <c r="A17" s="322"/>
      <c r="B17" s="168" t="s">
        <v>284</v>
      </c>
      <c r="C17" s="213">
        <v>3</v>
      </c>
      <c r="D17" s="264">
        <v>0</v>
      </c>
      <c r="E17" s="151">
        <f t="shared" si="0"/>
        <v>0</v>
      </c>
      <c r="F17" s="155">
        <f t="shared" si="1"/>
        <v>0</v>
      </c>
      <c r="G17" s="167">
        <f t="shared" si="3"/>
        <v>0</v>
      </c>
      <c r="H17" s="151">
        <f t="shared" si="2"/>
        <v>0</v>
      </c>
      <c r="I17" s="167">
        <f t="shared" si="4"/>
        <v>0</v>
      </c>
    </row>
    <row r="18" spans="1:9" ht="12" x14ac:dyDescent="0.2">
      <c r="A18" s="322"/>
      <c r="B18" s="168" t="s">
        <v>286</v>
      </c>
      <c r="C18" s="213">
        <v>7</v>
      </c>
      <c r="D18" s="264">
        <v>0</v>
      </c>
      <c r="E18" s="151">
        <f t="shared" si="0"/>
        <v>0</v>
      </c>
      <c r="F18" s="155">
        <f t="shared" si="1"/>
        <v>0</v>
      </c>
      <c r="G18" s="167">
        <f t="shared" si="3"/>
        <v>0</v>
      </c>
      <c r="H18" s="151">
        <f t="shared" si="2"/>
        <v>0</v>
      </c>
      <c r="I18" s="167">
        <f t="shared" si="4"/>
        <v>0</v>
      </c>
    </row>
    <row r="19" spans="1:9" ht="12" x14ac:dyDescent="0.2">
      <c r="A19" s="322"/>
      <c r="B19" s="168" t="s">
        <v>287</v>
      </c>
      <c r="C19" s="213">
        <v>4</v>
      </c>
      <c r="D19" s="264">
        <v>0</v>
      </c>
      <c r="E19" s="151">
        <f t="shared" si="0"/>
        <v>0</v>
      </c>
      <c r="F19" s="155">
        <f t="shared" si="1"/>
        <v>0</v>
      </c>
      <c r="G19" s="167">
        <f t="shared" si="3"/>
        <v>0</v>
      </c>
      <c r="H19" s="151">
        <f t="shared" si="2"/>
        <v>0</v>
      </c>
      <c r="I19" s="167">
        <f t="shared" si="4"/>
        <v>0</v>
      </c>
    </row>
    <row r="20" spans="1:9" ht="12" x14ac:dyDescent="0.2">
      <c r="A20" s="322"/>
      <c r="B20" s="168" t="s">
        <v>288</v>
      </c>
      <c r="C20" s="213">
        <v>3</v>
      </c>
      <c r="D20" s="264">
        <v>0</v>
      </c>
      <c r="E20" s="151">
        <f t="shared" si="0"/>
        <v>0</v>
      </c>
      <c r="F20" s="155">
        <f t="shared" si="1"/>
        <v>0</v>
      </c>
      <c r="G20" s="167">
        <f t="shared" si="3"/>
        <v>0</v>
      </c>
      <c r="H20" s="151">
        <f t="shared" si="2"/>
        <v>0</v>
      </c>
      <c r="I20" s="167">
        <f t="shared" si="4"/>
        <v>0</v>
      </c>
    </row>
    <row r="21" spans="1:9" ht="12" x14ac:dyDescent="0.2">
      <c r="A21" s="322"/>
      <c r="B21" s="168" t="s">
        <v>289</v>
      </c>
      <c r="C21" s="213">
        <v>2</v>
      </c>
      <c r="D21" s="264">
        <v>0</v>
      </c>
      <c r="E21" s="151">
        <f t="shared" si="0"/>
        <v>0</v>
      </c>
      <c r="F21" s="155">
        <f t="shared" si="1"/>
        <v>0</v>
      </c>
      <c r="G21" s="167">
        <f t="shared" si="3"/>
        <v>0</v>
      </c>
      <c r="H21" s="151">
        <f t="shared" si="2"/>
        <v>0</v>
      </c>
      <c r="I21" s="167">
        <f t="shared" si="4"/>
        <v>0</v>
      </c>
    </row>
    <row r="22" spans="1:9" ht="12" x14ac:dyDescent="0.2">
      <c r="A22" s="322"/>
      <c r="B22" s="168" t="s">
        <v>290</v>
      </c>
      <c r="C22" s="213">
        <v>1</v>
      </c>
      <c r="D22" s="264">
        <v>0</v>
      </c>
      <c r="E22" s="151">
        <f t="shared" si="0"/>
        <v>0</v>
      </c>
      <c r="F22" s="155">
        <f t="shared" si="1"/>
        <v>0</v>
      </c>
      <c r="G22" s="167">
        <f t="shared" si="3"/>
        <v>0</v>
      </c>
      <c r="H22" s="151">
        <f t="shared" si="2"/>
        <v>0</v>
      </c>
      <c r="I22" s="167">
        <f t="shared" si="4"/>
        <v>0</v>
      </c>
    </row>
    <row r="23" spans="1:9" ht="12" x14ac:dyDescent="0.2">
      <c r="A23" s="322"/>
      <c r="B23" s="168" t="s">
        <v>291</v>
      </c>
      <c r="C23" s="214">
        <v>5</v>
      </c>
      <c r="D23" s="264">
        <v>0</v>
      </c>
      <c r="E23" s="151">
        <f t="shared" si="0"/>
        <v>0</v>
      </c>
      <c r="F23" s="155">
        <f t="shared" si="1"/>
        <v>0</v>
      </c>
      <c r="G23" s="167">
        <f t="shared" si="3"/>
        <v>0</v>
      </c>
      <c r="H23" s="151">
        <f t="shared" si="2"/>
        <v>0</v>
      </c>
      <c r="I23" s="167">
        <f t="shared" si="4"/>
        <v>0</v>
      </c>
    </row>
    <row r="24" spans="1:9" ht="12" x14ac:dyDescent="0.2">
      <c r="A24" s="322"/>
      <c r="B24" s="170" t="s">
        <v>292</v>
      </c>
      <c r="C24" s="213">
        <v>4</v>
      </c>
      <c r="D24" s="264">
        <v>0</v>
      </c>
      <c r="E24" s="151">
        <f t="shared" si="0"/>
        <v>0</v>
      </c>
      <c r="F24" s="155">
        <f t="shared" si="1"/>
        <v>0</v>
      </c>
      <c r="G24" s="167">
        <f t="shared" si="3"/>
        <v>0</v>
      </c>
      <c r="H24" s="151">
        <f t="shared" si="2"/>
        <v>0</v>
      </c>
      <c r="I24" s="167">
        <f t="shared" si="4"/>
        <v>0</v>
      </c>
    </row>
    <row r="25" spans="1:9" ht="12" x14ac:dyDescent="0.2">
      <c r="A25" s="322" t="s">
        <v>155</v>
      </c>
      <c r="B25" s="169" t="s">
        <v>283</v>
      </c>
      <c r="C25" s="212">
        <v>7</v>
      </c>
      <c r="D25" s="264">
        <v>0</v>
      </c>
      <c r="E25" s="151">
        <f t="shared" si="0"/>
        <v>0</v>
      </c>
      <c r="F25" s="155">
        <f t="shared" si="1"/>
        <v>0</v>
      </c>
      <c r="G25" s="167">
        <f t="shared" si="3"/>
        <v>0</v>
      </c>
      <c r="H25" s="151">
        <f t="shared" si="2"/>
        <v>0</v>
      </c>
      <c r="I25" s="167">
        <f t="shared" si="4"/>
        <v>0</v>
      </c>
    </row>
    <row r="26" spans="1:9" ht="12" x14ac:dyDescent="0.2">
      <c r="A26" s="322"/>
      <c r="B26" s="168" t="s">
        <v>284</v>
      </c>
      <c r="C26" s="213">
        <v>2</v>
      </c>
      <c r="D26" s="264">
        <v>0</v>
      </c>
      <c r="E26" s="151">
        <f t="shared" si="0"/>
        <v>0</v>
      </c>
      <c r="F26" s="155">
        <f t="shared" si="1"/>
        <v>0</v>
      </c>
      <c r="G26" s="167">
        <f t="shared" si="3"/>
        <v>0</v>
      </c>
      <c r="H26" s="151">
        <f t="shared" si="2"/>
        <v>0</v>
      </c>
      <c r="I26" s="167">
        <f t="shared" si="4"/>
        <v>0</v>
      </c>
    </row>
    <row r="27" spans="1:9" ht="12" x14ac:dyDescent="0.2">
      <c r="A27" s="322"/>
      <c r="B27" s="168" t="s">
        <v>286</v>
      </c>
      <c r="C27" s="213">
        <v>7</v>
      </c>
      <c r="D27" s="264">
        <v>0</v>
      </c>
      <c r="E27" s="151">
        <f t="shared" si="0"/>
        <v>0</v>
      </c>
      <c r="F27" s="155">
        <f t="shared" si="1"/>
        <v>0</v>
      </c>
      <c r="G27" s="167">
        <f t="shared" si="3"/>
        <v>0</v>
      </c>
      <c r="H27" s="151">
        <f t="shared" si="2"/>
        <v>0</v>
      </c>
      <c r="I27" s="167">
        <f t="shared" si="4"/>
        <v>0</v>
      </c>
    </row>
    <row r="28" spans="1:9" ht="12" x14ac:dyDescent="0.2">
      <c r="A28" s="322"/>
      <c r="B28" s="168" t="s">
        <v>287</v>
      </c>
      <c r="C28" s="213">
        <v>5</v>
      </c>
      <c r="D28" s="264">
        <v>0</v>
      </c>
      <c r="E28" s="151">
        <f t="shared" si="0"/>
        <v>0</v>
      </c>
      <c r="F28" s="155">
        <f t="shared" si="1"/>
        <v>0</v>
      </c>
      <c r="G28" s="167">
        <f t="shared" si="3"/>
        <v>0</v>
      </c>
      <c r="H28" s="151">
        <f t="shared" si="2"/>
        <v>0</v>
      </c>
      <c r="I28" s="167">
        <f t="shared" si="4"/>
        <v>0</v>
      </c>
    </row>
    <row r="29" spans="1:9" ht="12" x14ac:dyDescent="0.2">
      <c r="A29" s="322"/>
      <c r="B29" s="168" t="s">
        <v>288</v>
      </c>
      <c r="C29" s="213">
        <v>4</v>
      </c>
      <c r="D29" s="264">
        <v>0</v>
      </c>
      <c r="E29" s="151">
        <f t="shared" si="0"/>
        <v>0</v>
      </c>
      <c r="F29" s="155">
        <f t="shared" si="1"/>
        <v>0</v>
      </c>
      <c r="G29" s="167">
        <f t="shared" si="3"/>
        <v>0</v>
      </c>
      <c r="H29" s="151">
        <f t="shared" si="2"/>
        <v>0</v>
      </c>
      <c r="I29" s="167">
        <f t="shared" si="4"/>
        <v>0</v>
      </c>
    </row>
    <row r="30" spans="1:9" ht="12" x14ac:dyDescent="0.2">
      <c r="A30" s="322"/>
      <c r="B30" s="168" t="s">
        <v>289</v>
      </c>
      <c r="C30" s="213">
        <v>2</v>
      </c>
      <c r="D30" s="264">
        <v>0</v>
      </c>
      <c r="E30" s="151">
        <f t="shared" si="0"/>
        <v>0</v>
      </c>
      <c r="F30" s="155">
        <f t="shared" si="1"/>
        <v>0</v>
      </c>
      <c r="G30" s="167">
        <f t="shared" si="3"/>
        <v>0</v>
      </c>
      <c r="H30" s="151">
        <f t="shared" si="2"/>
        <v>0</v>
      </c>
      <c r="I30" s="167">
        <f t="shared" si="4"/>
        <v>0</v>
      </c>
    </row>
    <row r="31" spans="1:9" ht="12" x14ac:dyDescent="0.2">
      <c r="A31" s="322"/>
      <c r="B31" s="168" t="s">
        <v>290</v>
      </c>
      <c r="C31" s="213">
        <v>2</v>
      </c>
      <c r="D31" s="264">
        <v>0</v>
      </c>
      <c r="E31" s="151">
        <f t="shared" si="0"/>
        <v>0</v>
      </c>
      <c r="F31" s="155">
        <f t="shared" si="1"/>
        <v>0</v>
      </c>
      <c r="G31" s="167">
        <f t="shared" si="3"/>
        <v>0</v>
      </c>
      <c r="H31" s="151">
        <f t="shared" si="2"/>
        <v>0</v>
      </c>
      <c r="I31" s="167">
        <f t="shared" si="4"/>
        <v>0</v>
      </c>
    </row>
    <row r="32" spans="1:9" ht="12" x14ac:dyDescent="0.2">
      <c r="A32" s="322"/>
      <c r="B32" s="168" t="s">
        <v>291</v>
      </c>
      <c r="C32" s="214">
        <v>2</v>
      </c>
      <c r="D32" s="264">
        <v>0</v>
      </c>
      <c r="E32" s="151">
        <f t="shared" si="0"/>
        <v>0</v>
      </c>
      <c r="F32" s="155">
        <f t="shared" si="1"/>
        <v>0</v>
      </c>
      <c r="G32" s="167">
        <f t="shared" si="3"/>
        <v>0</v>
      </c>
      <c r="H32" s="151">
        <f t="shared" si="2"/>
        <v>0</v>
      </c>
      <c r="I32" s="167">
        <f t="shared" si="4"/>
        <v>0</v>
      </c>
    </row>
    <row r="33" spans="1:10" ht="12" x14ac:dyDescent="0.2">
      <c r="A33" s="323"/>
      <c r="B33" s="170" t="s">
        <v>292</v>
      </c>
      <c r="C33" s="213">
        <v>5</v>
      </c>
      <c r="D33" s="264">
        <v>0</v>
      </c>
      <c r="E33" s="151">
        <f t="shared" si="0"/>
        <v>0</v>
      </c>
      <c r="F33" s="155">
        <f t="shared" si="1"/>
        <v>0</v>
      </c>
      <c r="G33" s="167">
        <f t="shared" si="3"/>
        <v>0</v>
      </c>
      <c r="H33" s="151">
        <f t="shared" si="2"/>
        <v>0</v>
      </c>
      <c r="I33" s="167">
        <f t="shared" si="4"/>
        <v>0</v>
      </c>
    </row>
    <row r="34" spans="1:10" ht="12" x14ac:dyDescent="0.2">
      <c r="A34" s="322" t="s">
        <v>295</v>
      </c>
      <c r="B34" s="169" t="s">
        <v>283</v>
      </c>
      <c r="C34" s="212">
        <v>9</v>
      </c>
      <c r="D34" s="264">
        <v>0</v>
      </c>
      <c r="E34" s="151">
        <f t="shared" si="0"/>
        <v>0</v>
      </c>
      <c r="F34" s="155">
        <f t="shared" si="1"/>
        <v>0</v>
      </c>
      <c r="G34" s="167">
        <f t="shared" si="3"/>
        <v>0</v>
      </c>
      <c r="H34" s="151">
        <f t="shared" si="2"/>
        <v>0</v>
      </c>
      <c r="I34" s="167">
        <f t="shared" si="4"/>
        <v>0</v>
      </c>
    </row>
    <row r="35" spans="1:10" ht="12" x14ac:dyDescent="0.2">
      <c r="A35" s="322"/>
      <c r="B35" s="168" t="s">
        <v>284</v>
      </c>
      <c r="C35" s="213">
        <v>13</v>
      </c>
      <c r="D35" s="264">
        <v>0</v>
      </c>
      <c r="E35" s="151">
        <f t="shared" si="0"/>
        <v>0</v>
      </c>
      <c r="F35" s="155">
        <f t="shared" si="1"/>
        <v>0</v>
      </c>
      <c r="G35" s="167">
        <f t="shared" si="3"/>
        <v>0</v>
      </c>
      <c r="H35" s="151">
        <f t="shared" si="2"/>
        <v>0</v>
      </c>
      <c r="I35" s="167">
        <f t="shared" si="4"/>
        <v>0</v>
      </c>
    </row>
    <row r="36" spans="1:10" ht="12" x14ac:dyDescent="0.2">
      <c r="A36" s="322"/>
      <c r="B36" s="168" t="s">
        <v>286</v>
      </c>
      <c r="C36" s="213">
        <v>18</v>
      </c>
      <c r="D36" s="264">
        <v>0</v>
      </c>
      <c r="E36" s="151">
        <f t="shared" si="0"/>
        <v>0</v>
      </c>
      <c r="F36" s="155">
        <f t="shared" si="1"/>
        <v>0</v>
      </c>
      <c r="G36" s="167">
        <f t="shared" si="3"/>
        <v>0</v>
      </c>
      <c r="H36" s="151">
        <f t="shared" si="2"/>
        <v>0</v>
      </c>
      <c r="I36" s="167">
        <f t="shared" si="4"/>
        <v>0</v>
      </c>
    </row>
    <row r="37" spans="1:10" ht="12" x14ac:dyDescent="0.2">
      <c r="A37" s="322"/>
      <c r="B37" s="168" t="s">
        <v>287</v>
      </c>
      <c r="C37" s="213">
        <v>13</v>
      </c>
      <c r="D37" s="264">
        <v>0</v>
      </c>
      <c r="E37" s="151">
        <f t="shared" si="0"/>
        <v>0</v>
      </c>
      <c r="F37" s="155">
        <f t="shared" si="1"/>
        <v>0</v>
      </c>
      <c r="G37" s="167">
        <f t="shared" si="3"/>
        <v>0</v>
      </c>
      <c r="H37" s="151">
        <f t="shared" si="2"/>
        <v>0</v>
      </c>
      <c r="I37" s="167">
        <f t="shared" si="4"/>
        <v>0</v>
      </c>
    </row>
    <row r="38" spans="1:10" ht="12" x14ac:dyDescent="0.2">
      <c r="A38" s="322"/>
      <c r="B38" s="168" t="s">
        <v>288</v>
      </c>
      <c r="C38" s="213">
        <v>7</v>
      </c>
      <c r="D38" s="264">
        <v>0</v>
      </c>
      <c r="E38" s="151">
        <f t="shared" si="0"/>
        <v>0</v>
      </c>
      <c r="F38" s="155">
        <f t="shared" ref="F38" si="5">D38+E38</f>
        <v>0</v>
      </c>
      <c r="G38" s="167">
        <f t="shared" ref="G38" si="6">D38*C38</f>
        <v>0</v>
      </c>
      <c r="H38" s="151">
        <f t="shared" si="2"/>
        <v>0</v>
      </c>
      <c r="I38" s="167">
        <f t="shared" ref="I38" si="7">G38+H38</f>
        <v>0</v>
      </c>
    </row>
    <row r="39" spans="1:10" ht="12" x14ac:dyDescent="0.2">
      <c r="A39" s="322"/>
      <c r="B39" s="168" t="s">
        <v>289</v>
      </c>
      <c r="C39" s="213">
        <v>10</v>
      </c>
      <c r="D39" s="264">
        <v>0</v>
      </c>
      <c r="E39" s="151">
        <f t="shared" si="0"/>
        <v>0</v>
      </c>
      <c r="F39" s="155">
        <f t="shared" si="1"/>
        <v>0</v>
      </c>
      <c r="G39" s="167">
        <f t="shared" si="3"/>
        <v>0</v>
      </c>
      <c r="H39" s="151">
        <f t="shared" si="2"/>
        <v>0</v>
      </c>
      <c r="I39" s="167">
        <f t="shared" si="4"/>
        <v>0</v>
      </c>
    </row>
    <row r="40" spans="1:10" ht="12" x14ac:dyDescent="0.2">
      <c r="A40" s="322"/>
      <c r="B40" s="168" t="s">
        <v>290</v>
      </c>
      <c r="C40" s="213">
        <v>7</v>
      </c>
      <c r="D40" s="264">
        <v>0</v>
      </c>
      <c r="E40" s="151">
        <f t="shared" si="0"/>
        <v>0</v>
      </c>
      <c r="F40" s="155">
        <f t="shared" si="1"/>
        <v>0</v>
      </c>
      <c r="G40" s="167">
        <f t="shared" si="3"/>
        <v>0</v>
      </c>
      <c r="H40" s="151">
        <f t="shared" si="2"/>
        <v>0</v>
      </c>
      <c r="I40" s="167">
        <f t="shared" si="4"/>
        <v>0</v>
      </c>
    </row>
    <row r="41" spans="1:10" ht="12" x14ac:dyDescent="0.2">
      <c r="A41" s="323"/>
      <c r="B41" s="168" t="s">
        <v>296</v>
      </c>
      <c r="C41" s="213">
        <v>2</v>
      </c>
      <c r="D41" s="264">
        <v>0</v>
      </c>
      <c r="E41" s="151">
        <f t="shared" si="0"/>
        <v>0</v>
      </c>
      <c r="F41" s="155">
        <f t="shared" si="1"/>
        <v>0</v>
      </c>
      <c r="G41" s="167">
        <f t="shared" si="3"/>
        <v>0</v>
      </c>
      <c r="H41" s="151">
        <f t="shared" si="2"/>
        <v>0</v>
      </c>
      <c r="I41" s="167">
        <f t="shared" si="4"/>
        <v>0</v>
      </c>
    </row>
    <row r="42" spans="1:10" ht="12" x14ac:dyDescent="0.2">
      <c r="A42" s="323"/>
      <c r="B42" s="168" t="s">
        <v>297</v>
      </c>
      <c r="C42" s="213">
        <v>1</v>
      </c>
      <c r="D42" s="264">
        <v>0</v>
      </c>
      <c r="E42" s="151">
        <f t="shared" si="0"/>
        <v>0</v>
      </c>
      <c r="F42" s="155">
        <f t="shared" si="1"/>
        <v>0</v>
      </c>
      <c r="G42" s="167">
        <f t="shared" si="3"/>
        <v>0</v>
      </c>
      <c r="H42" s="151">
        <f t="shared" si="2"/>
        <v>0</v>
      </c>
      <c r="I42" s="167">
        <f t="shared" si="4"/>
        <v>0</v>
      </c>
    </row>
    <row r="43" spans="1:10" ht="12" x14ac:dyDescent="0.2">
      <c r="A43" s="322"/>
      <c r="B43" s="168" t="s">
        <v>292</v>
      </c>
      <c r="C43" s="213">
        <v>13</v>
      </c>
      <c r="D43" s="264">
        <v>0</v>
      </c>
      <c r="E43" s="151">
        <f t="shared" si="0"/>
        <v>0</v>
      </c>
      <c r="F43" s="155">
        <f t="shared" si="1"/>
        <v>0</v>
      </c>
      <c r="G43" s="167">
        <f t="shared" si="3"/>
        <v>0</v>
      </c>
      <c r="H43" s="151">
        <f t="shared" si="2"/>
        <v>0</v>
      </c>
      <c r="I43" s="167">
        <f t="shared" si="4"/>
        <v>0</v>
      </c>
    </row>
    <row r="44" spans="1:10" s="224" customFormat="1" ht="15" customHeight="1" x14ac:dyDescent="0.15">
      <c r="A44" s="311" t="s">
        <v>298</v>
      </c>
      <c r="B44" s="312"/>
      <c r="C44" s="312"/>
      <c r="D44" s="312"/>
      <c r="E44" s="312"/>
      <c r="F44" s="313"/>
      <c r="G44" s="221">
        <f>SUM(G5:G43)</f>
        <v>0</v>
      </c>
      <c r="H44" s="222"/>
      <c r="I44" s="223">
        <f>SUM(I5:I43)</f>
        <v>0</v>
      </c>
    </row>
    <row r="45" spans="1:10" x14ac:dyDescent="0.15">
      <c r="A45" s="208"/>
      <c r="B45" s="208"/>
      <c r="C45" s="208"/>
      <c r="D45" s="225"/>
      <c r="E45" s="225"/>
      <c r="F45" s="225"/>
      <c r="G45" s="225"/>
      <c r="H45" s="225"/>
      <c r="I45" s="225"/>
      <c r="J45" s="225"/>
    </row>
    <row r="46" spans="1:10" ht="37.5" customHeight="1" x14ac:dyDescent="0.15">
      <c r="A46" s="232" t="s">
        <v>299</v>
      </c>
      <c r="B46" s="211" t="s">
        <v>300</v>
      </c>
      <c r="C46" s="211" t="s">
        <v>301</v>
      </c>
      <c r="D46" s="233" t="s">
        <v>302</v>
      </c>
      <c r="E46" s="219" t="s">
        <v>303</v>
      </c>
      <c r="F46" s="218" t="s">
        <v>304</v>
      </c>
      <c r="G46" s="218" t="s">
        <v>305</v>
      </c>
      <c r="H46" s="230" t="s">
        <v>3</v>
      </c>
      <c r="I46" s="218" t="s">
        <v>281</v>
      </c>
      <c r="J46" s="235"/>
    </row>
    <row r="47" spans="1:10" ht="12" x14ac:dyDescent="0.2">
      <c r="A47" s="226" t="s">
        <v>306</v>
      </c>
      <c r="B47" s="226"/>
      <c r="C47" s="227"/>
      <c r="D47" s="228">
        <v>420000</v>
      </c>
      <c r="E47" s="263">
        <v>0</v>
      </c>
      <c r="F47" s="265">
        <v>0</v>
      </c>
      <c r="G47" s="229">
        <f>D47*F47</f>
        <v>0</v>
      </c>
      <c r="H47" s="171">
        <f t="shared" ref="H47:H51" si="8">G47*21%</f>
        <v>0</v>
      </c>
      <c r="I47" s="210">
        <f t="shared" ref="I47:I51" si="9">G47+H47</f>
        <v>0</v>
      </c>
      <c r="J47" s="236" t="s">
        <v>307</v>
      </c>
    </row>
    <row r="48" spans="1:10" ht="12" x14ac:dyDescent="0.2">
      <c r="A48" s="112" t="s">
        <v>308</v>
      </c>
      <c r="B48" s="112"/>
      <c r="C48" s="113"/>
      <c r="D48" s="116">
        <v>436000</v>
      </c>
      <c r="E48" s="264">
        <v>0</v>
      </c>
      <c r="F48" s="266">
        <v>0</v>
      </c>
      <c r="G48" s="117">
        <f t="shared" ref="G48:G51" si="10">D48*F48</f>
        <v>0</v>
      </c>
      <c r="H48" s="151">
        <f t="shared" si="8"/>
        <v>0</v>
      </c>
      <c r="I48" s="167">
        <f t="shared" si="9"/>
        <v>0</v>
      </c>
      <c r="J48" s="237" t="s">
        <v>309</v>
      </c>
    </row>
    <row r="49" spans="1:10" ht="12" x14ac:dyDescent="0.2">
      <c r="A49" s="112" t="s">
        <v>310</v>
      </c>
      <c r="B49" s="112"/>
      <c r="C49" s="113"/>
      <c r="D49" s="116">
        <v>3100000</v>
      </c>
      <c r="E49" s="264">
        <v>0</v>
      </c>
      <c r="F49" s="266">
        <v>0</v>
      </c>
      <c r="G49" s="117">
        <f t="shared" si="10"/>
        <v>0</v>
      </c>
      <c r="H49" s="151">
        <f t="shared" si="8"/>
        <v>0</v>
      </c>
      <c r="I49" s="167">
        <f t="shared" si="9"/>
        <v>0</v>
      </c>
      <c r="J49" s="237" t="s">
        <v>307</v>
      </c>
    </row>
    <row r="50" spans="1:10" ht="12" x14ac:dyDescent="0.2">
      <c r="A50" s="112" t="s">
        <v>311</v>
      </c>
      <c r="B50" s="112"/>
      <c r="C50" s="113"/>
      <c r="D50" s="116">
        <v>23000</v>
      </c>
      <c r="E50" s="264">
        <v>0</v>
      </c>
      <c r="F50" s="266">
        <v>0</v>
      </c>
      <c r="G50" s="117">
        <f t="shared" si="10"/>
        <v>0</v>
      </c>
      <c r="H50" s="151">
        <f t="shared" si="8"/>
        <v>0</v>
      </c>
      <c r="I50" s="167">
        <f t="shared" si="9"/>
        <v>0</v>
      </c>
      <c r="J50" s="237" t="s">
        <v>307</v>
      </c>
    </row>
    <row r="51" spans="1:10" ht="12" x14ac:dyDescent="0.2">
      <c r="A51" s="112" t="s">
        <v>312</v>
      </c>
      <c r="B51" s="112"/>
      <c r="C51" s="113"/>
      <c r="D51" s="116">
        <v>90000</v>
      </c>
      <c r="E51" s="264">
        <v>0</v>
      </c>
      <c r="F51" s="266">
        <v>0</v>
      </c>
      <c r="G51" s="117">
        <f t="shared" si="10"/>
        <v>0</v>
      </c>
      <c r="H51" s="151">
        <f t="shared" si="8"/>
        <v>0</v>
      </c>
      <c r="I51" s="167">
        <f t="shared" si="9"/>
        <v>0</v>
      </c>
      <c r="J51" s="237" t="s">
        <v>313</v>
      </c>
    </row>
    <row r="52" spans="1:10" ht="15" customHeight="1" x14ac:dyDescent="0.15">
      <c r="A52" s="325" t="s">
        <v>298</v>
      </c>
      <c r="B52" s="320"/>
      <c r="C52" s="320"/>
      <c r="D52" s="320"/>
      <c r="E52" s="320"/>
      <c r="F52" s="321"/>
      <c r="G52" s="231">
        <f>SUM(G47:G51)</f>
        <v>0</v>
      </c>
      <c r="H52" s="218"/>
      <c r="I52" s="234">
        <f>SUM(I47:I51)</f>
        <v>0</v>
      </c>
    </row>
    <row r="53" spans="1:10" x14ac:dyDescent="0.15">
      <c r="A53" s="240"/>
      <c r="B53" s="240"/>
      <c r="C53" s="240"/>
      <c r="D53" s="239"/>
      <c r="E53" s="239"/>
      <c r="F53" s="239"/>
      <c r="G53" s="239"/>
      <c r="H53" s="239"/>
      <c r="I53" s="239"/>
    </row>
    <row r="54" spans="1:10" ht="36" x14ac:dyDescent="0.15">
      <c r="A54" s="255" t="s">
        <v>314</v>
      </c>
      <c r="B54" s="241" t="s">
        <v>300</v>
      </c>
      <c r="C54" s="241" t="s">
        <v>301</v>
      </c>
      <c r="D54" s="233" t="s">
        <v>302</v>
      </c>
      <c r="E54" s="218" t="s">
        <v>303</v>
      </c>
      <c r="F54" s="218" t="s">
        <v>304</v>
      </c>
      <c r="G54" s="220" t="s">
        <v>315</v>
      </c>
      <c r="H54" s="220" t="s">
        <v>3</v>
      </c>
      <c r="I54" s="220" t="s">
        <v>281</v>
      </c>
      <c r="J54" s="118"/>
    </row>
    <row r="55" spans="1:10" ht="12" x14ac:dyDescent="0.2">
      <c r="A55" s="226" t="s">
        <v>306</v>
      </c>
      <c r="B55" s="226"/>
      <c r="C55" s="227"/>
      <c r="D55" s="228">
        <v>420000</v>
      </c>
      <c r="E55" s="263">
        <v>0</v>
      </c>
      <c r="F55" s="263">
        <v>0</v>
      </c>
      <c r="G55" s="229">
        <f t="shared" ref="G55:G59" si="11">D55*F55</f>
        <v>0</v>
      </c>
      <c r="H55" s="171">
        <f t="shared" ref="H55:H59" si="12">G55*21%</f>
        <v>0</v>
      </c>
      <c r="I55" s="210">
        <f t="shared" ref="I55:I59" si="13">G55+H55</f>
        <v>0</v>
      </c>
      <c r="J55" s="239" t="s">
        <v>307</v>
      </c>
    </row>
    <row r="56" spans="1:10" ht="12" x14ac:dyDescent="0.2">
      <c r="A56" s="112" t="s">
        <v>308</v>
      </c>
      <c r="B56" s="112"/>
      <c r="C56" s="113"/>
      <c r="D56" s="116">
        <v>436000</v>
      </c>
      <c r="E56" s="264">
        <v>0</v>
      </c>
      <c r="F56" s="264">
        <v>0</v>
      </c>
      <c r="G56" s="117">
        <f t="shared" si="11"/>
        <v>0</v>
      </c>
      <c r="H56" s="151">
        <f t="shared" si="12"/>
        <v>0</v>
      </c>
      <c r="I56" s="167">
        <f t="shared" si="13"/>
        <v>0</v>
      </c>
      <c r="J56" s="238" t="s">
        <v>309</v>
      </c>
    </row>
    <row r="57" spans="1:10" ht="12" x14ac:dyDescent="0.2">
      <c r="A57" s="112" t="s">
        <v>310</v>
      </c>
      <c r="B57" s="112"/>
      <c r="C57" s="113"/>
      <c r="D57" s="116">
        <v>3100000</v>
      </c>
      <c r="E57" s="264">
        <v>0</v>
      </c>
      <c r="F57" s="264">
        <v>0</v>
      </c>
      <c r="G57" s="117">
        <f t="shared" si="11"/>
        <v>0</v>
      </c>
      <c r="H57" s="151">
        <f t="shared" si="12"/>
        <v>0</v>
      </c>
      <c r="I57" s="167">
        <f t="shared" si="13"/>
        <v>0</v>
      </c>
      <c r="J57" s="238" t="s">
        <v>307</v>
      </c>
    </row>
    <row r="58" spans="1:10" ht="12" x14ac:dyDescent="0.2">
      <c r="A58" s="112" t="s">
        <v>311</v>
      </c>
      <c r="B58" s="112"/>
      <c r="C58" s="113"/>
      <c r="D58" s="116">
        <v>23000</v>
      </c>
      <c r="E58" s="264">
        <v>0</v>
      </c>
      <c r="F58" s="264">
        <v>0</v>
      </c>
      <c r="G58" s="117">
        <f t="shared" si="11"/>
        <v>0</v>
      </c>
      <c r="H58" s="151">
        <f t="shared" si="12"/>
        <v>0</v>
      </c>
      <c r="I58" s="167">
        <f t="shared" si="13"/>
        <v>0</v>
      </c>
      <c r="J58" s="238" t="s">
        <v>307</v>
      </c>
    </row>
    <row r="59" spans="1:10" ht="12" x14ac:dyDescent="0.2">
      <c r="A59" s="112" t="s">
        <v>312</v>
      </c>
      <c r="B59" s="112"/>
      <c r="C59" s="113"/>
      <c r="D59" s="116">
        <v>90000</v>
      </c>
      <c r="E59" s="264">
        <v>0</v>
      </c>
      <c r="F59" s="264">
        <v>0</v>
      </c>
      <c r="G59" s="117">
        <f t="shared" si="11"/>
        <v>0</v>
      </c>
      <c r="H59" s="151">
        <f t="shared" si="12"/>
        <v>0</v>
      </c>
      <c r="I59" s="167">
        <f t="shared" si="13"/>
        <v>0</v>
      </c>
      <c r="J59" s="238" t="s">
        <v>313</v>
      </c>
    </row>
    <row r="60" spans="1:10" ht="15" customHeight="1" x14ac:dyDescent="0.15">
      <c r="A60" s="325" t="s">
        <v>298</v>
      </c>
      <c r="B60" s="320"/>
      <c r="C60" s="320"/>
      <c r="D60" s="320"/>
      <c r="E60" s="320"/>
      <c r="F60" s="321"/>
      <c r="G60" s="231">
        <f>SUM(G55:G59)</f>
        <v>0</v>
      </c>
      <c r="H60" s="218"/>
      <c r="I60" s="234">
        <f>SUM(I55:I59)</f>
        <v>0</v>
      </c>
    </row>
    <row r="61" spans="1:10" x14ac:dyDescent="0.15">
      <c r="D61" s="239"/>
      <c r="E61" s="239"/>
      <c r="F61" s="239"/>
      <c r="G61" s="239"/>
      <c r="H61" s="239"/>
      <c r="I61" s="239"/>
    </row>
    <row r="62" spans="1:10" ht="36" x14ac:dyDescent="0.15">
      <c r="A62" s="208"/>
      <c r="B62" s="208"/>
      <c r="C62" s="244"/>
      <c r="D62" s="215" t="s">
        <v>316</v>
      </c>
      <c r="E62" s="218" t="s">
        <v>3</v>
      </c>
      <c r="F62" s="218" t="s">
        <v>279</v>
      </c>
      <c r="G62" s="215" t="s">
        <v>280</v>
      </c>
      <c r="H62" s="218" t="s">
        <v>3</v>
      </c>
      <c r="I62" s="218" t="s">
        <v>281</v>
      </c>
      <c r="J62" s="249"/>
    </row>
    <row r="63" spans="1:10" ht="12.75" x14ac:dyDescent="0.2">
      <c r="A63" s="326" t="s">
        <v>317</v>
      </c>
      <c r="B63" s="243" t="s">
        <v>283</v>
      </c>
      <c r="C63" s="245">
        <v>140</v>
      </c>
      <c r="D63" s="267">
        <v>0</v>
      </c>
      <c r="E63" s="151">
        <f t="shared" ref="E63:E71" si="14">D63*21%</f>
        <v>0</v>
      </c>
      <c r="F63" s="155">
        <f t="shared" ref="F63" si="15">D63+E63</f>
        <v>0</v>
      </c>
      <c r="G63" s="167">
        <f t="shared" ref="G63" si="16">D63*C63</f>
        <v>0</v>
      </c>
      <c r="H63" s="151">
        <f t="shared" ref="H63:H71" si="17">G63*21%</f>
        <v>0</v>
      </c>
      <c r="I63" s="167">
        <f t="shared" ref="I63" si="18">G63+H63</f>
        <v>0</v>
      </c>
    </row>
    <row r="64" spans="1:10" ht="12.75" x14ac:dyDescent="0.2">
      <c r="A64" s="327"/>
      <c r="B64" s="243" t="s">
        <v>284</v>
      </c>
      <c r="C64" s="246">
        <v>51</v>
      </c>
      <c r="D64" s="268">
        <v>0</v>
      </c>
      <c r="E64" s="151">
        <f t="shared" si="14"/>
        <v>0</v>
      </c>
      <c r="F64" s="155">
        <f t="shared" ref="F64:F71" si="19">D64+E64</f>
        <v>0</v>
      </c>
      <c r="G64" s="167">
        <f t="shared" ref="G64:G71" si="20">D64*C64</f>
        <v>0</v>
      </c>
      <c r="H64" s="151">
        <f t="shared" si="17"/>
        <v>0</v>
      </c>
      <c r="I64" s="167">
        <f t="shared" ref="I64:I71" si="21">G64+H64</f>
        <v>0</v>
      </c>
    </row>
    <row r="65" spans="1:9" ht="12.75" x14ac:dyDescent="0.2">
      <c r="A65" s="327"/>
      <c r="B65" s="243" t="s">
        <v>285</v>
      </c>
      <c r="C65" s="245">
        <v>4</v>
      </c>
      <c r="D65" s="267">
        <v>0</v>
      </c>
      <c r="E65" s="151">
        <f t="shared" si="14"/>
        <v>0</v>
      </c>
      <c r="F65" s="155">
        <f t="shared" si="19"/>
        <v>0</v>
      </c>
      <c r="G65" s="167">
        <f t="shared" si="20"/>
        <v>0</v>
      </c>
      <c r="H65" s="151">
        <f t="shared" si="17"/>
        <v>0</v>
      </c>
      <c r="I65" s="167">
        <f t="shared" si="21"/>
        <v>0</v>
      </c>
    </row>
    <row r="66" spans="1:9" ht="12.75" x14ac:dyDescent="0.2">
      <c r="A66" s="327"/>
      <c r="B66" s="243" t="s">
        <v>286</v>
      </c>
      <c r="C66" s="246">
        <v>184</v>
      </c>
      <c r="D66" s="268">
        <v>0</v>
      </c>
      <c r="E66" s="151">
        <f t="shared" si="14"/>
        <v>0</v>
      </c>
      <c r="F66" s="155">
        <f t="shared" si="19"/>
        <v>0</v>
      </c>
      <c r="G66" s="167">
        <f t="shared" si="20"/>
        <v>0</v>
      </c>
      <c r="H66" s="151">
        <f t="shared" si="17"/>
        <v>0</v>
      </c>
      <c r="I66" s="167">
        <f t="shared" si="21"/>
        <v>0</v>
      </c>
    </row>
    <row r="67" spans="1:9" ht="12.75" x14ac:dyDescent="0.2">
      <c r="A67" s="327"/>
      <c r="B67" s="243" t="s">
        <v>287</v>
      </c>
      <c r="C67" s="247">
        <v>215</v>
      </c>
      <c r="D67" s="269">
        <v>0</v>
      </c>
      <c r="E67" s="151">
        <f t="shared" si="14"/>
        <v>0</v>
      </c>
      <c r="F67" s="155">
        <f t="shared" si="19"/>
        <v>0</v>
      </c>
      <c r="G67" s="167">
        <f t="shared" si="20"/>
        <v>0</v>
      </c>
      <c r="H67" s="151">
        <f t="shared" si="17"/>
        <v>0</v>
      </c>
      <c r="I67" s="167">
        <f t="shared" si="21"/>
        <v>0</v>
      </c>
    </row>
    <row r="68" spans="1:9" ht="12.75" x14ac:dyDescent="0.2">
      <c r="A68" s="327"/>
      <c r="B68" s="243" t="s">
        <v>288</v>
      </c>
      <c r="C68" s="245">
        <v>83</v>
      </c>
      <c r="D68" s="270">
        <v>0</v>
      </c>
      <c r="E68" s="151">
        <f t="shared" si="14"/>
        <v>0</v>
      </c>
      <c r="F68" s="155">
        <f t="shared" si="19"/>
        <v>0</v>
      </c>
      <c r="G68" s="167">
        <f t="shared" si="20"/>
        <v>0</v>
      </c>
      <c r="H68" s="151">
        <f t="shared" si="17"/>
        <v>0</v>
      </c>
      <c r="I68" s="167">
        <f t="shared" si="21"/>
        <v>0</v>
      </c>
    </row>
    <row r="69" spans="1:9" ht="12.75" x14ac:dyDescent="0.2">
      <c r="A69" s="327"/>
      <c r="B69" s="243" t="s">
        <v>289</v>
      </c>
      <c r="C69" s="245">
        <v>56</v>
      </c>
      <c r="D69" s="270">
        <v>0</v>
      </c>
      <c r="E69" s="151">
        <f t="shared" si="14"/>
        <v>0</v>
      </c>
      <c r="F69" s="155">
        <f t="shared" si="19"/>
        <v>0</v>
      </c>
      <c r="G69" s="167">
        <f t="shared" si="20"/>
        <v>0</v>
      </c>
      <c r="H69" s="151">
        <f t="shared" si="17"/>
        <v>0</v>
      </c>
      <c r="I69" s="167">
        <f t="shared" si="21"/>
        <v>0</v>
      </c>
    </row>
    <row r="70" spans="1:9" ht="12.75" x14ac:dyDescent="0.2">
      <c r="A70" s="327"/>
      <c r="B70" s="243" t="s">
        <v>290</v>
      </c>
      <c r="C70" s="248">
        <v>129</v>
      </c>
      <c r="D70" s="271">
        <v>0</v>
      </c>
      <c r="E70" s="151">
        <f t="shared" si="14"/>
        <v>0</v>
      </c>
      <c r="F70" s="155">
        <f t="shared" si="19"/>
        <v>0</v>
      </c>
      <c r="G70" s="167">
        <f t="shared" si="20"/>
        <v>0</v>
      </c>
      <c r="H70" s="151">
        <f t="shared" si="17"/>
        <v>0</v>
      </c>
      <c r="I70" s="167">
        <f t="shared" si="21"/>
        <v>0</v>
      </c>
    </row>
    <row r="71" spans="1:9" ht="12.75" x14ac:dyDescent="0.2">
      <c r="A71" s="328"/>
      <c r="B71" s="243" t="s">
        <v>292</v>
      </c>
      <c r="C71" s="245">
        <v>204</v>
      </c>
      <c r="D71" s="270">
        <v>0</v>
      </c>
      <c r="E71" s="151">
        <f t="shared" si="14"/>
        <v>0</v>
      </c>
      <c r="F71" s="155">
        <f t="shared" si="19"/>
        <v>0</v>
      </c>
      <c r="G71" s="167">
        <f t="shared" si="20"/>
        <v>0</v>
      </c>
      <c r="H71" s="151">
        <f t="shared" si="17"/>
        <v>0</v>
      </c>
      <c r="I71" s="167">
        <f t="shared" si="21"/>
        <v>0</v>
      </c>
    </row>
    <row r="72" spans="1:9" ht="15" customHeight="1" x14ac:dyDescent="0.15">
      <c r="A72" s="324" t="s">
        <v>298</v>
      </c>
      <c r="B72" s="312"/>
      <c r="C72" s="312"/>
      <c r="D72" s="312"/>
      <c r="E72" s="312"/>
      <c r="F72" s="312"/>
      <c r="G72" s="242">
        <f>SUM(G63:G71)</f>
        <v>0</v>
      </c>
      <c r="H72" s="216"/>
      <c r="I72" s="217">
        <f>SUM(I63:I71)</f>
        <v>0</v>
      </c>
    </row>
    <row r="73" spans="1:9" x14ac:dyDescent="0.15">
      <c r="A73" s="240"/>
      <c r="B73" s="240"/>
      <c r="C73" s="240"/>
      <c r="D73" s="239"/>
      <c r="E73" s="239"/>
      <c r="F73" s="239"/>
      <c r="G73" s="239"/>
      <c r="H73" s="239"/>
    </row>
    <row r="74" spans="1:9" ht="36" x14ac:dyDescent="0.15">
      <c r="A74" s="137"/>
      <c r="B74" s="241" t="s">
        <v>276</v>
      </c>
      <c r="C74" s="230" t="s">
        <v>318</v>
      </c>
      <c r="D74" s="218" t="s">
        <v>3</v>
      </c>
      <c r="E74" s="218" t="s">
        <v>319</v>
      </c>
      <c r="F74" s="218" t="s">
        <v>320</v>
      </c>
      <c r="G74" s="252" t="s">
        <v>321</v>
      </c>
      <c r="H74" s="252" t="s">
        <v>281</v>
      </c>
    </row>
    <row r="75" spans="1:9" ht="12.75" x14ac:dyDescent="0.2">
      <c r="A75" s="316" t="s">
        <v>322</v>
      </c>
      <c r="B75" s="253" t="s">
        <v>283</v>
      </c>
      <c r="C75" s="272">
        <v>0</v>
      </c>
      <c r="D75" s="171">
        <f t="shared" ref="D75:D81" si="22">C75*21%</f>
        <v>0</v>
      </c>
      <c r="E75" s="209">
        <f t="shared" ref="E75:E81" si="23">C75+D75</f>
        <v>0</v>
      </c>
      <c r="F75" s="236">
        <v>10</v>
      </c>
      <c r="G75" s="172">
        <f>C75*F75</f>
        <v>0</v>
      </c>
      <c r="H75" s="166">
        <f>G75*1.21</f>
        <v>0</v>
      </c>
    </row>
    <row r="76" spans="1:9" ht="12.75" x14ac:dyDescent="0.2">
      <c r="A76" s="317"/>
      <c r="B76" s="254" t="s">
        <v>284</v>
      </c>
      <c r="C76" s="273">
        <v>0</v>
      </c>
      <c r="D76" s="151">
        <f t="shared" si="22"/>
        <v>0</v>
      </c>
      <c r="E76" s="155">
        <f t="shared" si="23"/>
        <v>0</v>
      </c>
      <c r="F76" s="173">
        <v>10</v>
      </c>
      <c r="G76" s="165">
        <f t="shared" ref="G76:G81" si="24">C76*F76</f>
        <v>0</v>
      </c>
      <c r="H76" s="165">
        <f>G76*1.21</f>
        <v>0</v>
      </c>
    </row>
    <row r="77" spans="1:9" ht="12.75" x14ac:dyDescent="0.2">
      <c r="A77" s="317"/>
      <c r="B77" s="254" t="s">
        <v>286</v>
      </c>
      <c r="C77" s="273">
        <v>0</v>
      </c>
      <c r="D77" s="151">
        <f t="shared" si="22"/>
        <v>0</v>
      </c>
      <c r="E77" s="155">
        <f t="shared" si="23"/>
        <v>0</v>
      </c>
      <c r="F77" s="173">
        <v>10</v>
      </c>
      <c r="G77" s="172">
        <f t="shared" si="24"/>
        <v>0</v>
      </c>
      <c r="H77" s="165">
        <f t="shared" ref="H77:H81" si="25">G77*1.21</f>
        <v>0</v>
      </c>
    </row>
    <row r="78" spans="1:9" ht="12.75" x14ac:dyDescent="0.2">
      <c r="A78" s="317"/>
      <c r="B78" s="254" t="s">
        <v>287</v>
      </c>
      <c r="C78" s="273">
        <v>0</v>
      </c>
      <c r="D78" s="151">
        <f t="shared" si="22"/>
        <v>0</v>
      </c>
      <c r="E78" s="155">
        <f t="shared" si="23"/>
        <v>0</v>
      </c>
      <c r="F78" s="173">
        <v>10</v>
      </c>
      <c r="G78" s="165">
        <f t="shared" si="24"/>
        <v>0</v>
      </c>
      <c r="H78" s="165">
        <f t="shared" si="25"/>
        <v>0</v>
      </c>
    </row>
    <row r="79" spans="1:9" ht="12.75" x14ac:dyDescent="0.2">
      <c r="A79" s="317"/>
      <c r="B79" s="254" t="s">
        <v>323</v>
      </c>
      <c r="C79" s="273">
        <v>0</v>
      </c>
      <c r="D79" s="151">
        <f t="shared" si="22"/>
        <v>0</v>
      </c>
      <c r="E79" s="155">
        <f t="shared" si="23"/>
        <v>0</v>
      </c>
      <c r="F79" s="173">
        <v>10</v>
      </c>
      <c r="G79" s="165">
        <f t="shared" si="24"/>
        <v>0</v>
      </c>
      <c r="H79" s="165">
        <f t="shared" si="25"/>
        <v>0</v>
      </c>
    </row>
    <row r="80" spans="1:9" ht="12.75" x14ac:dyDescent="0.2">
      <c r="A80" s="317"/>
      <c r="B80" s="254" t="s">
        <v>324</v>
      </c>
      <c r="C80" s="273">
        <v>0</v>
      </c>
      <c r="D80" s="151">
        <f t="shared" si="22"/>
        <v>0</v>
      </c>
      <c r="E80" s="155">
        <f t="shared" si="23"/>
        <v>0</v>
      </c>
      <c r="F80" s="173">
        <v>10</v>
      </c>
      <c r="G80" s="165">
        <f t="shared" si="24"/>
        <v>0</v>
      </c>
      <c r="H80" s="165">
        <f t="shared" si="25"/>
        <v>0</v>
      </c>
    </row>
    <row r="81" spans="1:8" ht="12.75" x14ac:dyDescent="0.2">
      <c r="A81" s="318"/>
      <c r="B81" s="254" t="s">
        <v>292</v>
      </c>
      <c r="C81" s="274">
        <v>0</v>
      </c>
      <c r="D81" s="175">
        <f t="shared" si="22"/>
        <v>0</v>
      </c>
      <c r="E81" s="176">
        <f t="shared" si="23"/>
        <v>0</v>
      </c>
      <c r="F81" s="177">
        <v>10</v>
      </c>
      <c r="G81" s="172">
        <f t="shared" si="24"/>
        <v>0</v>
      </c>
      <c r="H81" s="250">
        <f t="shared" si="25"/>
        <v>0</v>
      </c>
    </row>
    <row r="82" spans="1:8" ht="15" customHeight="1" x14ac:dyDescent="0.15">
      <c r="A82" s="319" t="s">
        <v>298</v>
      </c>
      <c r="B82" s="320"/>
      <c r="C82" s="319"/>
      <c r="D82" s="320"/>
      <c r="E82" s="320"/>
      <c r="F82" s="321"/>
      <c r="G82" s="234">
        <f>SUM(G75:G81)</f>
        <v>0</v>
      </c>
      <c r="H82" s="251">
        <f>SUM(H75:H81)</f>
        <v>0</v>
      </c>
    </row>
  </sheetData>
  <sheetProtection algorithmName="SHA-512" hashValue="zkuZd1iVEs0FOO4oU76VTxitDwnPlcgTikKfsxkw69unvL48T5AJzpb8IhKsxBfKXd5tipCr3RxdATzxFGsEHw==" saltValue="if5ydIoq8JE8J9zv2M/KZQ==" spinCount="100000" sheet="1" objects="1" scenarios="1"/>
  <mergeCells count="13">
    <mergeCell ref="D3:I3"/>
    <mergeCell ref="A44:F44"/>
    <mergeCell ref="A5:A15"/>
    <mergeCell ref="A75:A81"/>
    <mergeCell ref="A82:B82"/>
    <mergeCell ref="C82:F82"/>
    <mergeCell ref="A16:A24"/>
    <mergeCell ref="A25:A33"/>
    <mergeCell ref="A34:A43"/>
    <mergeCell ref="A72:F72"/>
    <mergeCell ref="A52:F52"/>
    <mergeCell ref="A60:F60"/>
    <mergeCell ref="A63:A7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069D6D09890914F8A3E6D5FE480C86F" ma:contentTypeVersion="41" ma:contentTypeDescription="Een nieuw document maken." ma:contentTypeScope="" ma:versionID="96a8f2f0acecd656c5a17757b5bbfe7a">
  <xsd:schema xmlns:xsd="http://www.w3.org/2001/XMLSchema" xmlns:xs="http://www.w3.org/2001/XMLSchema" xmlns:p="http://schemas.microsoft.com/office/2006/metadata/properties" xmlns:ns2="75c1415c-fac1-46ec-b6c5-4b58c056fed1" xmlns:ns3="71a72728-fb44-4036-b645-2459814b40b3" xmlns:ns4="fa468d3d-bf59-4030-8bb0-350b6c786af0" xmlns:ns5="3a2d4642-b1a9-4f9a-947d-aaac82c6ed7c" xmlns:ns6="f8473930-d3ad-48a8-b615-dee45f22208a" targetNamespace="http://schemas.microsoft.com/office/2006/metadata/properties" ma:root="true" ma:fieldsID="fca410e805453921958bd42b257f0917" ns2:_="" ns3:_="" ns4:_="" ns5:_="" ns6:_="">
    <xsd:import namespace="75c1415c-fac1-46ec-b6c5-4b58c056fed1"/>
    <xsd:import namespace="71a72728-fb44-4036-b645-2459814b40b3"/>
    <xsd:import namespace="fa468d3d-bf59-4030-8bb0-350b6c786af0"/>
    <xsd:import namespace="3a2d4642-b1a9-4f9a-947d-aaac82c6ed7c"/>
    <xsd:import namespace="f8473930-d3ad-48a8-b615-dee45f22208a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1415c-fac1-46ec-b6c5-4b58c056fed1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0027bd0b-fcb8-4797-8efc-de8b87c9dcc8}" ma:internalName="TaxCatchAll" ma:showField="CatchAllData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0027bd0b-fcb8-4797-8efc-de8b87c9dcc8}" ma:internalName="TaxCatchAllLabel" ma:readOnly="true" ma:showField="CatchAllDataLabel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anbesteding Schoonmaak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IO - Directie Bedrijfsvoering, Informatie en Organisatie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Facilitaire zaken|4cf96b00-c1c8-4d0d-b813-3f284655a5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 jaar na vervallen belang|7d448653-d735-4568-aaef-793a9bf0942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IO-FAC, Teamleider Facilitaire Dienstverlening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, informatie ＆ organisatie (BIO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73930-d3ad-48a8-b615-dee45f222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2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c1415c-fac1-46ec-b6c5-4b58c056fed1">
      <Value>10</Value>
      <Value>9</Value>
      <Value>8</Value>
      <Value>7</Value>
      <Value>6</Value>
      <Value>5</Value>
      <Value>4</Value>
      <Value>3</Value>
      <Value>2</Value>
      <Value>1</Value>
    </TaxCatchAll>
    <lcf76f155ced4ddcb4097134ff3c332f xmlns="f8473930-d3ad-48a8-b615-dee45f22208a">
      <Terms xmlns="http://schemas.microsoft.com/office/infopath/2007/PartnerControls"/>
    </lcf76f155ced4ddcb4097134ff3c332f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jaar na vervallen belang</TermName>
          <TermId xmlns="http://schemas.microsoft.com/office/infopath/2007/PartnerControls">7d448653-d735-4568-aaef-793a9bf0942f</TermId>
        </TermInfo>
      </Terms>
    </n35da69e1c1047dea46f4e43c827e5fd>
    <PUDossiernaam xmlns="71a72728-fb44-4036-b645-2459814b40b3">Aanbesteding Schoonmaak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Bedrijfsvoering, informatie ＆ organisatie (BIO)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BIO-FAC, Teamleider Facilitaire Dienstverlening</TermName>
          <TermId xmlns="http://schemas.microsoft.com/office/infopath/2007/PartnerControls">5af0d0c6-e8af-4270-9a1b-cf598c540608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bedrijfsvoering:Facilitaire zaken</TermName>
          <TermId xmlns="http://schemas.microsoft.com/office/infopath/2007/PartnerControls">4cf96b00-c1c8-4d0d-b813-3f284655a5dd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2020 2</PUSelectiecategorie>
    <PUBegindatumdossier xmlns="71a72728-fb44-4036-b645-2459814b40b3">2025-08-18T09:02:14+00:00</PUBegindatumdossier>
    <PUCorsaDocumentcode xmlns="3a2d4642-b1a9-4f9a-947d-aaac82c6ed7c" xsi:nil="true"/>
    <_dlc_DocId xmlns="75c1415c-fac1-46ec-b6c5-4b58c056fed1">UTSP-1122090524-240</_dlc_DocId>
    <_dlc_DocIdUrl xmlns="75c1415c-fac1-46ec-b6c5-4b58c056fed1">
      <Url>https://provincieutrecht.sharepoint.com/sites/prjct-AanbestedingSchoonmaak/_layouts/15/DocIdRedir.aspx?ID=UTSP-1122090524-240</Url>
      <Description>UTSP-1122090524-240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FED4D-CF4F-4906-8AD5-FB23F2581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1415c-fac1-46ec-b6c5-4b58c056fed1"/>
    <ds:schemaRef ds:uri="71a72728-fb44-4036-b645-2459814b40b3"/>
    <ds:schemaRef ds:uri="fa468d3d-bf59-4030-8bb0-350b6c786af0"/>
    <ds:schemaRef ds:uri="3a2d4642-b1a9-4f9a-947d-aaac82c6ed7c"/>
    <ds:schemaRef ds:uri="f8473930-d3ad-48a8-b615-dee45f2220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B79284-1D3D-479A-8477-66EEEAAD6726}">
  <ds:schemaRefs>
    <ds:schemaRef ds:uri="http://schemas.microsoft.com/office/2006/metadata/properties"/>
    <ds:schemaRef ds:uri="fa468d3d-bf59-4030-8bb0-350b6c786af0"/>
    <ds:schemaRef ds:uri="f8473930-d3ad-48a8-b615-dee45f22208a"/>
    <ds:schemaRef ds:uri="71a72728-fb44-4036-b645-2459814b40b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a2d4642-b1a9-4f9a-947d-aaac82c6ed7c"/>
    <ds:schemaRef ds:uri="75c1415c-fac1-46ec-b6c5-4b58c056fed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479055-4E4C-46DF-9892-E64F751003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0459706-7681-4768-A6C1-04794620024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Totale kosten</vt:lpstr>
      <vt:lpstr>Kosten schoonmaak HvdP en PU</vt:lpstr>
      <vt:lpstr>Kosten schoonmaak Huurders</vt:lpstr>
      <vt:lpstr>Kosten schoonmaak Nevenlocaties</vt:lpstr>
      <vt:lpstr> Integrale tarieven </vt:lpstr>
      <vt:lpstr>Sanitaire middelen</vt:lpstr>
      <vt:lpstr>'Totale kosten'!Afdrukbereik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Vries, Max de</cp:lastModifiedBy>
  <cp:revision/>
  <dcterms:created xsi:type="dcterms:W3CDTF">2011-07-28T06:59:11Z</dcterms:created>
  <dcterms:modified xsi:type="dcterms:W3CDTF">2025-11-14T22:13:04Z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-532219463</vt:i4>
  </property>
  <property fmtid="{D5CDD505-2E9C-101B-9397-08002B2CF9AE}" pid="4" name="_EmailSubject">
    <vt:lpwstr>Nota van Inlichtingen 3 SdK 20181122.xlsx</vt:lpwstr>
  </property>
  <property fmtid="{D5CDD505-2E9C-101B-9397-08002B2CF9AE}" pid="5" name="_AuthorEmail">
    <vt:lpwstr>stephanie.de.koning-gillissen@provincie-utrecht.nl</vt:lpwstr>
  </property>
  <property fmtid="{D5CDD505-2E9C-101B-9397-08002B2CF9AE}" pid="6" name="_AuthorEmailDisplayName">
    <vt:lpwstr>Koning-Gillissen, Stephanie de</vt:lpwstr>
  </property>
  <property fmtid="{D5CDD505-2E9C-101B-9397-08002B2CF9AE}" pid="7" name="_PreviousAdHocReviewCycleID">
    <vt:i4>-732045408</vt:i4>
  </property>
  <property fmtid="{D5CDD505-2E9C-101B-9397-08002B2CF9AE}" pid="8" name="ContentTypeId">
    <vt:lpwstr>0x0101003E9A2B830A3CB44DBCE3112387D3A136001069D6D09890914F8A3E6D5FE480C86F</vt:lpwstr>
  </property>
  <property fmtid="{D5CDD505-2E9C-101B-9397-08002B2CF9AE}" pid="9" name="_ReviewingToolsShownOnce">
    <vt:lpwstr/>
  </property>
  <property fmtid="{D5CDD505-2E9C-101B-9397-08002B2CF9AE}" pid="10" name="PUWaardering">
    <vt:lpwstr>5;#Vernietigen|90b47d01-38c6-4bfb-b527-d49e498a64bf</vt:lpwstr>
  </property>
  <property fmtid="{D5CDD505-2E9C-101B-9397-08002B2CF9AE}" pid="11" name="PUBewaartermijn">
    <vt:lpwstr>3;#1 jaar na vervallen belang|7d448653-d735-4568-aaef-793a9bf0942f</vt:lpwstr>
  </property>
  <property fmtid="{D5CDD505-2E9C-101B-9397-08002B2CF9AE}" pid="12" name="PUWBSTax">
    <vt:lpwstr>10;#P.0000 - Onbenoemd|3d735cab-bb43-4375-8d6c-aab7c97c3079</vt:lpwstr>
  </property>
  <property fmtid="{D5CDD505-2E9C-101B-9397-08002B2CF9AE}" pid="13" name="PUWerkproces">
    <vt:lpwstr>8;#Nog nader in te vullen|e20950c1-e059-4dd1-8571-f80d57af7540</vt:lpwstr>
  </property>
  <property fmtid="{D5CDD505-2E9C-101B-9397-08002B2CF9AE}" pid="14" name="PUWerkingsgebiedDossier">
    <vt:lpwstr>4;#Intern Provincie|189e3338-705c-4baf-9377-0e95b47bfb72</vt:lpwstr>
  </property>
  <property fmtid="{D5CDD505-2E9C-101B-9397-08002B2CF9AE}" pid="15" name="PUDomein">
    <vt:lpwstr>6;#Bedrijfsvoering, informatie ＆ organisatie (BIO)|302cfe91-8e34-4ae4-a64b-d2f9b2c8ff26</vt:lpwstr>
  </property>
  <property fmtid="{D5CDD505-2E9C-101B-9397-08002B2CF9AE}" pid="16" name="_dlc_DocIdItemGuid">
    <vt:lpwstr>a6d99c53-e8de-4aab-a2bf-3f2e051748ef</vt:lpwstr>
  </property>
  <property fmtid="{D5CDD505-2E9C-101B-9397-08002B2CF9AE}" pid="17" name="PUProceseigenaar">
    <vt:lpwstr>7;#TL BIO-FAC, Teamleider Facilitaire Dienstverlening|5af0d0c6-e8af-4270-9a1b-cf598c540608</vt:lpwstr>
  </property>
  <property fmtid="{D5CDD505-2E9C-101B-9397-08002B2CF9AE}" pid="18" name="PUEindverantwoordelijkeProceseigenaar">
    <vt:lpwstr>9;#BIO - Directie Bedrijfsvoering, Informatie en Organisatie|89c0540d-8588-4a1f-b258-b707f9c3a29d</vt:lpwstr>
  </property>
  <property fmtid="{D5CDD505-2E9C-101B-9397-08002B2CF9AE}" pid="19" name="PUDoelenboom">
    <vt:lpwstr>1;#Onbenoemd|fb06c238-9fe8-4cf7-a2d9-a90b291e7d32</vt:lpwstr>
  </property>
  <property fmtid="{D5CDD505-2E9C-101B-9397-08002B2CF9AE}" pid="20" name="PUThema">
    <vt:lpwstr>2;#Provinciale organisatie en bedrijfsvoering:Facilitaire zaken|4cf96b00-c1c8-4d0d-b813-3f284655a5dd</vt:lpwstr>
  </property>
  <property fmtid="{D5CDD505-2E9C-101B-9397-08002B2CF9AE}" pid="21" name="MediaServiceImageTags">
    <vt:lpwstr/>
  </property>
  <property fmtid="{D5CDD505-2E9C-101B-9397-08002B2CF9AE}" pid="22" name="PUDocumentTrefwoorden">
    <vt:lpwstr/>
  </property>
</Properties>
</file>