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Almelo\Brand\04) Definitieve aanbestedingsstukken\"/>
    </mc:Choice>
  </mc:AlternateContent>
  <bookViews>
    <workbookView xWindow="-120" yWindow="-120" windowWidth="19440" windowHeight="10440"/>
  </bookViews>
  <sheets>
    <sheet name="Brandverzekering" sheetId="1" r:id="rId1"/>
    <sheet name="Selectie" sheetId="2" r:id="rId2"/>
    <sheet name="Premie 2025" sheetId="3" r:id="rId3"/>
  </sheets>
  <definedNames>
    <definedName name="_xlnm.Print_Titles" localSheetId="0">Brandverzekering!$A:$A,Brandverzekering!$5:$5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L58" i="1" s="1"/>
  <c r="J43" i="1"/>
  <c r="L43" i="1" s="1"/>
  <c r="F45" i="1"/>
  <c r="H45" i="1" s="1"/>
  <c r="J45" i="1" s="1"/>
  <c r="G45" i="1"/>
  <c r="I45" i="1" s="1"/>
  <c r="J18" i="1"/>
  <c r="L18" i="1" s="1"/>
  <c r="K21" i="1"/>
  <c r="K45" i="1" l="1"/>
  <c r="L45" i="1" s="1"/>
  <c r="I137" i="1"/>
  <c r="K137" i="1" s="1"/>
  <c r="I146" i="1" l="1"/>
  <c r="I133" i="1"/>
  <c r="I64" i="1"/>
  <c r="H146" i="1"/>
  <c r="J146" i="1" s="1"/>
  <c r="L146" i="1" s="1"/>
  <c r="H137" i="1"/>
  <c r="J137" i="1" s="1"/>
  <c r="L137" i="1" s="1"/>
  <c r="H133" i="1"/>
  <c r="J133" i="1" s="1"/>
  <c r="L133" i="1" s="1"/>
  <c r="H64" i="1"/>
  <c r="J64" i="1" s="1"/>
  <c r="L64" i="1" s="1"/>
  <c r="G165" i="1" l="1"/>
  <c r="I165" i="1" s="1"/>
  <c r="G164" i="1"/>
  <c r="I164" i="1" s="1"/>
  <c r="K164" i="1" s="1"/>
  <c r="G163" i="1"/>
  <c r="I163" i="1" s="1"/>
  <c r="K163" i="1" s="1"/>
  <c r="G162" i="1"/>
  <c r="I162" i="1" s="1"/>
  <c r="K162" i="1" s="1"/>
  <c r="G161" i="1"/>
  <c r="I161" i="1" s="1"/>
  <c r="G160" i="1"/>
  <c r="I160" i="1" s="1"/>
  <c r="K160" i="1" s="1"/>
  <c r="G159" i="1"/>
  <c r="I159" i="1" s="1"/>
  <c r="G158" i="1"/>
  <c r="I158" i="1" s="1"/>
  <c r="K158" i="1" s="1"/>
  <c r="G157" i="1"/>
  <c r="I157" i="1" s="1"/>
  <c r="G156" i="1"/>
  <c r="I156" i="1" s="1"/>
  <c r="K156" i="1" s="1"/>
  <c r="G155" i="1"/>
  <c r="I155" i="1" s="1"/>
  <c r="K155" i="1" s="1"/>
  <c r="G154" i="1"/>
  <c r="I154" i="1" s="1"/>
  <c r="K154" i="1" s="1"/>
  <c r="G153" i="1"/>
  <c r="I153" i="1" s="1"/>
  <c r="K153" i="1" s="1"/>
  <c r="G152" i="1"/>
  <c r="I152" i="1" s="1"/>
  <c r="G151" i="1"/>
  <c r="I151" i="1" s="1"/>
  <c r="G150" i="1"/>
  <c r="I150" i="1" s="1"/>
  <c r="K150" i="1" s="1"/>
  <c r="G149" i="1"/>
  <c r="I149" i="1" s="1"/>
  <c r="G148" i="1"/>
  <c r="I148" i="1" s="1"/>
  <c r="K148" i="1" s="1"/>
  <c r="G147" i="1"/>
  <c r="I147" i="1" s="1"/>
  <c r="K147" i="1" s="1"/>
  <c r="G145" i="1"/>
  <c r="I145" i="1" s="1"/>
  <c r="K145" i="1" s="1"/>
  <c r="G144" i="1"/>
  <c r="I144" i="1" s="1"/>
  <c r="K144" i="1" s="1"/>
  <c r="G143" i="1"/>
  <c r="I143" i="1" s="1"/>
  <c r="G142" i="1"/>
  <c r="I142" i="1" s="1"/>
  <c r="G141" i="1"/>
  <c r="I141" i="1" s="1"/>
  <c r="K141" i="1" s="1"/>
  <c r="G140" i="1"/>
  <c r="I140" i="1" s="1"/>
  <c r="G139" i="1"/>
  <c r="I139" i="1" s="1"/>
  <c r="G138" i="1"/>
  <c r="I138" i="1" s="1"/>
  <c r="K138" i="1" s="1"/>
  <c r="G136" i="1"/>
  <c r="I136" i="1" s="1"/>
  <c r="G135" i="1"/>
  <c r="I135" i="1" s="1"/>
  <c r="K135" i="1" s="1"/>
  <c r="G134" i="1"/>
  <c r="I134" i="1" s="1"/>
  <c r="K134" i="1" s="1"/>
  <c r="G132" i="1"/>
  <c r="I132" i="1" s="1"/>
  <c r="K132" i="1" s="1"/>
  <c r="G131" i="1"/>
  <c r="I131" i="1" s="1"/>
  <c r="G130" i="1"/>
  <c r="I130" i="1" s="1"/>
  <c r="K130" i="1" s="1"/>
  <c r="G129" i="1"/>
  <c r="I129" i="1" s="1"/>
  <c r="K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K123" i="1" s="1"/>
  <c r="G122" i="1"/>
  <c r="I122" i="1" s="1"/>
  <c r="K122" i="1" s="1"/>
  <c r="G121" i="1"/>
  <c r="I121" i="1" s="1"/>
  <c r="G120" i="1"/>
  <c r="I120" i="1" s="1"/>
  <c r="K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K114" i="1" s="1"/>
  <c r="G113" i="1"/>
  <c r="I113" i="1" s="1"/>
  <c r="G112" i="1"/>
  <c r="I112" i="1" s="1"/>
  <c r="G111" i="1"/>
  <c r="I111" i="1" s="1"/>
  <c r="G110" i="1"/>
  <c r="I110" i="1" s="1"/>
  <c r="K110" i="1" s="1"/>
  <c r="G109" i="1"/>
  <c r="I109" i="1" s="1"/>
  <c r="G108" i="1"/>
  <c r="I108" i="1" s="1"/>
  <c r="G107" i="1"/>
  <c r="I107" i="1" s="1"/>
  <c r="G106" i="1"/>
  <c r="I106" i="1" s="1"/>
  <c r="K106" i="1" s="1"/>
  <c r="G105" i="1"/>
  <c r="I105" i="1" s="1"/>
  <c r="G104" i="1"/>
  <c r="I104" i="1" s="1"/>
  <c r="K104" i="1" s="1"/>
  <c r="G103" i="1"/>
  <c r="I103" i="1" s="1"/>
  <c r="G102" i="1"/>
  <c r="I102" i="1" s="1"/>
  <c r="K102" i="1" s="1"/>
  <c r="G101" i="1"/>
  <c r="I101" i="1" s="1"/>
  <c r="G100" i="1"/>
  <c r="I100" i="1" s="1"/>
  <c r="K100" i="1" s="1"/>
  <c r="G99" i="1"/>
  <c r="I99" i="1" s="1"/>
  <c r="K99" i="1" s="1"/>
  <c r="G98" i="1"/>
  <c r="I98" i="1" s="1"/>
  <c r="G97" i="1"/>
  <c r="I97" i="1" s="1"/>
  <c r="G96" i="1"/>
  <c r="I96" i="1" s="1"/>
  <c r="K96" i="1" s="1"/>
  <c r="G95" i="1"/>
  <c r="I95" i="1" s="1"/>
  <c r="K95" i="1" s="1"/>
  <c r="G94" i="1"/>
  <c r="I94" i="1" s="1"/>
  <c r="K94" i="1" s="1"/>
  <c r="G93" i="1"/>
  <c r="I93" i="1" s="1"/>
  <c r="K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K78" i="1" s="1"/>
  <c r="G77" i="1"/>
  <c r="I77" i="1" s="1"/>
  <c r="K77" i="1" s="1"/>
  <c r="G76" i="1"/>
  <c r="I76" i="1" s="1"/>
  <c r="K76" i="1" s="1"/>
  <c r="G75" i="1"/>
  <c r="I75" i="1" s="1"/>
  <c r="K75" i="1" s="1"/>
  <c r="G74" i="1"/>
  <c r="I74" i="1" s="1"/>
  <c r="G73" i="1"/>
  <c r="I73" i="1" s="1"/>
  <c r="K73" i="1" s="1"/>
  <c r="G72" i="1"/>
  <c r="I72" i="1" s="1"/>
  <c r="G71" i="1"/>
  <c r="I71" i="1" s="1"/>
  <c r="G70" i="1"/>
  <c r="I70" i="1" s="1"/>
  <c r="K70" i="1" s="1"/>
  <c r="G69" i="1"/>
  <c r="I69" i="1" s="1"/>
  <c r="G68" i="1"/>
  <c r="I68" i="1" s="1"/>
  <c r="K68" i="1" s="1"/>
  <c r="G67" i="1"/>
  <c r="I67" i="1" s="1"/>
  <c r="G66" i="1"/>
  <c r="I66" i="1" s="1"/>
  <c r="G65" i="1"/>
  <c r="I65" i="1" s="1"/>
  <c r="G63" i="1"/>
  <c r="I63" i="1" s="1"/>
  <c r="G62" i="1"/>
  <c r="I62" i="1" s="1"/>
  <c r="G61" i="1"/>
  <c r="I61" i="1" s="1"/>
  <c r="K61" i="1" s="1"/>
  <c r="G60" i="1"/>
  <c r="I60" i="1" s="1"/>
  <c r="K60" i="1" s="1"/>
  <c r="G59" i="1"/>
  <c r="I59" i="1" s="1"/>
  <c r="G57" i="1"/>
  <c r="I57" i="1" s="1"/>
  <c r="G56" i="1"/>
  <c r="I56" i="1" s="1"/>
  <c r="G55" i="1"/>
  <c r="I55" i="1" s="1"/>
  <c r="K55" i="1" s="1"/>
  <c r="G54" i="1"/>
  <c r="I54" i="1" s="1"/>
  <c r="K54" i="1" s="1"/>
  <c r="G53" i="1"/>
  <c r="I53" i="1" s="1"/>
  <c r="G52" i="1"/>
  <c r="I52" i="1" s="1"/>
  <c r="K52" i="1" s="1"/>
  <c r="G51" i="1"/>
  <c r="I51" i="1" s="1"/>
  <c r="K51" i="1" s="1"/>
  <c r="G50" i="1"/>
  <c r="I50" i="1" s="1"/>
  <c r="K50" i="1" s="1"/>
  <c r="G49" i="1"/>
  <c r="I49" i="1" s="1"/>
  <c r="K49" i="1" s="1"/>
  <c r="G48" i="1"/>
  <c r="I48" i="1" s="1"/>
  <c r="K48" i="1" s="1"/>
  <c r="G47" i="1"/>
  <c r="I47" i="1" s="1"/>
  <c r="K47" i="1" s="1"/>
  <c r="G46" i="1"/>
  <c r="I46" i="1" s="1"/>
  <c r="K46" i="1" s="1"/>
  <c r="G44" i="1"/>
  <c r="I44" i="1" s="1"/>
  <c r="G42" i="1"/>
  <c r="I42" i="1" s="1"/>
  <c r="G41" i="1"/>
  <c r="I41" i="1" s="1"/>
  <c r="G40" i="1"/>
  <c r="I40" i="1" s="1"/>
  <c r="K40" i="1" s="1"/>
  <c r="G39" i="1"/>
  <c r="I39" i="1" s="1"/>
  <c r="G38" i="1"/>
  <c r="I38" i="1" s="1"/>
  <c r="K38" i="1" s="1"/>
  <c r="G37" i="1"/>
  <c r="I37" i="1" s="1"/>
  <c r="K37" i="1" s="1"/>
  <c r="G36" i="1"/>
  <c r="I36" i="1" s="1"/>
  <c r="K36" i="1" s="1"/>
  <c r="G35" i="1"/>
  <c r="I35" i="1" s="1"/>
  <c r="K35" i="1" s="1"/>
  <c r="G34" i="1"/>
  <c r="I34" i="1" s="1"/>
  <c r="K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K28" i="1" s="1"/>
  <c r="G27" i="1"/>
  <c r="I27" i="1" s="1"/>
  <c r="G26" i="1"/>
  <c r="I26" i="1" s="1"/>
  <c r="G25" i="1"/>
  <c r="I25" i="1" s="1"/>
  <c r="K25" i="1" s="1"/>
  <c r="G24" i="1"/>
  <c r="I24" i="1" s="1"/>
  <c r="G23" i="1"/>
  <c r="I23" i="1" s="1"/>
  <c r="K23" i="1" s="1"/>
  <c r="G22" i="1"/>
  <c r="I22" i="1" s="1"/>
  <c r="K22" i="1" s="1"/>
  <c r="G21" i="1"/>
  <c r="G20" i="1"/>
  <c r="I20" i="1" s="1"/>
  <c r="K20" i="1" s="1"/>
  <c r="G19" i="1"/>
  <c r="I19" i="1" s="1"/>
  <c r="K19" i="1" s="1"/>
  <c r="G17" i="1"/>
  <c r="I17" i="1" s="1"/>
  <c r="K17" i="1" s="1"/>
  <c r="G16" i="1"/>
  <c r="I16" i="1" s="1"/>
  <c r="G15" i="1"/>
  <c r="I15" i="1" s="1"/>
  <c r="G14" i="1"/>
  <c r="I14" i="1" s="1"/>
  <c r="G13" i="1"/>
  <c r="I13" i="1" s="1"/>
  <c r="K13" i="1" s="1"/>
  <c r="G12" i="1"/>
  <c r="I12" i="1" s="1"/>
  <c r="G11" i="1"/>
  <c r="I11" i="1" s="1"/>
  <c r="G10" i="1"/>
  <c r="I10" i="1" s="1"/>
  <c r="K10" i="1" s="1"/>
  <c r="G9" i="1"/>
  <c r="I9" i="1" s="1"/>
  <c r="G8" i="1"/>
  <c r="I8" i="1" s="1"/>
  <c r="K8" i="1" s="1"/>
  <c r="G7" i="1"/>
  <c r="I7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6" i="1"/>
  <c r="H136" i="1" s="1"/>
  <c r="F135" i="1"/>
  <c r="H135" i="1" s="1"/>
  <c r="F134" i="1"/>
  <c r="H134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3" i="1"/>
  <c r="H63" i="1" s="1"/>
  <c r="F62" i="1"/>
  <c r="H62" i="1" s="1"/>
  <c r="F61" i="1"/>
  <c r="H61" i="1" s="1"/>
  <c r="F60" i="1"/>
  <c r="H60" i="1" s="1"/>
  <c r="F59" i="1"/>
  <c r="H59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4" i="1"/>
  <c r="H44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E167" i="1"/>
  <c r="D167" i="1"/>
  <c r="K167" i="1" l="1"/>
  <c r="J26" i="1"/>
  <c r="L26" i="1" s="1"/>
  <c r="J69" i="1"/>
  <c r="L69" i="1" s="1"/>
  <c r="J10" i="1"/>
  <c r="L10" i="1" s="1"/>
  <c r="J19" i="1"/>
  <c r="L19" i="1" s="1"/>
  <c r="J27" i="1"/>
  <c r="L27" i="1" s="1"/>
  <c r="J35" i="1"/>
  <c r="L35" i="1" s="1"/>
  <c r="J52" i="1"/>
  <c r="L52" i="1" s="1"/>
  <c r="J61" i="1"/>
  <c r="L61" i="1" s="1"/>
  <c r="J70" i="1"/>
  <c r="L70" i="1" s="1"/>
  <c r="J78" i="1"/>
  <c r="L78" i="1" s="1"/>
  <c r="J86" i="1"/>
  <c r="L86" i="1" s="1"/>
  <c r="J94" i="1"/>
  <c r="L94" i="1" s="1"/>
  <c r="J102" i="1"/>
  <c r="L102" i="1" s="1"/>
  <c r="J110" i="1"/>
  <c r="L110" i="1" s="1"/>
  <c r="J117" i="1"/>
  <c r="L117" i="1" s="1"/>
  <c r="J125" i="1"/>
  <c r="L125" i="1" s="1"/>
  <c r="J134" i="1"/>
  <c r="L134" i="1" s="1"/>
  <c r="J142" i="1"/>
  <c r="L142" i="1" s="1"/>
  <c r="J150" i="1"/>
  <c r="L150" i="1" s="1"/>
  <c r="J157" i="1"/>
  <c r="L157" i="1" s="1"/>
  <c r="J165" i="1"/>
  <c r="L165" i="1" s="1"/>
  <c r="J9" i="1"/>
  <c r="L9" i="1" s="1"/>
  <c r="J60" i="1"/>
  <c r="L60" i="1" s="1"/>
  <c r="J53" i="1"/>
  <c r="L53" i="1" s="1"/>
  <c r="J87" i="1"/>
  <c r="L87" i="1" s="1"/>
  <c r="J111" i="1"/>
  <c r="L111" i="1" s="1"/>
  <c r="J37" i="1"/>
  <c r="L37" i="1" s="1"/>
  <c r="J72" i="1"/>
  <c r="L72" i="1" s="1"/>
  <c r="J88" i="1"/>
  <c r="L88" i="1" s="1"/>
  <c r="J96" i="1"/>
  <c r="L96" i="1" s="1"/>
  <c r="J104" i="1"/>
  <c r="L104" i="1" s="1"/>
  <c r="J112" i="1"/>
  <c r="L112" i="1" s="1"/>
  <c r="J119" i="1"/>
  <c r="L119" i="1" s="1"/>
  <c r="J127" i="1"/>
  <c r="L127" i="1" s="1"/>
  <c r="J135" i="1"/>
  <c r="L135" i="1" s="1"/>
  <c r="J144" i="1"/>
  <c r="L144" i="1" s="1"/>
  <c r="J159" i="1"/>
  <c r="L159" i="1" s="1"/>
  <c r="J34" i="1"/>
  <c r="L34" i="1" s="1"/>
  <c r="J85" i="1"/>
  <c r="L85" i="1" s="1"/>
  <c r="J124" i="1"/>
  <c r="L124" i="1" s="1"/>
  <c r="J156" i="1"/>
  <c r="L156" i="1" s="1"/>
  <c r="J11" i="1"/>
  <c r="L11" i="1" s="1"/>
  <c r="J62" i="1"/>
  <c r="L62" i="1" s="1"/>
  <c r="J73" i="1"/>
  <c r="L73" i="1" s="1"/>
  <c r="J120" i="1"/>
  <c r="L120" i="1" s="1"/>
  <c r="J145" i="1"/>
  <c r="L145" i="1" s="1"/>
  <c r="J160" i="1"/>
  <c r="L160" i="1" s="1"/>
  <c r="J42" i="1"/>
  <c r="L42" i="1" s="1"/>
  <c r="J93" i="1"/>
  <c r="L93" i="1" s="1"/>
  <c r="J141" i="1"/>
  <c r="L141" i="1" s="1"/>
  <c r="J28" i="1"/>
  <c r="L28" i="1" s="1"/>
  <c r="J79" i="1"/>
  <c r="L79" i="1" s="1"/>
  <c r="J118" i="1"/>
  <c r="L118" i="1" s="1"/>
  <c r="J158" i="1"/>
  <c r="L158" i="1" s="1"/>
  <c r="J29" i="1"/>
  <c r="L29" i="1" s="1"/>
  <c r="J54" i="1"/>
  <c r="L54" i="1" s="1"/>
  <c r="J22" i="1"/>
  <c r="L22" i="1" s="1"/>
  <c r="J55" i="1"/>
  <c r="L55" i="1" s="1"/>
  <c r="J89" i="1"/>
  <c r="L89" i="1" s="1"/>
  <c r="J113" i="1"/>
  <c r="L113" i="1" s="1"/>
  <c r="J152" i="1"/>
  <c r="L152" i="1" s="1"/>
  <c r="J14" i="1"/>
  <c r="L14" i="1" s="1"/>
  <c r="J39" i="1"/>
  <c r="L39" i="1" s="1"/>
  <c r="J82" i="1"/>
  <c r="L82" i="1" s="1"/>
  <c r="J114" i="1"/>
  <c r="L114" i="1" s="1"/>
  <c r="J138" i="1"/>
  <c r="L138" i="1" s="1"/>
  <c r="J153" i="1"/>
  <c r="L153" i="1" s="1"/>
  <c r="J77" i="1"/>
  <c r="L77" i="1" s="1"/>
  <c r="J101" i="1"/>
  <c r="L101" i="1" s="1"/>
  <c r="J132" i="1"/>
  <c r="L132" i="1" s="1"/>
  <c r="J164" i="1"/>
  <c r="L164" i="1" s="1"/>
  <c r="J20" i="1"/>
  <c r="L20" i="1" s="1"/>
  <c r="J36" i="1"/>
  <c r="L36" i="1" s="1"/>
  <c r="J71" i="1"/>
  <c r="L71" i="1" s="1"/>
  <c r="J103" i="1"/>
  <c r="L103" i="1" s="1"/>
  <c r="J126" i="1"/>
  <c r="L126" i="1" s="1"/>
  <c r="J151" i="1"/>
  <c r="L151" i="1" s="1"/>
  <c r="J12" i="1"/>
  <c r="L12" i="1" s="1"/>
  <c r="J46" i="1"/>
  <c r="L46" i="1" s="1"/>
  <c r="J80" i="1"/>
  <c r="L80" i="1" s="1"/>
  <c r="J30" i="1"/>
  <c r="L30" i="1" s="1"/>
  <c r="J38" i="1"/>
  <c r="L38" i="1" s="1"/>
  <c r="J65" i="1"/>
  <c r="L65" i="1" s="1"/>
  <c r="J81" i="1"/>
  <c r="L81" i="1" s="1"/>
  <c r="J105" i="1"/>
  <c r="L105" i="1" s="1"/>
  <c r="J128" i="1"/>
  <c r="L128" i="1" s="1"/>
  <c r="J136" i="1"/>
  <c r="L136" i="1" s="1"/>
  <c r="J23" i="1"/>
  <c r="L23" i="1" s="1"/>
  <c r="J48" i="1"/>
  <c r="L48" i="1" s="1"/>
  <c r="J66" i="1"/>
  <c r="L66" i="1" s="1"/>
  <c r="J74" i="1"/>
  <c r="L74" i="1" s="1"/>
  <c r="J90" i="1"/>
  <c r="L90" i="1" s="1"/>
  <c r="J106" i="1"/>
  <c r="L106" i="1" s="1"/>
  <c r="J121" i="1"/>
  <c r="L121" i="1" s="1"/>
  <c r="J129" i="1"/>
  <c r="L129" i="1" s="1"/>
  <c r="J147" i="1"/>
  <c r="L147" i="1" s="1"/>
  <c r="J161" i="1"/>
  <c r="L161" i="1" s="1"/>
  <c r="J7" i="1"/>
  <c r="J15" i="1"/>
  <c r="L15" i="1" s="1"/>
  <c r="J24" i="1"/>
  <c r="L24" i="1" s="1"/>
  <c r="J32" i="1"/>
  <c r="L32" i="1" s="1"/>
  <c r="J40" i="1"/>
  <c r="L40" i="1" s="1"/>
  <c r="J49" i="1"/>
  <c r="L49" i="1" s="1"/>
  <c r="J57" i="1"/>
  <c r="L57" i="1" s="1"/>
  <c r="J67" i="1"/>
  <c r="L67" i="1" s="1"/>
  <c r="J75" i="1"/>
  <c r="L75" i="1" s="1"/>
  <c r="J83" i="1"/>
  <c r="L83" i="1" s="1"/>
  <c r="J91" i="1"/>
  <c r="L91" i="1" s="1"/>
  <c r="J99" i="1"/>
  <c r="L99" i="1" s="1"/>
  <c r="J107" i="1"/>
  <c r="L107" i="1" s="1"/>
  <c r="J115" i="1"/>
  <c r="L115" i="1" s="1"/>
  <c r="J122" i="1"/>
  <c r="L122" i="1" s="1"/>
  <c r="J130" i="1"/>
  <c r="L130" i="1" s="1"/>
  <c r="J139" i="1"/>
  <c r="L139" i="1" s="1"/>
  <c r="J148" i="1"/>
  <c r="L148" i="1" s="1"/>
  <c r="J154" i="1"/>
  <c r="L154" i="1" s="1"/>
  <c r="J162" i="1"/>
  <c r="L162" i="1" s="1"/>
  <c r="J17" i="1"/>
  <c r="L17" i="1" s="1"/>
  <c r="J51" i="1"/>
  <c r="L51" i="1" s="1"/>
  <c r="J109" i="1"/>
  <c r="L109" i="1" s="1"/>
  <c r="J44" i="1"/>
  <c r="L44" i="1" s="1"/>
  <c r="J95" i="1"/>
  <c r="L95" i="1" s="1"/>
  <c r="J143" i="1"/>
  <c r="L143" i="1" s="1"/>
  <c r="J21" i="1"/>
  <c r="L21" i="1" s="1"/>
  <c r="J63" i="1"/>
  <c r="L63" i="1" s="1"/>
  <c r="J13" i="1"/>
  <c r="L13" i="1" s="1"/>
  <c r="J47" i="1"/>
  <c r="L47" i="1" s="1"/>
  <c r="J97" i="1"/>
  <c r="L97" i="1" s="1"/>
  <c r="J31" i="1"/>
  <c r="L31" i="1" s="1"/>
  <c r="J56" i="1"/>
  <c r="L56" i="1" s="1"/>
  <c r="J98" i="1"/>
  <c r="L98" i="1" s="1"/>
  <c r="J8" i="1"/>
  <c r="L8" i="1" s="1"/>
  <c r="J16" i="1"/>
  <c r="L16" i="1" s="1"/>
  <c r="J25" i="1"/>
  <c r="L25" i="1" s="1"/>
  <c r="J33" i="1"/>
  <c r="L33" i="1" s="1"/>
  <c r="J41" i="1"/>
  <c r="L41" i="1" s="1"/>
  <c r="J50" i="1"/>
  <c r="L50" i="1" s="1"/>
  <c r="J59" i="1"/>
  <c r="L59" i="1" s="1"/>
  <c r="J68" i="1"/>
  <c r="L68" i="1" s="1"/>
  <c r="J76" i="1"/>
  <c r="L76" i="1" s="1"/>
  <c r="J84" i="1"/>
  <c r="L84" i="1" s="1"/>
  <c r="J92" i="1"/>
  <c r="L92" i="1" s="1"/>
  <c r="J100" i="1"/>
  <c r="L100" i="1" s="1"/>
  <c r="J108" i="1"/>
  <c r="L108" i="1" s="1"/>
  <c r="J116" i="1"/>
  <c r="L116" i="1" s="1"/>
  <c r="J123" i="1"/>
  <c r="L123" i="1" s="1"/>
  <c r="J131" i="1"/>
  <c r="L131" i="1" s="1"/>
  <c r="J140" i="1"/>
  <c r="L140" i="1" s="1"/>
  <c r="J149" i="1"/>
  <c r="L149" i="1" s="1"/>
  <c r="J155" i="1"/>
  <c r="L155" i="1" s="1"/>
  <c r="J163" i="1"/>
  <c r="L163" i="1" s="1"/>
  <c r="H167" i="1"/>
  <c r="F167" i="1"/>
  <c r="I167" i="1"/>
  <c r="G167" i="1"/>
  <c r="L7" i="1" l="1"/>
  <c r="J167" i="1"/>
  <c r="L167" i="1"/>
  <c r="L168" i="1" l="1"/>
</calcChain>
</file>

<file path=xl/sharedStrings.xml><?xml version="1.0" encoding="utf-8"?>
<sst xmlns="http://schemas.openxmlformats.org/spreadsheetml/2006/main" count="524" uniqueCount="433">
  <si>
    <t>Adres</t>
  </si>
  <si>
    <t>Omschrijving</t>
  </si>
  <si>
    <t>Postcode</t>
  </si>
  <si>
    <t>WaardeOpstal</t>
  </si>
  <si>
    <t>WaardeInvent</t>
  </si>
  <si>
    <t>'t Maatveld 4</t>
  </si>
  <si>
    <t>Kantoor Hout</t>
  </si>
  <si>
    <t/>
  </si>
  <si>
    <t>7627 PB</t>
  </si>
  <si>
    <t>Nee</t>
  </si>
  <si>
    <t>Acacialaan 1</t>
  </si>
  <si>
    <t>Leegstand anti kraak</t>
  </si>
  <si>
    <t>7611 AP</t>
  </si>
  <si>
    <t>Adastraat 6 / 8</t>
  </si>
  <si>
    <t>opvangcentrum daklozen</t>
  </si>
  <si>
    <t>7607 HB</t>
  </si>
  <si>
    <t>Albardastraat 35</t>
  </si>
  <si>
    <t>De Tweeklank - BO</t>
  </si>
  <si>
    <t>7611 BE</t>
  </si>
  <si>
    <t>Apollolaan 1</t>
  </si>
  <si>
    <t>Multifunct. centrum Eninver - BO</t>
  </si>
  <si>
    <t>7604 EH</t>
  </si>
  <si>
    <t>Schuilhut op Hertenkamp</t>
  </si>
  <si>
    <t>Apollolaan 1 C</t>
  </si>
  <si>
    <t>Eninver - BO</t>
  </si>
  <si>
    <t>Appelstraat 17</t>
  </si>
  <si>
    <t>Woonhuis</t>
  </si>
  <si>
    <t>7604 XV</t>
  </si>
  <si>
    <t>Appelstraat 23</t>
  </si>
  <si>
    <t>Appelstraat 25</t>
  </si>
  <si>
    <t>Woning - bewoond -</t>
  </si>
  <si>
    <t>Arendsboerweg 5 1</t>
  </si>
  <si>
    <t>Basisschool St. Egbertus incl gymlokaal</t>
  </si>
  <si>
    <t>7601 BA</t>
  </si>
  <si>
    <t>Beverdamlaan 11</t>
  </si>
  <si>
    <t>Het Mozaïek - BO</t>
  </si>
  <si>
    <t>7602 XR</t>
  </si>
  <si>
    <t>Beverdamlaan 9</t>
  </si>
  <si>
    <t>Gymlok. Beverdamln  100 A - BO</t>
  </si>
  <si>
    <t>Bevrijdingslaan 5</t>
  </si>
  <si>
    <t>Groen- En Woonomgeving</t>
  </si>
  <si>
    <t>7603 VG</t>
  </si>
  <si>
    <t>Biesterweg 6</t>
  </si>
  <si>
    <t>De Vrije School - BO</t>
  </si>
  <si>
    <t>7608 RN</t>
  </si>
  <si>
    <t>Biezenstraat 15 A</t>
  </si>
  <si>
    <t>Kantoor/kantine</t>
  </si>
  <si>
    <t>7601 VW</t>
  </si>
  <si>
    <t>Biezenstraat 15 A1</t>
  </si>
  <si>
    <t>Kas</t>
  </si>
  <si>
    <t>Biezenstraat 15 A2</t>
  </si>
  <si>
    <t>Werkplaats/garage</t>
  </si>
  <si>
    <t>Biezenstraat 15 A3</t>
  </si>
  <si>
    <t>Fietsenberging/rijwielstalling</t>
  </si>
  <si>
    <t>Binnenhof 51</t>
  </si>
  <si>
    <t>Wijkcentrum Schelfhorst</t>
  </si>
  <si>
    <t>7608 KH</t>
  </si>
  <si>
    <t>Bleskolksweg 7</t>
  </si>
  <si>
    <t>Units perceel Bleskolksingel 7 (kantoren en kantine)</t>
  </si>
  <si>
    <t>7602 PE</t>
  </si>
  <si>
    <t>Boddenstraat 78</t>
  </si>
  <si>
    <t>Toren St. Georgiuskerk 76</t>
  </si>
  <si>
    <t>7607 BN</t>
  </si>
  <si>
    <t>Luidklokken St Georgiuskerk 76</t>
  </si>
  <si>
    <t>Carillon St Georgiuskerk 76</t>
  </si>
  <si>
    <t>Bornsestraat 280</t>
  </si>
  <si>
    <t>Houten Tribune</t>
  </si>
  <si>
    <t>Bosrand 33</t>
  </si>
  <si>
    <t>Jeugdgebouw Erve Noordik</t>
  </si>
  <si>
    <t>7602 CH</t>
  </si>
  <si>
    <t>Bosrand 6</t>
  </si>
  <si>
    <t>De Wereldboom BO</t>
  </si>
  <si>
    <t>Brugstraat 2</t>
  </si>
  <si>
    <t>Kantoor / opvang asielzoekers</t>
  </si>
  <si>
    <t>Burcht 107</t>
  </si>
  <si>
    <t>VSO De Brug  -  SO</t>
  </si>
  <si>
    <t>7608 JD</t>
  </si>
  <si>
    <t>Burcht 4 1</t>
  </si>
  <si>
    <t>Onderkomen Groen &amp; Woonomgeving</t>
  </si>
  <si>
    <t>7608 JE</t>
  </si>
  <si>
    <t>Catharina van Renneslaan 128</t>
  </si>
  <si>
    <t>Het Palet - BO SO</t>
  </si>
  <si>
    <t>7604 KV</t>
  </si>
  <si>
    <t>Catharina van Renneslaan 128 A</t>
  </si>
  <si>
    <t>Gymlokaal Het palet- BO SO</t>
  </si>
  <si>
    <t>Catharina van Renneslaan 35-37</t>
  </si>
  <si>
    <t>Unilocatie VMBO - VO Pius X / Het Noordik</t>
  </si>
  <si>
    <t>Centrumplein 5 t/m 33</t>
  </si>
  <si>
    <t>15 appartementen Corridor 2 t/m 30 (vh Centrumplein 5 t/m 33</t>
  </si>
  <si>
    <t>7607SB</t>
  </si>
  <si>
    <t>Clematisstraat 2</t>
  </si>
  <si>
    <t>WSP De Schoppe &amp; peuterspeelzaal</t>
  </si>
  <si>
    <t>7601 EJ</t>
  </si>
  <si>
    <t>César Franckstraat 1 B</t>
  </si>
  <si>
    <t>Kantoorruimte 't Nijrees/opslagruimte SSTS - Gebouw B - BO</t>
  </si>
  <si>
    <t>7604 JE</t>
  </si>
  <si>
    <t>Opslagloods - gebouw C</t>
  </si>
  <si>
    <t>César Franckstraat 3</t>
  </si>
  <si>
    <t>S.g.m. Het Mozaïk - SVO</t>
  </si>
  <si>
    <t>César Franckstraat 4</t>
  </si>
  <si>
    <t>Kath. S.g.m. Pius X - VO</t>
  </si>
  <si>
    <t>7604 JG</t>
  </si>
  <si>
    <t>César Franckstraat 6</t>
  </si>
  <si>
    <t>Centraal Directiekantoor Canisius/Pius X - VO</t>
  </si>
  <si>
    <t>De Kolibrie 22</t>
  </si>
  <si>
    <t>De Huve BO</t>
  </si>
  <si>
    <t>7609 GP</t>
  </si>
  <si>
    <t>De Kolibrie 24</t>
  </si>
  <si>
    <t>De Stapvoorde - BO</t>
  </si>
  <si>
    <t>De Kolibrie 26</t>
  </si>
  <si>
    <t>De Compaan - BO</t>
  </si>
  <si>
    <t>De Rotsduif 22</t>
  </si>
  <si>
    <t>De Mare - BO</t>
  </si>
  <si>
    <t>7609 VK</t>
  </si>
  <si>
    <t>De Rotsduif 24</t>
  </si>
  <si>
    <t>Kinderdagverblijf</t>
  </si>
  <si>
    <t>De Rotsduif 26</t>
  </si>
  <si>
    <t>De Bonkelaar - BO</t>
  </si>
  <si>
    <t>Deldensestraat 205</t>
  </si>
  <si>
    <t>Woonhuis met ecologisch centrum en schuren</t>
  </si>
  <si>
    <t>7601 RT</t>
  </si>
  <si>
    <t>Dollegoorweg 1</t>
  </si>
  <si>
    <t>Kantoor Havenmeester - leegstaand</t>
  </si>
  <si>
    <t>7602 EC</t>
  </si>
  <si>
    <t>Egbert Gorterstraat 7</t>
  </si>
  <si>
    <t>Toren + Uurwerk</t>
  </si>
  <si>
    <t>7607 GB</t>
  </si>
  <si>
    <t>Elisabethhof 2 /10</t>
  </si>
  <si>
    <t>Muziekschool/Multif-&amp; exp. ruimte</t>
  </si>
  <si>
    <t>7607ZD</t>
  </si>
  <si>
    <t>Everlo 12</t>
  </si>
  <si>
    <t>De Telgenborch - BO</t>
  </si>
  <si>
    <t>7608 BW</t>
  </si>
  <si>
    <t>Ganzendiepstraat 1 A</t>
  </si>
  <si>
    <t>Lokatie eigendom derde partij - dislocatie OBS De Windhoek</t>
  </si>
  <si>
    <t>7607 LZ</t>
  </si>
  <si>
    <t>Goossenmaatsweg 1</t>
  </si>
  <si>
    <t>Pompruimte</t>
  </si>
  <si>
    <t>7605 EA</t>
  </si>
  <si>
    <t>Griegstraat 2</t>
  </si>
  <si>
    <t>Loods</t>
  </si>
  <si>
    <t>7604 JD</t>
  </si>
  <si>
    <t>Grotestraat 80</t>
  </si>
  <si>
    <t>Restaurant 't Wetshuys</t>
  </si>
  <si>
    <t>7607 CT</t>
  </si>
  <si>
    <t>Hagenborgh 115</t>
  </si>
  <si>
    <t>Parkeerapparatuur Hagenborgh</t>
  </si>
  <si>
    <t>7607 JV</t>
  </si>
  <si>
    <t>Hagenstraat 5 t/m 93</t>
  </si>
  <si>
    <t>Appartementengebouw + bijbehorende bergingen</t>
  </si>
  <si>
    <t>7607 EP</t>
  </si>
  <si>
    <t>Haghoeksweg 39</t>
  </si>
  <si>
    <t>Weier (tijdelijk)</t>
  </si>
  <si>
    <t>7602 XZ</t>
  </si>
  <si>
    <t>Hantermansstraat 46</t>
  </si>
  <si>
    <t>Gymlokaal Hantermanstraat - BO</t>
  </si>
  <si>
    <t>Hanzelaan 2</t>
  </si>
  <si>
    <t>De Heemde - BO</t>
  </si>
  <si>
    <t>7607 NM</t>
  </si>
  <si>
    <t>Haven Noordzijde 39</t>
  </si>
  <si>
    <t>Kantoorgebouw Leegstand! anti kraak</t>
  </si>
  <si>
    <t>7607 ES</t>
  </si>
  <si>
    <t>Haven Noordzijde 67</t>
  </si>
  <si>
    <t>Jachthaven Houtstek (havengebouw)</t>
  </si>
  <si>
    <t>7607 ET</t>
  </si>
  <si>
    <t>Haven Zuidzijde 30</t>
  </si>
  <si>
    <t>Stadhuis (nieuw)</t>
  </si>
  <si>
    <t>7607 EW</t>
  </si>
  <si>
    <t>Havenpassage e.o.</t>
  </si>
  <si>
    <t>Havenpassage Marktplein Centrumplein</t>
  </si>
  <si>
    <t>Havezathe 97</t>
  </si>
  <si>
    <t>De Tandem - BO</t>
  </si>
  <si>
    <t>7608 CL</t>
  </si>
  <si>
    <t>Havezathe 99</t>
  </si>
  <si>
    <t>De Noorderborch- BO</t>
  </si>
  <si>
    <t>Hedeveld 1</t>
  </si>
  <si>
    <t>Het Letterveld OPOA</t>
  </si>
  <si>
    <t>7603 TK</t>
  </si>
  <si>
    <t>Hedeveld 3</t>
  </si>
  <si>
    <t>Henriëtte Roland Holstlaan 7</t>
  </si>
  <si>
    <t>woonhuis Holstlaan 7</t>
  </si>
  <si>
    <t>7606 EN</t>
  </si>
  <si>
    <t>Herengracht 10</t>
  </si>
  <si>
    <t>Woning</t>
  </si>
  <si>
    <t>7607 BR</t>
  </si>
  <si>
    <t>Herengracht 12</t>
  </si>
  <si>
    <t>Herengracht 14</t>
  </si>
  <si>
    <t>Atelier</t>
  </si>
  <si>
    <t>Herengracht 16</t>
  </si>
  <si>
    <t>Herengracht 18</t>
  </si>
  <si>
    <t>Herengracht 2</t>
  </si>
  <si>
    <t>Herengracht 20</t>
  </si>
  <si>
    <t>Herengracht 22</t>
  </si>
  <si>
    <t>Herengracht 24</t>
  </si>
  <si>
    <t>Herengracht 4</t>
  </si>
  <si>
    <t>Herengracht 6</t>
  </si>
  <si>
    <t>Herengracht 8</t>
  </si>
  <si>
    <t>Hofstraat 2</t>
  </si>
  <si>
    <t>Schuilhut</t>
  </si>
  <si>
    <t>7607 AB</t>
  </si>
  <si>
    <t>Hoornbladstraat 35</t>
  </si>
  <si>
    <t>De Kubus - BO</t>
  </si>
  <si>
    <t>7601 SZ</t>
  </si>
  <si>
    <t>Horstlaan 1</t>
  </si>
  <si>
    <t>PRO Erasmus  - praktijkonderwijs - VO</t>
  </si>
  <si>
    <t>7602 AM</t>
  </si>
  <si>
    <t>Jacob Van Campenstraat 2 1</t>
  </si>
  <si>
    <t>Step -  locatie Groenendal - BO</t>
  </si>
  <si>
    <t>7606 TW</t>
  </si>
  <si>
    <t>Jan Janslaan 4</t>
  </si>
  <si>
    <t>Almelose Montessorischool - BO</t>
  </si>
  <si>
    <t>7602 VV</t>
  </si>
  <si>
    <t>Jan Steenstraat 69 1</t>
  </si>
  <si>
    <t>Moluks Wijkcentrum Akar Bahar leegstand</t>
  </si>
  <si>
    <t>7606 XX</t>
  </si>
  <si>
    <t>Jan Tooropstraat 27</t>
  </si>
  <si>
    <t>Wijkcentrum 't Veurbrook</t>
  </si>
  <si>
    <t>7606 JS</t>
  </si>
  <si>
    <t>Jan Tooropstraat 47</t>
  </si>
  <si>
    <t>Jan Tooropstraat 53</t>
  </si>
  <si>
    <t>Onderkomen De Sumpel</t>
  </si>
  <si>
    <t>Jan Wiegerslaan 19</t>
  </si>
  <si>
    <t>Muziekkoepel Beeklustpark</t>
  </si>
  <si>
    <t>7606 HT</t>
  </si>
  <si>
    <t>Johanna Van Burenlaan 111 A</t>
  </si>
  <si>
    <t>De Zegge  + gymlokaal - BO</t>
  </si>
  <si>
    <t>7602 TV</t>
  </si>
  <si>
    <t>Kamperfoeliestraat 5</t>
  </si>
  <si>
    <t>Gymlok. Kamperfoelistr   104 A - BO</t>
  </si>
  <si>
    <t>Karel Doormanstraat 2</t>
  </si>
  <si>
    <t>De Fakkel - BO</t>
  </si>
  <si>
    <t>7603 VZ</t>
  </si>
  <si>
    <t>Kerkplein 8</t>
  </si>
  <si>
    <t>Toren Ned. Hervormde Kerk Incl.klokken En Uurwerk nr 17</t>
  </si>
  <si>
    <t>7607 BT</t>
  </si>
  <si>
    <t>Koedijk 1 A</t>
  </si>
  <si>
    <t>werkplaats/stalling         4951 A</t>
  </si>
  <si>
    <t>7606 AA</t>
  </si>
  <si>
    <t>Kolthofsingel 15</t>
  </si>
  <si>
    <t>Oude machinefabriek - niet meer in gebruik / 15b poppodium</t>
  </si>
  <si>
    <t>7602 EM</t>
  </si>
  <si>
    <t>Kolthofsingel 44</t>
  </si>
  <si>
    <t>Sportvelden met verdere opstallen</t>
  </si>
  <si>
    <t>Korte Prinsenstraat 2</t>
  </si>
  <si>
    <t>Rectorshuis/museum</t>
  </si>
  <si>
    <t>7607 JB</t>
  </si>
  <si>
    <t>Ledeboerslaan 1-3</t>
  </si>
  <si>
    <t>Kinderboerderij &amp; theehuis</t>
  </si>
  <si>
    <t>7606 HS</t>
  </si>
  <si>
    <t>Leemhorst 5</t>
  </si>
  <si>
    <t>Sporthal + rest.Windmolenbroek</t>
  </si>
  <si>
    <t>7609 LA</t>
  </si>
  <si>
    <t>Leemhorst 9</t>
  </si>
  <si>
    <t>Wijkcentrum Windmolenbroek/Leemhorst</t>
  </si>
  <si>
    <t>Maardijk 130 A</t>
  </si>
  <si>
    <t>Kleedruimte Oranje Nassau</t>
  </si>
  <si>
    <t>7609 PR</t>
  </si>
  <si>
    <t>Maardijk 83 A</t>
  </si>
  <si>
    <t>7606 KT</t>
  </si>
  <si>
    <t>Marktplein 25-27</t>
  </si>
  <si>
    <t>Restaurant</t>
  </si>
  <si>
    <t>7607 HM</t>
  </si>
  <si>
    <t>Marktplein 33 EA</t>
  </si>
  <si>
    <t>Rosa Luxemburgstraat 4-6-8 (winkel + kantoor) - leegstaand</t>
  </si>
  <si>
    <t>Mooie Vrouwenweg 38</t>
  </si>
  <si>
    <t>Bewoond woonhuis</t>
  </si>
  <si>
    <t>7608 RC</t>
  </si>
  <si>
    <t>Nieuwe Gravenweg 1 B</t>
  </si>
  <si>
    <t>Woonboerderij Nieuwe Granvenweg 1 B</t>
  </si>
  <si>
    <t>7604 PA</t>
  </si>
  <si>
    <t>Nieuwstraat 73</t>
  </si>
  <si>
    <t>Molen De Hoop nr 71-A</t>
  </si>
  <si>
    <t>7605 AB</t>
  </si>
  <si>
    <t>Noordikslaan 68</t>
  </si>
  <si>
    <t>S.g.m. Het Noordik - VO</t>
  </si>
  <si>
    <t>7602 CG</t>
  </si>
  <si>
    <t>Ootmarsumsestraat 374</t>
  </si>
  <si>
    <t>woning</t>
  </si>
  <si>
    <t>7603 AW</t>
  </si>
  <si>
    <t>Overige Binnen Nederl. 6</t>
  </si>
  <si>
    <t>22 portofoons Kenwood</t>
  </si>
  <si>
    <t>Pastoor Ossestraat 8</t>
  </si>
  <si>
    <t>St. Stephanus Bornerbroek - BO</t>
  </si>
  <si>
    <t>7627 PL</t>
  </si>
  <si>
    <t>Platanenstraat 3</t>
  </si>
  <si>
    <t>Beheerdersgebouw/parkgebouw Goossenmaat</t>
  </si>
  <si>
    <t>7605 CP</t>
  </si>
  <si>
    <t>Platanenstraat 38-40</t>
  </si>
  <si>
    <t>Tienercentrum Gogomaat/WC Goossenmaat</t>
  </si>
  <si>
    <t>7605CP</t>
  </si>
  <si>
    <t>Prinsenstraat 13</t>
  </si>
  <si>
    <t>Heida-pand</t>
  </si>
  <si>
    <t>7607 JC</t>
  </si>
  <si>
    <t>Rappersweg 74</t>
  </si>
  <si>
    <t>Gymlokaal - BO</t>
  </si>
  <si>
    <t>7603 VM</t>
  </si>
  <si>
    <t>Reeststraat 15</t>
  </si>
  <si>
    <t>Gymlok. Reesstraat    101 A - BO</t>
  </si>
  <si>
    <t>7607 LV</t>
  </si>
  <si>
    <t>Rietstraat 143</t>
  </si>
  <si>
    <t>Huurpand Vrijwilligerscentrale -  via Beter Wonen</t>
  </si>
  <si>
    <t>7601 XC</t>
  </si>
  <si>
    <t>Rietstraat 224</t>
  </si>
  <si>
    <t>Voormalig fietsrep, plaats Wolf</t>
  </si>
  <si>
    <t>7601 XJ</t>
  </si>
  <si>
    <t>Rohofstraat 2 A</t>
  </si>
  <si>
    <t>Winkel/woonhuis - leegstaand -</t>
  </si>
  <si>
    <t>7605 AV</t>
  </si>
  <si>
    <t>Schapendijk 3</t>
  </si>
  <si>
    <t>Dr. Herderschêe + instructiebad - BO</t>
  </si>
  <si>
    <t>7608 LV</t>
  </si>
  <si>
    <t>Slot 31</t>
  </si>
  <si>
    <t>Kath. S.g.m. St. Canisius - VO</t>
  </si>
  <si>
    <t>7608 ND</t>
  </si>
  <si>
    <t>O.s.g. Erasmus - VO</t>
  </si>
  <si>
    <t>Sluiskade Noordzijde 68</t>
  </si>
  <si>
    <t>7602 HT</t>
  </si>
  <si>
    <t>Sluiskade Noordzijde 68 A</t>
  </si>
  <si>
    <t>Woning Concierge Erasmus</t>
  </si>
  <si>
    <t>Stadhuisplein 2 t/m 14</t>
  </si>
  <si>
    <t>Stadhuisplein 2-2A-4-6-8-10-14</t>
  </si>
  <si>
    <t>7607 EK</t>
  </si>
  <si>
    <t>Stadionlaan 60</t>
  </si>
  <si>
    <t>IISPA</t>
  </si>
  <si>
    <t>7606 JZ</t>
  </si>
  <si>
    <t>Stationsstraat 10</t>
  </si>
  <si>
    <t>Demontabele parkeergarage (Javapark)</t>
  </si>
  <si>
    <t>7607 GX</t>
  </si>
  <si>
    <t>Steffensweg 5</t>
  </si>
  <si>
    <t>Personeelsonderkomen met opslagruimte</t>
  </si>
  <si>
    <t>7601 EA</t>
  </si>
  <si>
    <t>Stins 2</t>
  </si>
  <si>
    <t>Sporthal/Rest.Schelfhorst</t>
  </si>
  <si>
    <t>7608 HD</t>
  </si>
  <si>
    <t>Sumatraplein 1</t>
  </si>
  <si>
    <t>Buurthuis 't Dok</t>
  </si>
  <si>
    <t>7607 WC</t>
  </si>
  <si>
    <t>Suze Robertsonlaan 2</t>
  </si>
  <si>
    <t>De Wierde - BO</t>
  </si>
  <si>
    <t>7606 HZ</t>
  </si>
  <si>
    <t>Thorbeckelaan 186</t>
  </si>
  <si>
    <t>Anti Kraak leegstand school + gymlokaal</t>
  </si>
  <si>
    <t>7604 XK</t>
  </si>
  <si>
    <t>Turfkade 15-17</t>
  </si>
  <si>
    <t>Gemeentewerf - diverse objecten</t>
  </si>
  <si>
    <t>7602 PA</t>
  </si>
  <si>
    <t>Twenthe-plein 7</t>
  </si>
  <si>
    <t>Het Werkplein</t>
  </si>
  <si>
    <t>7607 GZ</t>
  </si>
  <si>
    <t>Veenelandenweg 34&amp;35</t>
  </si>
  <si>
    <t>Kleedgebouw sportcomplex Veenelanden</t>
  </si>
  <si>
    <t>Vissedijk 35 C1</t>
  </si>
  <si>
    <t>De Weier - BO</t>
  </si>
  <si>
    <t>7602 CP</t>
  </si>
  <si>
    <t>Volkerinksstraat 34</t>
  </si>
  <si>
    <t>Kinderopvang</t>
  </si>
  <si>
    <t>7602 HP</t>
  </si>
  <si>
    <t>Vriezenveenseweg 170</t>
  </si>
  <si>
    <t>Huize Alexandra AZC</t>
  </si>
  <si>
    <t>7602 PV</t>
  </si>
  <si>
    <t>Vriezenveenseweg 229</t>
  </si>
  <si>
    <t>De Wissel &amp; VSO De Veenlanden - SO</t>
  </si>
  <si>
    <t>Gymlokaal - SO VSO</t>
  </si>
  <si>
    <t>7602PV</t>
  </si>
  <si>
    <t>Welgelegen 10</t>
  </si>
  <si>
    <t>leegstand anti kraak school</t>
  </si>
  <si>
    <t>7608 JZ</t>
  </si>
  <si>
    <t>Welgelegen 6</t>
  </si>
  <si>
    <t>De Noorderborch - BO</t>
  </si>
  <si>
    <t>Welgelegen 8</t>
  </si>
  <si>
    <t>leegstand gymlokaal</t>
  </si>
  <si>
    <t>Wierdensestraat 140</t>
  </si>
  <si>
    <t>Woonhuis/werkplaats/schaftruimte/columbarium</t>
  </si>
  <si>
    <t>Wierdensestraat 32</t>
  </si>
  <si>
    <t>Kantoor Oac</t>
  </si>
  <si>
    <t>7607 GJ</t>
  </si>
  <si>
    <t>Willem de Clercqstraat 23 1</t>
  </si>
  <si>
    <t>7604 AR</t>
  </si>
  <si>
    <t>Willem de Clercqstraat 23 2</t>
  </si>
  <si>
    <t>Gymlok. W.de Clercqstr - BO</t>
  </si>
  <si>
    <t>Willem de Clercqstraat 93/93 A</t>
  </si>
  <si>
    <t>Onderkomen begraafplaats</t>
  </si>
  <si>
    <t>Windslaan 14</t>
  </si>
  <si>
    <t>OBS De Windhoek incl dependance - BO</t>
  </si>
  <si>
    <t>7607 PB</t>
  </si>
  <si>
    <t>Winkelsteeg 6</t>
  </si>
  <si>
    <t>De Welle (Oosteres) + gymlokaal - BO</t>
  </si>
  <si>
    <t>7607 AT</t>
  </si>
  <si>
    <t>Winkelsteeg 82</t>
  </si>
  <si>
    <t>Parkeergarage incl parkeerapparatuur</t>
  </si>
  <si>
    <t>Selectie Beheerder</t>
  </si>
  <si>
    <t>Selectie Rubriek</t>
  </si>
  <si>
    <t>Selectie PolisKenmerk</t>
  </si>
  <si>
    <t>Selectie Kostenplaats</t>
  </si>
  <si>
    <t>Brandcontract</t>
  </si>
  <si>
    <t>Alle</t>
  </si>
  <si>
    <t>Selectie Behandelaar</t>
  </si>
  <si>
    <t>WaardeOpstal 1-1-2023</t>
  </si>
  <si>
    <t>WaardeInvent 1-1-2023</t>
  </si>
  <si>
    <t>Incl. index (130,0)</t>
  </si>
  <si>
    <t>Incl. index (126,4)</t>
  </si>
  <si>
    <t xml:space="preserve"> </t>
  </si>
  <si>
    <t>WaardeOpstal 1-1-2024</t>
  </si>
  <si>
    <t>WaardeInvent 1-1-2024</t>
  </si>
  <si>
    <t>Incl. index (126,8)</t>
  </si>
  <si>
    <t>Grotestraat 62</t>
  </si>
  <si>
    <t>Woning/kantoor (Hofkeshuis(</t>
  </si>
  <si>
    <t>7607 CR</t>
  </si>
  <si>
    <t>Schelfhorstweg 12</t>
  </si>
  <si>
    <t>7602 AR</t>
  </si>
  <si>
    <t>Sluiskade Zuidzijde 119</t>
  </si>
  <si>
    <t xml:space="preserve">School KS Zuid </t>
  </si>
  <si>
    <t>7607 XV</t>
  </si>
  <si>
    <t xml:space="preserve">Turfkade  </t>
  </si>
  <si>
    <t>Woonunit op gemeentelijke werf Turkade 15-17</t>
  </si>
  <si>
    <t>Totaal</t>
  </si>
  <si>
    <t>Controletelling</t>
  </si>
  <si>
    <t xml:space="preserve">  </t>
  </si>
  <si>
    <t>Objectenspecificatie per 01-01-2025</t>
  </si>
  <si>
    <t>Incl. index (138,2)</t>
  </si>
  <si>
    <t>Incl. index (131,5)</t>
  </si>
  <si>
    <t>WaardeOpstal 1-1-2025</t>
  </si>
  <si>
    <t>WaardeInvent 1-1-2025</t>
  </si>
  <si>
    <t>Kantoren en asielopvang</t>
  </si>
  <si>
    <t>7604 AD</t>
  </si>
  <si>
    <t>César Franckstraat 1 A</t>
  </si>
  <si>
    <t>School Erasmu en Attendiz</t>
  </si>
  <si>
    <t>Egbert Gorterstraat 3, 5</t>
  </si>
  <si>
    <t>Rechtbank</t>
  </si>
  <si>
    <t>Bellavistastraat 1, 3, 5(a), 7</t>
  </si>
  <si>
    <t>01-01-2025</t>
  </si>
  <si>
    <t xml:space="preserve">Gemeente Almelo / Brandverzekering </t>
  </si>
  <si>
    <t>Bijlage C.2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</si>
</sst>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quotePrefix="1"/>
    <xf numFmtId="3" fontId="0" fillId="0" borderId="0" xfId="0" applyNumberFormat="1"/>
    <xf numFmtId="0" fontId="1" fillId="0" borderId="0" xfId="0" quotePrefix="1" applyFont="1"/>
    <xf numFmtId="0" fontId="1" fillId="0" borderId="0" xfId="0" applyFont="1"/>
    <xf numFmtId="0" fontId="1" fillId="2" borderId="2" xfId="0" quotePrefix="1" applyFont="1" applyFill="1" applyBorder="1"/>
    <xf numFmtId="0" fontId="1" fillId="2" borderId="3" xfId="0" quotePrefix="1" applyFont="1" applyFill="1" applyBorder="1"/>
    <xf numFmtId="0" fontId="1" fillId="2" borderId="5" xfId="0" quotePrefix="1" applyFont="1" applyFill="1" applyBorder="1"/>
    <xf numFmtId="0" fontId="1" fillId="2" borderId="6" xfId="0" quotePrefix="1" applyFont="1" applyFill="1" applyBorder="1"/>
    <xf numFmtId="44" fontId="0" fillId="0" borderId="0" xfId="1" applyFont="1"/>
    <xf numFmtId="44" fontId="0" fillId="0" borderId="1" xfId="1" applyFont="1" applyBorder="1"/>
    <xf numFmtId="44" fontId="0" fillId="0" borderId="8" xfId="1" applyFont="1" applyBorder="1"/>
    <xf numFmtId="44" fontId="0" fillId="0" borderId="0" xfId="0" applyNumberFormat="1"/>
    <xf numFmtId="3" fontId="1" fillId="2" borderId="3" xfId="0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2" borderId="6" xfId="0" quotePrefix="1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4" fontId="3" fillId="0" borderId="0" xfId="1" applyFont="1"/>
    <xf numFmtId="0" fontId="3" fillId="0" borderId="0" xfId="0" applyFont="1"/>
    <xf numFmtId="44" fontId="0" fillId="0" borderId="0" xfId="1" applyFont="1" applyFill="1"/>
    <xf numFmtId="44" fontId="2" fillId="0" borderId="1" xfId="1" applyFont="1" applyFill="1" applyBorder="1"/>
    <xf numFmtId="44" fontId="2" fillId="0" borderId="8" xfId="1" applyFont="1" applyFill="1" applyBorder="1"/>
    <xf numFmtId="44" fontId="1" fillId="5" borderId="8" xfId="1" applyFont="1" applyFill="1" applyBorder="1"/>
    <xf numFmtId="44" fontId="1" fillId="5" borderId="9" xfId="1" applyFont="1" applyFill="1" applyBorder="1"/>
    <xf numFmtId="44" fontId="4" fillId="0" borderId="0" xfId="0" applyNumberFormat="1" applyFont="1" applyFill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quotePrefix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0" xfId="0" quotePrefix="1" applyFill="1"/>
    <xf numFmtId="0" fontId="5" fillId="0" borderId="0" xfId="0" quotePrefix="1" applyFont="1"/>
    <xf numFmtId="0" fontId="4" fillId="0" borderId="0" xfId="0" quotePrefix="1" applyFont="1"/>
    <xf numFmtId="44" fontId="4" fillId="0" borderId="0" xfId="1" applyFont="1"/>
    <xf numFmtId="44" fontId="4" fillId="0" borderId="0" xfId="0" applyNumberFormat="1" applyFont="1"/>
    <xf numFmtId="0" fontId="4" fillId="0" borderId="0" xfId="0" applyFont="1"/>
    <xf numFmtId="44" fontId="2" fillId="0" borderId="9" xfId="1" applyFont="1" applyFill="1" applyBorder="1"/>
    <xf numFmtId="0" fontId="0" fillId="0" borderId="0" xfId="0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workbookViewId="0">
      <pane ySplit="6" topLeftCell="A7" activePane="bottomLeft" state="frozen"/>
      <selection pane="bottomLeft" activeCell="B12" sqref="B12"/>
    </sheetView>
  </sheetViews>
  <sheetFormatPr defaultRowHeight="15" x14ac:dyDescent="0.25"/>
  <cols>
    <col min="1" max="1" width="29.42578125" style="4" bestFit="1" customWidth="1"/>
    <col min="2" max="2" width="57.7109375" bestFit="1" customWidth="1"/>
    <col min="4" max="5" width="22.7109375" style="2" hidden="1" customWidth="1"/>
    <col min="6" max="7" width="22.7109375" hidden="1" customWidth="1"/>
    <col min="8" max="9" width="25.7109375" hidden="1" customWidth="1"/>
    <col min="10" max="12" width="25.7109375" customWidth="1"/>
  </cols>
  <sheetData>
    <row r="1" spans="1:12" x14ac:dyDescent="0.25">
      <c r="B1" s="4" t="s">
        <v>432</v>
      </c>
    </row>
    <row r="2" spans="1:12" x14ac:dyDescent="0.25">
      <c r="B2" s="4" t="s">
        <v>431</v>
      </c>
    </row>
    <row r="3" spans="1:12" x14ac:dyDescent="0.25">
      <c r="B3" s="4" t="s">
        <v>418</v>
      </c>
    </row>
    <row r="4" spans="1:12" ht="15.75" thickBot="1" x14ac:dyDescent="0.3"/>
    <row r="5" spans="1:12" s="4" customFormat="1" x14ac:dyDescent="0.25">
      <c r="A5" s="3" t="s">
        <v>0</v>
      </c>
      <c r="B5" s="5" t="s">
        <v>1</v>
      </c>
      <c r="C5" s="6" t="s">
        <v>2</v>
      </c>
      <c r="D5" s="13" t="s">
        <v>3</v>
      </c>
      <c r="E5" s="13" t="s">
        <v>4</v>
      </c>
      <c r="F5" s="14" t="s">
        <v>397</v>
      </c>
      <c r="G5" s="28" t="s">
        <v>398</v>
      </c>
      <c r="H5" s="33" t="s">
        <v>402</v>
      </c>
      <c r="I5" s="34" t="s">
        <v>403</v>
      </c>
      <c r="J5" s="30" t="s">
        <v>421</v>
      </c>
      <c r="K5" s="17" t="s">
        <v>422</v>
      </c>
      <c r="L5" s="19" t="s">
        <v>415</v>
      </c>
    </row>
    <row r="6" spans="1:12" s="4" customFormat="1" ht="15.75" thickBot="1" x14ac:dyDescent="0.3">
      <c r="A6" s="3"/>
      <c r="B6" s="7"/>
      <c r="C6" s="8"/>
      <c r="D6" s="15"/>
      <c r="E6" s="15"/>
      <c r="F6" s="16" t="s">
        <v>399</v>
      </c>
      <c r="G6" s="29" t="s">
        <v>400</v>
      </c>
      <c r="H6" s="35" t="s">
        <v>399</v>
      </c>
      <c r="I6" s="36" t="s">
        <v>404</v>
      </c>
      <c r="J6" s="31" t="s">
        <v>419</v>
      </c>
      <c r="K6" s="18" t="s">
        <v>420</v>
      </c>
      <c r="L6" s="32" t="s">
        <v>430</v>
      </c>
    </row>
    <row r="7" spans="1:12" x14ac:dyDescent="0.25">
      <c r="A7" s="3" t="s">
        <v>5</v>
      </c>
      <c r="B7" s="1" t="s">
        <v>6</v>
      </c>
      <c r="C7" s="1" t="s">
        <v>8</v>
      </c>
      <c r="D7" s="9">
        <v>100000</v>
      </c>
      <c r="E7" s="9"/>
      <c r="F7" s="9">
        <f>CEILING((D7*130/113.9),100)</f>
        <v>114200</v>
      </c>
      <c r="G7" s="9">
        <f>CEILING((E7*126.4/109.2),100)</f>
        <v>0</v>
      </c>
      <c r="H7" s="12">
        <f>F7</f>
        <v>114200</v>
      </c>
      <c r="I7" s="9">
        <f t="shared" ref="I7:I13" si="0">CEILING((G7*126.8/126.4),100)</f>
        <v>0</v>
      </c>
      <c r="J7" s="9">
        <f t="shared" ref="J7:J17" si="1">CEILING((H7*138.2/130),100)</f>
        <v>121500</v>
      </c>
      <c r="K7" s="9"/>
      <c r="L7" s="9">
        <f>J7+K7</f>
        <v>121500</v>
      </c>
    </row>
    <row r="8" spans="1:12" x14ac:dyDescent="0.25">
      <c r="A8" s="3" t="s">
        <v>10</v>
      </c>
      <c r="B8" s="1" t="s">
        <v>11</v>
      </c>
      <c r="C8" s="1" t="s">
        <v>12</v>
      </c>
      <c r="D8" s="9">
        <v>989967</v>
      </c>
      <c r="E8" s="9">
        <v>258186</v>
      </c>
      <c r="F8" s="9">
        <f>CEILING((D8*130/113.9),100)</f>
        <v>1130000</v>
      </c>
      <c r="G8" s="9">
        <f t="shared" ref="G8:G75" si="2">CEILING((E8*126.4/109.2),100)</f>
        <v>298900</v>
      </c>
      <c r="H8" s="12">
        <f t="shared" ref="H8:H74" si="3">F8</f>
        <v>1130000</v>
      </c>
      <c r="I8" s="9">
        <f t="shared" si="0"/>
        <v>299900</v>
      </c>
      <c r="J8" s="9">
        <f t="shared" si="1"/>
        <v>1201300</v>
      </c>
      <c r="K8" s="9">
        <f>CEILING((I8*131.5/126.8),100)</f>
        <v>311100</v>
      </c>
      <c r="L8" s="9">
        <f t="shared" ref="L8:L71" si="4">J8+K8</f>
        <v>1512400</v>
      </c>
    </row>
    <row r="9" spans="1:12" x14ac:dyDescent="0.25">
      <c r="A9" s="3" t="s">
        <v>13</v>
      </c>
      <c r="B9" s="1" t="s">
        <v>14</v>
      </c>
      <c r="C9" s="1" t="s">
        <v>15</v>
      </c>
      <c r="D9" s="9">
        <v>3050000</v>
      </c>
      <c r="E9" s="9"/>
      <c r="F9" s="9">
        <f t="shared" ref="F9:F76" si="5">CEILING((D9*130/113.9),100)</f>
        <v>3481200</v>
      </c>
      <c r="G9" s="9">
        <f t="shared" si="2"/>
        <v>0</v>
      </c>
      <c r="H9" s="12">
        <f t="shared" si="3"/>
        <v>3481200</v>
      </c>
      <c r="I9" s="9">
        <f t="shared" si="0"/>
        <v>0</v>
      </c>
      <c r="J9" s="9">
        <f t="shared" si="1"/>
        <v>3700800</v>
      </c>
      <c r="K9" s="9"/>
      <c r="L9" s="9">
        <f t="shared" si="4"/>
        <v>3700800</v>
      </c>
    </row>
    <row r="10" spans="1:12" x14ac:dyDescent="0.25">
      <c r="A10" s="3" t="s">
        <v>16</v>
      </c>
      <c r="B10" s="1" t="s">
        <v>17</v>
      </c>
      <c r="C10" s="1" t="s">
        <v>18</v>
      </c>
      <c r="D10" s="9">
        <v>2359805</v>
      </c>
      <c r="E10" s="9">
        <v>300339</v>
      </c>
      <c r="F10" s="9">
        <f t="shared" si="5"/>
        <v>2693400</v>
      </c>
      <c r="G10" s="9">
        <f t="shared" si="2"/>
        <v>347700</v>
      </c>
      <c r="H10" s="12">
        <f t="shared" si="3"/>
        <v>2693400</v>
      </c>
      <c r="I10" s="9">
        <f t="shared" si="0"/>
        <v>348900</v>
      </c>
      <c r="J10" s="9">
        <f t="shared" si="1"/>
        <v>2863300</v>
      </c>
      <c r="K10" s="9">
        <f>CEILING((I10*131.5/126.8),100)</f>
        <v>361900</v>
      </c>
      <c r="L10" s="9">
        <f t="shared" si="4"/>
        <v>3225200</v>
      </c>
    </row>
    <row r="11" spans="1:12" x14ac:dyDescent="0.25">
      <c r="A11" s="3" t="s">
        <v>19</v>
      </c>
      <c r="B11" s="1" t="s">
        <v>20</v>
      </c>
      <c r="C11" s="1" t="s">
        <v>21</v>
      </c>
      <c r="D11" s="9">
        <v>10000000</v>
      </c>
      <c r="E11" s="9"/>
      <c r="F11" s="9">
        <f t="shared" si="5"/>
        <v>11413600</v>
      </c>
      <c r="G11" s="9">
        <f t="shared" si="2"/>
        <v>0</v>
      </c>
      <c r="H11" s="12">
        <f t="shared" si="3"/>
        <v>11413600</v>
      </c>
      <c r="I11" s="9">
        <f t="shared" si="0"/>
        <v>0</v>
      </c>
      <c r="J11" s="9">
        <f t="shared" si="1"/>
        <v>12133600</v>
      </c>
      <c r="K11" s="9"/>
      <c r="L11" s="9">
        <f t="shared" si="4"/>
        <v>12133600</v>
      </c>
    </row>
    <row r="12" spans="1:12" x14ac:dyDescent="0.25">
      <c r="A12" s="3" t="s">
        <v>19</v>
      </c>
      <c r="B12" s="1" t="s">
        <v>22</v>
      </c>
      <c r="C12" s="1" t="s">
        <v>21</v>
      </c>
      <c r="D12" s="9">
        <v>60000</v>
      </c>
      <c r="E12" s="9"/>
      <c r="F12" s="9">
        <f t="shared" si="5"/>
        <v>68500</v>
      </c>
      <c r="G12" s="9">
        <f t="shared" si="2"/>
        <v>0</v>
      </c>
      <c r="H12" s="12">
        <f t="shared" si="3"/>
        <v>68500</v>
      </c>
      <c r="I12" s="9">
        <f t="shared" si="0"/>
        <v>0</v>
      </c>
      <c r="J12" s="9">
        <f t="shared" si="1"/>
        <v>72900</v>
      </c>
      <c r="K12" s="9"/>
      <c r="L12" s="9">
        <f t="shared" si="4"/>
        <v>72900</v>
      </c>
    </row>
    <row r="13" spans="1:12" x14ac:dyDescent="0.25">
      <c r="A13" s="3" t="s">
        <v>23</v>
      </c>
      <c r="B13" s="1" t="s">
        <v>24</v>
      </c>
      <c r="C13" s="1" t="s">
        <v>21</v>
      </c>
      <c r="D13" s="9"/>
      <c r="E13" s="9">
        <v>284531</v>
      </c>
      <c r="F13" s="9">
        <f t="shared" si="5"/>
        <v>0</v>
      </c>
      <c r="G13" s="9">
        <f t="shared" si="2"/>
        <v>329400</v>
      </c>
      <c r="H13" s="12">
        <f t="shared" si="3"/>
        <v>0</v>
      </c>
      <c r="I13" s="9">
        <f t="shared" si="0"/>
        <v>330500</v>
      </c>
      <c r="J13" s="9">
        <f t="shared" si="1"/>
        <v>0</v>
      </c>
      <c r="K13" s="9">
        <f>CEILING((I13*131.5/126.8),100)</f>
        <v>342800</v>
      </c>
      <c r="L13" s="9">
        <f t="shared" si="4"/>
        <v>342800</v>
      </c>
    </row>
    <row r="14" spans="1:12" x14ac:dyDescent="0.25">
      <c r="A14" s="3" t="s">
        <v>25</v>
      </c>
      <c r="B14" s="1" t="s">
        <v>26</v>
      </c>
      <c r="C14" s="1" t="s">
        <v>27</v>
      </c>
      <c r="D14" s="9">
        <v>180000</v>
      </c>
      <c r="E14" s="9"/>
      <c r="F14" s="9">
        <f t="shared" si="5"/>
        <v>205500</v>
      </c>
      <c r="G14" s="9">
        <f t="shared" si="2"/>
        <v>0</v>
      </c>
      <c r="H14" s="12">
        <f t="shared" si="3"/>
        <v>205500</v>
      </c>
      <c r="I14" s="9">
        <f t="shared" ref="I14:I80" si="6">CEILING((G14*126.8/126.4),100)</f>
        <v>0</v>
      </c>
      <c r="J14" s="9">
        <f t="shared" si="1"/>
        <v>218500</v>
      </c>
      <c r="K14" s="9"/>
      <c r="L14" s="9">
        <f t="shared" si="4"/>
        <v>218500</v>
      </c>
    </row>
    <row r="15" spans="1:12" x14ac:dyDescent="0.25">
      <c r="A15" s="3" t="s">
        <v>28</v>
      </c>
      <c r="B15" s="1" t="s">
        <v>26</v>
      </c>
      <c r="C15" s="1" t="s">
        <v>27</v>
      </c>
      <c r="D15" s="9">
        <v>180000</v>
      </c>
      <c r="E15" s="9"/>
      <c r="F15" s="9">
        <f t="shared" si="5"/>
        <v>205500</v>
      </c>
      <c r="G15" s="9">
        <f t="shared" si="2"/>
        <v>0</v>
      </c>
      <c r="H15" s="12">
        <f t="shared" si="3"/>
        <v>205500</v>
      </c>
      <c r="I15" s="9">
        <f t="shared" si="6"/>
        <v>0</v>
      </c>
      <c r="J15" s="9">
        <f t="shared" si="1"/>
        <v>218500</v>
      </c>
      <c r="K15" s="9"/>
      <c r="L15" s="9">
        <f t="shared" si="4"/>
        <v>218500</v>
      </c>
    </row>
    <row r="16" spans="1:12" x14ac:dyDescent="0.25">
      <c r="A16" s="3" t="s">
        <v>29</v>
      </c>
      <c r="B16" s="1" t="s">
        <v>30</v>
      </c>
      <c r="C16" s="1" t="s">
        <v>27</v>
      </c>
      <c r="D16" s="9">
        <v>180000</v>
      </c>
      <c r="E16" s="9"/>
      <c r="F16" s="9">
        <f t="shared" si="5"/>
        <v>205500</v>
      </c>
      <c r="G16" s="9">
        <f t="shared" si="2"/>
        <v>0</v>
      </c>
      <c r="H16" s="12">
        <f t="shared" si="3"/>
        <v>205500</v>
      </c>
      <c r="I16" s="9">
        <f t="shared" si="6"/>
        <v>0</v>
      </c>
      <c r="J16" s="9">
        <f t="shared" si="1"/>
        <v>218500</v>
      </c>
      <c r="K16" s="9"/>
      <c r="L16" s="9">
        <f t="shared" si="4"/>
        <v>218500</v>
      </c>
    </row>
    <row r="17" spans="1:12" x14ac:dyDescent="0.25">
      <c r="A17" s="3" t="s">
        <v>31</v>
      </c>
      <c r="B17" s="1" t="s">
        <v>32</v>
      </c>
      <c r="C17" s="1" t="s">
        <v>33</v>
      </c>
      <c r="D17" s="9">
        <v>3367040</v>
      </c>
      <c r="E17" s="9">
        <v>558525</v>
      </c>
      <c r="F17" s="9">
        <f t="shared" si="5"/>
        <v>3843000</v>
      </c>
      <c r="G17" s="9">
        <f t="shared" si="2"/>
        <v>646500</v>
      </c>
      <c r="H17" s="12">
        <f t="shared" si="3"/>
        <v>3843000</v>
      </c>
      <c r="I17" s="9">
        <f t="shared" si="6"/>
        <v>648600</v>
      </c>
      <c r="J17" s="9">
        <f t="shared" si="1"/>
        <v>4085500</v>
      </c>
      <c r="K17" s="9">
        <f>CEILING((I17*131.5/126.8),100)</f>
        <v>672700</v>
      </c>
      <c r="L17" s="9">
        <f t="shared" si="4"/>
        <v>4758200</v>
      </c>
    </row>
    <row r="18" spans="1:12" s="21" customFormat="1" x14ac:dyDescent="0.25">
      <c r="A18" s="38" t="s">
        <v>429</v>
      </c>
      <c r="B18" s="39" t="s">
        <v>423</v>
      </c>
      <c r="C18" s="39" t="s">
        <v>424</v>
      </c>
      <c r="D18" s="40"/>
      <c r="E18" s="40"/>
      <c r="F18" s="40"/>
      <c r="G18" s="40"/>
      <c r="H18" s="41"/>
      <c r="I18" s="40"/>
      <c r="J18" s="40">
        <f>CEILING((800000*138.2/130),100)</f>
        <v>850500</v>
      </c>
      <c r="K18" s="40"/>
      <c r="L18" s="9">
        <f t="shared" si="4"/>
        <v>850500</v>
      </c>
    </row>
    <row r="19" spans="1:12" x14ac:dyDescent="0.25">
      <c r="A19" s="3" t="s">
        <v>34</v>
      </c>
      <c r="B19" s="37" t="s">
        <v>35</v>
      </c>
      <c r="C19" s="1" t="s">
        <v>36</v>
      </c>
      <c r="D19" s="9">
        <v>2031735</v>
      </c>
      <c r="E19" s="9">
        <v>442604</v>
      </c>
      <c r="F19" s="9">
        <f t="shared" si="5"/>
        <v>2319000</v>
      </c>
      <c r="G19" s="9">
        <f t="shared" si="2"/>
        <v>512400</v>
      </c>
      <c r="H19" s="12">
        <f t="shared" si="3"/>
        <v>2319000</v>
      </c>
      <c r="I19" s="9">
        <f t="shared" si="6"/>
        <v>514100</v>
      </c>
      <c r="J19" s="9">
        <f t="shared" ref="J19:J42" si="7">CEILING((H19*138.2/130),100)</f>
        <v>2465300</v>
      </c>
      <c r="K19" s="9">
        <f>CEILING((I19*131.5/126.8),100)</f>
        <v>533200</v>
      </c>
      <c r="L19" s="9">
        <f t="shared" si="4"/>
        <v>2998500</v>
      </c>
    </row>
    <row r="20" spans="1:12" x14ac:dyDescent="0.25">
      <c r="A20" s="3" t="s">
        <v>37</v>
      </c>
      <c r="B20" s="1" t="s">
        <v>38</v>
      </c>
      <c r="C20" s="1" t="s">
        <v>36</v>
      </c>
      <c r="D20" s="9">
        <v>650000</v>
      </c>
      <c r="E20" s="9"/>
      <c r="F20" s="9">
        <f t="shared" si="5"/>
        <v>741900</v>
      </c>
      <c r="G20" s="9">
        <f t="shared" si="2"/>
        <v>0</v>
      </c>
      <c r="H20" s="12">
        <f t="shared" si="3"/>
        <v>741900</v>
      </c>
      <c r="I20" s="9">
        <f t="shared" si="6"/>
        <v>0</v>
      </c>
      <c r="J20" s="9">
        <f t="shared" si="7"/>
        <v>788700</v>
      </c>
      <c r="K20" s="9">
        <f>CEILING((I20*131.5/126.8),100)</f>
        <v>0</v>
      </c>
      <c r="L20" s="9">
        <f t="shared" si="4"/>
        <v>788700</v>
      </c>
    </row>
    <row r="21" spans="1:12" x14ac:dyDescent="0.25">
      <c r="A21" s="38" t="s">
        <v>39</v>
      </c>
      <c r="B21" s="39" t="s">
        <v>40</v>
      </c>
      <c r="C21" s="39" t="s">
        <v>41</v>
      </c>
      <c r="D21" s="9">
        <v>210000</v>
      </c>
      <c r="E21" s="22">
        <v>42153</v>
      </c>
      <c r="F21" s="9">
        <f t="shared" si="5"/>
        <v>239700</v>
      </c>
      <c r="G21" s="9">
        <f t="shared" si="2"/>
        <v>48800</v>
      </c>
      <c r="H21" s="12">
        <f t="shared" si="3"/>
        <v>239700</v>
      </c>
      <c r="I21" s="40">
        <v>0</v>
      </c>
      <c r="J21" s="9">
        <f t="shared" si="7"/>
        <v>254900</v>
      </c>
      <c r="K21" s="9">
        <f>CEILING((I21*131.5/126.8),100)</f>
        <v>0</v>
      </c>
      <c r="L21" s="9">
        <f t="shared" si="4"/>
        <v>254900</v>
      </c>
    </row>
    <row r="22" spans="1:12" x14ac:dyDescent="0.25">
      <c r="A22" s="3" t="s">
        <v>42</v>
      </c>
      <c r="B22" s="1" t="s">
        <v>43</v>
      </c>
      <c r="C22" s="1" t="s">
        <v>44</v>
      </c>
      <c r="D22" s="9">
        <v>2650000</v>
      </c>
      <c r="E22" s="9">
        <v>479487</v>
      </c>
      <c r="F22" s="9">
        <f t="shared" si="5"/>
        <v>3024600</v>
      </c>
      <c r="G22" s="9">
        <f t="shared" si="2"/>
        <v>555100</v>
      </c>
      <c r="H22" s="12">
        <f t="shared" si="3"/>
        <v>3024600</v>
      </c>
      <c r="I22" s="9">
        <f t="shared" si="6"/>
        <v>556900</v>
      </c>
      <c r="J22" s="9">
        <f t="shared" si="7"/>
        <v>3215400</v>
      </c>
      <c r="K22" s="9">
        <f>CEILING((I22*131.5/126.8),100)</f>
        <v>577600</v>
      </c>
      <c r="L22" s="9">
        <f t="shared" si="4"/>
        <v>3793000</v>
      </c>
    </row>
    <row r="23" spans="1:12" x14ac:dyDescent="0.25">
      <c r="A23" s="3" t="s">
        <v>45</v>
      </c>
      <c r="B23" s="1" t="s">
        <v>46</v>
      </c>
      <c r="C23" s="1" t="s">
        <v>47</v>
      </c>
      <c r="D23" s="9">
        <v>430000</v>
      </c>
      <c r="E23" s="9">
        <v>42153</v>
      </c>
      <c r="F23" s="9">
        <f t="shared" si="5"/>
        <v>490800</v>
      </c>
      <c r="G23" s="9">
        <f t="shared" si="2"/>
        <v>48800</v>
      </c>
      <c r="H23" s="12">
        <f t="shared" si="3"/>
        <v>490800</v>
      </c>
      <c r="I23" s="9">
        <f t="shared" si="6"/>
        <v>49000</v>
      </c>
      <c r="J23" s="9">
        <f t="shared" si="7"/>
        <v>521800</v>
      </c>
      <c r="K23" s="9">
        <f>CEILING((I23*131.5/126.8),100)</f>
        <v>50900</v>
      </c>
      <c r="L23" s="9">
        <f t="shared" si="4"/>
        <v>572700</v>
      </c>
    </row>
    <row r="24" spans="1:12" x14ac:dyDescent="0.25">
      <c r="A24" s="3" t="s">
        <v>48</v>
      </c>
      <c r="B24" s="1" t="s">
        <v>49</v>
      </c>
      <c r="C24" s="1" t="s">
        <v>47</v>
      </c>
      <c r="D24" s="9">
        <v>80000</v>
      </c>
      <c r="E24" s="9"/>
      <c r="F24" s="9">
        <f t="shared" si="5"/>
        <v>91400</v>
      </c>
      <c r="G24" s="9">
        <f t="shared" si="2"/>
        <v>0</v>
      </c>
      <c r="H24" s="12">
        <f t="shared" si="3"/>
        <v>91400</v>
      </c>
      <c r="I24" s="9">
        <f t="shared" si="6"/>
        <v>0</v>
      </c>
      <c r="J24" s="9">
        <f t="shared" si="7"/>
        <v>97200</v>
      </c>
      <c r="K24" s="9"/>
      <c r="L24" s="9">
        <f t="shared" si="4"/>
        <v>97200</v>
      </c>
    </row>
    <row r="25" spans="1:12" x14ac:dyDescent="0.25">
      <c r="A25" s="3" t="s">
        <v>50</v>
      </c>
      <c r="B25" s="1" t="s">
        <v>51</v>
      </c>
      <c r="C25" s="1" t="s">
        <v>47</v>
      </c>
      <c r="D25" s="9">
        <v>235000</v>
      </c>
      <c r="E25" s="9">
        <v>73768</v>
      </c>
      <c r="F25" s="9">
        <f t="shared" si="5"/>
        <v>268300</v>
      </c>
      <c r="G25" s="9">
        <f t="shared" si="2"/>
        <v>85400</v>
      </c>
      <c r="H25" s="12">
        <f t="shared" si="3"/>
        <v>268300</v>
      </c>
      <c r="I25" s="9">
        <f t="shared" si="6"/>
        <v>85700</v>
      </c>
      <c r="J25" s="9">
        <f t="shared" si="7"/>
        <v>285300</v>
      </c>
      <c r="K25" s="9">
        <f>CEILING((I25*131.5/126.8),100)</f>
        <v>88900</v>
      </c>
      <c r="L25" s="9">
        <f t="shared" si="4"/>
        <v>374200</v>
      </c>
    </row>
    <row r="26" spans="1:12" x14ac:dyDescent="0.25">
      <c r="A26" s="3" t="s">
        <v>52</v>
      </c>
      <c r="B26" s="1" t="s">
        <v>53</v>
      </c>
      <c r="C26" s="1" t="s">
        <v>47</v>
      </c>
      <c r="D26" s="9">
        <v>10000</v>
      </c>
      <c r="E26" s="9"/>
      <c r="F26" s="9">
        <f t="shared" si="5"/>
        <v>11500</v>
      </c>
      <c r="G26" s="9">
        <f t="shared" si="2"/>
        <v>0</v>
      </c>
      <c r="H26" s="12">
        <f t="shared" si="3"/>
        <v>11500</v>
      </c>
      <c r="I26" s="9">
        <f t="shared" si="6"/>
        <v>0</v>
      </c>
      <c r="J26" s="9">
        <f t="shared" si="7"/>
        <v>12300</v>
      </c>
      <c r="K26" s="9"/>
      <c r="L26" s="9">
        <f t="shared" si="4"/>
        <v>12300</v>
      </c>
    </row>
    <row r="27" spans="1:12" x14ac:dyDescent="0.25">
      <c r="A27" s="3" t="s">
        <v>54</v>
      </c>
      <c r="B27" s="1" t="s">
        <v>55</v>
      </c>
      <c r="C27" s="1" t="s">
        <v>56</v>
      </c>
      <c r="D27" s="9">
        <v>4775000</v>
      </c>
      <c r="E27" s="9"/>
      <c r="F27" s="9">
        <f t="shared" si="5"/>
        <v>5450000</v>
      </c>
      <c r="G27" s="9">
        <f t="shared" si="2"/>
        <v>0</v>
      </c>
      <c r="H27" s="12">
        <f t="shared" si="3"/>
        <v>5450000</v>
      </c>
      <c r="I27" s="9">
        <f t="shared" si="6"/>
        <v>0</v>
      </c>
      <c r="J27" s="9">
        <f t="shared" si="7"/>
        <v>5793800</v>
      </c>
      <c r="K27" s="9"/>
      <c r="L27" s="9">
        <f t="shared" si="4"/>
        <v>5793800</v>
      </c>
    </row>
    <row r="28" spans="1:12" x14ac:dyDescent="0.25">
      <c r="A28" s="3" t="s">
        <v>57</v>
      </c>
      <c r="B28" s="1" t="s">
        <v>58</v>
      </c>
      <c r="C28" s="1" t="s">
        <v>59</v>
      </c>
      <c r="D28" s="9">
        <v>700000</v>
      </c>
      <c r="E28" s="9">
        <v>68499</v>
      </c>
      <c r="F28" s="9">
        <f t="shared" si="5"/>
        <v>799000</v>
      </c>
      <c r="G28" s="9">
        <f t="shared" si="2"/>
        <v>79300</v>
      </c>
      <c r="H28" s="12">
        <f t="shared" si="3"/>
        <v>799000</v>
      </c>
      <c r="I28" s="9">
        <f t="shared" si="6"/>
        <v>79600</v>
      </c>
      <c r="J28" s="9">
        <f t="shared" si="7"/>
        <v>849400</v>
      </c>
      <c r="K28" s="9">
        <f>CEILING((I28*131.5/126.8),100)</f>
        <v>82600</v>
      </c>
      <c r="L28" s="9">
        <f t="shared" si="4"/>
        <v>932000</v>
      </c>
    </row>
    <row r="29" spans="1:12" x14ac:dyDescent="0.25">
      <c r="A29" s="3" t="s">
        <v>60</v>
      </c>
      <c r="B29" s="1" t="s">
        <v>61</v>
      </c>
      <c r="C29" s="1" t="s">
        <v>62</v>
      </c>
      <c r="D29" s="9">
        <v>4350000</v>
      </c>
      <c r="E29" s="9"/>
      <c r="F29" s="9">
        <f t="shared" si="5"/>
        <v>4964900</v>
      </c>
      <c r="G29" s="9">
        <f t="shared" si="2"/>
        <v>0</v>
      </c>
      <c r="H29" s="12">
        <f t="shared" si="3"/>
        <v>4964900</v>
      </c>
      <c r="I29" s="9">
        <f t="shared" si="6"/>
        <v>0</v>
      </c>
      <c r="J29" s="9">
        <f t="shared" si="7"/>
        <v>5278100</v>
      </c>
      <c r="K29" s="9"/>
      <c r="L29" s="9">
        <f t="shared" si="4"/>
        <v>5278100</v>
      </c>
    </row>
    <row r="30" spans="1:12" x14ac:dyDescent="0.25">
      <c r="A30" s="3" t="s">
        <v>60</v>
      </c>
      <c r="B30" s="1" t="s">
        <v>63</v>
      </c>
      <c r="C30" s="1" t="s">
        <v>62</v>
      </c>
      <c r="D30" s="9">
        <v>240000</v>
      </c>
      <c r="E30" s="9"/>
      <c r="F30" s="9">
        <f t="shared" si="5"/>
        <v>274000</v>
      </c>
      <c r="G30" s="9">
        <f t="shared" si="2"/>
        <v>0</v>
      </c>
      <c r="H30" s="12">
        <f t="shared" si="3"/>
        <v>274000</v>
      </c>
      <c r="I30" s="9">
        <f t="shared" si="6"/>
        <v>0</v>
      </c>
      <c r="J30" s="9">
        <f t="shared" si="7"/>
        <v>291300</v>
      </c>
      <c r="K30" s="9"/>
      <c r="L30" s="9">
        <f t="shared" si="4"/>
        <v>291300</v>
      </c>
    </row>
    <row r="31" spans="1:12" x14ac:dyDescent="0.25">
      <c r="A31" s="3" t="s">
        <v>60</v>
      </c>
      <c r="B31" s="1" t="s">
        <v>64</v>
      </c>
      <c r="C31" s="1" t="s">
        <v>62</v>
      </c>
      <c r="D31" s="9">
        <v>340000</v>
      </c>
      <c r="E31" s="9"/>
      <c r="F31" s="9">
        <f t="shared" si="5"/>
        <v>388100</v>
      </c>
      <c r="G31" s="9">
        <f t="shared" si="2"/>
        <v>0</v>
      </c>
      <c r="H31" s="12">
        <f t="shared" si="3"/>
        <v>388100</v>
      </c>
      <c r="I31" s="9">
        <f t="shared" si="6"/>
        <v>0</v>
      </c>
      <c r="J31" s="9">
        <f t="shared" si="7"/>
        <v>412600</v>
      </c>
      <c r="K31" s="9"/>
      <c r="L31" s="9">
        <f t="shared" si="4"/>
        <v>412600</v>
      </c>
    </row>
    <row r="32" spans="1:12" x14ac:dyDescent="0.25">
      <c r="A32" s="3" t="s">
        <v>65</v>
      </c>
      <c r="B32" s="1" t="s">
        <v>66</v>
      </c>
      <c r="C32" s="1" t="s">
        <v>7</v>
      </c>
      <c r="D32" s="9">
        <v>360000</v>
      </c>
      <c r="E32" s="9"/>
      <c r="F32" s="9">
        <f t="shared" si="5"/>
        <v>410900</v>
      </c>
      <c r="G32" s="9">
        <f t="shared" si="2"/>
        <v>0</v>
      </c>
      <c r="H32" s="12">
        <f t="shared" si="3"/>
        <v>410900</v>
      </c>
      <c r="I32" s="9">
        <f t="shared" si="6"/>
        <v>0</v>
      </c>
      <c r="J32" s="9">
        <f t="shared" si="7"/>
        <v>436900</v>
      </c>
      <c r="K32" s="9"/>
      <c r="L32" s="9">
        <f t="shared" si="4"/>
        <v>436900</v>
      </c>
    </row>
    <row r="33" spans="1:12" x14ac:dyDescent="0.25">
      <c r="A33" s="3" t="s">
        <v>67</v>
      </c>
      <c r="B33" s="1" t="s">
        <v>68</v>
      </c>
      <c r="C33" s="1" t="s">
        <v>69</v>
      </c>
      <c r="D33" s="9">
        <v>1325000</v>
      </c>
      <c r="E33" s="9"/>
      <c r="F33" s="9">
        <f t="shared" si="5"/>
        <v>1512300</v>
      </c>
      <c r="G33" s="9">
        <f t="shared" si="2"/>
        <v>0</v>
      </c>
      <c r="H33" s="12">
        <f t="shared" si="3"/>
        <v>1512300</v>
      </c>
      <c r="I33" s="9">
        <f t="shared" si="6"/>
        <v>0</v>
      </c>
      <c r="J33" s="9">
        <f t="shared" si="7"/>
        <v>1607700</v>
      </c>
      <c r="K33" s="9"/>
      <c r="L33" s="9">
        <f t="shared" si="4"/>
        <v>1607700</v>
      </c>
    </row>
    <row r="34" spans="1:12" x14ac:dyDescent="0.25">
      <c r="A34" s="3" t="s">
        <v>70</v>
      </c>
      <c r="B34" s="1" t="s">
        <v>71</v>
      </c>
      <c r="C34" s="1" t="s">
        <v>69</v>
      </c>
      <c r="D34" s="9">
        <v>3608775</v>
      </c>
      <c r="E34" s="9">
        <v>927152</v>
      </c>
      <c r="F34" s="9">
        <f t="shared" si="5"/>
        <v>4118900</v>
      </c>
      <c r="G34" s="9">
        <f t="shared" si="2"/>
        <v>1073200</v>
      </c>
      <c r="H34" s="12">
        <f t="shared" si="3"/>
        <v>4118900</v>
      </c>
      <c r="I34" s="9">
        <f t="shared" si="6"/>
        <v>1076600</v>
      </c>
      <c r="J34" s="9">
        <f t="shared" si="7"/>
        <v>4378800</v>
      </c>
      <c r="K34" s="9">
        <f>CEILING((I34*131.5/126.8),100)</f>
        <v>1116600</v>
      </c>
      <c r="L34" s="9">
        <f t="shared" si="4"/>
        <v>5495400</v>
      </c>
    </row>
    <row r="35" spans="1:12" x14ac:dyDescent="0.25">
      <c r="A35" s="3" t="s">
        <v>72</v>
      </c>
      <c r="B35" s="1" t="s">
        <v>73</v>
      </c>
      <c r="C35" s="1" t="s">
        <v>7</v>
      </c>
      <c r="D35" s="9"/>
      <c r="E35" s="9">
        <v>200000</v>
      </c>
      <c r="F35" s="9">
        <f t="shared" si="5"/>
        <v>0</v>
      </c>
      <c r="G35" s="9">
        <f t="shared" si="2"/>
        <v>231600</v>
      </c>
      <c r="H35" s="12">
        <f t="shared" si="3"/>
        <v>0</v>
      </c>
      <c r="I35" s="9">
        <f t="shared" si="6"/>
        <v>232400</v>
      </c>
      <c r="J35" s="9">
        <f t="shared" si="7"/>
        <v>0</v>
      </c>
      <c r="K35" s="9">
        <f>CEILING((I35*131.5/126.8),100)</f>
        <v>241100</v>
      </c>
      <c r="L35" s="9">
        <f t="shared" si="4"/>
        <v>241100</v>
      </c>
    </row>
    <row r="36" spans="1:12" x14ac:dyDescent="0.25">
      <c r="A36" s="3" t="s">
        <v>74</v>
      </c>
      <c r="B36" s="1" t="s">
        <v>75</v>
      </c>
      <c r="C36" s="1" t="s">
        <v>76</v>
      </c>
      <c r="D36" s="9">
        <v>3050480</v>
      </c>
      <c r="E36" s="9">
        <v>616485</v>
      </c>
      <c r="F36" s="9">
        <f t="shared" si="5"/>
        <v>3481700</v>
      </c>
      <c r="G36" s="9">
        <f t="shared" si="2"/>
        <v>713600</v>
      </c>
      <c r="H36" s="12">
        <f t="shared" si="3"/>
        <v>3481700</v>
      </c>
      <c r="I36" s="9">
        <f t="shared" si="6"/>
        <v>715900</v>
      </c>
      <c r="J36" s="9">
        <f t="shared" si="7"/>
        <v>3701400</v>
      </c>
      <c r="K36" s="9">
        <f>CEILING((I36*131.5/126.8),100)</f>
        <v>742500</v>
      </c>
      <c r="L36" s="9">
        <f t="shared" si="4"/>
        <v>4443900</v>
      </c>
    </row>
    <row r="37" spans="1:12" x14ac:dyDescent="0.25">
      <c r="A37" s="3" t="s">
        <v>77</v>
      </c>
      <c r="B37" s="1" t="s">
        <v>78</v>
      </c>
      <c r="C37" s="1" t="s">
        <v>79</v>
      </c>
      <c r="D37" s="9">
        <v>400000</v>
      </c>
      <c r="E37" s="9">
        <v>52691</v>
      </c>
      <c r="F37" s="9">
        <f t="shared" si="5"/>
        <v>456600</v>
      </c>
      <c r="G37" s="9">
        <f t="shared" si="2"/>
        <v>61000</v>
      </c>
      <c r="H37" s="12">
        <f t="shared" si="3"/>
        <v>456600</v>
      </c>
      <c r="I37" s="9">
        <f t="shared" si="6"/>
        <v>61200</v>
      </c>
      <c r="J37" s="9">
        <f t="shared" si="7"/>
        <v>485500</v>
      </c>
      <c r="K37" s="9">
        <f>CEILING((I37*131.5/126.8),100)</f>
        <v>63500</v>
      </c>
      <c r="L37" s="9">
        <f t="shared" si="4"/>
        <v>549000</v>
      </c>
    </row>
    <row r="38" spans="1:12" x14ac:dyDescent="0.25">
      <c r="A38" s="3" t="s">
        <v>80</v>
      </c>
      <c r="B38" s="1" t="s">
        <v>81</v>
      </c>
      <c r="C38" s="1" t="s">
        <v>82</v>
      </c>
      <c r="D38" s="9">
        <v>1381350</v>
      </c>
      <c r="E38" s="9">
        <v>410990</v>
      </c>
      <c r="F38" s="9">
        <f t="shared" si="5"/>
        <v>1576700</v>
      </c>
      <c r="G38" s="9">
        <f t="shared" si="2"/>
        <v>475800</v>
      </c>
      <c r="H38" s="12">
        <f t="shared" si="3"/>
        <v>1576700</v>
      </c>
      <c r="I38" s="9">
        <f t="shared" si="6"/>
        <v>477400</v>
      </c>
      <c r="J38" s="9">
        <f t="shared" si="7"/>
        <v>1676200</v>
      </c>
      <c r="K38" s="9">
        <f>CEILING((I38*131.5/126.8),100)</f>
        <v>495100</v>
      </c>
      <c r="L38" s="9">
        <f t="shared" si="4"/>
        <v>2171300</v>
      </c>
    </row>
    <row r="39" spans="1:12" x14ac:dyDescent="0.25">
      <c r="A39" s="3" t="s">
        <v>83</v>
      </c>
      <c r="B39" s="1" t="s">
        <v>84</v>
      </c>
      <c r="C39" s="1" t="s">
        <v>82</v>
      </c>
      <c r="D39" s="9">
        <v>633119</v>
      </c>
      <c r="E39" s="9"/>
      <c r="F39" s="9">
        <f t="shared" si="5"/>
        <v>722700</v>
      </c>
      <c r="G39" s="9">
        <f t="shared" si="2"/>
        <v>0</v>
      </c>
      <c r="H39" s="12">
        <f t="shared" si="3"/>
        <v>722700</v>
      </c>
      <c r="I39" s="9">
        <f t="shared" si="6"/>
        <v>0</v>
      </c>
      <c r="J39" s="9">
        <f t="shared" si="7"/>
        <v>768300</v>
      </c>
      <c r="K39" s="9"/>
      <c r="L39" s="9">
        <f t="shared" si="4"/>
        <v>768300</v>
      </c>
    </row>
    <row r="40" spans="1:12" x14ac:dyDescent="0.25">
      <c r="A40" s="3" t="s">
        <v>85</v>
      </c>
      <c r="B40" s="1" t="s">
        <v>86</v>
      </c>
      <c r="C40" s="1" t="s">
        <v>82</v>
      </c>
      <c r="D40" s="9">
        <v>22800000</v>
      </c>
      <c r="E40" s="9">
        <v>4215278</v>
      </c>
      <c r="F40" s="9">
        <f t="shared" si="5"/>
        <v>26022900</v>
      </c>
      <c r="G40" s="9">
        <f t="shared" si="2"/>
        <v>4879300</v>
      </c>
      <c r="H40" s="12">
        <f t="shared" si="3"/>
        <v>26022900</v>
      </c>
      <c r="I40" s="9">
        <f t="shared" si="6"/>
        <v>4894800</v>
      </c>
      <c r="J40" s="9">
        <f t="shared" si="7"/>
        <v>27664400</v>
      </c>
      <c r="K40" s="9">
        <f>CEILING((I40*131.5/126.8),100)</f>
        <v>5076300</v>
      </c>
      <c r="L40" s="9">
        <f t="shared" si="4"/>
        <v>32740700</v>
      </c>
    </row>
    <row r="41" spans="1:12" x14ac:dyDescent="0.25">
      <c r="A41" s="3" t="s">
        <v>87</v>
      </c>
      <c r="B41" s="1" t="s">
        <v>88</v>
      </c>
      <c r="C41" s="1" t="s">
        <v>89</v>
      </c>
      <c r="D41" s="9">
        <v>2850000</v>
      </c>
      <c r="E41" s="9"/>
      <c r="F41" s="9">
        <f t="shared" si="5"/>
        <v>3252900</v>
      </c>
      <c r="G41" s="9">
        <f t="shared" si="2"/>
        <v>0</v>
      </c>
      <c r="H41" s="12">
        <f t="shared" si="3"/>
        <v>3252900</v>
      </c>
      <c r="I41" s="9">
        <f t="shared" si="6"/>
        <v>0</v>
      </c>
      <c r="J41" s="9">
        <f t="shared" si="7"/>
        <v>3458100</v>
      </c>
      <c r="K41" s="9"/>
      <c r="L41" s="9">
        <f t="shared" si="4"/>
        <v>3458100</v>
      </c>
    </row>
    <row r="42" spans="1:12" x14ac:dyDescent="0.25">
      <c r="A42" s="3" t="s">
        <v>90</v>
      </c>
      <c r="B42" s="1" t="s">
        <v>91</v>
      </c>
      <c r="C42" s="1" t="s">
        <v>92</v>
      </c>
      <c r="D42" s="9">
        <v>1870000</v>
      </c>
      <c r="E42" s="9"/>
      <c r="F42" s="9">
        <f t="shared" si="5"/>
        <v>2134400</v>
      </c>
      <c r="G42" s="9">
        <f t="shared" si="2"/>
        <v>0</v>
      </c>
      <c r="H42" s="12">
        <f t="shared" si="3"/>
        <v>2134400</v>
      </c>
      <c r="I42" s="9">
        <f t="shared" si="6"/>
        <v>0</v>
      </c>
      <c r="J42" s="9">
        <f t="shared" si="7"/>
        <v>2269100</v>
      </c>
      <c r="K42" s="9"/>
      <c r="L42" s="9">
        <f t="shared" si="4"/>
        <v>2269100</v>
      </c>
    </row>
    <row r="43" spans="1:12" s="21" customFormat="1" x14ac:dyDescent="0.25">
      <c r="A43" s="38" t="s">
        <v>425</v>
      </c>
      <c r="B43" s="39" t="s">
        <v>426</v>
      </c>
      <c r="C43" s="39" t="s">
        <v>95</v>
      </c>
      <c r="D43" s="40"/>
      <c r="E43" s="40"/>
      <c r="F43" s="40"/>
      <c r="G43" s="40"/>
      <c r="H43" s="41"/>
      <c r="I43" s="40"/>
      <c r="J43" s="40">
        <f>CEILING((1300000*138.2/130),100)</f>
        <v>1382000</v>
      </c>
      <c r="K43" s="20"/>
      <c r="L43" s="9">
        <f t="shared" si="4"/>
        <v>1382000</v>
      </c>
    </row>
    <row r="44" spans="1:12" x14ac:dyDescent="0.25">
      <c r="A44" s="3" t="s">
        <v>93</v>
      </c>
      <c r="B44" s="1" t="s">
        <v>96</v>
      </c>
      <c r="C44" s="1" t="s">
        <v>95</v>
      </c>
      <c r="D44" s="22">
        <v>320000</v>
      </c>
      <c r="E44" s="9"/>
      <c r="F44" s="9">
        <f>CEILING((D44*130/113.9),100)</f>
        <v>365300</v>
      </c>
      <c r="G44" s="9">
        <f>CEILING((E44*126.4/109.2),100)</f>
        <v>0</v>
      </c>
      <c r="H44" s="12">
        <f>F44</f>
        <v>365300</v>
      </c>
      <c r="I44" s="9">
        <f>CEILING((G44*126.8/126.4),100)</f>
        <v>0</v>
      </c>
      <c r="J44" s="9">
        <f t="shared" ref="J44:J57" si="8">CEILING((H44*138.2/130),100)</f>
        <v>388400</v>
      </c>
      <c r="K44" s="9"/>
      <c r="L44" s="9">
        <f t="shared" si="4"/>
        <v>388400</v>
      </c>
    </row>
    <row r="45" spans="1:12" x14ac:dyDescent="0.25">
      <c r="A45" s="3" t="s">
        <v>93</v>
      </c>
      <c r="B45" s="1" t="s">
        <v>94</v>
      </c>
      <c r="C45" s="1" t="s">
        <v>95</v>
      </c>
      <c r="D45" s="9">
        <v>5467842</v>
      </c>
      <c r="E45" s="9">
        <v>1043281</v>
      </c>
      <c r="F45" s="9">
        <f t="shared" si="5"/>
        <v>6240800</v>
      </c>
      <c r="G45" s="9">
        <f t="shared" si="2"/>
        <v>1207700</v>
      </c>
      <c r="H45" s="12">
        <f t="shared" si="3"/>
        <v>6240800</v>
      </c>
      <c r="I45" s="9">
        <f t="shared" si="6"/>
        <v>1211600</v>
      </c>
      <c r="J45" s="9">
        <f t="shared" si="8"/>
        <v>6634500</v>
      </c>
      <c r="K45" s="9">
        <f t="shared" ref="K45:K52" si="9">CEILING((I45*131.5/126.8),100)</f>
        <v>1256600</v>
      </c>
      <c r="L45" s="9">
        <f t="shared" si="4"/>
        <v>7891100</v>
      </c>
    </row>
    <row r="46" spans="1:12" x14ac:dyDescent="0.25">
      <c r="A46" s="3" t="s">
        <v>97</v>
      </c>
      <c r="B46" s="1" t="s">
        <v>98</v>
      </c>
      <c r="C46" s="1" t="s">
        <v>95</v>
      </c>
      <c r="D46" s="9">
        <v>4200000</v>
      </c>
      <c r="E46" s="9">
        <v>648099</v>
      </c>
      <c r="F46" s="9">
        <f t="shared" si="5"/>
        <v>4793700</v>
      </c>
      <c r="G46" s="9">
        <f t="shared" si="2"/>
        <v>750200</v>
      </c>
      <c r="H46" s="12">
        <f t="shared" si="3"/>
        <v>4793700</v>
      </c>
      <c r="I46" s="9">
        <f t="shared" si="6"/>
        <v>752600</v>
      </c>
      <c r="J46" s="9">
        <f t="shared" si="8"/>
        <v>5096100</v>
      </c>
      <c r="K46" s="9">
        <f t="shared" si="9"/>
        <v>780500</v>
      </c>
      <c r="L46" s="9">
        <f t="shared" si="4"/>
        <v>5876600</v>
      </c>
    </row>
    <row r="47" spans="1:12" x14ac:dyDescent="0.25">
      <c r="A47" s="3" t="s">
        <v>99</v>
      </c>
      <c r="B47" s="1" t="s">
        <v>100</v>
      </c>
      <c r="C47" s="1" t="s">
        <v>101</v>
      </c>
      <c r="D47" s="9">
        <v>15450000</v>
      </c>
      <c r="E47" s="9">
        <v>3161458</v>
      </c>
      <c r="F47" s="9">
        <f t="shared" si="5"/>
        <v>17633900</v>
      </c>
      <c r="G47" s="9">
        <f t="shared" si="2"/>
        <v>3659500</v>
      </c>
      <c r="H47" s="12">
        <f t="shared" si="3"/>
        <v>17633900</v>
      </c>
      <c r="I47" s="9">
        <f t="shared" si="6"/>
        <v>3671100</v>
      </c>
      <c r="J47" s="9">
        <f t="shared" si="8"/>
        <v>18746200</v>
      </c>
      <c r="K47" s="9">
        <f t="shared" si="9"/>
        <v>3807200</v>
      </c>
      <c r="L47" s="9">
        <f t="shared" si="4"/>
        <v>22553400</v>
      </c>
    </row>
    <row r="48" spans="1:12" x14ac:dyDescent="0.25">
      <c r="A48" s="3" t="s">
        <v>102</v>
      </c>
      <c r="B48" s="1" t="s">
        <v>103</v>
      </c>
      <c r="C48" s="1" t="s">
        <v>101</v>
      </c>
      <c r="D48" s="9">
        <v>725000</v>
      </c>
      <c r="E48" s="9">
        <v>115920</v>
      </c>
      <c r="F48" s="9">
        <f t="shared" si="5"/>
        <v>827500</v>
      </c>
      <c r="G48" s="9">
        <f t="shared" si="2"/>
        <v>134200</v>
      </c>
      <c r="H48" s="12">
        <f t="shared" si="3"/>
        <v>827500</v>
      </c>
      <c r="I48" s="9">
        <f t="shared" si="6"/>
        <v>134700</v>
      </c>
      <c r="J48" s="9">
        <f t="shared" si="8"/>
        <v>879700</v>
      </c>
      <c r="K48" s="9">
        <f t="shared" si="9"/>
        <v>139700</v>
      </c>
      <c r="L48" s="9">
        <f t="shared" si="4"/>
        <v>1019400</v>
      </c>
    </row>
    <row r="49" spans="1:12" x14ac:dyDescent="0.25">
      <c r="A49" s="3" t="s">
        <v>104</v>
      </c>
      <c r="B49" s="1" t="s">
        <v>105</v>
      </c>
      <c r="C49" s="1" t="s">
        <v>106</v>
      </c>
      <c r="D49" s="9">
        <v>2946878</v>
      </c>
      <c r="E49" s="9">
        <v>611216</v>
      </c>
      <c r="F49" s="9">
        <f t="shared" si="5"/>
        <v>3363500</v>
      </c>
      <c r="G49" s="9">
        <f t="shared" si="2"/>
        <v>707500</v>
      </c>
      <c r="H49" s="12">
        <f t="shared" si="3"/>
        <v>3363500</v>
      </c>
      <c r="I49" s="9">
        <f t="shared" si="6"/>
        <v>709800</v>
      </c>
      <c r="J49" s="9">
        <f t="shared" si="8"/>
        <v>3575700</v>
      </c>
      <c r="K49" s="9">
        <f t="shared" si="9"/>
        <v>736200</v>
      </c>
      <c r="L49" s="9">
        <f t="shared" si="4"/>
        <v>4311900</v>
      </c>
    </row>
    <row r="50" spans="1:12" x14ac:dyDescent="0.25">
      <c r="A50" s="3" t="s">
        <v>107</v>
      </c>
      <c r="B50" s="1" t="s">
        <v>108</v>
      </c>
      <c r="C50" s="1" t="s">
        <v>106</v>
      </c>
      <c r="D50" s="9">
        <v>3395818</v>
      </c>
      <c r="E50" s="9">
        <v>648099</v>
      </c>
      <c r="F50" s="9">
        <f t="shared" si="5"/>
        <v>3875900</v>
      </c>
      <c r="G50" s="9">
        <f t="shared" si="2"/>
        <v>750200</v>
      </c>
      <c r="H50" s="12">
        <f t="shared" si="3"/>
        <v>3875900</v>
      </c>
      <c r="I50" s="9">
        <f t="shared" si="6"/>
        <v>752600</v>
      </c>
      <c r="J50" s="9">
        <f t="shared" si="8"/>
        <v>4120400</v>
      </c>
      <c r="K50" s="9">
        <f t="shared" si="9"/>
        <v>780500</v>
      </c>
      <c r="L50" s="9">
        <f t="shared" si="4"/>
        <v>4900900</v>
      </c>
    </row>
    <row r="51" spans="1:12" x14ac:dyDescent="0.25">
      <c r="A51" s="3" t="s">
        <v>109</v>
      </c>
      <c r="B51" s="1" t="s">
        <v>110</v>
      </c>
      <c r="C51" s="1" t="s">
        <v>106</v>
      </c>
      <c r="D51" s="9">
        <v>2578519</v>
      </c>
      <c r="E51" s="9">
        <v>632291</v>
      </c>
      <c r="F51" s="9">
        <f t="shared" si="5"/>
        <v>2943000</v>
      </c>
      <c r="G51" s="9">
        <f t="shared" si="2"/>
        <v>731900</v>
      </c>
      <c r="H51" s="12">
        <f t="shared" si="3"/>
        <v>2943000</v>
      </c>
      <c r="I51" s="9">
        <f t="shared" si="6"/>
        <v>734300</v>
      </c>
      <c r="J51" s="9">
        <f t="shared" si="8"/>
        <v>3128700</v>
      </c>
      <c r="K51" s="9">
        <f t="shared" si="9"/>
        <v>761600</v>
      </c>
      <c r="L51" s="9">
        <f t="shared" si="4"/>
        <v>3890300</v>
      </c>
    </row>
    <row r="52" spans="1:12" x14ac:dyDescent="0.25">
      <c r="A52" s="3" t="s">
        <v>111</v>
      </c>
      <c r="B52" s="1" t="s">
        <v>112</v>
      </c>
      <c r="C52" s="1" t="s">
        <v>113</v>
      </c>
      <c r="D52" s="9">
        <v>4109514</v>
      </c>
      <c r="E52" s="9">
        <v>1080165</v>
      </c>
      <c r="F52" s="9">
        <f t="shared" si="5"/>
        <v>4690500</v>
      </c>
      <c r="G52" s="9">
        <f t="shared" si="2"/>
        <v>1250400</v>
      </c>
      <c r="H52" s="12">
        <f t="shared" si="3"/>
        <v>4690500</v>
      </c>
      <c r="I52" s="9">
        <f t="shared" si="6"/>
        <v>1254400</v>
      </c>
      <c r="J52" s="9">
        <f t="shared" si="8"/>
        <v>4986400</v>
      </c>
      <c r="K52" s="9">
        <f t="shared" si="9"/>
        <v>1300900</v>
      </c>
      <c r="L52" s="9">
        <f t="shared" si="4"/>
        <v>6287300</v>
      </c>
    </row>
    <row r="53" spans="1:12" x14ac:dyDescent="0.25">
      <c r="A53" s="3" t="s">
        <v>114</v>
      </c>
      <c r="B53" s="1" t="s">
        <v>115</v>
      </c>
      <c r="C53" s="1" t="s">
        <v>113</v>
      </c>
      <c r="D53" s="9">
        <v>1850000</v>
      </c>
      <c r="E53" s="9"/>
      <c r="F53" s="9">
        <f t="shared" si="5"/>
        <v>2111600</v>
      </c>
      <c r="G53" s="9">
        <f t="shared" si="2"/>
        <v>0</v>
      </c>
      <c r="H53" s="12">
        <f t="shared" si="3"/>
        <v>2111600</v>
      </c>
      <c r="I53" s="9">
        <f t="shared" si="6"/>
        <v>0</v>
      </c>
      <c r="J53" s="9">
        <f t="shared" si="8"/>
        <v>2244800</v>
      </c>
      <c r="K53" s="9"/>
      <c r="L53" s="9">
        <f t="shared" si="4"/>
        <v>2244800</v>
      </c>
    </row>
    <row r="54" spans="1:12" x14ac:dyDescent="0.25">
      <c r="A54" s="3" t="s">
        <v>116</v>
      </c>
      <c r="B54" s="1" t="s">
        <v>117</v>
      </c>
      <c r="C54" s="1" t="s">
        <v>106</v>
      </c>
      <c r="D54" s="9">
        <v>2682120</v>
      </c>
      <c r="E54" s="9">
        <v>590139</v>
      </c>
      <c r="F54" s="9">
        <f t="shared" si="5"/>
        <v>3061300</v>
      </c>
      <c r="G54" s="9">
        <f t="shared" si="2"/>
        <v>683100</v>
      </c>
      <c r="H54" s="12">
        <f t="shared" si="3"/>
        <v>3061300</v>
      </c>
      <c r="I54" s="9">
        <f t="shared" si="6"/>
        <v>685300</v>
      </c>
      <c r="J54" s="9">
        <f t="shared" si="8"/>
        <v>3254400</v>
      </c>
      <c r="K54" s="9">
        <f>CEILING((I54*131.5/126.8),100)</f>
        <v>710800</v>
      </c>
      <c r="L54" s="9">
        <f t="shared" si="4"/>
        <v>3965200</v>
      </c>
    </row>
    <row r="55" spans="1:12" x14ac:dyDescent="0.25">
      <c r="A55" s="3" t="s">
        <v>118</v>
      </c>
      <c r="B55" s="1" t="s">
        <v>119</v>
      </c>
      <c r="C55" s="1" t="s">
        <v>120</v>
      </c>
      <c r="D55" s="9">
        <v>385000</v>
      </c>
      <c r="E55" s="9">
        <v>47422</v>
      </c>
      <c r="F55" s="9">
        <f t="shared" si="5"/>
        <v>439500</v>
      </c>
      <c r="G55" s="9">
        <f t="shared" si="2"/>
        <v>54900</v>
      </c>
      <c r="H55" s="12">
        <f t="shared" si="3"/>
        <v>439500</v>
      </c>
      <c r="I55" s="9">
        <f t="shared" si="6"/>
        <v>55100</v>
      </c>
      <c r="J55" s="9">
        <f t="shared" si="8"/>
        <v>467300</v>
      </c>
      <c r="K55" s="9">
        <f>CEILING((I55*131.5/126.8),100)</f>
        <v>57200</v>
      </c>
      <c r="L55" s="9">
        <f t="shared" si="4"/>
        <v>524500</v>
      </c>
    </row>
    <row r="56" spans="1:12" x14ac:dyDescent="0.25">
      <c r="A56" s="3" t="s">
        <v>121</v>
      </c>
      <c r="B56" s="1" t="s">
        <v>122</v>
      </c>
      <c r="C56" s="1" t="s">
        <v>123</v>
      </c>
      <c r="D56" s="9">
        <v>145000</v>
      </c>
      <c r="E56" s="9"/>
      <c r="F56" s="9">
        <f t="shared" si="5"/>
        <v>165500</v>
      </c>
      <c r="G56" s="9">
        <f t="shared" si="2"/>
        <v>0</v>
      </c>
      <c r="H56" s="12">
        <f t="shared" si="3"/>
        <v>165500</v>
      </c>
      <c r="I56" s="9">
        <f t="shared" si="6"/>
        <v>0</v>
      </c>
      <c r="J56" s="9">
        <f t="shared" si="8"/>
        <v>176000</v>
      </c>
      <c r="K56" s="9"/>
      <c r="L56" s="9">
        <f t="shared" si="4"/>
        <v>176000</v>
      </c>
    </row>
    <row r="57" spans="1:12" x14ac:dyDescent="0.25">
      <c r="A57" s="3" t="s">
        <v>124</v>
      </c>
      <c r="B57" s="1" t="s">
        <v>125</v>
      </c>
      <c r="C57" s="1" t="s">
        <v>126</v>
      </c>
      <c r="D57" s="9">
        <v>375000</v>
      </c>
      <c r="E57" s="9"/>
      <c r="F57" s="9">
        <f t="shared" si="5"/>
        <v>428100</v>
      </c>
      <c r="G57" s="9">
        <f t="shared" si="2"/>
        <v>0</v>
      </c>
      <c r="H57" s="12">
        <f t="shared" si="3"/>
        <v>428100</v>
      </c>
      <c r="I57" s="9">
        <f t="shared" si="6"/>
        <v>0</v>
      </c>
      <c r="J57" s="9">
        <f t="shared" si="8"/>
        <v>455200</v>
      </c>
      <c r="K57" s="9"/>
      <c r="L57" s="9">
        <f t="shared" si="4"/>
        <v>455200</v>
      </c>
    </row>
    <row r="58" spans="1:12" s="21" customFormat="1" x14ac:dyDescent="0.25">
      <c r="A58" s="38" t="s">
        <v>427</v>
      </c>
      <c r="B58" s="39" t="s">
        <v>428</v>
      </c>
      <c r="C58" s="39" t="s">
        <v>126</v>
      </c>
      <c r="D58" s="40"/>
      <c r="E58" s="40"/>
      <c r="F58" s="40"/>
      <c r="G58" s="40"/>
      <c r="H58" s="41"/>
      <c r="I58" s="40"/>
      <c r="J58" s="40">
        <f>CEILING((10000000*138.2/130),100)</f>
        <v>10630800</v>
      </c>
      <c r="K58" s="40"/>
      <c r="L58" s="9">
        <f t="shared" si="4"/>
        <v>10630800</v>
      </c>
    </row>
    <row r="59" spans="1:12" x14ac:dyDescent="0.25">
      <c r="A59" s="3" t="s">
        <v>127</v>
      </c>
      <c r="B59" s="1" t="s">
        <v>128</v>
      </c>
      <c r="C59" s="1" t="s">
        <v>129</v>
      </c>
      <c r="D59" s="9">
        <v>13000000</v>
      </c>
      <c r="E59" s="9"/>
      <c r="F59" s="9">
        <f t="shared" si="5"/>
        <v>14837600</v>
      </c>
      <c r="G59" s="9">
        <f t="shared" si="2"/>
        <v>0</v>
      </c>
      <c r="H59" s="12">
        <f t="shared" si="3"/>
        <v>14837600</v>
      </c>
      <c r="I59" s="9">
        <f t="shared" si="6"/>
        <v>0</v>
      </c>
      <c r="J59" s="9">
        <f t="shared" ref="J59:J90" si="10">CEILING((H59*138.2/130),100)</f>
        <v>15773600</v>
      </c>
      <c r="K59" s="9"/>
      <c r="L59" s="9">
        <f t="shared" si="4"/>
        <v>15773600</v>
      </c>
    </row>
    <row r="60" spans="1:12" x14ac:dyDescent="0.25">
      <c r="A60" s="3" t="s">
        <v>130</v>
      </c>
      <c r="B60" s="1" t="s">
        <v>131</v>
      </c>
      <c r="C60" s="1" t="s">
        <v>132</v>
      </c>
      <c r="D60" s="9">
        <v>1945401</v>
      </c>
      <c r="E60" s="9">
        <v>410990</v>
      </c>
      <c r="F60" s="9">
        <f t="shared" si="5"/>
        <v>2220400</v>
      </c>
      <c r="G60" s="9">
        <f t="shared" si="2"/>
        <v>475800</v>
      </c>
      <c r="H60" s="12">
        <f t="shared" si="3"/>
        <v>2220400</v>
      </c>
      <c r="I60" s="9">
        <f t="shared" si="6"/>
        <v>477400</v>
      </c>
      <c r="J60" s="9">
        <f t="shared" si="10"/>
        <v>2360500</v>
      </c>
      <c r="K60" s="9">
        <f>CEILING((I60*131.5/126.8),100)</f>
        <v>495100</v>
      </c>
      <c r="L60" s="9">
        <f t="shared" si="4"/>
        <v>2855600</v>
      </c>
    </row>
    <row r="61" spans="1:12" x14ac:dyDescent="0.25">
      <c r="A61" s="3" t="s">
        <v>133</v>
      </c>
      <c r="B61" s="1" t="s">
        <v>134</v>
      </c>
      <c r="C61" s="1" t="s">
        <v>135</v>
      </c>
      <c r="D61" s="9"/>
      <c r="E61" s="9">
        <v>63229</v>
      </c>
      <c r="F61" s="9">
        <f t="shared" si="5"/>
        <v>0</v>
      </c>
      <c r="G61" s="9">
        <f t="shared" si="2"/>
        <v>73200</v>
      </c>
      <c r="H61" s="12">
        <f t="shared" si="3"/>
        <v>0</v>
      </c>
      <c r="I61" s="9">
        <f t="shared" si="6"/>
        <v>73500</v>
      </c>
      <c r="J61" s="9">
        <f t="shared" si="10"/>
        <v>0</v>
      </c>
      <c r="K61" s="9">
        <f>CEILING((I61*131.5/126.8),100)</f>
        <v>76300</v>
      </c>
      <c r="L61" s="9">
        <f t="shared" si="4"/>
        <v>76300</v>
      </c>
    </row>
    <row r="62" spans="1:12" x14ac:dyDescent="0.25">
      <c r="A62" s="3" t="s">
        <v>136</v>
      </c>
      <c r="B62" s="1" t="s">
        <v>137</v>
      </c>
      <c r="C62" s="1" t="s">
        <v>138</v>
      </c>
      <c r="D62" s="9">
        <v>10726</v>
      </c>
      <c r="E62" s="9"/>
      <c r="F62" s="9">
        <f t="shared" si="5"/>
        <v>12300</v>
      </c>
      <c r="G62" s="9">
        <f t="shared" si="2"/>
        <v>0</v>
      </c>
      <c r="H62" s="12">
        <f t="shared" si="3"/>
        <v>12300</v>
      </c>
      <c r="I62" s="9">
        <f t="shared" si="6"/>
        <v>0</v>
      </c>
      <c r="J62" s="9">
        <f t="shared" si="10"/>
        <v>13100</v>
      </c>
      <c r="K62" s="9"/>
      <c r="L62" s="9">
        <f t="shared" si="4"/>
        <v>13100</v>
      </c>
    </row>
    <row r="63" spans="1:12" x14ac:dyDescent="0.25">
      <c r="A63" s="3" t="s">
        <v>139</v>
      </c>
      <c r="B63" s="1" t="s">
        <v>140</v>
      </c>
      <c r="C63" s="1" t="s">
        <v>141</v>
      </c>
      <c r="D63" s="9">
        <v>320000</v>
      </c>
      <c r="E63" s="9"/>
      <c r="F63" s="9">
        <f t="shared" si="5"/>
        <v>365300</v>
      </c>
      <c r="G63" s="9">
        <f t="shared" si="2"/>
        <v>0</v>
      </c>
      <c r="H63" s="12">
        <f t="shared" si="3"/>
        <v>365300</v>
      </c>
      <c r="I63" s="9">
        <f t="shared" si="6"/>
        <v>0</v>
      </c>
      <c r="J63" s="9">
        <f t="shared" si="10"/>
        <v>388400</v>
      </c>
      <c r="K63" s="9"/>
      <c r="L63" s="9">
        <f t="shared" si="4"/>
        <v>388400</v>
      </c>
    </row>
    <row r="64" spans="1:12" x14ac:dyDescent="0.25">
      <c r="A64" s="38" t="s">
        <v>405</v>
      </c>
      <c r="B64" s="39" t="s">
        <v>406</v>
      </c>
      <c r="C64" s="39" t="s">
        <v>407</v>
      </c>
      <c r="D64" s="40"/>
      <c r="E64" s="40"/>
      <c r="F64" s="40">
        <v>1400000</v>
      </c>
      <c r="G64" s="9"/>
      <c r="H64" s="12">
        <f t="shared" si="3"/>
        <v>1400000</v>
      </c>
      <c r="I64" s="9">
        <f t="shared" si="6"/>
        <v>0</v>
      </c>
      <c r="J64" s="9">
        <f t="shared" si="10"/>
        <v>1488400</v>
      </c>
      <c r="K64" s="9"/>
      <c r="L64" s="9">
        <f t="shared" si="4"/>
        <v>1488400</v>
      </c>
    </row>
    <row r="65" spans="1:12" x14ac:dyDescent="0.25">
      <c r="A65" s="38" t="s">
        <v>142</v>
      </c>
      <c r="B65" s="39" t="s">
        <v>143</v>
      </c>
      <c r="C65" s="39" t="s">
        <v>144</v>
      </c>
      <c r="D65" s="40">
        <v>1150000</v>
      </c>
      <c r="E65" s="40"/>
      <c r="F65" s="40">
        <f t="shared" si="5"/>
        <v>1312600</v>
      </c>
      <c r="G65" s="9">
        <f t="shared" si="2"/>
        <v>0</v>
      </c>
      <c r="H65" s="12">
        <f t="shared" si="3"/>
        <v>1312600</v>
      </c>
      <c r="I65" s="9">
        <f t="shared" si="6"/>
        <v>0</v>
      </c>
      <c r="J65" s="9">
        <f t="shared" si="10"/>
        <v>1395400</v>
      </c>
      <c r="K65" s="9"/>
      <c r="L65" s="9">
        <f t="shared" si="4"/>
        <v>1395400</v>
      </c>
    </row>
    <row r="66" spans="1:12" x14ac:dyDescent="0.25">
      <c r="A66" s="3" t="s">
        <v>145</v>
      </c>
      <c r="B66" s="1" t="s">
        <v>146</v>
      </c>
      <c r="C66" s="1" t="s">
        <v>147</v>
      </c>
      <c r="D66" s="9">
        <v>230225</v>
      </c>
      <c r="E66" s="9"/>
      <c r="F66" s="9">
        <f t="shared" si="5"/>
        <v>262800</v>
      </c>
      <c r="G66" s="9">
        <f t="shared" si="2"/>
        <v>0</v>
      </c>
      <c r="H66" s="12">
        <f t="shared" si="3"/>
        <v>262800</v>
      </c>
      <c r="I66" s="9">
        <f t="shared" si="6"/>
        <v>0</v>
      </c>
      <c r="J66" s="9">
        <f t="shared" si="10"/>
        <v>279400</v>
      </c>
      <c r="K66" s="9"/>
      <c r="L66" s="9">
        <f t="shared" si="4"/>
        <v>279400</v>
      </c>
    </row>
    <row r="67" spans="1:12" x14ac:dyDescent="0.25">
      <c r="A67" s="3" t="s">
        <v>148</v>
      </c>
      <c r="B67" s="1" t="s">
        <v>149</v>
      </c>
      <c r="C67" s="1" t="s">
        <v>150</v>
      </c>
      <c r="D67" s="9">
        <v>6450000</v>
      </c>
      <c r="E67" s="9"/>
      <c r="F67" s="9">
        <f t="shared" si="5"/>
        <v>7361800</v>
      </c>
      <c r="G67" s="9">
        <f t="shared" si="2"/>
        <v>0</v>
      </c>
      <c r="H67" s="12">
        <f t="shared" si="3"/>
        <v>7361800</v>
      </c>
      <c r="I67" s="9">
        <f t="shared" si="6"/>
        <v>0</v>
      </c>
      <c r="J67" s="9">
        <f t="shared" si="10"/>
        <v>7826200</v>
      </c>
      <c r="K67" s="9"/>
      <c r="L67" s="9">
        <f t="shared" si="4"/>
        <v>7826200</v>
      </c>
    </row>
    <row r="68" spans="1:12" x14ac:dyDescent="0.25">
      <c r="A68" s="3" t="s">
        <v>151</v>
      </c>
      <c r="B68" s="1" t="s">
        <v>152</v>
      </c>
      <c r="C68" s="1" t="s">
        <v>153</v>
      </c>
      <c r="D68" s="9">
        <v>1703664</v>
      </c>
      <c r="E68" s="9">
        <v>316146</v>
      </c>
      <c r="F68" s="9">
        <f t="shared" si="5"/>
        <v>1944500</v>
      </c>
      <c r="G68" s="9">
        <f t="shared" si="2"/>
        <v>366000</v>
      </c>
      <c r="H68" s="12">
        <f t="shared" si="3"/>
        <v>1944500</v>
      </c>
      <c r="I68" s="9">
        <f t="shared" si="6"/>
        <v>367200</v>
      </c>
      <c r="J68" s="9">
        <f t="shared" si="10"/>
        <v>2067200</v>
      </c>
      <c r="K68" s="9">
        <f>CEILING((I68*131.5/126.8),100)</f>
        <v>380900</v>
      </c>
      <c r="L68" s="9">
        <f t="shared" si="4"/>
        <v>2448100</v>
      </c>
    </row>
    <row r="69" spans="1:12" x14ac:dyDescent="0.25">
      <c r="A69" s="3" t="s">
        <v>154</v>
      </c>
      <c r="B69" s="1" t="s">
        <v>155</v>
      </c>
      <c r="C69" s="1" t="s">
        <v>7</v>
      </c>
      <c r="D69" s="9">
        <v>719453</v>
      </c>
      <c r="E69" s="9"/>
      <c r="F69" s="9">
        <f t="shared" si="5"/>
        <v>821200</v>
      </c>
      <c r="G69" s="9">
        <f t="shared" si="2"/>
        <v>0</v>
      </c>
      <c r="H69" s="12">
        <f t="shared" si="3"/>
        <v>821200</v>
      </c>
      <c r="I69" s="9">
        <f t="shared" si="6"/>
        <v>0</v>
      </c>
      <c r="J69" s="9">
        <f t="shared" si="10"/>
        <v>873000</v>
      </c>
      <c r="K69" s="9"/>
      <c r="L69" s="9">
        <f t="shared" si="4"/>
        <v>873000</v>
      </c>
    </row>
    <row r="70" spans="1:12" x14ac:dyDescent="0.25">
      <c r="A70" s="3" t="s">
        <v>156</v>
      </c>
      <c r="B70" s="1" t="s">
        <v>157</v>
      </c>
      <c r="C70" s="1" t="s">
        <v>158</v>
      </c>
      <c r="D70" s="9">
        <v>2302249</v>
      </c>
      <c r="E70" s="9">
        <v>542717</v>
      </c>
      <c r="F70" s="9">
        <f t="shared" si="5"/>
        <v>2627700</v>
      </c>
      <c r="G70" s="9">
        <f t="shared" si="2"/>
        <v>628200</v>
      </c>
      <c r="H70" s="12">
        <f t="shared" si="3"/>
        <v>2627700</v>
      </c>
      <c r="I70" s="9">
        <f t="shared" si="6"/>
        <v>630200</v>
      </c>
      <c r="J70" s="9">
        <f t="shared" si="10"/>
        <v>2793500</v>
      </c>
      <c r="K70" s="9">
        <f>CEILING((I70*131.5/126.8),100)</f>
        <v>653600</v>
      </c>
      <c r="L70" s="9">
        <f t="shared" si="4"/>
        <v>3447100</v>
      </c>
    </row>
    <row r="71" spans="1:12" x14ac:dyDescent="0.25">
      <c r="A71" s="3" t="s">
        <v>159</v>
      </c>
      <c r="B71" s="1" t="s">
        <v>160</v>
      </c>
      <c r="C71" s="1" t="s">
        <v>161</v>
      </c>
      <c r="D71" s="9">
        <v>9750000</v>
      </c>
      <c r="E71" s="9"/>
      <c r="F71" s="9">
        <f t="shared" si="5"/>
        <v>11128200</v>
      </c>
      <c r="G71" s="9">
        <f t="shared" si="2"/>
        <v>0</v>
      </c>
      <c r="H71" s="12">
        <f t="shared" si="3"/>
        <v>11128200</v>
      </c>
      <c r="I71" s="9">
        <f t="shared" si="6"/>
        <v>0</v>
      </c>
      <c r="J71" s="9">
        <f t="shared" si="10"/>
        <v>11830200</v>
      </c>
      <c r="K71" s="9"/>
      <c r="L71" s="9">
        <f t="shared" si="4"/>
        <v>11830200</v>
      </c>
    </row>
    <row r="72" spans="1:12" x14ac:dyDescent="0.25">
      <c r="A72" s="3" t="s">
        <v>162</v>
      </c>
      <c r="B72" s="1" t="s">
        <v>163</v>
      </c>
      <c r="C72" s="1" t="s">
        <v>164</v>
      </c>
      <c r="D72" s="9">
        <v>460000</v>
      </c>
      <c r="E72" s="9"/>
      <c r="F72" s="9">
        <f t="shared" si="5"/>
        <v>525100</v>
      </c>
      <c r="G72" s="9">
        <f t="shared" si="2"/>
        <v>0</v>
      </c>
      <c r="H72" s="12">
        <f t="shared" si="3"/>
        <v>525100</v>
      </c>
      <c r="I72" s="9">
        <f t="shared" si="6"/>
        <v>0</v>
      </c>
      <c r="J72" s="9">
        <f t="shared" si="10"/>
        <v>558300</v>
      </c>
      <c r="K72" s="9"/>
      <c r="L72" s="9">
        <f t="shared" ref="L72:L134" si="11">J72+K72</f>
        <v>558300</v>
      </c>
    </row>
    <row r="73" spans="1:12" x14ac:dyDescent="0.25">
      <c r="A73" s="3" t="s">
        <v>165</v>
      </c>
      <c r="B73" s="1" t="s">
        <v>166</v>
      </c>
      <c r="C73" s="1" t="s">
        <v>167</v>
      </c>
      <c r="D73" s="9">
        <v>61000000</v>
      </c>
      <c r="E73" s="9">
        <v>1847267</v>
      </c>
      <c r="F73" s="9">
        <f t="shared" si="5"/>
        <v>69622500</v>
      </c>
      <c r="G73" s="9">
        <f t="shared" si="2"/>
        <v>2138300</v>
      </c>
      <c r="H73" s="12">
        <f t="shared" si="3"/>
        <v>69622500</v>
      </c>
      <c r="I73" s="9">
        <f t="shared" si="6"/>
        <v>2145100</v>
      </c>
      <c r="J73" s="9">
        <f t="shared" si="10"/>
        <v>74014100</v>
      </c>
      <c r="K73" s="9">
        <f>CEILING((I73*131.5/126.8),100)</f>
        <v>2224700</v>
      </c>
      <c r="L73" s="9">
        <f t="shared" si="11"/>
        <v>76238800</v>
      </c>
    </row>
    <row r="74" spans="1:12" x14ac:dyDescent="0.25">
      <c r="A74" s="3" t="s">
        <v>168</v>
      </c>
      <c r="B74" s="1" t="s">
        <v>169</v>
      </c>
      <c r="C74" s="1" t="s">
        <v>7</v>
      </c>
      <c r="D74" s="9">
        <v>15309958</v>
      </c>
      <c r="E74" s="9"/>
      <c r="F74" s="9">
        <f t="shared" si="5"/>
        <v>17474100</v>
      </c>
      <c r="G74" s="9">
        <f t="shared" si="2"/>
        <v>0</v>
      </c>
      <c r="H74" s="12">
        <f t="shared" si="3"/>
        <v>17474100</v>
      </c>
      <c r="I74" s="9">
        <f t="shared" si="6"/>
        <v>0</v>
      </c>
      <c r="J74" s="9">
        <f t="shared" si="10"/>
        <v>18576400</v>
      </c>
      <c r="K74" s="9"/>
      <c r="L74" s="9">
        <f t="shared" si="11"/>
        <v>18576400</v>
      </c>
    </row>
    <row r="75" spans="1:12" x14ac:dyDescent="0.25">
      <c r="A75" s="3" t="s">
        <v>170</v>
      </c>
      <c r="B75" s="1" t="s">
        <v>171</v>
      </c>
      <c r="C75" s="1" t="s">
        <v>172</v>
      </c>
      <c r="D75" s="9">
        <v>2359805</v>
      </c>
      <c r="E75" s="9">
        <v>727135</v>
      </c>
      <c r="F75" s="9">
        <f t="shared" si="5"/>
        <v>2693400</v>
      </c>
      <c r="G75" s="9">
        <f t="shared" si="2"/>
        <v>841700</v>
      </c>
      <c r="H75" s="12">
        <f t="shared" ref="H75:H116" si="12">F75</f>
        <v>2693400</v>
      </c>
      <c r="I75" s="9">
        <f t="shared" si="6"/>
        <v>844400</v>
      </c>
      <c r="J75" s="9">
        <f t="shared" si="10"/>
        <v>2863300</v>
      </c>
      <c r="K75" s="9">
        <f>CEILING((I75*131.5/126.8),100)</f>
        <v>875700</v>
      </c>
      <c r="L75" s="9">
        <f t="shared" si="11"/>
        <v>3739000</v>
      </c>
    </row>
    <row r="76" spans="1:12" x14ac:dyDescent="0.25">
      <c r="A76" s="3" t="s">
        <v>173</v>
      </c>
      <c r="B76" s="1" t="s">
        <v>174</v>
      </c>
      <c r="C76" s="1" t="s">
        <v>172</v>
      </c>
      <c r="D76" s="9">
        <v>3302249</v>
      </c>
      <c r="E76" s="9">
        <v>495295</v>
      </c>
      <c r="F76" s="9">
        <f t="shared" si="5"/>
        <v>3769100</v>
      </c>
      <c r="G76" s="9">
        <f t="shared" ref="G76:G138" si="13">CEILING((E76*126.4/109.2),100)</f>
        <v>573400</v>
      </c>
      <c r="H76" s="12">
        <f t="shared" si="12"/>
        <v>3769100</v>
      </c>
      <c r="I76" s="9">
        <f t="shared" si="6"/>
        <v>575300</v>
      </c>
      <c r="J76" s="9">
        <f t="shared" si="10"/>
        <v>4006900</v>
      </c>
      <c r="K76" s="9">
        <f>CEILING((I76*131.5/126.8),100)</f>
        <v>596700</v>
      </c>
      <c r="L76" s="9">
        <f t="shared" si="11"/>
        <v>4603600</v>
      </c>
    </row>
    <row r="77" spans="1:12" x14ac:dyDescent="0.25">
      <c r="A77" s="3" t="s">
        <v>175</v>
      </c>
      <c r="B77" s="1" t="s">
        <v>176</v>
      </c>
      <c r="C77" s="1" t="s">
        <v>177</v>
      </c>
      <c r="D77" s="9">
        <v>2060513</v>
      </c>
      <c r="E77" s="9">
        <v>252917</v>
      </c>
      <c r="F77" s="9">
        <f t="shared" ref="F77:F139" si="14">CEILING((D77*130/113.9),100)</f>
        <v>2351800</v>
      </c>
      <c r="G77" s="9">
        <f t="shared" si="13"/>
        <v>292800</v>
      </c>
      <c r="H77" s="12">
        <f t="shared" si="12"/>
        <v>2351800</v>
      </c>
      <c r="I77" s="9">
        <f t="shared" si="6"/>
        <v>293800</v>
      </c>
      <c r="J77" s="9">
        <f t="shared" si="10"/>
        <v>2500200</v>
      </c>
      <c r="K77" s="9">
        <f>CEILING((I77*131.5/126.8),100)</f>
        <v>304700</v>
      </c>
      <c r="L77" s="9">
        <f t="shared" si="11"/>
        <v>2804900</v>
      </c>
    </row>
    <row r="78" spans="1:12" x14ac:dyDescent="0.25">
      <c r="A78" s="3" t="s">
        <v>178</v>
      </c>
      <c r="B78" s="1" t="s">
        <v>176</v>
      </c>
      <c r="C78" s="1" t="s">
        <v>177</v>
      </c>
      <c r="D78" s="9">
        <v>2046890</v>
      </c>
      <c r="E78" s="9">
        <v>447873</v>
      </c>
      <c r="F78" s="9">
        <f t="shared" si="14"/>
        <v>2336300</v>
      </c>
      <c r="G78" s="9">
        <f t="shared" si="13"/>
        <v>518500</v>
      </c>
      <c r="H78" s="12">
        <f t="shared" si="12"/>
        <v>2336300</v>
      </c>
      <c r="I78" s="9">
        <f t="shared" si="6"/>
        <v>520200</v>
      </c>
      <c r="J78" s="9">
        <f t="shared" si="10"/>
        <v>2483700</v>
      </c>
      <c r="K78" s="9">
        <f>CEILING((I78*131.5/126.8),100)</f>
        <v>539500</v>
      </c>
      <c r="L78" s="9">
        <f t="shared" si="11"/>
        <v>3023200</v>
      </c>
    </row>
    <row r="79" spans="1:12" x14ac:dyDescent="0.25">
      <c r="A79" s="3" t="s">
        <v>179</v>
      </c>
      <c r="B79" s="1" t="s">
        <v>180</v>
      </c>
      <c r="C79" s="1" t="s">
        <v>181</v>
      </c>
      <c r="D79" s="9">
        <v>350000</v>
      </c>
      <c r="E79" s="9"/>
      <c r="F79" s="9">
        <f t="shared" si="14"/>
        <v>399500</v>
      </c>
      <c r="G79" s="9">
        <f t="shared" si="13"/>
        <v>0</v>
      </c>
      <c r="H79" s="12">
        <f t="shared" si="12"/>
        <v>399500</v>
      </c>
      <c r="I79" s="9">
        <f t="shared" si="6"/>
        <v>0</v>
      </c>
      <c r="J79" s="9">
        <f t="shared" si="10"/>
        <v>424700</v>
      </c>
      <c r="K79" s="9"/>
      <c r="L79" s="9">
        <f t="shared" si="11"/>
        <v>424700</v>
      </c>
    </row>
    <row r="80" spans="1:12" x14ac:dyDescent="0.25">
      <c r="A80" s="3" t="s">
        <v>182</v>
      </c>
      <c r="B80" s="1" t="s">
        <v>183</v>
      </c>
      <c r="C80" s="1" t="s">
        <v>184</v>
      </c>
      <c r="D80" s="9">
        <v>140000</v>
      </c>
      <c r="E80" s="9"/>
      <c r="F80" s="9">
        <f t="shared" si="14"/>
        <v>159800</v>
      </c>
      <c r="G80" s="9">
        <f t="shared" si="13"/>
        <v>0</v>
      </c>
      <c r="H80" s="12">
        <f t="shared" si="12"/>
        <v>159800</v>
      </c>
      <c r="I80" s="9">
        <f t="shared" si="6"/>
        <v>0</v>
      </c>
      <c r="J80" s="9">
        <f t="shared" si="10"/>
        <v>169900</v>
      </c>
      <c r="K80" s="9"/>
      <c r="L80" s="9">
        <f t="shared" si="11"/>
        <v>169900</v>
      </c>
    </row>
    <row r="81" spans="1:12" x14ac:dyDescent="0.25">
      <c r="A81" s="3" t="s">
        <v>185</v>
      </c>
      <c r="B81" s="1" t="s">
        <v>183</v>
      </c>
      <c r="C81" s="1" t="s">
        <v>184</v>
      </c>
      <c r="D81" s="9">
        <v>140000</v>
      </c>
      <c r="E81" s="9"/>
      <c r="F81" s="9">
        <f t="shared" si="14"/>
        <v>159800</v>
      </c>
      <c r="G81" s="9">
        <f t="shared" si="13"/>
        <v>0</v>
      </c>
      <c r="H81" s="12">
        <f t="shared" si="12"/>
        <v>159800</v>
      </c>
      <c r="I81" s="9">
        <f t="shared" ref="I81:I141" si="15">CEILING((G81*126.8/126.4),100)</f>
        <v>0</v>
      </c>
      <c r="J81" s="9">
        <f t="shared" si="10"/>
        <v>169900</v>
      </c>
      <c r="K81" s="9"/>
      <c r="L81" s="9">
        <f t="shared" si="11"/>
        <v>169900</v>
      </c>
    </row>
    <row r="82" spans="1:12" x14ac:dyDescent="0.25">
      <c r="A82" s="3" t="s">
        <v>186</v>
      </c>
      <c r="B82" s="1" t="s">
        <v>187</v>
      </c>
      <c r="C82" s="1" t="s">
        <v>184</v>
      </c>
      <c r="D82" s="9">
        <v>140000</v>
      </c>
      <c r="E82" s="9"/>
      <c r="F82" s="9">
        <f t="shared" si="14"/>
        <v>159800</v>
      </c>
      <c r="G82" s="9">
        <f t="shared" si="13"/>
        <v>0</v>
      </c>
      <c r="H82" s="12">
        <f t="shared" si="12"/>
        <v>159800</v>
      </c>
      <c r="I82" s="9">
        <f t="shared" si="15"/>
        <v>0</v>
      </c>
      <c r="J82" s="9">
        <f t="shared" si="10"/>
        <v>169900</v>
      </c>
      <c r="K82" s="9"/>
      <c r="L82" s="9">
        <f t="shared" si="11"/>
        <v>169900</v>
      </c>
    </row>
    <row r="83" spans="1:12" x14ac:dyDescent="0.25">
      <c r="A83" s="3" t="s">
        <v>188</v>
      </c>
      <c r="B83" s="1" t="s">
        <v>187</v>
      </c>
      <c r="C83" s="1" t="s">
        <v>184</v>
      </c>
      <c r="D83" s="9">
        <v>140000</v>
      </c>
      <c r="E83" s="9"/>
      <c r="F83" s="9">
        <f t="shared" si="14"/>
        <v>159800</v>
      </c>
      <c r="G83" s="9">
        <f t="shared" si="13"/>
        <v>0</v>
      </c>
      <c r="H83" s="12">
        <f t="shared" si="12"/>
        <v>159800</v>
      </c>
      <c r="I83" s="9">
        <f t="shared" si="15"/>
        <v>0</v>
      </c>
      <c r="J83" s="9">
        <f t="shared" si="10"/>
        <v>169900</v>
      </c>
      <c r="K83" s="9"/>
      <c r="L83" s="9">
        <f t="shared" si="11"/>
        <v>169900</v>
      </c>
    </row>
    <row r="84" spans="1:12" x14ac:dyDescent="0.25">
      <c r="A84" s="3" t="s">
        <v>189</v>
      </c>
      <c r="B84" s="1" t="s">
        <v>187</v>
      </c>
      <c r="C84" s="1" t="s">
        <v>184</v>
      </c>
      <c r="D84" s="9">
        <v>140000</v>
      </c>
      <c r="E84" s="9"/>
      <c r="F84" s="9">
        <f t="shared" si="14"/>
        <v>159800</v>
      </c>
      <c r="G84" s="9">
        <f t="shared" si="13"/>
        <v>0</v>
      </c>
      <c r="H84" s="12">
        <f t="shared" si="12"/>
        <v>159800</v>
      </c>
      <c r="I84" s="9">
        <f t="shared" si="15"/>
        <v>0</v>
      </c>
      <c r="J84" s="9">
        <f t="shared" si="10"/>
        <v>169900</v>
      </c>
      <c r="K84" s="9"/>
      <c r="L84" s="9">
        <f t="shared" si="11"/>
        <v>169900</v>
      </c>
    </row>
    <row r="85" spans="1:12" x14ac:dyDescent="0.25">
      <c r="A85" s="3" t="s">
        <v>190</v>
      </c>
      <c r="B85" s="1" t="s">
        <v>187</v>
      </c>
      <c r="C85" s="1" t="s">
        <v>184</v>
      </c>
      <c r="D85" s="9">
        <v>145000</v>
      </c>
      <c r="E85" s="9"/>
      <c r="F85" s="9">
        <f t="shared" si="14"/>
        <v>165500</v>
      </c>
      <c r="G85" s="9">
        <f t="shared" si="13"/>
        <v>0</v>
      </c>
      <c r="H85" s="12">
        <f t="shared" si="12"/>
        <v>165500</v>
      </c>
      <c r="I85" s="9">
        <f t="shared" si="15"/>
        <v>0</v>
      </c>
      <c r="J85" s="9">
        <f t="shared" si="10"/>
        <v>176000</v>
      </c>
      <c r="K85" s="9"/>
      <c r="L85" s="9">
        <f t="shared" si="11"/>
        <v>176000</v>
      </c>
    </row>
    <row r="86" spans="1:12" x14ac:dyDescent="0.25">
      <c r="A86" s="3" t="s">
        <v>191</v>
      </c>
      <c r="B86" s="1" t="s">
        <v>187</v>
      </c>
      <c r="C86" s="1" t="s">
        <v>184</v>
      </c>
      <c r="D86" s="9">
        <v>140000</v>
      </c>
      <c r="E86" s="9"/>
      <c r="F86" s="9">
        <f t="shared" si="14"/>
        <v>159800</v>
      </c>
      <c r="G86" s="9">
        <f t="shared" si="13"/>
        <v>0</v>
      </c>
      <c r="H86" s="12">
        <f t="shared" si="12"/>
        <v>159800</v>
      </c>
      <c r="I86" s="9">
        <f t="shared" si="15"/>
        <v>0</v>
      </c>
      <c r="J86" s="9">
        <f t="shared" si="10"/>
        <v>169900</v>
      </c>
      <c r="K86" s="9"/>
      <c r="L86" s="9">
        <f t="shared" si="11"/>
        <v>169900</v>
      </c>
    </row>
    <row r="87" spans="1:12" x14ac:dyDescent="0.25">
      <c r="A87" s="3" t="s">
        <v>192</v>
      </c>
      <c r="B87" s="1" t="s">
        <v>187</v>
      </c>
      <c r="C87" s="1" t="s">
        <v>184</v>
      </c>
      <c r="D87" s="9">
        <v>140000</v>
      </c>
      <c r="E87" s="9"/>
      <c r="F87" s="9">
        <f t="shared" si="14"/>
        <v>159800</v>
      </c>
      <c r="G87" s="9">
        <f t="shared" si="13"/>
        <v>0</v>
      </c>
      <c r="H87" s="12">
        <f t="shared" si="12"/>
        <v>159800</v>
      </c>
      <c r="I87" s="9">
        <f t="shared" si="15"/>
        <v>0</v>
      </c>
      <c r="J87" s="9">
        <f t="shared" si="10"/>
        <v>169900</v>
      </c>
      <c r="K87" s="9"/>
      <c r="L87" s="9">
        <f t="shared" si="11"/>
        <v>169900</v>
      </c>
    </row>
    <row r="88" spans="1:12" x14ac:dyDescent="0.25">
      <c r="A88" s="3" t="s">
        <v>193</v>
      </c>
      <c r="B88" s="1" t="s">
        <v>187</v>
      </c>
      <c r="C88" s="1" t="s">
        <v>184</v>
      </c>
      <c r="D88" s="9">
        <v>145000</v>
      </c>
      <c r="E88" s="9"/>
      <c r="F88" s="9">
        <f t="shared" si="14"/>
        <v>165500</v>
      </c>
      <c r="G88" s="9">
        <f t="shared" si="13"/>
        <v>0</v>
      </c>
      <c r="H88" s="12">
        <f t="shared" si="12"/>
        <v>165500</v>
      </c>
      <c r="I88" s="9">
        <f t="shared" si="15"/>
        <v>0</v>
      </c>
      <c r="J88" s="9">
        <f t="shared" si="10"/>
        <v>176000</v>
      </c>
      <c r="K88" s="9"/>
      <c r="L88" s="9">
        <f t="shared" si="11"/>
        <v>176000</v>
      </c>
    </row>
    <row r="89" spans="1:12" x14ac:dyDescent="0.25">
      <c r="A89" s="3" t="s">
        <v>194</v>
      </c>
      <c r="B89" s="1" t="s">
        <v>187</v>
      </c>
      <c r="C89" s="1" t="s">
        <v>184</v>
      </c>
      <c r="D89" s="9">
        <v>140000</v>
      </c>
      <c r="E89" s="9"/>
      <c r="F89" s="9">
        <f t="shared" si="14"/>
        <v>159800</v>
      </c>
      <c r="G89" s="9">
        <f t="shared" si="13"/>
        <v>0</v>
      </c>
      <c r="H89" s="12">
        <f t="shared" si="12"/>
        <v>159800</v>
      </c>
      <c r="I89" s="9">
        <f t="shared" si="15"/>
        <v>0</v>
      </c>
      <c r="J89" s="9">
        <f t="shared" si="10"/>
        <v>169900</v>
      </c>
      <c r="K89" s="9"/>
      <c r="L89" s="9">
        <f t="shared" si="11"/>
        <v>169900</v>
      </c>
    </row>
    <row r="90" spans="1:12" x14ac:dyDescent="0.25">
      <c r="A90" s="3" t="s">
        <v>195</v>
      </c>
      <c r="B90" s="1" t="s">
        <v>187</v>
      </c>
      <c r="C90" s="1" t="s">
        <v>184</v>
      </c>
      <c r="D90" s="9">
        <v>140000</v>
      </c>
      <c r="E90" s="9"/>
      <c r="F90" s="9">
        <f t="shared" si="14"/>
        <v>159800</v>
      </c>
      <c r="G90" s="9">
        <f t="shared" si="13"/>
        <v>0</v>
      </c>
      <c r="H90" s="12">
        <f t="shared" si="12"/>
        <v>159800</v>
      </c>
      <c r="I90" s="9">
        <f t="shared" si="15"/>
        <v>0</v>
      </c>
      <c r="J90" s="9">
        <f t="shared" si="10"/>
        <v>169900</v>
      </c>
      <c r="K90" s="9"/>
      <c r="L90" s="9">
        <f t="shared" si="11"/>
        <v>169900</v>
      </c>
    </row>
    <row r="91" spans="1:12" x14ac:dyDescent="0.25">
      <c r="A91" s="3" t="s">
        <v>196</v>
      </c>
      <c r="B91" s="1" t="s">
        <v>187</v>
      </c>
      <c r="C91" s="1" t="s">
        <v>184</v>
      </c>
      <c r="D91" s="9">
        <v>140000</v>
      </c>
      <c r="E91" s="9"/>
      <c r="F91" s="9">
        <f t="shared" si="14"/>
        <v>159800</v>
      </c>
      <c r="G91" s="9">
        <f t="shared" si="13"/>
        <v>0</v>
      </c>
      <c r="H91" s="12">
        <f t="shared" si="12"/>
        <v>159800</v>
      </c>
      <c r="I91" s="9">
        <f t="shared" si="15"/>
        <v>0</v>
      </c>
      <c r="J91" s="9">
        <f t="shared" ref="J91:J122" si="16">CEILING((H91*138.2/130),100)</f>
        <v>169900</v>
      </c>
      <c r="K91" s="9"/>
      <c r="L91" s="9">
        <f t="shared" si="11"/>
        <v>169900</v>
      </c>
    </row>
    <row r="92" spans="1:12" x14ac:dyDescent="0.25">
      <c r="A92" s="3" t="s">
        <v>197</v>
      </c>
      <c r="B92" s="1" t="s">
        <v>198</v>
      </c>
      <c r="C92" s="1" t="s">
        <v>199</v>
      </c>
      <c r="D92" s="9">
        <v>225000</v>
      </c>
      <c r="E92" s="9"/>
      <c r="F92" s="9">
        <f t="shared" si="14"/>
        <v>256900</v>
      </c>
      <c r="G92" s="9">
        <f t="shared" si="13"/>
        <v>0</v>
      </c>
      <c r="H92" s="12">
        <f t="shared" si="12"/>
        <v>256900</v>
      </c>
      <c r="I92" s="9">
        <f t="shared" si="15"/>
        <v>0</v>
      </c>
      <c r="J92" s="9">
        <f t="shared" si="16"/>
        <v>273200</v>
      </c>
      <c r="K92" s="9"/>
      <c r="L92" s="9">
        <f t="shared" si="11"/>
        <v>273200</v>
      </c>
    </row>
    <row r="93" spans="1:12" x14ac:dyDescent="0.25">
      <c r="A93" s="3" t="s">
        <v>200</v>
      </c>
      <c r="B93" s="1" t="s">
        <v>201</v>
      </c>
      <c r="C93" s="1" t="s">
        <v>202</v>
      </c>
      <c r="D93" s="9">
        <v>3136814</v>
      </c>
      <c r="E93" s="9">
        <v>753481</v>
      </c>
      <c r="F93" s="9">
        <f t="shared" si="14"/>
        <v>3580300</v>
      </c>
      <c r="G93" s="9">
        <f t="shared" si="13"/>
        <v>872200</v>
      </c>
      <c r="H93" s="12">
        <f t="shared" si="12"/>
        <v>3580300</v>
      </c>
      <c r="I93" s="9">
        <f t="shared" si="15"/>
        <v>875000</v>
      </c>
      <c r="J93" s="9">
        <f t="shared" si="16"/>
        <v>3806200</v>
      </c>
      <c r="K93" s="9">
        <f>CEILING((I93*131.5/126.8),100)</f>
        <v>907500</v>
      </c>
      <c r="L93" s="9">
        <f t="shared" si="11"/>
        <v>4713700</v>
      </c>
    </row>
    <row r="94" spans="1:12" x14ac:dyDescent="0.25">
      <c r="A94" s="3" t="s">
        <v>203</v>
      </c>
      <c r="B94" s="1" t="s">
        <v>204</v>
      </c>
      <c r="C94" s="1" t="s">
        <v>205</v>
      </c>
      <c r="D94" s="9">
        <v>6250000</v>
      </c>
      <c r="E94" s="9">
        <v>1770416</v>
      </c>
      <c r="F94" s="9">
        <f t="shared" si="14"/>
        <v>7133500</v>
      </c>
      <c r="G94" s="9">
        <f t="shared" si="13"/>
        <v>2049300</v>
      </c>
      <c r="H94" s="12">
        <f t="shared" si="12"/>
        <v>7133500</v>
      </c>
      <c r="I94" s="9">
        <f t="shared" si="15"/>
        <v>2055800</v>
      </c>
      <c r="J94" s="9">
        <f t="shared" si="16"/>
        <v>7583500</v>
      </c>
      <c r="K94" s="9">
        <f>CEILING((I94*131.5/126.8),100)</f>
        <v>2132100</v>
      </c>
      <c r="L94" s="9">
        <f t="shared" si="11"/>
        <v>9715600</v>
      </c>
    </row>
    <row r="95" spans="1:12" x14ac:dyDescent="0.25">
      <c r="A95" s="3" t="s">
        <v>206</v>
      </c>
      <c r="B95" s="1" t="s">
        <v>207</v>
      </c>
      <c r="C95" s="1" t="s">
        <v>208</v>
      </c>
      <c r="D95" s="9">
        <v>2250000</v>
      </c>
      <c r="E95" s="9">
        <v>400451</v>
      </c>
      <c r="F95" s="9">
        <f t="shared" si="14"/>
        <v>2568100</v>
      </c>
      <c r="G95" s="9">
        <f t="shared" si="13"/>
        <v>463600</v>
      </c>
      <c r="H95" s="12">
        <f t="shared" si="12"/>
        <v>2568100</v>
      </c>
      <c r="I95" s="9">
        <f t="shared" si="15"/>
        <v>465100</v>
      </c>
      <c r="J95" s="9">
        <f t="shared" si="16"/>
        <v>2730100</v>
      </c>
      <c r="K95" s="9">
        <f>CEILING((I95*131.5/126.8),100)</f>
        <v>482400</v>
      </c>
      <c r="L95" s="9">
        <f t="shared" si="11"/>
        <v>3212500</v>
      </c>
    </row>
    <row r="96" spans="1:12" x14ac:dyDescent="0.25">
      <c r="A96" s="3" t="s">
        <v>209</v>
      </c>
      <c r="B96" s="1" t="s">
        <v>210</v>
      </c>
      <c r="C96" s="1" t="s">
        <v>211</v>
      </c>
      <c r="D96" s="9">
        <v>1611574</v>
      </c>
      <c r="E96" s="9">
        <v>405721</v>
      </c>
      <c r="F96" s="9">
        <f t="shared" si="14"/>
        <v>1839400</v>
      </c>
      <c r="G96" s="9">
        <f t="shared" si="13"/>
        <v>469700</v>
      </c>
      <c r="H96" s="12">
        <f t="shared" si="12"/>
        <v>1839400</v>
      </c>
      <c r="I96" s="9">
        <f t="shared" si="15"/>
        <v>471200</v>
      </c>
      <c r="J96" s="9">
        <f t="shared" si="16"/>
        <v>1955500</v>
      </c>
      <c r="K96" s="9">
        <f>CEILING((I96*131.5/126.8),100)</f>
        <v>488700</v>
      </c>
      <c r="L96" s="9">
        <f t="shared" si="11"/>
        <v>2444200</v>
      </c>
    </row>
    <row r="97" spans="1:12" x14ac:dyDescent="0.25">
      <c r="A97" s="3" t="s">
        <v>212</v>
      </c>
      <c r="B97" s="1" t="s">
        <v>213</v>
      </c>
      <c r="C97" s="1" t="s">
        <v>214</v>
      </c>
      <c r="D97" s="9">
        <v>525000</v>
      </c>
      <c r="E97" s="9"/>
      <c r="F97" s="9">
        <f t="shared" si="14"/>
        <v>599300</v>
      </c>
      <c r="G97" s="9">
        <f t="shared" si="13"/>
        <v>0</v>
      </c>
      <c r="H97" s="12">
        <f t="shared" si="12"/>
        <v>599300</v>
      </c>
      <c r="I97" s="9">
        <f t="shared" si="15"/>
        <v>0</v>
      </c>
      <c r="J97" s="9">
        <f t="shared" si="16"/>
        <v>637200</v>
      </c>
      <c r="K97" s="9"/>
      <c r="L97" s="9">
        <f t="shared" si="11"/>
        <v>637200</v>
      </c>
    </row>
    <row r="98" spans="1:12" x14ac:dyDescent="0.25">
      <c r="A98" s="3" t="s">
        <v>215</v>
      </c>
      <c r="B98" s="1" t="s">
        <v>216</v>
      </c>
      <c r="C98" s="1" t="s">
        <v>217</v>
      </c>
      <c r="D98" s="9">
        <v>2210000</v>
      </c>
      <c r="E98" s="9"/>
      <c r="F98" s="9">
        <f t="shared" si="14"/>
        <v>2522400</v>
      </c>
      <c r="G98" s="9">
        <f t="shared" si="13"/>
        <v>0</v>
      </c>
      <c r="H98" s="12">
        <f t="shared" si="12"/>
        <v>2522400</v>
      </c>
      <c r="I98" s="9">
        <f t="shared" si="15"/>
        <v>0</v>
      </c>
      <c r="J98" s="9">
        <f t="shared" si="16"/>
        <v>2681600</v>
      </c>
      <c r="K98" s="9"/>
      <c r="L98" s="9">
        <f t="shared" si="11"/>
        <v>2681600</v>
      </c>
    </row>
    <row r="99" spans="1:12" x14ac:dyDescent="0.25">
      <c r="A99" s="3" t="s">
        <v>218</v>
      </c>
      <c r="B99" s="1" t="s">
        <v>117</v>
      </c>
      <c r="C99" s="1" t="s">
        <v>217</v>
      </c>
      <c r="D99" s="9">
        <v>1830288</v>
      </c>
      <c r="E99" s="9">
        <v>410990</v>
      </c>
      <c r="F99" s="9">
        <f t="shared" si="14"/>
        <v>2089100</v>
      </c>
      <c r="G99" s="9">
        <f t="shared" si="13"/>
        <v>475800</v>
      </c>
      <c r="H99" s="12">
        <f t="shared" si="12"/>
        <v>2089100</v>
      </c>
      <c r="I99" s="9">
        <f t="shared" si="15"/>
        <v>477400</v>
      </c>
      <c r="J99" s="9">
        <f t="shared" si="16"/>
        <v>2220900</v>
      </c>
      <c r="K99" s="9">
        <f t="shared" ref="K99:K100" si="17">CEILING((I99*131.5/126.8),100)</f>
        <v>495100</v>
      </c>
      <c r="L99" s="9">
        <f t="shared" si="11"/>
        <v>2716000</v>
      </c>
    </row>
    <row r="100" spans="1:12" x14ac:dyDescent="0.25">
      <c r="A100" s="3" t="s">
        <v>219</v>
      </c>
      <c r="B100" s="1" t="s">
        <v>220</v>
      </c>
      <c r="C100" s="1" t="s">
        <v>217</v>
      </c>
      <c r="D100" s="9">
        <v>265000</v>
      </c>
      <c r="E100" s="9">
        <v>13700</v>
      </c>
      <c r="F100" s="9">
        <f t="shared" si="14"/>
        <v>302500</v>
      </c>
      <c r="G100" s="9">
        <f t="shared" si="13"/>
        <v>15900</v>
      </c>
      <c r="H100" s="12">
        <f t="shared" si="12"/>
        <v>302500</v>
      </c>
      <c r="I100" s="9">
        <f t="shared" si="15"/>
        <v>16000</v>
      </c>
      <c r="J100" s="9">
        <f t="shared" si="16"/>
        <v>321600</v>
      </c>
      <c r="K100" s="9">
        <f t="shared" si="17"/>
        <v>16600</v>
      </c>
      <c r="L100" s="9">
        <f t="shared" si="11"/>
        <v>338200</v>
      </c>
    </row>
    <row r="101" spans="1:12" x14ac:dyDescent="0.25">
      <c r="A101" s="3" t="s">
        <v>221</v>
      </c>
      <c r="B101" s="1" t="s">
        <v>222</v>
      </c>
      <c r="C101" s="1" t="s">
        <v>223</v>
      </c>
      <c r="D101" s="9">
        <v>175000</v>
      </c>
      <c r="E101" s="9"/>
      <c r="F101" s="9">
        <f t="shared" si="14"/>
        <v>199800</v>
      </c>
      <c r="G101" s="9">
        <f t="shared" si="13"/>
        <v>0</v>
      </c>
      <c r="H101" s="12">
        <f t="shared" si="12"/>
        <v>199800</v>
      </c>
      <c r="I101" s="9">
        <f t="shared" si="15"/>
        <v>0</v>
      </c>
      <c r="J101" s="9">
        <f t="shared" si="16"/>
        <v>212500</v>
      </c>
      <c r="K101" s="9"/>
      <c r="L101" s="9">
        <f t="shared" si="11"/>
        <v>212500</v>
      </c>
    </row>
    <row r="102" spans="1:12" x14ac:dyDescent="0.25">
      <c r="A102" s="3" t="s">
        <v>224</v>
      </c>
      <c r="B102" s="1" t="s">
        <v>225</v>
      </c>
      <c r="C102" s="1" t="s">
        <v>226</v>
      </c>
      <c r="D102" s="9">
        <v>2762699</v>
      </c>
      <c r="E102" s="9">
        <v>611216</v>
      </c>
      <c r="F102" s="9">
        <f t="shared" si="14"/>
        <v>3153300</v>
      </c>
      <c r="G102" s="9">
        <f t="shared" si="13"/>
        <v>707500</v>
      </c>
      <c r="H102" s="12">
        <f t="shared" si="12"/>
        <v>3153300</v>
      </c>
      <c r="I102" s="9">
        <f t="shared" si="15"/>
        <v>709800</v>
      </c>
      <c r="J102" s="9">
        <f t="shared" si="16"/>
        <v>3352300</v>
      </c>
      <c r="K102" s="9">
        <f>CEILING((I102*131.5/126.8),100)</f>
        <v>736200</v>
      </c>
      <c r="L102" s="9">
        <f t="shared" si="11"/>
        <v>4088500</v>
      </c>
    </row>
    <row r="103" spans="1:12" x14ac:dyDescent="0.25">
      <c r="A103" s="3" t="s">
        <v>227</v>
      </c>
      <c r="B103" s="1" t="s">
        <v>228</v>
      </c>
      <c r="C103" s="1" t="s">
        <v>7</v>
      </c>
      <c r="D103" s="9">
        <v>775000</v>
      </c>
      <c r="E103" s="9"/>
      <c r="F103" s="9">
        <f t="shared" si="14"/>
        <v>884600</v>
      </c>
      <c r="G103" s="9">
        <f t="shared" si="13"/>
        <v>0</v>
      </c>
      <c r="H103" s="12">
        <f t="shared" si="12"/>
        <v>884600</v>
      </c>
      <c r="I103" s="9">
        <f t="shared" si="15"/>
        <v>0</v>
      </c>
      <c r="J103" s="9">
        <f t="shared" si="16"/>
        <v>940400</v>
      </c>
      <c r="K103" s="9"/>
      <c r="L103" s="9">
        <f t="shared" si="11"/>
        <v>940400</v>
      </c>
    </row>
    <row r="104" spans="1:12" x14ac:dyDescent="0.25">
      <c r="A104" s="3" t="s">
        <v>229</v>
      </c>
      <c r="B104" s="1" t="s">
        <v>230</v>
      </c>
      <c r="C104" s="1" t="s">
        <v>231</v>
      </c>
      <c r="D104" s="9">
        <v>2267715</v>
      </c>
      <c r="E104" s="9">
        <v>337222</v>
      </c>
      <c r="F104" s="9">
        <f t="shared" si="14"/>
        <v>2588300</v>
      </c>
      <c r="G104" s="9">
        <f t="shared" si="13"/>
        <v>390400</v>
      </c>
      <c r="H104" s="12">
        <f t="shared" si="12"/>
        <v>2588300</v>
      </c>
      <c r="I104" s="9">
        <f t="shared" si="15"/>
        <v>391700</v>
      </c>
      <c r="J104" s="9">
        <f t="shared" si="16"/>
        <v>2751600</v>
      </c>
      <c r="K104" s="9">
        <f>CEILING((I104*131.5/126.8),100)</f>
        <v>406300</v>
      </c>
      <c r="L104" s="9">
        <f t="shared" si="11"/>
        <v>3157900</v>
      </c>
    </row>
    <row r="105" spans="1:12" x14ac:dyDescent="0.25">
      <c r="A105" s="3" t="s">
        <v>232</v>
      </c>
      <c r="B105" s="1" t="s">
        <v>233</v>
      </c>
      <c r="C105" s="1" t="s">
        <v>234</v>
      </c>
      <c r="D105" s="9">
        <v>3620000</v>
      </c>
      <c r="E105" s="9"/>
      <c r="F105" s="9">
        <f t="shared" si="14"/>
        <v>4131700</v>
      </c>
      <c r="G105" s="9">
        <f t="shared" si="13"/>
        <v>0</v>
      </c>
      <c r="H105" s="12">
        <f t="shared" si="12"/>
        <v>4131700</v>
      </c>
      <c r="I105" s="9">
        <f t="shared" si="15"/>
        <v>0</v>
      </c>
      <c r="J105" s="9">
        <f t="shared" si="16"/>
        <v>4392400</v>
      </c>
      <c r="K105" s="9"/>
      <c r="L105" s="9">
        <f t="shared" si="11"/>
        <v>4392400</v>
      </c>
    </row>
    <row r="106" spans="1:12" x14ac:dyDescent="0.25">
      <c r="A106" s="3" t="s">
        <v>235</v>
      </c>
      <c r="B106" s="1" t="s">
        <v>236</v>
      </c>
      <c r="C106" s="1" t="s">
        <v>237</v>
      </c>
      <c r="D106" s="9">
        <v>600000</v>
      </c>
      <c r="E106" s="9">
        <v>22864</v>
      </c>
      <c r="F106" s="9">
        <f t="shared" si="14"/>
        <v>684900</v>
      </c>
      <c r="G106" s="9">
        <f t="shared" si="13"/>
        <v>26500</v>
      </c>
      <c r="H106" s="12">
        <f t="shared" si="12"/>
        <v>684900</v>
      </c>
      <c r="I106" s="9">
        <f t="shared" si="15"/>
        <v>26600</v>
      </c>
      <c r="J106" s="9">
        <f t="shared" si="16"/>
        <v>728200</v>
      </c>
      <c r="K106" s="9">
        <f>CEILING((I106*131.5/126.8),100)</f>
        <v>27600</v>
      </c>
      <c r="L106" s="9">
        <f t="shared" si="11"/>
        <v>755800</v>
      </c>
    </row>
    <row r="107" spans="1:12" x14ac:dyDescent="0.25">
      <c r="A107" s="3" t="s">
        <v>238</v>
      </c>
      <c r="B107" s="1" t="s">
        <v>239</v>
      </c>
      <c r="C107" s="1" t="s">
        <v>240</v>
      </c>
      <c r="D107" s="9">
        <v>2250000</v>
      </c>
      <c r="E107" s="9"/>
      <c r="F107" s="9">
        <f t="shared" si="14"/>
        <v>2568100</v>
      </c>
      <c r="G107" s="9">
        <f t="shared" si="13"/>
        <v>0</v>
      </c>
      <c r="H107" s="12">
        <f t="shared" si="12"/>
        <v>2568100</v>
      </c>
      <c r="I107" s="9">
        <f t="shared" si="15"/>
        <v>0</v>
      </c>
      <c r="J107" s="9">
        <f t="shared" si="16"/>
        <v>2730100</v>
      </c>
      <c r="K107" s="9"/>
      <c r="L107" s="9">
        <f t="shared" si="11"/>
        <v>2730100</v>
      </c>
    </row>
    <row r="108" spans="1:12" x14ac:dyDescent="0.25">
      <c r="A108" s="3" t="s">
        <v>241</v>
      </c>
      <c r="B108" s="1" t="s">
        <v>242</v>
      </c>
      <c r="C108" s="1" t="s">
        <v>240</v>
      </c>
      <c r="D108" s="9">
        <v>1375000</v>
      </c>
      <c r="E108" s="9"/>
      <c r="F108" s="9">
        <f t="shared" si="14"/>
        <v>1569400</v>
      </c>
      <c r="G108" s="9">
        <f t="shared" si="13"/>
        <v>0</v>
      </c>
      <c r="H108" s="12">
        <f t="shared" si="12"/>
        <v>1569400</v>
      </c>
      <c r="I108" s="9">
        <f t="shared" si="15"/>
        <v>0</v>
      </c>
      <c r="J108" s="9">
        <f t="shared" si="16"/>
        <v>1668400</v>
      </c>
      <c r="K108" s="9"/>
      <c r="L108" s="9">
        <f t="shared" si="11"/>
        <v>1668400</v>
      </c>
    </row>
    <row r="109" spans="1:12" x14ac:dyDescent="0.25">
      <c r="A109" s="3" t="s">
        <v>243</v>
      </c>
      <c r="B109" s="1" t="s">
        <v>244</v>
      </c>
      <c r="C109" s="1" t="s">
        <v>245</v>
      </c>
      <c r="D109" s="9">
        <v>2175000</v>
      </c>
      <c r="E109" s="9"/>
      <c r="F109" s="9">
        <f t="shared" si="14"/>
        <v>2482500</v>
      </c>
      <c r="G109" s="9">
        <f t="shared" si="13"/>
        <v>0</v>
      </c>
      <c r="H109" s="12">
        <f t="shared" si="12"/>
        <v>2482500</v>
      </c>
      <c r="I109" s="9">
        <f t="shared" si="15"/>
        <v>0</v>
      </c>
      <c r="J109" s="9">
        <f t="shared" si="16"/>
        <v>2639100</v>
      </c>
      <c r="K109" s="9"/>
      <c r="L109" s="9">
        <f t="shared" si="11"/>
        <v>2639100</v>
      </c>
    </row>
    <row r="110" spans="1:12" x14ac:dyDescent="0.25">
      <c r="A110" s="3" t="s">
        <v>246</v>
      </c>
      <c r="B110" s="1" t="s">
        <v>247</v>
      </c>
      <c r="C110" s="1" t="s">
        <v>248</v>
      </c>
      <c r="D110" s="9">
        <v>1775000</v>
      </c>
      <c r="E110" s="9">
        <v>65864</v>
      </c>
      <c r="F110" s="9">
        <f t="shared" si="14"/>
        <v>2025900</v>
      </c>
      <c r="G110" s="9">
        <f t="shared" si="13"/>
        <v>76300</v>
      </c>
      <c r="H110" s="12">
        <f t="shared" si="12"/>
        <v>2025900</v>
      </c>
      <c r="I110" s="9">
        <f t="shared" si="15"/>
        <v>76600</v>
      </c>
      <c r="J110" s="9">
        <f t="shared" si="16"/>
        <v>2153700</v>
      </c>
      <c r="K110" s="9">
        <f>CEILING((I110*131.5/126.8),100)</f>
        <v>79500</v>
      </c>
      <c r="L110" s="9">
        <f t="shared" si="11"/>
        <v>2233200</v>
      </c>
    </row>
    <row r="111" spans="1:12" x14ac:dyDescent="0.25">
      <c r="A111" s="3" t="s">
        <v>249</v>
      </c>
      <c r="B111" s="1" t="s">
        <v>250</v>
      </c>
      <c r="C111" s="1" t="s">
        <v>251</v>
      </c>
      <c r="D111" s="9">
        <v>3150000</v>
      </c>
      <c r="E111" s="9"/>
      <c r="F111" s="9">
        <f t="shared" si="14"/>
        <v>3595300</v>
      </c>
      <c r="G111" s="9">
        <f t="shared" si="13"/>
        <v>0</v>
      </c>
      <c r="H111" s="12">
        <f t="shared" si="12"/>
        <v>3595300</v>
      </c>
      <c r="I111" s="9">
        <f t="shared" si="15"/>
        <v>0</v>
      </c>
      <c r="J111" s="9">
        <f t="shared" si="16"/>
        <v>3822100</v>
      </c>
      <c r="K111" s="9"/>
      <c r="L111" s="9">
        <f t="shared" si="11"/>
        <v>3822100</v>
      </c>
    </row>
    <row r="112" spans="1:12" x14ac:dyDescent="0.25">
      <c r="A112" s="3" t="s">
        <v>252</v>
      </c>
      <c r="B112" s="1" t="s">
        <v>253</v>
      </c>
      <c r="C112" s="1" t="s">
        <v>251</v>
      </c>
      <c r="D112" s="9">
        <v>1325000</v>
      </c>
      <c r="E112" s="9"/>
      <c r="F112" s="9">
        <f t="shared" si="14"/>
        <v>1512300</v>
      </c>
      <c r="G112" s="9">
        <f t="shared" si="13"/>
        <v>0</v>
      </c>
      <c r="H112" s="12">
        <f t="shared" si="12"/>
        <v>1512300</v>
      </c>
      <c r="I112" s="9">
        <f t="shared" si="15"/>
        <v>0</v>
      </c>
      <c r="J112" s="9">
        <f t="shared" si="16"/>
        <v>1607700</v>
      </c>
      <c r="K112" s="9"/>
      <c r="L112" s="9">
        <f t="shared" si="11"/>
        <v>1607700</v>
      </c>
    </row>
    <row r="113" spans="1:12" x14ac:dyDescent="0.25">
      <c r="A113" s="3" t="s">
        <v>254</v>
      </c>
      <c r="B113" s="1" t="s">
        <v>255</v>
      </c>
      <c r="C113" s="1" t="s">
        <v>256</v>
      </c>
      <c r="D113" s="9">
        <v>400000</v>
      </c>
      <c r="E113" s="9"/>
      <c r="F113" s="9">
        <f t="shared" si="14"/>
        <v>456600</v>
      </c>
      <c r="G113" s="9">
        <f t="shared" si="13"/>
        <v>0</v>
      </c>
      <c r="H113" s="12">
        <f t="shared" si="12"/>
        <v>456600</v>
      </c>
      <c r="I113" s="9">
        <f t="shared" si="15"/>
        <v>0</v>
      </c>
      <c r="J113" s="9">
        <f t="shared" si="16"/>
        <v>485500</v>
      </c>
      <c r="K113" s="9"/>
      <c r="L113" s="9">
        <f t="shared" si="11"/>
        <v>485500</v>
      </c>
    </row>
    <row r="114" spans="1:12" x14ac:dyDescent="0.25">
      <c r="A114" s="3" t="s">
        <v>257</v>
      </c>
      <c r="B114" s="1" t="s">
        <v>110</v>
      </c>
      <c r="C114" s="1" t="s">
        <v>258</v>
      </c>
      <c r="D114" s="9">
        <v>1795755</v>
      </c>
      <c r="E114" s="9">
        <v>437335</v>
      </c>
      <c r="F114" s="9">
        <f t="shared" si="14"/>
        <v>2049600</v>
      </c>
      <c r="G114" s="9">
        <f t="shared" si="13"/>
        <v>506300</v>
      </c>
      <c r="H114" s="12">
        <f t="shared" si="12"/>
        <v>2049600</v>
      </c>
      <c r="I114" s="9">
        <f t="shared" si="15"/>
        <v>508000</v>
      </c>
      <c r="J114" s="9">
        <f t="shared" si="16"/>
        <v>2178900</v>
      </c>
      <c r="K114" s="9">
        <f>CEILING((I114*131.5/126.8),100)</f>
        <v>526900</v>
      </c>
      <c r="L114" s="9">
        <f t="shared" si="11"/>
        <v>2705800</v>
      </c>
    </row>
    <row r="115" spans="1:12" x14ac:dyDescent="0.25">
      <c r="A115" s="3" t="s">
        <v>259</v>
      </c>
      <c r="B115" s="1" t="s">
        <v>260</v>
      </c>
      <c r="C115" s="1" t="s">
        <v>261</v>
      </c>
      <c r="D115" s="9">
        <v>175000</v>
      </c>
      <c r="E115" s="9"/>
      <c r="F115" s="9">
        <f t="shared" si="14"/>
        <v>199800</v>
      </c>
      <c r="G115" s="9">
        <f t="shared" si="13"/>
        <v>0</v>
      </c>
      <c r="H115" s="12">
        <f t="shared" si="12"/>
        <v>199800</v>
      </c>
      <c r="I115" s="9">
        <f t="shared" si="15"/>
        <v>0</v>
      </c>
      <c r="J115" s="9">
        <f t="shared" si="16"/>
        <v>212500</v>
      </c>
      <c r="K115" s="9"/>
      <c r="L115" s="9">
        <f t="shared" si="11"/>
        <v>212500</v>
      </c>
    </row>
    <row r="116" spans="1:12" x14ac:dyDescent="0.25">
      <c r="A116" s="3" t="s">
        <v>262</v>
      </c>
      <c r="B116" s="1" t="s">
        <v>263</v>
      </c>
      <c r="C116" s="1" t="s">
        <v>261</v>
      </c>
      <c r="D116" s="9">
        <v>3850000</v>
      </c>
      <c r="E116" s="9"/>
      <c r="F116" s="9">
        <f t="shared" si="14"/>
        <v>4394300</v>
      </c>
      <c r="G116" s="9">
        <f t="shared" si="13"/>
        <v>0</v>
      </c>
      <c r="H116" s="12">
        <f t="shared" si="12"/>
        <v>4394300</v>
      </c>
      <c r="I116" s="9">
        <f t="shared" si="15"/>
        <v>0</v>
      </c>
      <c r="J116" s="9">
        <f t="shared" si="16"/>
        <v>4671500</v>
      </c>
      <c r="K116" s="9"/>
      <c r="L116" s="9">
        <f t="shared" si="11"/>
        <v>4671500</v>
      </c>
    </row>
    <row r="117" spans="1:12" x14ac:dyDescent="0.25">
      <c r="A117" s="3" t="s">
        <v>264</v>
      </c>
      <c r="B117" s="1" t="s">
        <v>265</v>
      </c>
      <c r="C117" s="1" t="s">
        <v>266</v>
      </c>
      <c r="D117" s="9">
        <v>650000</v>
      </c>
      <c r="E117" s="9"/>
      <c r="F117" s="9">
        <f t="shared" si="14"/>
        <v>741900</v>
      </c>
      <c r="G117" s="9">
        <f t="shared" si="13"/>
        <v>0</v>
      </c>
      <c r="H117" s="12">
        <f t="shared" ref="H117:H130" si="18">F117</f>
        <v>741900</v>
      </c>
      <c r="I117" s="9">
        <f t="shared" si="15"/>
        <v>0</v>
      </c>
      <c r="J117" s="9">
        <f t="shared" si="16"/>
        <v>788700</v>
      </c>
      <c r="K117" s="9"/>
      <c r="L117" s="9">
        <f t="shared" si="11"/>
        <v>788700</v>
      </c>
    </row>
    <row r="118" spans="1:12" x14ac:dyDescent="0.25">
      <c r="A118" s="3" t="s">
        <v>267</v>
      </c>
      <c r="B118" s="1" t="s">
        <v>268</v>
      </c>
      <c r="C118" s="1" t="s">
        <v>269</v>
      </c>
      <c r="D118" s="9">
        <v>950000</v>
      </c>
      <c r="E118" s="9"/>
      <c r="F118" s="9">
        <f t="shared" si="14"/>
        <v>1084300</v>
      </c>
      <c r="G118" s="9">
        <f t="shared" si="13"/>
        <v>0</v>
      </c>
      <c r="H118" s="12">
        <f t="shared" si="18"/>
        <v>1084300</v>
      </c>
      <c r="I118" s="9">
        <f t="shared" si="15"/>
        <v>0</v>
      </c>
      <c r="J118" s="9">
        <f t="shared" si="16"/>
        <v>1152700</v>
      </c>
      <c r="K118" s="9"/>
      <c r="L118" s="9">
        <f t="shared" si="11"/>
        <v>1152700</v>
      </c>
    </row>
    <row r="119" spans="1:12" x14ac:dyDescent="0.25">
      <c r="A119" s="3" t="s">
        <v>270</v>
      </c>
      <c r="B119" s="1" t="s">
        <v>271</v>
      </c>
      <c r="C119" s="1" t="s">
        <v>272</v>
      </c>
      <c r="D119" s="9">
        <v>1200000</v>
      </c>
      <c r="E119" s="9"/>
      <c r="F119" s="9">
        <f t="shared" si="14"/>
        <v>1369700</v>
      </c>
      <c r="G119" s="9">
        <f t="shared" si="13"/>
        <v>0</v>
      </c>
      <c r="H119" s="12">
        <f t="shared" si="18"/>
        <v>1369700</v>
      </c>
      <c r="I119" s="9">
        <f t="shared" si="15"/>
        <v>0</v>
      </c>
      <c r="J119" s="9">
        <f t="shared" si="16"/>
        <v>1456100</v>
      </c>
      <c r="K119" s="9"/>
      <c r="L119" s="9">
        <f t="shared" si="11"/>
        <v>1456100</v>
      </c>
    </row>
    <row r="120" spans="1:12" x14ac:dyDescent="0.25">
      <c r="A120" s="3" t="s">
        <v>273</v>
      </c>
      <c r="B120" s="1" t="s">
        <v>274</v>
      </c>
      <c r="C120" s="1" t="s">
        <v>275</v>
      </c>
      <c r="D120" s="9">
        <v>20350000</v>
      </c>
      <c r="E120" s="9">
        <v>5058333</v>
      </c>
      <c r="F120" s="9">
        <f t="shared" si="14"/>
        <v>23226600</v>
      </c>
      <c r="G120" s="9">
        <f t="shared" si="13"/>
        <v>5855100</v>
      </c>
      <c r="H120" s="12">
        <f t="shared" si="18"/>
        <v>23226600</v>
      </c>
      <c r="I120" s="9">
        <f t="shared" si="15"/>
        <v>5873700</v>
      </c>
      <c r="J120" s="9">
        <f t="shared" si="16"/>
        <v>24691700</v>
      </c>
      <c r="K120" s="9">
        <f>CEILING((I120*131.5/126.8),100)</f>
        <v>6091500</v>
      </c>
      <c r="L120" s="9">
        <f t="shared" si="11"/>
        <v>30783200</v>
      </c>
    </row>
    <row r="121" spans="1:12" x14ac:dyDescent="0.25">
      <c r="A121" s="3" t="s">
        <v>276</v>
      </c>
      <c r="B121" s="1" t="s">
        <v>277</v>
      </c>
      <c r="C121" s="1" t="s">
        <v>278</v>
      </c>
      <c r="D121" s="9">
        <v>170000</v>
      </c>
      <c r="E121" s="9"/>
      <c r="F121" s="9">
        <f t="shared" si="14"/>
        <v>194100</v>
      </c>
      <c r="G121" s="9">
        <f t="shared" si="13"/>
        <v>0</v>
      </c>
      <c r="H121" s="12">
        <f t="shared" si="18"/>
        <v>194100</v>
      </c>
      <c r="I121" s="9">
        <f t="shared" si="15"/>
        <v>0</v>
      </c>
      <c r="J121" s="9">
        <f t="shared" si="16"/>
        <v>206400</v>
      </c>
      <c r="K121" s="9"/>
      <c r="L121" s="9">
        <f t="shared" si="11"/>
        <v>206400</v>
      </c>
    </row>
    <row r="122" spans="1:12" x14ac:dyDescent="0.25">
      <c r="A122" s="3" t="s">
        <v>279</v>
      </c>
      <c r="B122" s="1" t="s">
        <v>280</v>
      </c>
      <c r="C122" s="1" t="s">
        <v>7</v>
      </c>
      <c r="D122" s="9"/>
      <c r="E122" s="9">
        <v>29507</v>
      </c>
      <c r="F122" s="9">
        <f t="shared" si="14"/>
        <v>0</v>
      </c>
      <c r="G122" s="9">
        <f t="shared" si="13"/>
        <v>34200</v>
      </c>
      <c r="H122" s="12">
        <f t="shared" si="18"/>
        <v>0</v>
      </c>
      <c r="I122" s="9">
        <f t="shared" si="15"/>
        <v>34400</v>
      </c>
      <c r="J122" s="9">
        <f t="shared" si="16"/>
        <v>0</v>
      </c>
      <c r="K122" s="9">
        <f>CEILING((I122*131.5/126.8),100)</f>
        <v>35700</v>
      </c>
      <c r="L122" s="9">
        <f t="shared" si="11"/>
        <v>35700</v>
      </c>
    </row>
    <row r="123" spans="1:12" x14ac:dyDescent="0.25">
      <c r="A123" s="3" t="s">
        <v>281</v>
      </c>
      <c r="B123" s="1" t="s">
        <v>282</v>
      </c>
      <c r="C123" s="1" t="s">
        <v>283</v>
      </c>
      <c r="D123" s="9">
        <v>2302249</v>
      </c>
      <c r="E123" s="9">
        <v>579600</v>
      </c>
      <c r="F123" s="9">
        <f t="shared" si="14"/>
        <v>2627700</v>
      </c>
      <c r="G123" s="9">
        <f t="shared" si="13"/>
        <v>670900</v>
      </c>
      <c r="H123" s="12">
        <f t="shared" si="18"/>
        <v>2627700</v>
      </c>
      <c r="I123" s="9">
        <f t="shared" si="15"/>
        <v>673100</v>
      </c>
      <c r="J123" s="9">
        <f t="shared" ref="J123:J134" si="19">CEILING((H123*138.2/130),100)</f>
        <v>2793500</v>
      </c>
      <c r="K123" s="9">
        <f>CEILING((I123*131.5/126.8),100)</f>
        <v>698100</v>
      </c>
      <c r="L123" s="9">
        <f t="shared" si="11"/>
        <v>3491600</v>
      </c>
    </row>
    <row r="124" spans="1:12" x14ac:dyDescent="0.25">
      <c r="A124" s="3" t="s">
        <v>284</v>
      </c>
      <c r="B124" s="1" t="s">
        <v>285</v>
      </c>
      <c r="C124" s="1" t="s">
        <v>286</v>
      </c>
      <c r="D124" s="9">
        <v>25000</v>
      </c>
      <c r="E124" s="9"/>
      <c r="F124" s="9">
        <f t="shared" si="14"/>
        <v>28600</v>
      </c>
      <c r="G124" s="9">
        <f t="shared" si="13"/>
        <v>0</v>
      </c>
      <c r="H124" s="12">
        <f t="shared" si="18"/>
        <v>28600</v>
      </c>
      <c r="I124" s="9">
        <f t="shared" si="15"/>
        <v>0</v>
      </c>
      <c r="J124" s="9">
        <f t="shared" si="19"/>
        <v>30500</v>
      </c>
      <c r="K124" s="9"/>
      <c r="L124" s="9">
        <f t="shared" si="11"/>
        <v>30500</v>
      </c>
    </row>
    <row r="125" spans="1:12" x14ac:dyDescent="0.25">
      <c r="A125" s="3" t="s">
        <v>287</v>
      </c>
      <c r="B125" s="1" t="s">
        <v>288</v>
      </c>
      <c r="C125" s="1" t="s">
        <v>289</v>
      </c>
      <c r="D125" s="9">
        <v>1070000</v>
      </c>
      <c r="E125" s="9"/>
      <c r="F125" s="9">
        <f t="shared" si="14"/>
        <v>1221300</v>
      </c>
      <c r="G125" s="9">
        <f t="shared" si="13"/>
        <v>0</v>
      </c>
      <c r="H125" s="12">
        <f t="shared" si="18"/>
        <v>1221300</v>
      </c>
      <c r="I125" s="9">
        <f t="shared" si="15"/>
        <v>0</v>
      </c>
      <c r="J125" s="9">
        <f t="shared" si="19"/>
        <v>1298400</v>
      </c>
      <c r="K125" s="9"/>
      <c r="L125" s="9">
        <f t="shared" si="11"/>
        <v>1298400</v>
      </c>
    </row>
    <row r="126" spans="1:12" x14ac:dyDescent="0.25">
      <c r="A126" s="3" t="s">
        <v>290</v>
      </c>
      <c r="B126" s="1" t="s">
        <v>291</v>
      </c>
      <c r="C126" s="1" t="s">
        <v>292</v>
      </c>
      <c r="D126" s="9">
        <v>365000</v>
      </c>
      <c r="E126" s="9"/>
      <c r="F126" s="9">
        <f t="shared" si="14"/>
        <v>416600</v>
      </c>
      <c r="G126" s="9">
        <f t="shared" si="13"/>
        <v>0</v>
      </c>
      <c r="H126" s="12">
        <f t="shared" si="18"/>
        <v>416600</v>
      </c>
      <c r="I126" s="9">
        <f t="shared" si="15"/>
        <v>0</v>
      </c>
      <c r="J126" s="9">
        <f t="shared" si="19"/>
        <v>442900</v>
      </c>
      <c r="K126" s="9"/>
      <c r="L126" s="9">
        <f t="shared" si="11"/>
        <v>442900</v>
      </c>
    </row>
    <row r="127" spans="1:12" x14ac:dyDescent="0.25">
      <c r="A127" s="3" t="s">
        <v>293</v>
      </c>
      <c r="B127" s="1" t="s">
        <v>294</v>
      </c>
      <c r="C127" s="1" t="s">
        <v>295</v>
      </c>
      <c r="D127" s="9">
        <v>748231</v>
      </c>
      <c r="E127" s="9"/>
      <c r="F127" s="9">
        <f t="shared" si="14"/>
        <v>854000</v>
      </c>
      <c r="G127" s="9">
        <f t="shared" si="13"/>
        <v>0</v>
      </c>
      <c r="H127" s="12">
        <f t="shared" si="18"/>
        <v>854000</v>
      </c>
      <c r="I127" s="9">
        <f t="shared" si="15"/>
        <v>0</v>
      </c>
      <c r="J127" s="9">
        <f t="shared" si="19"/>
        <v>907900</v>
      </c>
      <c r="K127" s="9"/>
      <c r="L127" s="9">
        <f t="shared" si="11"/>
        <v>907900</v>
      </c>
    </row>
    <row r="128" spans="1:12" x14ac:dyDescent="0.25">
      <c r="A128" s="3" t="s">
        <v>296</v>
      </c>
      <c r="B128" s="1" t="s">
        <v>297</v>
      </c>
      <c r="C128" s="1" t="s">
        <v>298</v>
      </c>
      <c r="D128" s="9">
        <v>725000</v>
      </c>
      <c r="E128" s="9"/>
      <c r="F128" s="9">
        <f t="shared" si="14"/>
        <v>827500</v>
      </c>
      <c r="G128" s="9">
        <f t="shared" si="13"/>
        <v>0</v>
      </c>
      <c r="H128" s="12">
        <f t="shared" si="18"/>
        <v>827500</v>
      </c>
      <c r="I128" s="9">
        <f t="shared" si="15"/>
        <v>0</v>
      </c>
      <c r="J128" s="9">
        <f t="shared" si="19"/>
        <v>879700</v>
      </c>
      <c r="K128" s="9"/>
      <c r="L128" s="9">
        <f t="shared" si="11"/>
        <v>879700</v>
      </c>
    </row>
    <row r="129" spans="1:12" x14ac:dyDescent="0.25">
      <c r="A129" s="3" t="s">
        <v>299</v>
      </c>
      <c r="B129" s="1" t="s">
        <v>300</v>
      </c>
      <c r="C129" s="1" t="s">
        <v>301</v>
      </c>
      <c r="D129" s="9"/>
      <c r="E129" s="9">
        <v>63229</v>
      </c>
      <c r="F129" s="9">
        <f t="shared" si="14"/>
        <v>0</v>
      </c>
      <c r="G129" s="9">
        <f t="shared" si="13"/>
        <v>73200</v>
      </c>
      <c r="H129" s="12">
        <f t="shared" si="18"/>
        <v>0</v>
      </c>
      <c r="I129" s="9">
        <f t="shared" si="15"/>
        <v>73500</v>
      </c>
      <c r="J129" s="9">
        <f t="shared" si="19"/>
        <v>0</v>
      </c>
      <c r="K129" s="9">
        <f>CEILING((I129*131.5/126.8),100)</f>
        <v>76300</v>
      </c>
      <c r="L129" s="9">
        <f t="shared" si="11"/>
        <v>76300</v>
      </c>
    </row>
    <row r="130" spans="1:12" x14ac:dyDescent="0.25">
      <c r="A130" s="3" t="s">
        <v>302</v>
      </c>
      <c r="B130" s="1" t="s">
        <v>303</v>
      </c>
      <c r="C130" s="1" t="s">
        <v>304</v>
      </c>
      <c r="D130" s="9">
        <v>230000</v>
      </c>
      <c r="E130" s="9">
        <v>10538</v>
      </c>
      <c r="F130" s="9">
        <f t="shared" si="14"/>
        <v>262600</v>
      </c>
      <c r="G130" s="9">
        <f t="shared" si="13"/>
        <v>12200</v>
      </c>
      <c r="H130" s="12">
        <f t="shared" si="18"/>
        <v>262600</v>
      </c>
      <c r="I130" s="9">
        <f t="shared" si="15"/>
        <v>12300</v>
      </c>
      <c r="J130" s="9">
        <f t="shared" si="19"/>
        <v>279200</v>
      </c>
      <c r="K130" s="9">
        <f>CEILING((I130*131.5/126.8),100)</f>
        <v>12800</v>
      </c>
      <c r="L130" s="9">
        <f t="shared" si="11"/>
        <v>292000</v>
      </c>
    </row>
    <row r="131" spans="1:12" x14ac:dyDescent="0.25">
      <c r="A131" s="3" t="s">
        <v>305</v>
      </c>
      <c r="B131" s="1" t="s">
        <v>306</v>
      </c>
      <c r="C131" s="1" t="s">
        <v>307</v>
      </c>
      <c r="D131" s="9">
        <v>178425</v>
      </c>
      <c r="E131" s="9"/>
      <c r="F131" s="9">
        <f t="shared" si="14"/>
        <v>203700</v>
      </c>
      <c r="G131" s="9">
        <f t="shared" si="13"/>
        <v>0</v>
      </c>
      <c r="H131" s="12">
        <f t="shared" ref="H131:H149" si="20">F131</f>
        <v>203700</v>
      </c>
      <c r="I131" s="9">
        <f t="shared" si="15"/>
        <v>0</v>
      </c>
      <c r="J131" s="9">
        <f t="shared" si="19"/>
        <v>216600</v>
      </c>
      <c r="K131" s="9"/>
      <c r="L131" s="9">
        <f t="shared" si="11"/>
        <v>216600</v>
      </c>
    </row>
    <row r="132" spans="1:12" x14ac:dyDescent="0.25">
      <c r="A132" s="3" t="s">
        <v>308</v>
      </c>
      <c r="B132" s="1" t="s">
        <v>309</v>
      </c>
      <c r="C132" s="1" t="s">
        <v>310</v>
      </c>
      <c r="D132" s="9">
        <v>3994403</v>
      </c>
      <c r="E132" s="9">
        <v>785095</v>
      </c>
      <c r="F132" s="9">
        <f t="shared" si="14"/>
        <v>4559100</v>
      </c>
      <c r="G132" s="9">
        <f t="shared" si="13"/>
        <v>908800</v>
      </c>
      <c r="H132" s="12">
        <f t="shared" si="20"/>
        <v>4559100</v>
      </c>
      <c r="I132" s="9">
        <f t="shared" si="15"/>
        <v>911700</v>
      </c>
      <c r="J132" s="9">
        <f t="shared" si="19"/>
        <v>4846700</v>
      </c>
      <c r="K132" s="9">
        <f>CEILING((I132*131.5/126.8),100)</f>
        <v>945500</v>
      </c>
      <c r="L132" s="9">
        <f t="shared" si="11"/>
        <v>5792200</v>
      </c>
    </row>
    <row r="133" spans="1:12" s="42" customFormat="1" x14ac:dyDescent="0.25">
      <c r="A133" s="38" t="s">
        <v>408</v>
      </c>
      <c r="B133" s="39" t="s">
        <v>183</v>
      </c>
      <c r="C133" s="39" t="s">
        <v>409</v>
      </c>
      <c r="D133" s="40"/>
      <c r="E133" s="40"/>
      <c r="F133" s="40">
        <v>85000</v>
      </c>
      <c r="G133" s="40"/>
      <c r="H133" s="41">
        <f t="shared" si="20"/>
        <v>85000</v>
      </c>
      <c r="I133" s="40">
        <f t="shared" si="15"/>
        <v>0</v>
      </c>
      <c r="J133" s="40">
        <f t="shared" si="19"/>
        <v>90400</v>
      </c>
      <c r="K133" s="40"/>
      <c r="L133" s="9">
        <f t="shared" si="11"/>
        <v>90400</v>
      </c>
    </row>
    <row r="134" spans="1:12" x14ac:dyDescent="0.25">
      <c r="A134" s="3" t="s">
        <v>311</v>
      </c>
      <c r="B134" s="1" t="s">
        <v>312</v>
      </c>
      <c r="C134" s="1" t="s">
        <v>313</v>
      </c>
      <c r="D134" s="9">
        <v>16000000</v>
      </c>
      <c r="E134" s="9">
        <v>3161458</v>
      </c>
      <c r="F134" s="9">
        <f t="shared" si="14"/>
        <v>18261700</v>
      </c>
      <c r="G134" s="9">
        <f t="shared" si="13"/>
        <v>3659500</v>
      </c>
      <c r="H134" s="12">
        <f t="shared" si="20"/>
        <v>18261700</v>
      </c>
      <c r="I134" s="9">
        <f t="shared" si="15"/>
        <v>3671100</v>
      </c>
      <c r="J134" s="9">
        <f t="shared" si="19"/>
        <v>19413600</v>
      </c>
      <c r="K134" s="9">
        <f>CEILING((I134*131.5/126.8),100)</f>
        <v>3807200</v>
      </c>
      <c r="L134" s="9">
        <f t="shared" si="11"/>
        <v>23220800</v>
      </c>
    </row>
    <row r="135" spans="1:12" x14ac:dyDescent="0.25">
      <c r="A135" s="3" t="s">
        <v>315</v>
      </c>
      <c r="B135" s="1" t="s">
        <v>314</v>
      </c>
      <c r="C135" s="1" t="s">
        <v>316</v>
      </c>
      <c r="D135" s="9">
        <v>18125000</v>
      </c>
      <c r="E135" s="9">
        <v>3477604</v>
      </c>
      <c r="F135" s="9">
        <f t="shared" si="14"/>
        <v>20687100</v>
      </c>
      <c r="G135" s="9">
        <f t="shared" si="13"/>
        <v>4025400</v>
      </c>
      <c r="H135" s="12">
        <f t="shared" si="20"/>
        <v>20687100</v>
      </c>
      <c r="I135" s="9">
        <f t="shared" si="15"/>
        <v>4038200</v>
      </c>
      <c r="J135" s="9">
        <f t="shared" ref="J135:J165" si="21">CEILING((H135*138.2/130),100)</f>
        <v>21992000</v>
      </c>
      <c r="K135" s="9">
        <f>CEILING((I135*131.5/126.8),100)</f>
        <v>4187900</v>
      </c>
      <c r="L135" s="9">
        <f t="shared" ref="L135:L165" si="22">J135+K135</f>
        <v>26179900</v>
      </c>
    </row>
    <row r="136" spans="1:12" x14ac:dyDescent="0.25">
      <c r="A136" s="3" t="s">
        <v>317</v>
      </c>
      <c r="B136" s="1" t="s">
        <v>318</v>
      </c>
      <c r="C136" s="1" t="s">
        <v>316</v>
      </c>
      <c r="D136" s="9">
        <v>375000</v>
      </c>
      <c r="E136" s="9"/>
      <c r="F136" s="9">
        <f t="shared" si="14"/>
        <v>428100</v>
      </c>
      <c r="G136" s="9">
        <f t="shared" si="13"/>
        <v>0</v>
      </c>
      <c r="H136" s="12">
        <f t="shared" si="20"/>
        <v>428100</v>
      </c>
      <c r="I136" s="9">
        <f t="shared" si="15"/>
        <v>0</v>
      </c>
      <c r="J136" s="9">
        <f t="shared" si="21"/>
        <v>455200</v>
      </c>
      <c r="K136" s="9"/>
      <c r="L136" s="9">
        <f t="shared" si="22"/>
        <v>455200</v>
      </c>
    </row>
    <row r="137" spans="1:12" s="42" customFormat="1" x14ac:dyDescent="0.25">
      <c r="A137" s="38" t="s">
        <v>410</v>
      </c>
      <c r="B137" s="39" t="s">
        <v>411</v>
      </c>
      <c r="C137" s="39" t="s">
        <v>412</v>
      </c>
      <c r="D137" s="40"/>
      <c r="E137" s="40"/>
      <c r="F137" s="40">
        <v>7500000</v>
      </c>
      <c r="G137" s="40">
        <v>300000</v>
      </c>
      <c r="H137" s="27">
        <f t="shared" si="20"/>
        <v>7500000</v>
      </c>
      <c r="I137" s="40">
        <f t="shared" si="15"/>
        <v>301000</v>
      </c>
      <c r="J137" s="40">
        <f t="shared" si="21"/>
        <v>7973100</v>
      </c>
      <c r="K137" s="9">
        <f>CEILING((I137*131.5/126.8),100)</f>
        <v>312200</v>
      </c>
      <c r="L137" s="9">
        <f t="shared" si="22"/>
        <v>8285300</v>
      </c>
    </row>
    <row r="138" spans="1:12" x14ac:dyDescent="0.25">
      <c r="A138" s="3" t="s">
        <v>319</v>
      </c>
      <c r="B138" s="1" t="s">
        <v>320</v>
      </c>
      <c r="C138" s="1" t="s">
        <v>321</v>
      </c>
      <c r="D138" s="9">
        <v>8650000</v>
      </c>
      <c r="E138" s="9">
        <v>52691</v>
      </c>
      <c r="F138" s="9">
        <f t="shared" si="14"/>
        <v>9872700</v>
      </c>
      <c r="G138" s="9">
        <f t="shared" si="13"/>
        <v>61000</v>
      </c>
      <c r="H138" s="12">
        <f t="shared" si="20"/>
        <v>9872700</v>
      </c>
      <c r="I138" s="9">
        <f t="shared" si="15"/>
        <v>61200</v>
      </c>
      <c r="J138" s="40">
        <f t="shared" si="21"/>
        <v>10495500</v>
      </c>
      <c r="K138" s="9">
        <f>CEILING((I138*131.5/126.8),100)</f>
        <v>63500</v>
      </c>
      <c r="L138" s="9">
        <f t="shared" si="22"/>
        <v>10559000</v>
      </c>
    </row>
    <row r="139" spans="1:12" x14ac:dyDescent="0.25">
      <c r="A139" s="3" t="s">
        <v>322</v>
      </c>
      <c r="B139" s="1" t="s">
        <v>323</v>
      </c>
      <c r="C139" s="1" t="s">
        <v>324</v>
      </c>
      <c r="D139" s="9">
        <v>18000000</v>
      </c>
      <c r="E139" s="9"/>
      <c r="F139" s="9">
        <f t="shared" si="14"/>
        <v>20544400</v>
      </c>
      <c r="G139" s="9">
        <f t="shared" ref="G139:G165" si="23">CEILING((E139*126.4/109.2),100)</f>
        <v>0</v>
      </c>
      <c r="H139" s="12">
        <f t="shared" si="20"/>
        <v>20544400</v>
      </c>
      <c r="I139" s="9">
        <f t="shared" si="15"/>
        <v>0</v>
      </c>
      <c r="J139" s="40">
        <f t="shared" si="21"/>
        <v>21840300</v>
      </c>
      <c r="K139" s="9"/>
      <c r="L139" s="9">
        <f t="shared" si="22"/>
        <v>21840300</v>
      </c>
    </row>
    <row r="140" spans="1:12" x14ac:dyDescent="0.25">
      <c r="A140" s="3" t="s">
        <v>325</v>
      </c>
      <c r="B140" s="1" t="s">
        <v>326</v>
      </c>
      <c r="C140" s="1" t="s">
        <v>327</v>
      </c>
      <c r="D140" s="9">
        <v>3275000</v>
      </c>
      <c r="E140" s="9"/>
      <c r="F140" s="9">
        <f t="shared" ref="F140:F165" si="24">CEILING((D140*130/113.9),100)</f>
        <v>3738000</v>
      </c>
      <c r="G140" s="9">
        <f t="shared" si="23"/>
        <v>0</v>
      </c>
      <c r="H140" s="12">
        <f t="shared" si="20"/>
        <v>3738000</v>
      </c>
      <c r="I140" s="9">
        <f t="shared" si="15"/>
        <v>0</v>
      </c>
      <c r="J140" s="40">
        <f t="shared" si="21"/>
        <v>3973800</v>
      </c>
      <c r="K140" s="9"/>
      <c r="L140" s="9">
        <f t="shared" si="22"/>
        <v>3973800</v>
      </c>
    </row>
    <row r="141" spans="1:12" x14ac:dyDescent="0.25">
      <c r="A141" s="3" t="s">
        <v>328</v>
      </c>
      <c r="B141" s="1" t="s">
        <v>329</v>
      </c>
      <c r="C141" s="1" t="s">
        <v>330</v>
      </c>
      <c r="D141" s="9">
        <v>165000</v>
      </c>
      <c r="E141" s="9">
        <v>52691</v>
      </c>
      <c r="F141" s="9">
        <f t="shared" si="24"/>
        <v>188400</v>
      </c>
      <c r="G141" s="9">
        <f t="shared" si="23"/>
        <v>61000</v>
      </c>
      <c r="H141" s="12">
        <f t="shared" si="20"/>
        <v>188400</v>
      </c>
      <c r="I141" s="9">
        <f t="shared" si="15"/>
        <v>61200</v>
      </c>
      <c r="J141" s="40">
        <f t="shared" si="21"/>
        <v>200300</v>
      </c>
      <c r="K141" s="9">
        <f>CEILING((I141*131.5/126.8),100)</f>
        <v>63500</v>
      </c>
      <c r="L141" s="9">
        <f t="shared" si="22"/>
        <v>263800</v>
      </c>
    </row>
    <row r="142" spans="1:12" x14ac:dyDescent="0.25">
      <c r="A142" s="3" t="s">
        <v>331</v>
      </c>
      <c r="B142" s="1" t="s">
        <v>332</v>
      </c>
      <c r="C142" s="1" t="s">
        <v>333</v>
      </c>
      <c r="D142" s="9">
        <v>2700000</v>
      </c>
      <c r="E142" s="9"/>
      <c r="F142" s="9">
        <f t="shared" si="24"/>
        <v>3081700</v>
      </c>
      <c r="G142" s="9">
        <f t="shared" si="23"/>
        <v>0</v>
      </c>
      <c r="H142" s="12">
        <f t="shared" si="20"/>
        <v>3081700</v>
      </c>
      <c r="I142" s="9">
        <f t="shared" ref="I142:I165" si="25">CEILING((G142*126.8/126.4),100)</f>
        <v>0</v>
      </c>
      <c r="J142" s="40">
        <f t="shared" si="21"/>
        <v>3276100</v>
      </c>
      <c r="K142" s="9"/>
      <c r="L142" s="9">
        <f t="shared" si="22"/>
        <v>3276100</v>
      </c>
    </row>
    <row r="143" spans="1:12" x14ac:dyDescent="0.25">
      <c r="A143" s="3" t="s">
        <v>334</v>
      </c>
      <c r="B143" s="1" t="s">
        <v>335</v>
      </c>
      <c r="C143" s="1" t="s">
        <v>336</v>
      </c>
      <c r="D143" s="9">
        <v>1250000</v>
      </c>
      <c r="E143" s="9"/>
      <c r="F143" s="9">
        <f t="shared" si="24"/>
        <v>1426700</v>
      </c>
      <c r="G143" s="9">
        <f t="shared" si="23"/>
        <v>0</v>
      </c>
      <c r="H143" s="12">
        <f t="shared" si="20"/>
        <v>1426700</v>
      </c>
      <c r="I143" s="9">
        <f t="shared" si="25"/>
        <v>0</v>
      </c>
      <c r="J143" s="40">
        <f t="shared" si="21"/>
        <v>1516700</v>
      </c>
      <c r="K143" s="9"/>
      <c r="L143" s="9">
        <f t="shared" si="22"/>
        <v>1516700</v>
      </c>
    </row>
    <row r="144" spans="1:12" x14ac:dyDescent="0.25">
      <c r="A144" s="3" t="s">
        <v>337</v>
      </c>
      <c r="B144" s="1" t="s">
        <v>338</v>
      </c>
      <c r="C144" s="1" t="s">
        <v>339</v>
      </c>
      <c r="D144" s="9">
        <v>1381350</v>
      </c>
      <c r="E144" s="9">
        <v>358299</v>
      </c>
      <c r="F144" s="9">
        <f t="shared" si="24"/>
        <v>1576700</v>
      </c>
      <c r="G144" s="9">
        <f t="shared" si="23"/>
        <v>414800</v>
      </c>
      <c r="H144" s="12">
        <f t="shared" si="20"/>
        <v>1576700</v>
      </c>
      <c r="I144" s="9">
        <f t="shared" si="25"/>
        <v>416200</v>
      </c>
      <c r="J144" s="40">
        <f t="shared" si="21"/>
        <v>1676200</v>
      </c>
      <c r="K144" s="9">
        <f>CEILING((I144*131.5/126.8),100)</f>
        <v>431700</v>
      </c>
      <c r="L144" s="9">
        <f t="shared" si="22"/>
        <v>2107900</v>
      </c>
    </row>
    <row r="145" spans="1:12" x14ac:dyDescent="0.25">
      <c r="A145" s="3" t="s">
        <v>340</v>
      </c>
      <c r="B145" s="1" t="s">
        <v>341</v>
      </c>
      <c r="C145" s="1" t="s">
        <v>342</v>
      </c>
      <c r="D145" s="9">
        <v>2739677</v>
      </c>
      <c r="E145" s="9">
        <v>405721</v>
      </c>
      <c r="F145" s="9">
        <f t="shared" si="24"/>
        <v>3127000</v>
      </c>
      <c r="G145" s="9">
        <f t="shared" si="23"/>
        <v>469700</v>
      </c>
      <c r="H145" s="12">
        <f t="shared" si="20"/>
        <v>3127000</v>
      </c>
      <c r="I145" s="9">
        <f t="shared" si="25"/>
        <v>471200</v>
      </c>
      <c r="J145" s="40">
        <f t="shared" si="21"/>
        <v>3324300</v>
      </c>
      <c r="K145" s="9">
        <f>CEILING((I145*131.5/126.8),100)</f>
        <v>488700</v>
      </c>
      <c r="L145" s="9">
        <f t="shared" si="22"/>
        <v>3813000</v>
      </c>
    </row>
    <row r="146" spans="1:12" s="42" customFormat="1" x14ac:dyDescent="0.25">
      <c r="A146" s="38" t="s">
        <v>413</v>
      </c>
      <c r="B146" s="39" t="s">
        <v>414</v>
      </c>
      <c r="C146" s="39" t="s">
        <v>345</v>
      </c>
      <c r="D146" s="40"/>
      <c r="E146" s="40"/>
      <c r="F146" s="40">
        <v>60000</v>
      </c>
      <c r="G146" s="40"/>
      <c r="H146" s="41">
        <f t="shared" si="20"/>
        <v>60000</v>
      </c>
      <c r="I146" s="40">
        <f t="shared" si="25"/>
        <v>0</v>
      </c>
      <c r="J146" s="40">
        <f t="shared" si="21"/>
        <v>63800</v>
      </c>
      <c r="K146" s="40"/>
      <c r="L146" s="9">
        <f t="shared" si="22"/>
        <v>63800</v>
      </c>
    </row>
    <row r="147" spans="1:12" x14ac:dyDescent="0.25">
      <c r="A147" s="3" t="s">
        <v>343</v>
      </c>
      <c r="B147" s="1" t="s">
        <v>344</v>
      </c>
      <c r="C147" s="1" t="s">
        <v>345</v>
      </c>
      <c r="D147" s="9">
        <v>4985000</v>
      </c>
      <c r="E147" s="9">
        <v>2581858</v>
      </c>
      <c r="F147" s="9">
        <f t="shared" si="24"/>
        <v>5689700</v>
      </c>
      <c r="G147" s="9">
        <f t="shared" si="23"/>
        <v>2988600</v>
      </c>
      <c r="H147" s="12">
        <f t="shared" si="20"/>
        <v>5689700</v>
      </c>
      <c r="I147" s="9">
        <f t="shared" si="25"/>
        <v>2998100</v>
      </c>
      <c r="J147" s="40">
        <f t="shared" si="21"/>
        <v>6048600</v>
      </c>
      <c r="K147" s="9">
        <f>CEILING((I147*131.5/126.8),100)</f>
        <v>3109300</v>
      </c>
      <c r="L147" s="9">
        <f t="shared" si="22"/>
        <v>9157900</v>
      </c>
    </row>
    <row r="148" spans="1:12" x14ac:dyDescent="0.25">
      <c r="A148" s="3" t="s">
        <v>346</v>
      </c>
      <c r="B148" s="1" t="s">
        <v>347</v>
      </c>
      <c r="C148" s="1" t="s">
        <v>348</v>
      </c>
      <c r="D148" s="9"/>
      <c r="E148" s="9">
        <v>1580729</v>
      </c>
      <c r="F148" s="9">
        <f t="shared" si="24"/>
        <v>0</v>
      </c>
      <c r="G148" s="9">
        <f t="shared" si="23"/>
        <v>1829800</v>
      </c>
      <c r="H148" s="12">
        <f t="shared" si="20"/>
        <v>0</v>
      </c>
      <c r="I148" s="9">
        <f t="shared" si="25"/>
        <v>1835600</v>
      </c>
      <c r="J148" s="40">
        <f t="shared" si="21"/>
        <v>0</v>
      </c>
      <c r="K148" s="9">
        <f>CEILING((I148*131.5/126.8),100)</f>
        <v>1903700</v>
      </c>
      <c r="L148" s="9">
        <f t="shared" si="22"/>
        <v>1903700</v>
      </c>
    </row>
    <row r="149" spans="1:12" x14ac:dyDescent="0.25">
      <c r="A149" s="3" t="s">
        <v>349</v>
      </c>
      <c r="B149" s="1" t="s">
        <v>350</v>
      </c>
      <c r="C149" s="1" t="s">
        <v>7</v>
      </c>
      <c r="D149" s="9">
        <v>333827</v>
      </c>
      <c r="E149" s="9"/>
      <c r="F149" s="9">
        <f t="shared" si="24"/>
        <v>381100</v>
      </c>
      <c r="G149" s="9">
        <f t="shared" si="23"/>
        <v>0</v>
      </c>
      <c r="H149" s="12">
        <f t="shared" si="20"/>
        <v>381100</v>
      </c>
      <c r="I149" s="9">
        <f t="shared" si="25"/>
        <v>0</v>
      </c>
      <c r="J149" s="40">
        <f t="shared" si="21"/>
        <v>405200</v>
      </c>
      <c r="K149" s="9"/>
      <c r="L149" s="9">
        <f t="shared" si="22"/>
        <v>405200</v>
      </c>
    </row>
    <row r="150" spans="1:12" x14ac:dyDescent="0.25">
      <c r="A150" s="3" t="s">
        <v>351</v>
      </c>
      <c r="B150" s="1" t="s">
        <v>352</v>
      </c>
      <c r="C150" s="1" t="s">
        <v>353</v>
      </c>
      <c r="D150" s="9">
        <v>2992923</v>
      </c>
      <c r="E150" s="9">
        <v>927361</v>
      </c>
      <c r="F150" s="9">
        <f t="shared" si="24"/>
        <v>3416000</v>
      </c>
      <c r="G150" s="9">
        <f t="shared" si="23"/>
        <v>1073500</v>
      </c>
      <c r="H150" s="12">
        <f t="shared" ref="H150:H151" si="26">F150</f>
        <v>3416000</v>
      </c>
      <c r="I150" s="9">
        <f t="shared" si="25"/>
        <v>1076900</v>
      </c>
      <c r="J150" s="40">
        <f t="shared" si="21"/>
        <v>3631500</v>
      </c>
      <c r="K150" s="9">
        <f>CEILING((I150*131.5/126.8),100)</f>
        <v>1116900</v>
      </c>
      <c r="L150" s="9">
        <f t="shared" si="22"/>
        <v>4748400</v>
      </c>
    </row>
    <row r="151" spans="1:12" x14ac:dyDescent="0.25">
      <c r="A151" s="3" t="s">
        <v>354</v>
      </c>
      <c r="B151" s="1" t="s">
        <v>355</v>
      </c>
      <c r="C151" s="1" t="s">
        <v>356</v>
      </c>
      <c r="D151" s="9">
        <v>1445000</v>
      </c>
      <c r="E151" s="9"/>
      <c r="F151" s="9">
        <f t="shared" si="24"/>
        <v>1649300</v>
      </c>
      <c r="G151" s="9">
        <f t="shared" si="23"/>
        <v>0</v>
      </c>
      <c r="H151" s="12">
        <f t="shared" si="26"/>
        <v>1649300</v>
      </c>
      <c r="I151" s="9">
        <f t="shared" si="25"/>
        <v>0</v>
      </c>
      <c r="J151" s="40">
        <f t="shared" si="21"/>
        <v>1753400</v>
      </c>
      <c r="K151" s="9"/>
      <c r="L151" s="9">
        <f t="shared" si="22"/>
        <v>1753400</v>
      </c>
    </row>
    <row r="152" spans="1:12" x14ac:dyDescent="0.25">
      <c r="A152" s="3" t="s">
        <v>357</v>
      </c>
      <c r="B152" s="1" t="s">
        <v>358</v>
      </c>
      <c r="C152" s="1" t="s">
        <v>359</v>
      </c>
      <c r="D152" s="9">
        <v>11000000</v>
      </c>
      <c r="E152" s="9"/>
      <c r="F152" s="9">
        <f t="shared" si="24"/>
        <v>12554900</v>
      </c>
      <c r="G152" s="9">
        <f t="shared" si="23"/>
        <v>0</v>
      </c>
      <c r="H152" s="12">
        <f t="shared" ref="H152:H165" si="27">F152</f>
        <v>12554900</v>
      </c>
      <c r="I152" s="9">
        <f t="shared" si="25"/>
        <v>0</v>
      </c>
      <c r="J152" s="40">
        <f t="shared" si="21"/>
        <v>13346900</v>
      </c>
      <c r="K152" s="9"/>
      <c r="L152" s="9">
        <f t="shared" si="22"/>
        <v>13346900</v>
      </c>
    </row>
    <row r="153" spans="1:12" x14ac:dyDescent="0.25">
      <c r="A153" s="3" t="s">
        <v>360</v>
      </c>
      <c r="B153" s="1" t="s">
        <v>361</v>
      </c>
      <c r="C153" s="1" t="s">
        <v>359</v>
      </c>
      <c r="D153" s="9">
        <v>4782924</v>
      </c>
      <c r="E153" s="9">
        <v>658637</v>
      </c>
      <c r="F153" s="9">
        <f t="shared" si="24"/>
        <v>5459100</v>
      </c>
      <c r="G153" s="9">
        <f t="shared" si="23"/>
        <v>762400</v>
      </c>
      <c r="H153" s="12">
        <f t="shared" si="27"/>
        <v>5459100</v>
      </c>
      <c r="I153" s="9">
        <f t="shared" si="25"/>
        <v>764900</v>
      </c>
      <c r="J153" s="40">
        <f t="shared" si="21"/>
        <v>5803500</v>
      </c>
      <c r="K153" s="9">
        <f>CEILING((I153*131.5/126.8),100)</f>
        <v>793300</v>
      </c>
      <c r="L153" s="9">
        <f t="shared" si="22"/>
        <v>6596800</v>
      </c>
    </row>
    <row r="154" spans="1:12" x14ac:dyDescent="0.25">
      <c r="A154" s="3" t="s">
        <v>360</v>
      </c>
      <c r="B154" s="1" t="s">
        <v>362</v>
      </c>
      <c r="C154" s="1" t="s">
        <v>363</v>
      </c>
      <c r="D154" s="9">
        <v>2705144</v>
      </c>
      <c r="E154" s="9">
        <v>158073</v>
      </c>
      <c r="F154" s="9">
        <f t="shared" si="24"/>
        <v>3087600</v>
      </c>
      <c r="G154" s="9">
        <f t="shared" si="23"/>
        <v>183000</v>
      </c>
      <c r="H154" s="12">
        <f t="shared" si="27"/>
        <v>3087600</v>
      </c>
      <c r="I154" s="9">
        <f t="shared" si="25"/>
        <v>183600</v>
      </c>
      <c r="J154" s="40">
        <f t="shared" si="21"/>
        <v>3282400</v>
      </c>
      <c r="K154" s="9">
        <f>CEILING((I154*131.5/126.8),100)</f>
        <v>190500</v>
      </c>
      <c r="L154" s="9">
        <f t="shared" si="22"/>
        <v>3472900</v>
      </c>
    </row>
    <row r="155" spans="1:12" x14ac:dyDescent="0.25">
      <c r="A155" s="3" t="s">
        <v>364</v>
      </c>
      <c r="B155" s="1" t="s">
        <v>365</v>
      </c>
      <c r="C155" s="1" t="s">
        <v>366</v>
      </c>
      <c r="D155" s="9">
        <v>1784243</v>
      </c>
      <c r="E155" s="9">
        <v>389913</v>
      </c>
      <c r="F155" s="9">
        <f t="shared" si="24"/>
        <v>2036500</v>
      </c>
      <c r="G155" s="9">
        <f t="shared" si="23"/>
        <v>451400</v>
      </c>
      <c r="H155" s="12">
        <f t="shared" si="27"/>
        <v>2036500</v>
      </c>
      <c r="I155" s="9">
        <f t="shared" si="25"/>
        <v>452900</v>
      </c>
      <c r="J155" s="40">
        <f t="shared" si="21"/>
        <v>2165000</v>
      </c>
      <c r="K155" s="9">
        <f>CEILING((I155*131.5/126.8),100)</f>
        <v>469700</v>
      </c>
      <c r="L155" s="9">
        <f t="shared" si="22"/>
        <v>2634700</v>
      </c>
    </row>
    <row r="156" spans="1:12" x14ac:dyDescent="0.25">
      <c r="A156" s="3" t="s">
        <v>367</v>
      </c>
      <c r="B156" s="1" t="s">
        <v>368</v>
      </c>
      <c r="C156" s="1" t="s">
        <v>366</v>
      </c>
      <c r="D156" s="9">
        <v>2302249</v>
      </c>
      <c r="E156" s="9">
        <v>410990</v>
      </c>
      <c r="F156" s="9">
        <f t="shared" si="24"/>
        <v>2627700</v>
      </c>
      <c r="G156" s="9">
        <f t="shared" si="23"/>
        <v>475800</v>
      </c>
      <c r="H156" s="12">
        <f t="shared" si="27"/>
        <v>2627700</v>
      </c>
      <c r="I156" s="9">
        <f t="shared" si="25"/>
        <v>477400</v>
      </c>
      <c r="J156" s="40">
        <f t="shared" si="21"/>
        <v>2793500</v>
      </c>
      <c r="K156" s="9">
        <f>CEILING((I156*131.5/126.8),100)</f>
        <v>495100</v>
      </c>
      <c r="L156" s="9">
        <f t="shared" si="22"/>
        <v>3288600</v>
      </c>
    </row>
    <row r="157" spans="1:12" x14ac:dyDescent="0.25">
      <c r="A157" s="3" t="s">
        <v>369</v>
      </c>
      <c r="B157" s="1" t="s">
        <v>370</v>
      </c>
      <c r="C157" s="1" t="s">
        <v>366</v>
      </c>
      <c r="D157" s="9">
        <v>863344</v>
      </c>
      <c r="E157" s="9"/>
      <c r="F157" s="9">
        <f t="shared" si="24"/>
        <v>985400</v>
      </c>
      <c r="G157" s="9">
        <f t="shared" si="23"/>
        <v>0</v>
      </c>
      <c r="H157" s="12">
        <f t="shared" si="27"/>
        <v>985400</v>
      </c>
      <c r="I157" s="9">
        <f t="shared" si="25"/>
        <v>0</v>
      </c>
      <c r="J157" s="40">
        <f t="shared" si="21"/>
        <v>1047600</v>
      </c>
      <c r="K157" s="9"/>
      <c r="L157" s="9">
        <f t="shared" si="22"/>
        <v>1047600</v>
      </c>
    </row>
    <row r="158" spans="1:12" x14ac:dyDescent="0.25">
      <c r="A158" s="3" t="s">
        <v>371</v>
      </c>
      <c r="B158" s="1" t="s">
        <v>372</v>
      </c>
      <c r="C158" s="1" t="s">
        <v>7</v>
      </c>
      <c r="D158" s="9">
        <v>685000</v>
      </c>
      <c r="E158" s="9">
        <v>47422</v>
      </c>
      <c r="F158" s="9">
        <f t="shared" si="24"/>
        <v>781900</v>
      </c>
      <c r="G158" s="9">
        <f t="shared" si="23"/>
        <v>54900</v>
      </c>
      <c r="H158" s="12">
        <f t="shared" si="27"/>
        <v>781900</v>
      </c>
      <c r="I158" s="9">
        <f t="shared" si="25"/>
        <v>55100</v>
      </c>
      <c r="J158" s="40">
        <f t="shared" si="21"/>
        <v>831300</v>
      </c>
      <c r="K158" s="9">
        <f>CEILING((I158*131.5/126.8),100)</f>
        <v>57200</v>
      </c>
      <c r="L158" s="9">
        <f t="shared" si="22"/>
        <v>888500</v>
      </c>
    </row>
    <row r="159" spans="1:12" x14ac:dyDescent="0.25">
      <c r="A159" s="3" t="s">
        <v>373</v>
      </c>
      <c r="B159" s="1" t="s">
        <v>374</v>
      </c>
      <c r="C159" s="1" t="s">
        <v>375</v>
      </c>
      <c r="D159" s="9">
        <v>3750000</v>
      </c>
      <c r="E159" s="9"/>
      <c r="F159" s="9">
        <f t="shared" si="24"/>
        <v>4280100</v>
      </c>
      <c r="G159" s="9">
        <f t="shared" si="23"/>
        <v>0</v>
      </c>
      <c r="H159" s="12">
        <f t="shared" si="27"/>
        <v>4280100</v>
      </c>
      <c r="I159" s="9">
        <f t="shared" si="25"/>
        <v>0</v>
      </c>
      <c r="J159" s="40">
        <f t="shared" si="21"/>
        <v>4550100</v>
      </c>
      <c r="K159" s="9"/>
      <c r="L159" s="9">
        <f t="shared" si="22"/>
        <v>4550100</v>
      </c>
    </row>
    <row r="160" spans="1:12" x14ac:dyDescent="0.25">
      <c r="A160" s="3" t="s">
        <v>376</v>
      </c>
      <c r="B160" s="1" t="s">
        <v>338</v>
      </c>
      <c r="C160" s="1" t="s">
        <v>377</v>
      </c>
      <c r="D160" s="9">
        <v>2187137</v>
      </c>
      <c r="E160" s="9">
        <v>342491</v>
      </c>
      <c r="F160" s="9">
        <f t="shared" si="24"/>
        <v>2496300</v>
      </c>
      <c r="G160" s="9">
        <f t="shared" si="23"/>
        <v>396500</v>
      </c>
      <c r="H160" s="12">
        <f t="shared" si="27"/>
        <v>2496300</v>
      </c>
      <c r="I160" s="9">
        <f t="shared" si="25"/>
        <v>397800</v>
      </c>
      <c r="J160" s="40">
        <f t="shared" si="21"/>
        <v>2653800</v>
      </c>
      <c r="K160" s="9">
        <f>CEILING((I160*131.5/126.8),100)</f>
        <v>412600</v>
      </c>
      <c r="L160" s="9">
        <f t="shared" si="22"/>
        <v>3066400</v>
      </c>
    </row>
    <row r="161" spans="1:12" x14ac:dyDescent="0.25">
      <c r="A161" s="3" t="s">
        <v>378</v>
      </c>
      <c r="B161" s="1" t="s">
        <v>379</v>
      </c>
      <c r="C161" s="1" t="s">
        <v>377</v>
      </c>
      <c r="D161" s="9">
        <v>735467</v>
      </c>
      <c r="E161" s="9"/>
      <c r="F161" s="9">
        <f t="shared" si="24"/>
        <v>839500</v>
      </c>
      <c r="G161" s="9">
        <f t="shared" si="23"/>
        <v>0</v>
      </c>
      <c r="H161" s="12">
        <f t="shared" si="27"/>
        <v>839500</v>
      </c>
      <c r="I161" s="9">
        <f t="shared" si="25"/>
        <v>0</v>
      </c>
      <c r="J161" s="40">
        <f t="shared" si="21"/>
        <v>892500</v>
      </c>
      <c r="K161" s="9"/>
      <c r="L161" s="9">
        <f t="shared" si="22"/>
        <v>892500</v>
      </c>
    </row>
    <row r="162" spans="1:12" x14ac:dyDescent="0.25">
      <c r="A162" s="3" t="s">
        <v>380</v>
      </c>
      <c r="B162" s="1" t="s">
        <v>381</v>
      </c>
      <c r="C162" s="1" t="s">
        <v>377</v>
      </c>
      <c r="D162" s="9">
        <v>325000</v>
      </c>
      <c r="E162" s="9">
        <v>68499</v>
      </c>
      <c r="F162" s="9">
        <f t="shared" si="24"/>
        <v>371000</v>
      </c>
      <c r="G162" s="9">
        <f t="shared" si="23"/>
        <v>79300</v>
      </c>
      <c r="H162" s="12">
        <f t="shared" si="27"/>
        <v>371000</v>
      </c>
      <c r="I162" s="9">
        <f t="shared" si="25"/>
        <v>79600</v>
      </c>
      <c r="J162" s="40">
        <f t="shared" si="21"/>
        <v>394500</v>
      </c>
      <c r="K162" s="9">
        <f>CEILING((I162*131.5/126.8),100)</f>
        <v>82600</v>
      </c>
      <c r="L162" s="9">
        <f t="shared" si="22"/>
        <v>477100</v>
      </c>
    </row>
    <row r="163" spans="1:12" x14ac:dyDescent="0.25">
      <c r="A163" s="3" t="s">
        <v>382</v>
      </c>
      <c r="B163" s="1" t="s">
        <v>383</v>
      </c>
      <c r="C163" s="1" t="s">
        <v>384</v>
      </c>
      <c r="D163" s="9">
        <v>3856267</v>
      </c>
      <c r="E163" s="9">
        <v>1175008</v>
      </c>
      <c r="F163" s="9">
        <f t="shared" si="24"/>
        <v>4401400</v>
      </c>
      <c r="G163" s="9">
        <f t="shared" si="23"/>
        <v>1360100</v>
      </c>
      <c r="H163" s="12">
        <f t="shared" si="27"/>
        <v>4401400</v>
      </c>
      <c r="I163" s="9">
        <f t="shared" si="25"/>
        <v>1364500</v>
      </c>
      <c r="J163" s="40">
        <f t="shared" si="21"/>
        <v>4679100</v>
      </c>
      <c r="K163" s="9">
        <f>CEILING((I163*131.5/126.8),100)</f>
        <v>1415100</v>
      </c>
      <c r="L163" s="9">
        <f t="shared" si="22"/>
        <v>6094200</v>
      </c>
    </row>
    <row r="164" spans="1:12" x14ac:dyDescent="0.25">
      <c r="A164" s="3" t="s">
        <v>385</v>
      </c>
      <c r="B164" s="1" t="s">
        <v>386</v>
      </c>
      <c r="C164" s="1" t="s">
        <v>387</v>
      </c>
      <c r="D164" s="9">
        <v>3844756</v>
      </c>
      <c r="E164" s="9">
        <v>558525</v>
      </c>
      <c r="F164" s="9">
        <f t="shared" si="24"/>
        <v>4388300</v>
      </c>
      <c r="G164" s="9">
        <f t="shared" si="23"/>
        <v>646500</v>
      </c>
      <c r="H164" s="12">
        <f t="shared" si="27"/>
        <v>4388300</v>
      </c>
      <c r="I164" s="9">
        <f t="shared" si="25"/>
        <v>648600</v>
      </c>
      <c r="J164" s="40">
        <f t="shared" si="21"/>
        <v>4665200</v>
      </c>
      <c r="K164" s="9">
        <f>CEILING((I164*131.5/126.8),100)</f>
        <v>672700</v>
      </c>
      <c r="L164" s="9">
        <f t="shared" si="22"/>
        <v>5337900</v>
      </c>
    </row>
    <row r="165" spans="1:12" x14ac:dyDescent="0.25">
      <c r="A165" s="3" t="s">
        <v>388</v>
      </c>
      <c r="B165" s="1" t="s">
        <v>389</v>
      </c>
      <c r="C165" s="1" t="s">
        <v>387</v>
      </c>
      <c r="D165" s="9">
        <v>2590030</v>
      </c>
      <c r="E165" s="9"/>
      <c r="F165" s="9">
        <f t="shared" si="24"/>
        <v>2956200</v>
      </c>
      <c r="G165" s="9">
        <f t="shared" si="23"/>
        <v>0</v>
      </c>
      <c r="H165" s="12">
        <f t="shared" si="27"/>
        <v>2956200</v>
      </c>
      <c r="I165" s="9">
        <f t="shared" si="25"/>
        <v>0</v>
      </c>
      <c r="J165" s="40">
        <f t="shared" si="21"/>
        <v>3142700</v>
      </c>
      <c r="K165" s="9"/>
      <c r="L165" s="9">
        <f t="shared" si="22"/>
        <v>3142700</v>
      </c>
    </row>
    <row r="166" spans="1:12" ht="15.75" thickBot="1" x14ac:dyDescent="0.3">
      <c r="D166" s="9"/>
      <c r="E166" s="9"/>
      <c r="F166" s="9"/>
      <c r="G166" s="9"/>
    </row>
    <row r="167" spans="1:12" ht="15.75" thickBot="1" x14ac:dyDescent="0.3">
      <c r="D167" s="10">
        <f>SUM(D7:D165)</f>
        <v>449801586</v>
      </c>
      <c r="E167" s="11">
        <f>SUM(E7:E165)</f>
        <v>50818032</v>
      </c>
      <c r="F167" s="23">
        <f t="shared" ref="F167:L167" si="28">SUM(F7:F166)</f>
        <v>522434000</v>
      </c>
      <c r="G167" s="24">
        <f t="shared" si="28"/>
        <v>59125400</v>
      </c>
      <c r="H167" s="24">
        <f t="shared" si="28"/>
        <v>522434000</v>
      </c>
      <c r="I167" s="43">
        <f t="shared" si="28"/>
        <v>59267100</v>
      </c>
      <c r="J167" s="25">
        <f t="shared" si="28"/>
        <v>568257300</v>
      </c>
      <c r="K167" s="26">
        <f t="shared" si="28"/>
        <v>61467400</v>
      </c>
      <c r="L167" s="26">
        <f t="shared" si="28"/>
        <v>629724700</v>
      </c>
    </row>
    <row r="168" spans="1:12" x14ac:dyDescent="0.25">
      <c r="F168" t="s">
        <v>401</v>
      </c>
      <c r="G168" t="s">
        <v>401</v>
      </c>
      <c r="K168" t="s">
        <v>416</v>
      </c>
      <c r="L168" s="12">
        <f>J167+K167-L167</f>
        <v>0</v>
      </c>
    </row>
    <row r="169" spans="1:12" x14ac:dyDescent="0.25">
      <c r="E169" s="2" t="s">
        <v>401</v>
      </c>
      <c r="F169" s="12" t="s">
        <v>401</v>
      </c>
      <c r="G169" s="9" t="s">
        <v>401</v>
      </c>
      <c r="H169" t="s">
        <v>401</v>
      </c>
    </row>
    <row r="170" spans="1:12" x14ac:dyDescent="0.25">
      <c r="E170" s="2" t="s">
        <v>401</v>
      </c>
      <c r="G170" s="9"/>
      <c r="H170" s="12" t="s">
        <v>401</v>
      </c>
      <c r="I170" t="s">
        <v>401</v>
      </c>
      <c r="L170" s="12" t="s">
        <v>401</v>
      </c>
    </row>
    <row r="171" spans="1:12" x14ac:dyDescent="0.25">
      <c r="E171" s="2" t="s">
        <v>417</v>
      </c>
      <c r="G171" s="9"/>
    </row>
    <row r="172" spans="1:12" x14ac:dyDescent="0.25">
      <c r="G172" s="9"/>
    </row>
    <row r="173" spans="1:12" x14ac:dyDescent="0.25">
      <c r="G173" s="9"/>
    </row>
    <row r="174" spans="1:12" x14ac:dyDescent="0.25">
      <c r="G174" s="9" t="s">
        <v>401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1.140625" bestFit="1" customWidth="1"/>
    <col min="2" max="2" width="4.7109375" bestFit="1" customWidth="1"/>
  </cols>
  <sheetData>
    <row r="1" spans="1:2" x14ac:dyDescent="0.25">
      <c r="A1" s="1" t="s">
        <v>390</v>
      </c>
      <c r="B1" s="1" t="s">
        <v>9</v>
      </c>
    </row>
    <row r="2" spans="1:2" x14ac:dyDescent="0.25">
      <c r="A2" s="1" t="s">
        <v>391</v>
      </c>
      <c r="B2" s="1" t="s">
        <v>9</v>
      </c>
    </row>
    <row r="3" spans="1:2" x14ac:dyDescent="0.25">
      <c r="A3" s="1" t="s">
        <v>392</v>
      </c>
      <c r="B3" s="1" t="s">
        <v>9</v>
      </c>
    </row>
    <row r="4" spans="1:2" x14ac:dyDescent="0.25">
      <c r="A4" s="1" t="s">
        <v>393</v>
      </c>
      <c r="B4" s="1" t="s">
        <v>9</v>
      </c>
    </row>
    <row r="5" spans="1:2" x14ac:dyDescent="0.25">
      <c r="A5" s="1" t="s">
        <v>394</v>
      </c>
      <c r="B5" s="1" t="s">
        <v>395</v>
      </c>
    </row>
    <row r="6" spans="1:2" x14ac:dyDescent="0.25">
      <c r="A6" s="1" t="s">
        <v>396</v>
      </c>
      <c r="B6" s="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A15" sqref="A15"/>
    </sheetView>
  </sheetViews>
  <sheetFormatPr defaultRowHeight="15" x14ac:dyDescent="0.25"/>
  <cols>
    <col min="4" max="4" width="9.140625" style="44"/>
  </cols>
  <sheetData/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Brandverzekering</vt:lpstr>
      <vt:lpstr>Selectie</vt:lpstr>
      <vt:lpstr>Premie 2025</vt:lpstr>
      <vt:lpstr>Brandverzekering!Afdruktitels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Kate, Arjan ten</dc:creator>
  <cp:lastModifiedBy>John van der Woude</cp:lastModifiedBy>
  <dcterms:created xsi:type="dcterms:W3CDTF">2023-02-12T13:00:52Z</dcterms:created>
  <dcterms:modified xsi:type="dcterms:W3CDTF">2025-10-10T12:27:30Z</dcterms:modified>
</cp:coreProperties>
</file>