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Bernheze\EA 2026\Aanbestedingsdocumenten\"/>
    </mc:Choice>
  </mc:AlternateContent>
  <xr:revisionPtr revIDLastSave="0" documentId="13_ncr:1_{217AF477-57EC-4674-B659-A8A195428C93}" xr6:coauthVersionLast="47" xr6:coauthVersionMax="47" xr10:uidLastSave="{00000000-0000-0000-0000-000000000000}"/>
  <bookViews>
    <workbookView xWindow="-120" yWindow="-120" windowWidth="38640" windowHeight="21120" tabRatio="591" firstSheet="1" activeTab="2" xr2:uid="{00000000-000D-0000-FFFF-FFFF00000000}"/>
  </bookViews>
  <sheets>
    <sheet name="General Info" sheetId="1" state="hidden" r:id="rId1"/>
    <sheet name="Polisblad" sheetId="25" r:id="rId2"/>
    <sheet name="Bestand dd 1 januari 2025" sheetId="24" r:id="rId3"/>
  </sheets>
  <definedNames>
    <definedName name="afr">#REF!</definedName>
    <definedName name="afrind">'General Info'!$B$19</definedName>
    <definedName name="cad">'Bestand dd 1 januari 2025'!$Z$108</definedName>
    <definedName name="ign">'General Info'!$B$5</definedName>
    <definedName name="igo">'General Info'!$B$6</definedName>
    <definedName name="iin">'General Info'!$B$7</definedName>
    <definedName name="iio">'General Info'!$B$8</definedName>
    <definedName name="index">'Bestand dd 1 januari 2025'!$W$108</definedName>
    <definedName name="index2002">'Bestand dd 1 januari 2025'!#REF!</definedName>
    <definedName name="premieGM">'General Info'!$B$13</definedName>
    <definedName name="premieOW">'General Info'!$B$14</definedName>
    <definedName name="_xlnm.Print_Area" localSheetId="2">'Bestand dd 1 januari 2025'!$A$1:$N$108</definedName>
    <definedName name="_xlnm.Print_Titles" localSheetId="2">'Bestand dd 1 januari 2025'!$1:$5</definedName>
    <definedName name="vv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4" l="1"/>
  <c r="L65" i="24"/>
  <c r="Y101" i="24"/>
  <c r="X101" i="24"/>
  <c r="Z101" i="24" s="1"/>
  <c r="T101" i="24"/>
  <c r="Q101" i="24"/>
  <c r="L101" i="24"/>
  <c r="V101" i="24" s="1"/>
  <c r="K101" i="24"/>
  <c r="Y100" i="24"/>
  <c r="X100" i="24"/>
  <c r="T100" i="24"/>
  <c r="Q100" i="24"/>
  <c r="L100" i="24"/>
  <c r="V100" i="24" s="1"/>
  <c r="K100" i="24"/>
  <c r="U100" i="24" s="1"/>
  <c r="Y96" i="24"/>
  <c r="X96" i="24"/>
  <c r="T96" i="24"/>
  <c r="Q96" i="24"/>
  <c r="L96" i="24"/>
  <c r="V96" i="24" s="1"/>
  <c r="K96" i="24"/>
  <c r="U96" i="24" s="1"/>
  <c r="B14" i="1"/>
  <c r="W100" i="24" l="1"/>
  <c r="M101" i="24"/>
  <c r="N101" i="24" s="1"/>
  <c r="W96" i="24"/>
  <c r="Z100" i="24"/>
  <c r="M100" i="24"/>
  <c r="N100" i="24" s="1"/>
  <c r="M96" i="24"/>
  <c r="N96" i="24" s="1"/>
  <c r="U101" i="24"/>
  <c r="W101" i="24" s="1"/>
  <c r="Z96" i="24"/>
  <c r="B13" i="1"/>
  <c r="X41" i="24"/>
  <c r="X22" i="24"/>
  <c r="Y65" i="24"/>
  <c r="X65" i="24"/>
  <c r="Y69" i="24" l="1"/>
  <c r="X69" i="24"/>
  <c r="T69" i="24"/>
  <c r="Q69" i="24"/>
  <c r="L69" i="24"/>
  <c r="V69" i="24" s="1"/>
  <c r="K69" i="24"/>
  <c r="Y68" i="24"/>
  <c r="X68" i="24"/>
  <c r="T68" i="24"/>
  <c r="Q68" i="24"/>
  <c r="L68" i="24"/>
  <c r="V68" i="24" s="1"/>
  <c r="K68" i="24"/>
  <c r="U68" i="24" s="1"/>
  <c r="Y67" i="24"/>
  <c r="X67" i="24"/>
  <c r="T67" i="24"/>
  <c r="Q67" i="24"/>
  <c r="L67" i="24"/>
  <c r="K67" i="24"/>
  <c r="U67" i="24" s="1"/>
  <c r="Y66" i="24"/>
  <c r="X66" i="24"/>
  <c r="T66" i="24"/>
  <c r="Q66" i="24"/>
  <c r="V66" i="24"/>
  <c r="Z68" i="24" l="1"/>
  <c r="Z66" i="24"/>
  <c r="Z67" i="24"/>
  <c r="Z69" i="24"/>
  <c r="M69" i="24"/>
  <c r="N69" i="24" s="1"/>
  <c r="W68" i="24"/>
  <c r="M66" i="24"/>
  <c r="N66" i="24" s="1"/>
  <c r="U66" i="24"/>
  <c r="W66" i="24" s="1"/>
  <c r="M67" i="24"/>
  <c r="N67" i="24" s="1"/>
  <c r="V67" i="24"/>
  <c r="W67" i="24" s="1"/>
  <c r="M68" i="24"/>
  <c r="N68" i="24" s="1"/>
  <c r="U69" i="24"/>
  <c r="W69" i="24" s="1"/>
  <c r="Q7" i="24" l="1"/>
  <c r="T7" i="24"/>
  <c r="X7" i="24"/>
  <c r="Y7" i="24"/>
  <c r="Z7" i="24" l="1"/>
  <c r="X90" i="24"/>
  <c r="O107" i="24"/>
  <c r="X58" i="24"/>
  <c r="Y58" i="24"/>
  <c r="K58" i="24"/>
  <c r="U58" i="24" s="1"/>
  <c r="L58" i="24"/>
  <c r="V58" i="24" s="1"/>
  <c r="T58" i="24"/>
  <c r="Q58" i="24"/>
  <c r="X57" i="24"/>
  <c r="Y57" i="24"/>
  <c r="K57" i="24"/>
  <c r="U57" i="24" s="1"/>
  <c r="L57" i="24"/>
  <c r="V57" i="24" s="1"/>
  <c r="T57" i="24"/>
  <c r="Q57" i="24"/>
  <c r="X56" i="24"/>
  <c r="Y56" i="24"/>
  <c r="K56" i="24"/>
  <c r="U56" i="24" s="1"/>
  <c r="L56" i="24"/>
  <c r="T56" i="24"/>
  <c r="Q56" i="24"/>
  <c r="X60" i="24"/>
  <c r="Y60" i="24"/>
  <c r="K60" i="24"/>
  <c r="U60" i="24" s="1"/>
  <c r="L60" i="24"/>
  <c r="V60" i="24" s="1"/>
  <c r="T60" i="24"/>
  <c r="Q60" i="24"/>
  <c r="X59" i="24"/>
  <c r="Y59" i="24"/>
  <c r="K59" i="24"/>
  <c r="U59" i="24" s="1"/>
  <c r="L59" i="24"/>
  <c r="T59" i="24"/>
  <c r="Q59" i="24"/>
  <c r="X14" i="24"/>
  <c r="Y14" i="24"/>
  <c r="K14" i="24"/>
  <c r="U14" i="24" s="1"/>
  <c r="L14" i="24"/>
  <c r="T14" i="24"/>
  <c r="Q14" i="24"/>
  <c r="Q65" i="24"/>
  <c r="X97" i="24"/>
  <c r="Y97" i="24"/>
  <c r="K97" i="24"/>
  <c r="U97" i="24" s="1"/>
  <c r="L97" i="24"/>
  <c r="V97" i="24" s="1"/>
  <c r="T97" i="24"/>
  <c r="Q97" i="24"/>
  <c r="X98" i="24"/>
  <c r="Y98" i="24"/>
  <c r="K98" i="24"/>
  <c r="U98" i="24" s="1"/>
  <c r="L98" i="24"/>
  <c r="V98" i="24" s="1"/>
  <c r="T98" i="24"/>
  <c r="Q98" i="24"/>
  <c r="X99" i="24"/>
  <c r="Y99" i="24"/>
  <c r="K99" i="24"/>
  <c r="U99" i="24" s="1"/>
  <c r="L99" i="24"/>
  <c r="V99" i="24" s="1"/>
  <c r="T99" i="24"/>
  <c r="Q99" i="24"/>
  <c r="X102" i="24"/>
  <c r="Y102" i="24"/>
  <c r="K102" i="24"/>
  <c r="U102" i="24" s="1"/>
  <c r="L102" i="24"/>
  <c r="V102" i="24" s="1"/>
  <c r="T102" i="24"/>
  <c r="Q102" i="24"/>
  <c r="X52" i="24"/>
  <c r="Y52" i="24"/>
  <c r="K52" i="24"/>
  <c r="U52" i="24" s="1"/>
  <c r="L52" i="24"/>
  <c r="V52" i="24" s="1"/>
  <c r="T52" i="24"/>
  <c r="Q52" i="24"/>
  <c r="X53" i="24"/>
  <c r="Y53" i="24"/>
  <c r="K53" i="24"/>
  <c r="U53" i="24" s="1"/>
  <c r="L53" i="24"/>
  <c r="V53" i="24" s="1"/>
  <c r="T53" i="24"/>
  <c r="Q53" i="24"/>
  <c r="X54" i="24"/>
  <c r="Y54" i="24"/>
  <c r="K54" i="24"/>
  <c r="U54" i="24" s="1"/>
  <c r="L54" i="24"/>
  <c r="V54" i="24" s="1"/>
  <c r="T54" i="24"/>
  <c r="Q54" i="24"/>
  <c r="X55" i="24"/>
  <c r="Y55" i="24"/>
  <c r="K55" i="24"/>
  <c r="U55" i="24" s="1"/>
  <c r="L55" i="24"/>
  <c r="V55" i="24" s="1"/>
  <c r="T55" i="24"/>
  <c r="Q55" i="24"/>
  <c r="X61" i="24"/>
  <c r="Y61" i="24"/>
  <c r="K61" i="24"/>
  <c r="U61" i="24" s="1"/>
  <c r="L61" i="24"/>
  <c r="V61" i="24" s="1"/>
  <c r="T61" i="24"/>
  <c r="Q61" i="24"/>
  <c r="X62" i="24"/>
  <c r="Y62" i="24"/>
  <c r="K62" i="24"/>
  <c r="L62" i="24"/>
  <c r="V62" i="24" s="1"/>
  <c r="T62" i="24"/>
  <c r="Q62" i="24"/>
  <c r="X63" i="24"/>
  <c r="Y63" i="24"/>
  <c r="K63" i="24"/>
  <c r="U63" i="24" s="1"/>
  <c r="L63" i="24"/>
  <c r="V63" i="24" s="1"/>
  <c r="T63" i="24"/>
  <c r="Q63" i="24"/>
  <c r="X64" i="24"/>
  <c r="Y64" i="24"/>
  <c r="K64" i="24"/>
  <c r="U64" i="24" s="1"/>
  <c r="L64" i="24"/>
  <c r="T64" i="24"/>
  <c r="Q64" i="24"/>
  <c r="X51" i="24"/>
  <c r="Y51" i="24"/>
  <c r="K51" i="24"/>
  <c r="U51" i="24" s="1"/>
  <c r="L51" i="24"/>
  <c r="V51" i="24" s="1"/>
  <c r="T51" i="24"/>
  <c r="Q51" i="24"/>
  <c r="X72" i="24"/>
  <c r="Y72" i="24"/>
  <c r="K72" i="24"/>
  <c r="U72" i="24" s="1"/>
  <c r="L72" i="24"/>
  <c r="V72" i="24" s="1"/>
  <c r="T72" i="24"/>
  <c r="Q72" i="24"/>
  <c r="X71" i="24"/>
  <c r="Y71" i="24"/>
  <c r="K71" i="24"/>
  <c r="U71" i="24" s="1"/>
  <c r="L71" i="24"/>
  <c r="T71" i="24"/>
  <c r="Q71" i="24"/>
  <c r="X70" i="24"/>
  <c r="Y70" i="24"/>
  <c r="K70" i="24"/>
  <c r="L70" i="24"/>
  <c r="V70" i="24" s="1"/>
  <c r="T70" i="24"/>
  <c r="Q70" i="24"/>
  <c r="T65" i="24"/>
  <c r="X49" i="24"/>
  <c r="Y49" i="24"/>
  <c r="K49" i="24"/>
  <c r="U49" i="24" s="1"/>
  <c r="L49" i="24"/>
  <c r="V49" i="24" s="1"/>
  <c r="T49" i="24"/>
  <c r="Q49" i="24"/>
  <c r="X47" i="24"/>
  <c r="Y47" i="24"/>
  <c r="K47" i="24"/>
  <c r="U47" i="24" s="1"/>
  <c r="L47" i="24"/>
  <c r="V47" i="24" s="1"/>
  <c r="T47" i="24"/>
  <c r="Q47" i="24"/>
  <c r="X46" i="24"/>
  <c r="Y46" i="24"/>
  <c r="K46" i="24"/>
  <c r="U46" i="24" s="1"/>
  <c r="L46" i="24"/>
  <c r="V46" i="24" s="1"/>
  <c r="T46" i="24"/>
  <c r="Q46" i="24"/>
  <c r="X48" i="24"/>
  <c r="Y48" i="24"/>
  <c r="K48" i="24"/>
  <c r="U48" i="24" s="1"/>
  <c r="L48" i="24"/>
  <c r="V48" i="24" s="1"/>
  <c r="T48" i="24"/>
  <c r="Q48" i="24"/>
  <c r="X45" i="24"/>
  <c r="Y45" i="24"/>
  <c r="K45" i="24"/>
  <c r="U45" i="24" s="1"/>
  <c r="L45" i="24"/>
  <c r="V45" i="24" s="1"/>
  <c r="T45" i="24"/>
  <c r="Q45" i="24"/>
  <c r="X43" i="24"/>
  <c r="Y43" i="24"/>
  <c r="K43" i="24"/>
  <c r="U43" i="24" s="1"/>
  <c r="L43" i="24"/>
  <c r="V43" i="24" s="1"/>
  <c r="T43" i="24"/>
  <c r="Q43" i="24"/>
  <c r="X44" i="24"/>
  <c r="Y44" i="24"/>
  <c r="K44" i="24"/>
  <c r="U44" i="24" s="1"/>
  <c r="L44" i="24"/>
  <c r="V44" i="24" s="1"/>
  <c r="T44" i="24"/>
  <c r="Q44" i="24"/>
  <c r="Y41" i="24"/>
  <c r="K41" i="24"/>
  <c r="U41" i="24" s="1"/>
  <c r="L41" i="24"/>
  <c r="T41" i="24"/>
  <c r="Q41" i="24"/>
  <c r="X40" i="24"/>
  <c r="Y40" i="24"/>
  <c r="K40" i="24"/>
  <c r="U40" i="24" s="1"/>
  <c r="L40" i="24"/>
  <c r="T40" i="24"/>
  <c r="Q40" i="24"/>
  <c r="X39" i="24"/>
  <c r="Y39" i="24"/>
  <c r="K39" i="24"/>
  <c r="U39" i="24" s="1"/>
  <c r="L39" i="24"/>
  <c r="V39" i="24" s="1"/>
  <c r="T39" i="24"/>
  <c r="Q39" i="24"/>
  <c r="X38" i="24"/>
  <c r="Y38" i="24"/>
  <c r="K38" i="24"/>
  <c r="U38" i="24" s="1"/>
  <c r="L38" i="24"/>
  <c r="V38" i="24" s="1"/>
  <c r="T38" i="24"/>
  <c r="Q38" i="24"/>
  <c r="X37" i="24"/>
  <c r="Y37" i="24"/>
  <c r="K37" i="24"/>
  <c r="U37" i="24" s="1"/>
  <c r="L37" i="24"/>
  <c r="T37" i="24"/>
  <c r="Q37" i="24"/>
  <c r="X36" i="24"/>
  <c r="Y36" i="24"/>
  <c r="K36" i="24"/>
  <c r="U36" i="24" s="1"/>
  <c r="L36" i="24"/>
  <c r="V36" i="24" s="1"/>
  <c r="T36" i="24"/>
  <c r="Q36" i="24"/>
  <c r="X35" i="24"/>
  <c r="Y35" i="24"/>
  <c r="K35" i="24"/>
  <c r="U35" i="24" s="1"/>
  <c r="L35" i="24"/>
  <c r="V35" i="24" s="1"/>
  <c r="T35" i="24"/>
  <c r="Q35" i="24"/>
  <c r="X34" i="24"/>
  <c r="Y34" i="24"/>
  <c r="K34" i="24"/>
  <c r="U34" i="24" s="1"/>
  <c r="L34" i="24"/>
  <c r="V34" i="24" s="1"/>
  <c r="T34" i="24"/>
  <c r="Q34" i="24"/>
  <c r="X92" i="24"/>
  <c r="Y92" i="24"/>
  <c r="K92" i="24"/>
  <c r="U92" i="24" s="1"/>
  <c r="L92" i="24"/>
  <c r="V92" i="24" s="1"/>
  <c r="T92" i="24"/>
  <c r="Q92" i="24"/>
  <c r="X33" i="24"/>
  <c r="Y33" i="24"/>
  <c r="K33" i="24"/>
  <c r="U33" i="24" s="1"/>
  <c r="L33" i="24"/>
  <c r="V33" i="24" s="1"/>
  <c r="T33" i="24"/>
  <c r="Q33" i="24"/>
  <c r="X87" i="24"/>
  <c r="Y87" i="24"/>
  <c r="K87" i="24"/>
  <c r="L87" i="24"/>
  <c r="V87" i="24" s="1"/>
  <c r="T87" i="24"/>
  <c r="Q87" i="24"/>
  <c r="X32" i="24"/>
  <c r="Y32" i="24"/>
  <c r="K32" i="24"/>
  <c r="U32" i="24" s="1"/>
  <c r="L32" i="24"/>
  <c r="V32" i="24" s="1"/>
  <c r="T32" i="24"/>
  <c r="Q32" i="24"/>
  <c r="X31" i="24"/>
  <c r="Y31" i="24"/>
  <c r="K31" i="24"/>
  <c r="U31" i="24" s="1"/>
  <c r="L31" i="24"/>
  <c r="V31" i="24" s="1"/>
  <c r="T31" i="24"/>
  <c r="Q31" i="24"/>
  <c r="X30" i="24"/>
  <c r="Y30" i="24"/>
  <c r="K30" i="24"/>
  <c r="U30" i="24" s="1"/>
  <c r="L30" i="24"/>
  <c r="V30" i="24" s="1"/>
  <c r="T30" i="24"/>
  <c r="Q30" i="24"/>
  <c r="X29" i="24"/>
  <c r="Y29" i="24"/>
  <c r="K29" i="24"/>
  <c r="U29" i="24" s="1"/>
  <c r="L29" i="24"/>
  <c r="V29" i="24" s="1"/>
  <c r="T29" i="24"/>
  <c r="Q29" i="24"/>
  <c r="X28" i="24"/>
  <c r="Y28" i="24"/>
  <c r="K28" i="24"/>
  <c r="U28" i="24" s="1"/>
  <c r="L28" i="24"/>
  <c r="V28" i="24" s="1"/>
  <c r="T28" i="24"/>
  <c r="Q28" i="24"/>
  <c r="X27" i="24"/>
  <c r="Y27" i="24"/>
  <c r="K27" i="24"/>
  <c r="U27" i="24" s="1"/>
  <c r="L27" i="24"/>
  <c r="V27" i="24" s="1"/>
  <c r="T27" i="24"/>
  <c r="Q27" i="24"/>
  <c r="X26" i="24"/>
  <c r="Y26" i="24"/>
  <c r="K26" i="24"/>
  <c r="U26" i="24" s="1"/>
  <c r="L26" i="24"/>
  <c r="V26" i="24" s="1"/>
  <c r="T26" i="24"/>
  <c r="Q26" i="24"/>
  <c r="X25" i="24"/>
  <c r="Y25" i="24"/>
  <c r="K25" i="24"/>
  <c r="U25" i="24" s="1"/>
  <c r="L25" i="24"/>
  <c r="T25" i="24"/>
  <c r="Q25" i="24"/>
  <c r="X24" i="24"/>
  <c r="Y24" i="24"/>
  <c r="K24" i="24"/>
  <c r="U24" i="24" s="1"/>
  <c r="L24" i="24"/>
  <c r="V24" i="24" s="1"/>
  <c r="T24" i="24"/>
  <c r="Q24" i="24"/>
  <c r="X23" i="24"/>
  <c r="Y23" i="24"/>
  <c r="K23" i="24"/>
  <c r="U23" i="24" s="1"/>
  <c r="L23" i="24"/>
  <c r="V23" i="24" s="1"/>
  <c r="T23" i="24"/>
  <c r="Q23" i="24"/>
  <c r="X105" i="24"/>
  <c r="Y105" i="24"/>
  <c r="X104" i="24"/>
  <c r="Y104" i="24"/>
  <c r="X103" i="24"/>
  <c r="Y103" i="24"/>
  <c r="X95" i="24"/>
  <c r="Y95" i="24"/>
  <c r="X94" i="24"/>
  <c r="Y94" i="24"/>
  <c r="X93" i="24"/>
  <c r="Y93" i="24"/>
  <c r="X91" i="24"/>
  <c r="Y91" i="24"/>
  <c r="Y90" i="24"/>
  <c r="X89" i="24"/>
  <c r="Y89" i="24"/>
  <c r="X88" i="24"/>
  <c r="Y88" i="24"/>
  <c r="X86" i="24"/>
  <c r="Y86" i="24"/>
  <c r="X85" i="24"/>
  <c r="Y85" i="24"/>
  <c r="X84" i="24"/>
  <c r="Y84" i="24"/>
  <c r="X83" i="24"/>
  <c r="Y83" i="24"/>
  <c r="X82" i="24"/>
  <c r="Y82" i="24"/>
  <c r="Y81" i="24"/>
  <c r="X80" i="24"/>
  <c r="Y80" i="24"/>
  <c r="X75" i="24"/>
  <c r="Y75" i="24"/>
  <c r="X74" i="24"/>
  <c r="Y74" i="24"/>
  <c r="X73" i="24"/>
  <c r="Y73" i="24"/>
  <c r="X50" i="24"/>
  <c r="Y50" i="24"/>
  <c r="X42" i="24"/>
  <c r="Y42" i="24"/>
  <c r="Y22" i="24"/>
  <c r="X21" i="24"/>
  <c r="Y21" i="24"/>
  <c r="X20" i="24"/>
  <c r="Y20" i="24"/>
  <c r="X19" i="24"/>
  <c r="Y19" i="24"/>
  <c r="X18" i="24"/>
  <c r="Y18" i="24"/>
  <c r="X17" i="24"/>
  <c r="Y17" i="24"/>
  <c r="X16" i="24"/>
  <c r="Y16" i="24"/>
  <c r="X15" i="24"/>
  <c r="Y15" i="24"/>
  <c r="X13" i="24"/>
  <c r="Y13" i="24"/>
  <c r="X12" i="24"/>
  <c r="Y12" i="24"/>
  <c r="X11" i="24"/>
  <c r="Y11" i="24"/>
  <c r="X10" i="24"/>
  <c r="Y10" i="24"/>
  <c r="X9" i="24"/>
  <c r="Y9" i="24"/>
  <c r="X8" i="24"/>
  <c r="Y8" i="24"/>
  <c r="K105" i="24"/>
  <c r="L105" i="24"/>
  <c r="V105" i="24" s="1"/>
  <c r="K104" i="24"/>
  <c r="U104" i="24" s="1"/>
  <c r="L104" i="24"/>
  <c r="V104" i="24" s="1"/>
  <c r="K103" i="24"/>
  <c r="U103" i="24" s="1"/>
  <c r="L103" i="24"/>
  <c r="V103" i="24" s="1"/>
  <c r="K95" i="24"/>
  <c r="U95" i="24" s="1"/>
  <c r="L95" i="24"/>
  <c r="V95" i="24" s="1"/>
  <c r="K94" i="24"/>
  <c r="U94" i="24" s="1"/>
  <c r="L94" i="24"/>
  <c r="V94" i="24" s="1"/>
  <c r="K93" i="24"/>
  <c r="U93" i="24" s="1"/>
  <c r="L93" i="24"/>
  <c r="K91" i="24"/>
  <c r="U91" i="24" s="1"/>
  <c r="L91" i="24"/>
  <c r="V91" i="24" s="1"/>
  <c r="L90" i="24"/>
  <c r="V90" i="24" s="1"/>
  <c r="K89" i="24"/>
  <c r="U89" i="24" s="1"/>
  <c r="L89" i="24"/>
  <c r="V89" i="24" s="1"/>
  <c r="K88" i="24"/>
  <c r="U88" i="24" s="1"/>
  <c r="L88" i="24"/>
  <c r="V88" i="24" s="1"/>
  <c r="K86" i="24"/>
  <c r="U86" i="24" s="1"/>
  <c r="L86" i="24"/>
  <c r="K85" i="24"/>
  <c r="U85" i="24" s="1"/>
  <c r="L85" i="24"/>
  <c r="V85" i="24" s="1"/>
  <c r="K84" i="24"/>
  <c r="U84" i="24" s="1"/>
  <c r="L84" i="24"/>
  <c r="V84" i="24" s="1"/>
  <c r="K83" i="24"/>
  <c r="U83" i="24" s="1"/>
  <c r="L83" i="24"/>
  <c r="V83" i="24" s="1"/>
  <c r="K82" i="24"/>
  <c r="U82" i="24" s="1"/>
  <c r="L82" i="24"/>
  <c r="V82" i="24" s="1"/>
  <c r="L81" i="24"/>
  <c r="V81" i="24" s="1"/>
  <c r="K80" i="24"/>
  <c r="U80" i="24" s="1"/>
  <c r="L80" i="24"/>
  <c r="V80" i="24" s="1"/>
  <c r="K75" i="24"/>
  <c r="U75" i="24" s="1"/>
  <c r="L75" i="24"/>
  <c r="V75" i="24" s="1"/>
  <c r="K74" i="24"/>
  <c r="U74" i="24" s="1"/>
  <c r="L74" i="24"/>
  <c r="K73" i="24"/>
  <c r="U73" i="24" s="1"/>
  <c r="L73" i="24"/>
  <c r="V73" i="24" s="1"/>
  <c r="K50" i="24"/>
  <c r="U50" i="24" s="1"/>
  <c r="L50" i="24"/>
  <c r="V50" i="24" s="1"/>
  <c r="K42" i="24"/>
  <c r="L42" i="24"/>
  <c r="V42" i="24" s="1"/>
  <c r="K22" i="24"/>
  <c r="U22" i="24" s="1"/>
  <c r="L22" i="24"/>
  <c r="V22" i="24" s="1"/>
  <c r="K21" i="24"/>
  <c r="U21" i="24" s="1"/>
  <c r="L21" i="24"/>
  <c r="V21" i="24" s="1"/>
  <c r="K20" i="24"/>
  <c r="U20" i="24" s="1"/>
  <c r="L20" i="24"/>
  <c r="V20" i="24" s="1"/>
  <c r="K19" i="24"/>
  <c r="U19" i="24" s="1"/>
  <c r="L19" i="24"/>
  <c r="K18" i="24"/>
  <c r="U18" i="24" s="1"/>
  <c r="L18" i="24"/>
  <c r="V18" i="24" s="1"/>
  <c r="K17" i="24"/>
  <c r="U17" i="24" s="1"/>
  <c r="L17" i="24"/>
  <c r="V17" i="24" s="1"/>
  <c r="K16" i="24"/>
  <c r="U16" i="24" s="1"/>
  <c r="L16" i="24"/>
  <c r="V16" i="24" s="1"/>
  <c r="K15" i="24"/>
  <c r="U15" i="24" s="1"/>
  <c r="L15" i="24"/>
  <c r="K13" i="24"/>
  <c r="U13" i="24" s="1"/>
  <c r="L13" i="24"/>
  <c r="V13" i="24" s="1"/>
  <c r="K12" i="24"/>
  <c r="U12" i="24" s="1"/>
  <c r="L12" i="24"/>
  <c r="K11" i="24"/>
  <c r="U11" i="24" s="1"/>
  <c r="L11" i="24"/>
  <c r="V11" i="24" s="1"/>
  <c r="K10" i="24"/>
  <c r="U10" i="24" s="1"/>
  <c r="L10" i="24"/>
  <c r="V10" i="24" s="1"/>
  <c r="K9" i="24"/>
  <c r="U9" i="24" s="1"/>
  <c r="L9" i="24"/>
  <c r="V9" i="24" s="1"/>
  <c r="K8" i="24"/>
  <c r="L8" i="24"/>
  <c r="V8" i="24" s="1"/>
  <c r="K7" i="24"/>
  <c r="U7" i="24" s="1"/>
  <c r="L7" i="24"/>
  <c r="V7" i="24" s="1"/>
  <c r="T8" i="24"/>
  <c r="T9" i="24"/>
  <c r="T10" i="24"/>
  <c r="T11" i="24"/>
  <c r="T12" i="24"/>
  <c r="T13" i="24"/>
  <c r="T15" i="24"/>
  <c r="T16" i="24"/>
  <c r="T17" i="24"/>
  <c r="T18" i="24"/>
  <c r="T19" i="24"/>
  <c r="T20" i="24"/>
  <c r="T21" i="24"/>
  <c r="T22" i="24"/>
  <c r="T42" i="24"/>
  <c r="T50" i="24"/>
  <c r="T73" i="24"/>
  <c r="T74" i="24"/>
  <c r="T75" i="24"/>
  <c r="S77" i="24"/>
  <c r="R77" i="24"/>
  <c r="Q8" i="24"/>
  <c r="Q9" i="24"/>
  <c r="Q10" i="24"/>
  <c r="Q11" i="24"/>
  <c r="Q12" i="24"/>
  <c r="Q13" i="24"/>
  <c r="Q15" i="24"/>
  <c r="Q16" i="24"/>
  <c r="Q17" i="24"/>
  <c r="Q18" i="24"/>
  <c r="Q19" i="24"/>
  <c r="Q20" i="24"/>
  <c r="Q21" i="24"/>
  <c r="Q22" i="24"/>
  <c r="Q42" i="24"/>
  <c r="Q50" i="24"/>
  <c r="Q73" i="24"/>
  <c r="Q74" i="24"/>
  <c r="Q75" i="24"/>
  <c r="P77" i="24"/>
  <c r="O77" i="24"/>
  <c r="T103" i="24"/>
  <c r="Q103" i="24"/>
  <c r="T105" i="24"/>
  <c r="Q105" i="24"/>
  <c r="T104" i="24"/>
  <c r="Q104" i="24"/>
  <c r="Q94" i="24"/>
  <c r="T94" i="24"/>
  <c r="Q88" i="24"/>
  <c r="T88" i="24"/>
  <c r="Q89" i="24"/>
  <c r="T89" i="24"/>
  <c r="Q84" i="24"/>
  <c r="T84" i="24"/>
  <c r="Q95" i="24"/>
  <c r="T95" i="24"/>
  <c r="Q85" i="24"/>
  <c r="T85" i="24"/>
  <c r="Q86" i="24"/>
  <c r="T86" i="24"/>
  <c r="Q82" i="24"/>
  <c r="T82" i="24"/>
  <c r="Q83" i="24"/>
  <c r="T83" i="24"/>
  <c r="T90" i="24"/>
  <c r="T93" i="24"/>
  <c r="T80" i="24"/>
  <c r="T81" i="24"/>
  <c r="T91" i="24"/>
  <c r="S107" i="24"/>
  <c r="R107" i="24"/>
  <c r="Q93" i="24"/>
  <c r="Q80" i="24"/>
  <c r="Q91" i="24"/>
  <c r="P107" i="24"/>
  <c r="A3" i="25"/>
  <c r="A2" i="25"/>
  <c r="O108" i="24" l="1"/>
  <c r="V65" i="24"/>
  <c r="U65" i="24"/>
  <c r="M57" i="24"/>
  <c r="N57" i="24" s="1"/>
  <c r="R108" i="24"/>
  <c r="Z85" i="24"/>
  <c r="W7" i="24"/>
  <c r="S108" i="24"/>
  <c r="W75" i="24"/>
  <c r="P108" i="24"/>
  <c r="M105" i="24"/>
  <c r="N105" i="24" s="1"/>
  <c r="Z12" i="24"/>
  <c r="Z21" i="24"/>
  <c r="Z32" i="24"/>
  <c r="W47" i="24"/>
  <c r="M31" i="24"/>
  <c r="N31" i="24" s="1"/>
  <c r="M86" i="24"/>
  <c r="N86" i="24" s="1"/>
  <c r="Q81" i="24"/>
  <c r="Q90" i="24"/>
  <c r="K81" i="24"/>
  <c r="U81" i="24" s="1"/>
  <c r="W81" i="24" s="1"/>
  <c r="K90" i="24"/>
  <c r="U90" i="24" s="1"/>
  <c r="W90" i="24" s="1"/>
  <c r="X81" i="24"/>
  <c r="X107" i="24" s="1"/>
  <c r="Z34" i="24"/>
  <c r="W85" i="24"/>
  <c r="W95" i="24"/>
  <c r="Z11" i="24"/>
  <c r="Z16" i="24"/>
  <c r="Z20" i="24"/>
  <c r="M25" i="24"/>
  <c r="N25" i="24" s="1"/>
  <c r="Z26" i="24"/>
  <c r="Z87" i="24"/>
  <c r="Z64" i="24"/>
  <c r="W55" i="24"/>
  <c r="Z54" i="24"/>
  <c r="U105" i="24"/>
  <c r="W105" i="24" s="1"/>
  <c r="M55" i="24"/>
  <c r="N55" i="24" s="1"/>
  <c r="M51" i="24"/>
  <c r="N51" i="24" s="1"/>
  <c r="M61" i="24"/>
  <c r="N61" i="24" s="1"/>
  <c r="Z9" i="24"/>
  <c r="Z13" i="24"/>
  <c r="M97" i="24"/>
  <c r="N97" i="24" s="1"/>
  <c r="M38" i="24"/>
  <c r="N38" i="24" s="1"/>
  <c r="Z30" i="24"/>
  <c r="M65" i="24"/>
  <c r="N65" i="24" s="1"/>
  <c r="M88" i="24"/>
  <c r="N88" i="24" s="1"/>
  <c r="Z60" i="24"/>
  <c r="Z83" i="24"/>
  <c r="Z31" i="24"/>
  <c r="Z37" i="24"/>
  <c r="Z98" i="24"/>
  <c r="Z24" i="24"/>
  <c r="Z47" i="24"/>
  <c r="W46" i="24"/>
  <c r="W102" i="24"/>
  <c r="M29" i="24"/>
  <c r="N29" i="24" s="1"/>
  <c r="M39" i="24"/>
  <c r="N39" i="24" s="1"/>
  <c r="Z41" i="24"/>
  <c r="Z65" i="24"/>
  <c r="M70" i="24"/>
  <c r="N70" i="24" s="1"/>
  <c r="M35" i="24"/>
  <c r="N35" i="24" s="1"/>
  <c r="W34" i="24"/>
  <c r="Z35" i="24"/>
  <c r="M34" i="24"/>
  <c r="N34" i="24" s="1"/>
  <c r="Z59" i="24"/>
  <c r="M49" i="24"/>
  <c r="N49" i="24" s="1"/>
  <c r="M46" i="24"/>
  <c r="N46" i="24" s="1"/>
  <c r="W22" i="24"/>
  <c r="M47" i="24"/>
  <c r="N47" i="24" s="1"/>
  <c r="Z72" i="24"/>
  <c r="W63" i="24"/>
  <c r="W26" i="24"/>
  <c r="Z103" i="24"/>
  <c r="Z92" i="24"/>
  <c r="M72" i="24"/>
  <c r="N72" i="24" s="1"/>
  <c r="M22" i="24"/>
  <c r="N22" i="24" s="1"/>
  <c r="M43" i="24"/>
  <c r="N43" i="24" s="1"/>
  <c r="M52" i="24"/>
  <c r="N52" i="24" s="1"/>
  <c r="Z44" i="24"/>
  <c r="M11" i="24"/>
  <c r="N11" i="24" s="1"/>
  <c r="W16" i="24"/>
  <c r="Z74" i="24"/>
  <c r="Z91" i="24"/>
  <c r="Z104" i="24"/>
  <c r="M14" i="24"/>
  <c r="N14" i="24" s="1"/>
  <c r="M56" i="24"/>
  <c r="N56" i="24" s="1"/>
  <c r="M26" i="24"/>
  <c r="N26" i="24" s="1"/>
  <c r="M8" i="24"/>
  <c r="N8" i="24" s="1"/>
  <c r="W17" i="24"/>
  <c r="X77" i="24"/>
  <c r="Z42" i="24"/>
  <c r="Z23" i="24"/>
  <c r="W30" i="24"/>
  <c r="W48" i="24"/>
  <c r="Z70" i="24"/>
  <c r="W51" i="24"/>
  <c r="M9" i="24"/>
  <c r="N9" i="24" s="1"/>
  <c r="M92" i="24"/>
  <c r="N92" i="24" s="1"/>
  <c r="W73" i="24"/>
  <c r="Z40" i="24"/>
  <c r="M45" i="24"/>
  <c r="N45" i="24" s="1"/>
  <c r="M98" i="24"/>
  <c r="N98" i="24" s="1"/>
  <c r="V14" i="24"/>
  <c r="W14" i="24" s="1"/>
  <c r="M84" i="24"/>
  <c r="N84" i="24" s="1"/>
  <c r="W45" i="24"/>
  <c r="W72" i="24"/>
  <c r="M30" i="24"/>
  <c r="N30" i="24" s="1"/>
  <c r="M94" i="24"/>
  <c r="N94" i="24" s="1"/>
  <c r="W31" i="24"/>
  <c r="W38" i="24"/>
  <c r="M64" i="24"/>
  <c r="N64" i="24" s="1"/>
  <c r="W54" i="24"/>
  <c r="W52" i="24"/>
  <c r="W53" i="24"/>
  <c r="M23" i="24"/>
  <c r="N23" i="24" s="1"/>
  <c r="Z33" i="24"/>
  <c r="M53" i="24"/>
  <c r="N53" i="24" s="1"/>
  <c r="M27" i="24"/>
  <c r="N27" i="24" s="1"/>
  <c r="W9" i="24"/>
  <c r="W13" i="24"/>
  <c r="Z93" i="24"/>
  <c r="Z105" i="24"/>
  <c r="Z28" i="24"/>
  <c r="Z48" i="24"/>
  <c r="Z52" i="24"/>
  <c r="W49" i="24"/>
  <c r="M58" i="24"/>
  <c r="N58" i="24" s="1"/>
  <c r="M54" i="24"/>
  <c r="N54" i="24" s="1"/>
  <c r="Z10" i="24"/>
  <c r="W10" i="24"/>
  <c r="M15" i="24"/>
  <c r="N15" i="24" s="1"/>
  <c r="Z45" i="24"/>
  <c r="U8" i="24"/>
  <c r="W8" i="24" s="1"/>
  <c r="M28" i="24"/>
  <c r="N28" i="24" s="1"/>
  <c r="M75" i="24"/>
  <c r="N75" i="24" s="1"/>
  <c r="M19" i="24"/>
  <c r="N19" i="24" s="1"/>
  <c r="W88" i="24"/>
  <c r="Z43" i="24"/>
  <c r="V56" i="24"/>
  <c r="W56" i="24" s="1"/>
  <c r="W84" i="24"/>
  <c r="Y107" i="24"/>
  <c r="V64" i="24"/>
  <c r="W64" i="24" s="1"/>
  <c r="M24" i="24"/>
  <c r="N24" i="24" s="1"/>
  <c r="M50" i="24"/>
  <c r="N50" i="24" s="1"/>
  <c r="M95" i="24"/>
  <c r="N95" i="24" s="1"/>
  <c r="M48" i="24"/>
  <c r="N48" i="24" s="1"/>
  <c r="M62" i="24"/>
  <c r="N62" i="24" s="1"/>
  <c r="Z102" i="24"/>
  <c r="M20" i="24"/>
  <c r="N20" i="24" s="1"/>
  <c r="M12" i="24"/>
  <c r="N12" i="24" s="1"/>
  <c r="Z82" i="24"/>
  <c r="W36" i="24"/>
  <c r="Z71" i="24"/>
  <c r="Z62" i="24"/>
  <c r="Z56" i="24"/>
  <c r="W50" i="24"/>
  <c r="W27" i="24"/>
  <c r="U70" i="24"/>
  <c r="W70" i="24" s="1"/>
  <c r="M13" i="24"/>
  <c r="N13" i="24" s="1"/>
  <c r="M89" i="24"/>
  <c r="N89" i="24" s="1"/>
  <c r="M93" i="24"/>
  <c r="N93" i="24" s="1"/>
  <c r="Z84" i="24"/>
  <c r="Z89" i="24"/>
  <c r="Z94" i="24"/>
  <c r="W28" i="24"/>
  <c r="W33" i="24"/>
  <c r="W44" i="24"/>
  <c r="W61" i="24"/>
  <c r="W99" i="24"/>
  <c r="W57" i="24"/>
  <c r="M80" i="24"/>
  <c r="N80" i="24" s="1"/>
  <c r="M60" i="24"/>
  <c r="N60" i="24" s="1"/>
  <c r="L77" i="24"/>
  <c r="V86" i="24"/>
  <c r="W86" i="24" s="1"/>
  <c r="M103" i="24"/>
  <c r="N103" i="24" s="1"/>
  <c r="V25" i="24"/>
  <c r="W25" i="24" s="1"/>
  <c r="Z29" i="24"/>
  <c r="W43" i="24"/>
  <c r="Z61" i="24"/>
  <c r="Z99" i="24"/>
  <c r="Z57" i="24"/>
  <c r="Z58" i="24"/>
  <c r="M102" i="24"/>
  <c r="N102" i="24" s="1"/>
  <c r="M10" i="24"/>
  <c r="N10" i="24" s="1"/>
  <c r="U62" i="24"/>
  <c r="W62" i="24" s="1"/>
  <c r="W20" i="24"/>
  <c r="W83" i="24"/>
  <c r="W104" i="24"/>
  <c r="Z27" i="24"/>
  <c r="Z38" i="24"/>
  <c r="M104" i="24"/>
  <c r="N104" i="24" s="1"/>
  <c r="M83" i="24"/>
  <c r="N83" i="24" s="1"/>
  <c r="W11" i="24"/>
  <c r="L107" i="24"/>
  <c r="B11" i="25" s="1"/>
  <c r="Z86" i="24"/>
  <c r="W24" i="24"/>
  <c r="W94" i="24"/>
  <c r="W58" i="24"/>
  <c r="M32" i="24"/>
  <c r="N32" i="24" s="1"/>
  <c r="M63" i="24"/>
  <c r="N63" i="24" s="1"/>
  <c r="W18" i="24"/>
  <c r="M42" i="24"/>
  <c r="N42" i="24" s="1"/>
  <c r="M74" i="24"/>
  <c r="N74" i="24" s="1"/>
  <c r="Z8" i="24"/>
  <c r="Z17" i="24"/>
  <c r="Z50" i="24"/>
  <c r="Z75" i="24"/>
  <c r="Z36" i="24"/>
  <c r="Z97" i="24"/>
  <c r="W60" i="24"/>
  <c r="M73" i="24"/>
  <c r="N73" i="24" s="1"/>
  <c r="M36" i="24"/>
  <c r="N36" i="24" s="1"/>
  <c r="V19" i="24"/>
  <c r="W19" i="24" s="1"/>
  <c r="M21" i="24"/>
  <c r="N21" i="24" s="1"/>
  <c r="W91" i="24"/>
  <c r="W92" i="24"/>
  <c r="W39" i="24"/>
  <c r="Z14" i="24"/>
  <c r="W80" i="24"/>
  <c r="K77" i="24"/>
  <c r="V37" i="24"/>
  <c r="W37" i="24" s="1"/>
  <c r="M37" i="24"/>
  <c r="N37" i="24" s="1"/>
  <c r="M41" i="24"/>
  <c r="N41" i="24" s="1"/>
  <c r="V41" i="24"/>
  <c r="W41" i="24" s="1"/>
  <c r="M91" i="24"/>
  <c r="N91" i="24" s="1"/>
  <c r="M18" i="24"/>
  <c r="N18" i="24" s="1"/>
  <c r="M99" i="24"/>
  <c r="N99" i="24" s="1"/>
  <c r="M87" i="24"/>
  <c r="N87" i="24" s="1"/>
  <c r="U87" i="24"/>
  <c r="W87" i="24" s="1"/>
  <c r="V59" i="24"/>
  <c r="W59" i="24" s="1"/>
  <c r="M59" i="24"/>
  <c r="N59" i="24" s="1"/>
  <c r="U42" i="24"/>
  <c r="W42" i="24" s="1"/>
  <c r="M7" i="24"/>
  <c r="Z88" i="24"/>
  <c r="W23" i="24"/>
  <c r="W32" i="24"/>
  <c r="M40" i="24"/>
  <c r="N40" i="24" s="1"/>
  <c r="V40" i="24"/>
  <c r="W40" i="24" s="1"/>
  <c r="W97" i="24"/>
  <c r="Y77" i="24"/>
  <c r="M33" i="24"/>
  <c r="N33" i="24" s="1"/>
  <c r="M44" i="24"/>
  <c r="N44" i="24" s="1"/>
  <c r="V15" i="24"/>
  <c r="W15" i="24" s="1"/>
  <c r="M17" i="24"/>
  <c r="N17" i="24" s="1"/>
  <c r="M82" i="24"/>
  <c r="W103" i="24"/>
  <c r="W29" i="24"/>
  <c r="W35" i="24"/>
  <c r="V74" i="24"/>
  <c r="W74" i="24" s="1"/>
  <c r="W21" i="24"/>
  <c r="W82" i="24"/>
  <c r="W98" i="24"/>
  <c r="W89" i="24"/>
  <c r="Z15" i="24"/>
  <c r="Z19" i="24"/>
  <c r="Z90" i="24"/>
  <c r="V71" i="24"/>
  <c r="W71" i="24" s="1"/>
  <c r="M71" i="24"/>
  <c r="N71" i="24" s="1"/>
  <c r="V12" i="24"/>
  <c r="W12" i="24" s="1"/>
  <c r="M85" i="24"/>
  <c r="N85" i="24" s="1"/>
  <c r="V93" i="24"/>
  <c r="W93" i="24" s="1"/>
  <c r="Z95" i="24"/>
  <c r="Z39" i="24"/>
  <c r="Z63" i="24"/>
  <c r="M16" i="24"/>
  <c r="N16" i="24" s="1"/>
  <c r="Z51" i="24"/>
  <c r="Z53" i="24"/>
  <c r="Z18" i="24"/>
  <c r="Z22" i="24"/>
  <c r="Z73" i="24"/>
  <c r="Z80" i="24"/>
  <c r="Z49" i="24"/>
  <c r="Z25" i="24"/>
  <c r="Z46" i="24"/>
  <c r="Z55" i="24"/>
  <c r="T107" i="24"/>
  <c r="Q77" i="24"/>
  <c r="T77" i="24"/>
  <c r="Q107" i="24" l="1"/>
  <c r="W65" i="24"/>
  <c r="W77" i="24" s="1"/>
  <c r="X108" i="24"/>
  <c r="Y108" i="24"/>
  <c r="Q108" i="24"/>
  <c r="T108" i="24"/>
  <c r="B19" i="25" s="1"/>
  <c r="K107" i="24"/>
  <c r="B7" i="25"/>
  <c r="L108" i="24"/>
  <c r="M81" i="24"/>
  <c r="N81" i="24" s="1"/>
  <c r="M90" i="24"/>
  <c r="N90" i="24" s="1"/>
  <c r="Z81" i="24"/>
  <c r="U107" i="24"/>
  <c r="W107" i="24"/>
  <c r="V107" i="24"/>
  <c r="U77" i="24"/>
  <c r="B6" i="25"/>
  <c r="V77" i="24"/>
  <c r="Z77" i="24"/>
  <c r="N82" i="24"/>
  <c r="N7" i="24"/>
  <c r="N77" i="24" s="1"/>
  <c r="M77" i="24"/>
  <c r="B10" i="25" l="1"/>
  <c r="V108" i="24"/>
  <c r="Z107" i="24"/>
  <c r="Z108" i="24" s="1"/>
  <c r="B20" i="25" s="1"/>
  <c r="B21" i="25" s="1"/>
  <c r="K108" i="24"/>
  <c r="W108" i="24"/>
  <c r="B22" i="25" s="1"/>
  <c r="U108" i="24"/>
  <c r="M107" i="24"/>
  <c r="M108" i="24" s="1"/>
  <c r="N107" i="24"/>
  <c r="N108" i="24" s="1"/>
  <c r="B14" i="25" l="1"/>
  <c r="B2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Henny Rijkers</author>
  </authors>
  <commentList>
    <comment ref="E60" authorId="0" shapeId="0" xr:uid="{4E618C0B-8C27-4F18-BFD4-35DF0BB103C4}">
      <text>
        <r>
          <rPr>
            <b/>
            <sz val="9"/>
            <color indexed="81"/>
            <rFont val="Tahoma"/>
            <family val="2"/>
          </rPr>
          <t>Henny Rijkers:</t>
        </r>
        <r>
          <rPr>
            <sz val="9"/>
            <color indexed="81"/>
            <rFont val="Tahoma"/>
            <family val="2"/>
          </rPr>
          <t xml:space="preserve">
Externe taxateur tbv verkoop</t>
        </r>
      </text>
    </comment>
  </commentList>
</comments>
</file>

<file path=xl/sharedStrings.xml><?xml version="1.0" encoding="utf-8"?>
<sst xmlns="http://schemas.openxmlformats.org/spreadsheetml/2006/main" count="656" uniqueCount="243">
  <si>
    <t>Index-cijfers:</t>
  </si>
  <si>
    <t>Omschrijving:</t>
  </si>
  <si>
    <t>Indexcijfer:</t>
  </si>
  <si>
    <t>Index geb Troostwijk nw</t>
  </si>
  <si>
    <t>Index geb Troostwijk oud</t>
  </si>
  <si>
    <t>Index inv troostwijk nw</t>
  </si>
  <si>
    <t>Index inv troostwijk oud</t>
  </si>
  <si>
    <t>Premietarieven</t>
  </si>
  <si>
    <t>Premie o/oo:</t>
  </si>
  <si>
    <t xml:space="preserve"> </t>
  </si>
  <si>
    <t>premieGM</t>
  </si>
  <si>
    <t>premieOW</t>
  </si>
  <si>
    <t>Afronding index</t>
  </si>
  <si>
    <t>Gemeentelijk Bezit:</t>
  </si>
  <si>
    <t>1. Gebouwen</t>
  </si>
  <si>
    <t>2. Inventaris</t>
  </si>
  <si>
    <t>3. Gebouwen</t>
  </si>
  <si>
    <t>4. Inventaris</t>
  </si>
  <si>
    <t xml:space="preserve">Verrekening termijn </t>
  </si>
  <si>
    <t xml:space="preserve">reeds verrekend met </t>
  </si>
  <si>
    <t>Attentie: Lees eerst de instructies onderaan deze lijst.</t>
  </si>
  <si>
    <t>Adres:</t>
  </si>
  <si>
    <t>Plaats</t>
  </si>
  <si>
    <t>Omschrijving</t>
  </si>
  <si>
    <t>Gebouwen:</t>
  </si>
  <si>
    <t>Inventaris:</t>
  </si>
  <si>
    <t>Totaal</t>
  </si>
  <si>
    <t>Premie in EUR:</t>
  </si>
  <si>
    <t>Totaal Gemeentelijk Bezit:</t>
  </si>
  <si>
    <t>Reserve</t>
  </si>
  <si>
    <t>Eindtotaal:</t>
  </si>
  <si>
    <t>Instructies voor het bijwerken van dit bestand:</t>
  </si>
  <si>
    <t>Algemeen:</t>
  </si>
  <si>
    <t>In deze spreadsheet zijn allleen die kolommen zichtbaar gemaakt die voor u voor het bijwerken van belang zijn.</t>
  </si>
  <si>
    <t>De niet zichtbare kolommen zijn verborgen omdat zich daarin rekenformules bevinden die niet mogen worden overschreven of gewist.</t>
  </si>
  <si>
    <t>Dat wordt dan uiteindelijk de stand per 31 december van dit jaar</t>
  </si>
  <si>
    <t>Wijziging van de bedragen op bestaande objecten</t>
  </si>
  <si>
    <t>Afvoering van bestaande objecten:</t>
  </si>
  <si>
    <t>Let op: Ofschoon het object moet worden afgevoerd dient de regel zelf nog te blijven staan.</t>
  </si>
  <si>
    <t>Derhalve zoals vermeld alleen het verzekerde bedrag op 0 stellen. Meer niet! De regel zelf laten staan.</t>
  </si>
  <si>
    <t>Opvoering van nieuwe objecten</t>
  </si>
  <si>
    <t>Onder bijna iedere sectie zijn een aantal regels aangemaakt die met het woord "Reserve"begint.</t>
  </si>
  <si>
    <t>Alle niet genoemde verborgen kolommen worden vanzelf op de achtergronden aangepast.</t>
  </si>
  <si>
    <t>Gemeente Bernheze</t>
  </si>
  <si>
    <t>De Misse 6</t>
  </si>
  <si>
    <t>De Misse 4</t>
  </si>
  <si>
    <t>De morgenstond 4</t>
  </si>
  <si>
    <t>t Vijfeiken 53</t>
  </si>
  <si>
    <t xml:space="preserve">Mozartlaan 96 </t>
  </si>
  <si>
    <t xml:space="preserve">Heilige Stokstraat 1 </t>
  </si>
  <si>
    <t>De hoef 23A sporthal en 23B kantine</t>
  </si>
  <si>
    <t>Steen en Stokstraat 0 KANT</t>
  </si>
  <si>
    <t>Meerstraat 51</t>
  </si>
  <si>
    <t>Parkstraat 9</t>
  </si>
  <si>
    <t>Molenerf 1</t>
  </si>
  <si>
    <t>Kerkstraat 22</t>
  </si>
  <si>
    <t>Schoonstraat 35</t>
  </si>
  <si>
    <t>Koffiestraat ongenummerd</t>
  </si>
  <si>
    <t>Achter den Berg ongenummerd</t>
  </si>
  <si>
    <t>Akkerveld 1</t>
  </si>
  <si>
    <t>Schaapsdijk 7</t>
  </si>
  <si>
    <t>Laar 50</t>
  </si>
  <si>
    <t>Achter de Berg 16</t>
  </si>
  <si>
    <t xml:space="preserve">Achter de Berg 14 </t>
  </si>
  <si>
    <t>Tipweg 11</t>
  </si>
  <si>
    <t>De la Sallestraat 1-3</t>
  </si>
  <si>
    <t>t Dorp 92</t>
  </si>
  <si>
    <t>Raadhuisplein 21 (a,b,c)</t>
  </si>
  <si>
    <t>Veldstraat 2a(jong NI-663012), 4a en 4a bij HWD</t>
  </si>
  <si>
    <t>Pastoor Maasstraat 15 A</t>
  </si>
  <si>
    <t>Maxend 3</t>
  </si>
  <si>
    <t>Eggerlaan 6a</t>
  </si>
  <si>
    <t>Loo 19A</t>
  </si>
  <si>
    <t>Leekenstraat 2 en 4</t>
  </si>
  <si>
    <t>Amelseind 10</t>
  </si>
  <si>
    <t>Bruystenhof 1 tm 8/Nistelrodeseweg 9</t>
  </si>
  <si>
    <t>Bruystenhof 5</t>
  </si>
  <si>
    <t xml:space="preserve">Donkervoortseloop 6 </t>
  </si>
  <si>
    <t>Laag Beugt 3A</t>
  </si>
  <si>
    <t>Achterste Groes 22</t>
  </si>
  <si>
    <t>Raktstraat 8</t>
  </si>
  <si>
    <t>Voorste Groes 12</t>
  </si>
  <si>
    <t xml:space="preserve">Vismeerstraat 2 </t>
  </si>
  <si>
    <t>Vismeerstraat 2A</t>
  </si>
  <si>
    <t>Bosschebaan 98</t>
  </si>
  <si>
    <t>Vismeerstraat 6A</t>
  </si>
  <si>
    <t>Vismeerstraat 4</t>
  </si>
  <si>
    <t>Zoggelsestraat 118</t>
  </si>
  <si>
    <t>Voorste Groes 18</t>
  </si>
  <si>
    <t>Voorste Groes 20</t>
  </si>
  <si>
    <t>Zoggelsestraat 122</t>
  </si>
  <si>
    <t>Heescheweg 37</t>
  </si>
  <si>
    <t>Zoggelsestraat 120</t>
  </si>
  <si>
    <t>Dorpsstraat 15</t>
  </si>
  <si>
    <t>Kanaaldijk Noord ong.</t>
  </si>
  <si>
    <t>Raktstraat 5</t>
  </si>
  <si>
    <t>Middelste Groes 11</t>
  </si>
  <si>
    <t>Schoolstraat 14 a</t>
  </si>
  <si>
    <t>Binnenweg 1</t>
  </si>
  <si>
    <t>Veldstraat 27</t>
  </si>
  <si>
    <t>Gemeentehuis</t>
  </si>
  <si>
    <t>Gemeentehuis (en de Pas)</t>
  </si>
  <si>
    <t>Milieustraat</t>
  </si>
  <si>
    <t>sporthal t Vijfeiken</t>
  </si>
  <si>
    <t>sporthal Lindershof ex horeca</t>
  </si>
  <si>
    <t>sporthal De Zaert</t>
  </si>
  <si>
    <t>sporthal de Overbeek</t>
  </si>
  <si>
    <t>3 kleedlokalen hockeyvereniging HDL</t>
  </si>
  <si>
    <t>politiesport vereniging</t>
  </si>
  <si>
    <t>Muziekkiosk</t>
  </si>
  <si>
    <t>Molen de Windlust</t>
  </si>
  <si>
    <t>molen windlust vorstenbosch bergmolen</t>
  </si>
  <si>
    <t>schuur dienende tot museam Heemkunde</t>
  </si>
  <si>
    <t>gemeente diensten/ volkstuindcomplex in gebruik als schuilhok, opslag en bergplaats</t>
  </si>
  <si>
    <t>schuilhut visvijver</t>
  </si>
  <si>
    <t>dierenverblijf Heelwijk</t>
  </si>
  <si>
    <t>woonhuis</t>
  </si>
  <si>
    <t>Dorpshuis</t>
  </si>
  <si>
    <t>blokhut t Veerhuis scouting Mira Ceti</t>
  </si>
  <si>
    <t>vereniginsgebouw d'n Burcht in gebruik bij scouting</t>
  </si>
  <si>
    <t>blokhut De Roest Vorstenbosch tbv scouting</t>
  </si>
  <si>
    <t>Gebruik door: FNV/Soos ('t Dorp 138), CV Rommelpot ('t Dorp 140), Fanfare Aurora ('t Dorp 142), Ons Welzijn (De La Sallestraat 3), (deel BRW verkocht 359m2-De La Sallestraat 1)</t>
  </si>
  <si>
    <t>cultureel centrum de Eijnderic</t>
  </si>
  <si>
    <t>gebouw in gebruik bij jeugdloos 1 meet, gilde St.Barbara, Heemkundekring</t>
  </si>
  <si>
    <t>gebouw in gebruik bij milliebeweging, huisartsenpraktijk en jong Nederland</t>
  </si>
  <si>
    <t>Gebruik door Heemkundekring</t>
  </si>
  <si>
    <t xml:space="preserve">peuterspeelzaal/ creche t Bijenkorfje </t>
  </si>
  <si>
    <t>gebouw begraafplaats</t>
  </si>
  <si>
    <t>voormalig creche nu woonhuis</t>
  </si>
  <si>
    <t>woonwagencentrum inclusief sanitaire units</t>
  </si>
  <si>
    <t>woonwagens</t>
  </si>
  <si>
    <t>kantoor+loods (geen officieel huisnummer-via zandpad)</t>
  </si>
  <si>
    <t>boerderij met bedrijfgebouwen (anti-kraak)</t>
  </si>
  <si>
    <t>woonboerderij (anti-kraak)</t>
  </si>
  <si>
    <t>woonhuis met garage (anti-kraak)</t>
  </si>
  <si>
    <t>woonhuis (anti-kraak)</t>
  </si>
  <si>
    <t>woonhuis met schuur en carport (anti-kraak)</t>
  </si>
  <si>
    <t>Werf (deel BRW verkocht)</t>
  </si>
  <si>
    <t>Woonboerderij met opstallen (anti-kraak)</t>
  </si>
  <si>
    <t>Berging materialen Korloo</t>
  </si>
  <si>
    <t>Uitkijktoren N279</t>
  </si>
  <si>
    <t>Woonboerderij (anti-kraak)</t>
  </si>
  <si>
    <t>Wekplaats/garage (anti-kraak)</t>
  </si>
  <si>
    <t>sportcomplex gymzaal Vorstenbosch</t>
  </si>
  <si>
    <t>Zuiveringsinstallatie in zeecontainer (Sportpark De Braaken)</t>
  </si>
  <si>
    <t>Bedrijfsloods met grond (bedrijfswoning niet in bezit)</t>
  </si>
  <si>
    <t>Heesch</t>
  </si>
  <si>
    <t>Heeswijk- Dinther</t>
  </si>
  <si>
    <t>Nistelrode</t>
  </si>
  <si>
    <t>Vorstenbosch</t>
  </si>
  <si>
    <t xml:space="preserve"> Nistelrode</t>
  </si>
  <si>
    <t>Loosbroek</t>
  </si>
  <si>
    <t>2017</t>
  </si>
  <si>
    <t>-</t>
  </si>
  <si>
    <t>2019</t>
  </si>
  <si>
    <t>nee</t>
  </si>
  <si>
    <t>ja</t>
  </si>
  <si>
    <t>Onderwijs:</t>
  </si>
  <si>
    <t xml:space="preserve">Herdersstraat 2,4 en 6 </t>
  </si>
  <si>
    <t>Het Geleer 33/ Schuurakker 1</t>
  </si>
  <si>
    <t>Dorpsstraat 42 en 44</t>
  </si>
  <si>
    <t>S.v.Zwanenberglaan 115</t>
  </si>
  <si>
    <t>t Vijfeiken 36</t>
  </si>
  <si>
    <t xml:space="preserve">Pastoor Maasstraat 15 </t>
  </si>
  <si>
    <t>Steen en Stokstraat 2</t>
  </si>
  <si>
    <t>De Beekgraaf 60</t>
  </si>
  <si>
    <t>Maxend 6</t>
  </si>
  <si>
    <t>Eggerlaan 8,8A</t>
  </si>
  <si>
    <t>Abdijstraat 36</t>
  </si>
  <si>
    <t>De Ploeg 101</t>
  </si>
  <si>
    <t>Schoonstraat 34</t>
  </si>
  <si>
    <t>Heeswijk-Dinther</t>
  </si>
  <si>
    <t>Openbare basisschool De Bolderik</t>
  </si>
  <si>
    <t>Basisschool St.Albertus (incl.gymzaal)</t>
  </si>
  <si>
    <t>Basisschool De Emmaus, schoolgebouw</t>
  </si>
  <si>
    <t>Basisschool Het Mozaiek</t>
  </si>
  <si>
    <t>Basisschool 't Palet</t>
  </si>
  <si>
    <t>Basisschool De Beekgraaf</t>
  </si>
  <si>
    <t>Bredeschool De Kanz</t>
  </si>
  <si>
    <t xml:space="preserve">Basisschool Op Weg </t>
  </si>
  <si>
    <t>school Bernrode gymnasuim icl. Sporthal en ruimte tbv welzijn</t>
  </si>
  <si>
    <t>Basisschool De Kiem, schoolgebouw met gymnastiekzaal</t>
  </si>
  <si>
    <t>Hooghuis College (incl. zonnepanelen)</t>
  </si>
  <si>
    <t>Totaal Onderwijs:</t>
  </si>
  <si>
    <t>John F. Kennedystraat 58</t>
  </si>
  <si>
    <t>Tramplein 3 Nistelrode</t>
  </si>
  <si>
    <t>Loosven 1-2-3-4-6</t>
  </si>
  <si>
    <t>Donkervoortseloop 6 +12  Heesch</t>
  </si>
  <si>
    <t>Brede school Onder de Bogen (BS Emmaus nr 2 - Kinderopvang Humankind nr. 4 + 6)</t>
  </si>
  <si>
    <t>Basisschool Eikenwijs, schoolgebouw met gym-speellokalen</t>
  </si>
  <si>
    <t>Zwembad 't Kuipke</t>
  </si>
  <si>
    <t>aankoop pand 21-12-2022- opvang oekrainers</t>
  </si>
  <si>
    <t>Taxatie</t>
  </si>
  <si>
    <t>Mbouw</t>
  </si>
  <si>
    <t>Gaby van Eldijk</t>
  </si>
  <si>
    <t>Hgunther</t>
  </si>
  <si>
    <t>Ajaddoe</t>
  </si>
  <si>
    <t>Fpater</t>
  </si>
  <si>
    <t>Christa vd Langenberg</t>
  </si>
  <si>
    <t>Marita Verbij</t>
  </si>
  <si>
    <t>mbouw</t>
  </si>
  <si>
    <t>Patrick Quadvlieg</t>
  </si>
  <si>
    <t>Jeannette van Hammond</t>
  </si>
  <si>
    <t>Heesch-West</t>
  </si>
  <si>
    <t>Ton van Beurden</t>
  </si>
  <si>
    <t>Rikbaijens</t>
  </si>
  <si>
    <t>Frank Pater</t>
  </si>
  <si>
    <t>Marijke Elfadly</t>
  </si>
  <si>
    <t>Kvhal</t>
  </si>
  <si>
    <t>kvhal</t>
  </si>
  <si>
    <t>Taxatiedatum
gebouwen</t>
  </si>
  <si>
    <t>Taxatiedatum 
inventaris</t>
  </si>
  <si>
    <t>Sprinklerinst.
ja/nee</t>
  </si>
  <si>
    <t>Brandmeldinst.  met 
doormelding ja/nee</t>
  </si>
  <si>
    <t>Inbraakinst. met 
doormelding ja/nee</t>
  </si>
  <si>
    <t>Omheind met 
hekwerk ja/nee</t>
  </si>
  <si>
    <t>jaarpremie per 01-01-2023</t>
  </si>
  <si>
    <t>nota nr. 6751044</t>
  </si>
  <si>
    <t>nota nr. 6788696</t>
  </si>
  <si>
    <t>premie-boeking</t>
  </si>
  <si>
    <t>De wijzigingen van de verzekerde waarden dienen handmatig uitsluitend en alleen in de kolommen O en P te worden aangebracht.</t>
  </si>
  <si>
    <t>Het reeds vermelde bedrag in de desbestreffende regel van kolom O en P waarnodig met het nieuwe bedrag overschrijven. (Alleen het getal invoeren)</t>
  </si>
  <si>
    <t>Het reeds vermelde bedrag in de desbetreffende regel van kolom O en P waar van toepassing SVP met het getal 0 overschrijven.</t>
  </si>
  <si>
    <t>En vul dan in die regel de verzekerde waarden in in de kolommen O en P waar nodig.</t>
  </si>
  <si>
    <t>Neem zo'n regel. Vul de textuele omschrijvingen in in de kolommmen A t/m J</t>
  </si>
  <si>
    <t>2022</t>
  </si>
  <si>
    <t>peutersopvang de Draakjes( vm Hummelhonk)</t>
  </si>
  <si>
    <t>De Misse 2</t>
  </si>
  <si>
    <t>Bibliotheek Heesch, aankoop 27-12-2023</t>
  </si>
  <si>
    <t>Door tussentijds afronden kan dit eindtotaal verschillen van het eindtotaal zoals vernoemd op het tabblad "Polisblad". Het premie totaal op het tabblad "Polisblad" is leidend.</t>
  </si>
  <si>
    <t>Dit is een doorreken premie gebaseerd op het gewogen premie promillage zoals berekend in het "Polisblad" tabblad.</t>
  </si>
  <si>
    <t>Zandkant 6C</t>
  </si>
  <si>
    <t>Crisisopvang. Opslag is deels tenten, deels units.
Dekking voor de tenten en inventaris is beperkt tot schade door brand, ontploffing, blikseminslag en luchtvaartuigen.</t>
  </si>
  <si>
    <t>mutaties 2024</t>
  </si>
  <si>
    <t>Index per 1 januari 2025</t>
  </si>
  <si>
    <t>Stand per 1 januari 2025</t>
  </si>
  <si>
    <t>Overzicht Polisblad d.d. 1 januari 2025</t>
  </si>
  <si>
    <t>Bestand d.d. 1 januari 2025</t>
  </si>
  <si>
    <t>Mutaties termijn 1 januari 2025/2026</t>
  </si>
  <si>
    <t>Stand per 1 januari 2026 (na indexering)</t>
  </si>
  <si>
    <t>Stand per 31 december 2025</t>
  </si>
  <si>
    <t>Indexering per 1 januari 2026</t>
  </si>
  <si>
    <t>behorende bij polis nr.  ten name van: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</si>
</sst>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.0000_-;\-* #,##0.0000_-;_-* &quot;-&quot;??_-;_-@_-"/>
    <numFmt numFmtId="166" formatCode="_-* #,##0.00000_-;\-* #,##0.00000_-;_-* &quot;-&quot;??_-;_-@_-"/>
    <numFmt numFmtId="167" formatCode="_-[$NLG]\ * #,##0.00_-;_-[$NLG]\ * #,##0.00\-;_-[$NLG]\ * &quot;-&quot;??_-;_-@_-"/>
    <numFmt numFmtId="168" formatCode="_-[$EUR]\ * #,##0.00_-;_-[$EUR]\ * #,##0.00\-;_-[$EUR]\ * &quot;-&quot;??_-;_-@_-"/>
    <numFmt numFmtId="170" formatCode="_-[$€-413]\ * #,##0.00_-;_-[$€-413]\ * #,##0.00\-;_-[$€-413]\ * &quot;-&quot;??_-;_-@_-"/>
    <numFmt numFmtId="171" formatCode="#,##0.0000"/>
  </numFmts>
  <fonts count="33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Univers (W1)"/>
      <family val="2"/>
    </font>
    <font>
      <sz val="8"/>
      <name val="Univers (W1)"/>
      <family val="2"/>
    </font>
    <font>
      <b/>
      <i/>
      <sz val="10"/>
      <name val="Univers (W1)"/>
      <family val="2"/>
    </font>
    <font>
      <b/>
      <i/>
      <sz val="10"/>
      <name val="Univers (W1)"/>
    </font>
    <font>
      <sz val="8"/>
      <color indexed="8"/>
      <name val="Univers (W1)"/>
      <family val="2"/>
    </font>
    <font>
      <b/>
      <i/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sz val="12"/>
      <color indexed="8"/>
      <name val="Univers (W1)"/>
      <family val="2"/>
    </font>
    <font>
      <b/>
      <i/>
      <sz val="10"/>
      <color indexed="8"/>
      <name val="Univers (W1)"/>
      <family val="2"/>
    </font>
    <font>
      <b/>
      <i/>
      <sz val="8"/>
      <color indexed="8"/>
      <name val="Univers (W1)"/>
    </font>
    <font>
      <sz val="10"/>
      <color indexed="8"/>
      <name val="Univers (W1)"/>
      <family val="2"/>
    </font>
    <font>
      <b/>
      <i/>
      <sz val="18"/>
      <color indexed="8"/>
      <name val="Univers (W1)"/>
      <family val="2"/>
    </font>
    <font>
      <sz val="18"/>
      <color indexed="8"/>
      <name val="Univers (W1)"/>
      <family val="2"/>
    </font>
    <font>
      <b/>
      <i/>
      <sz val="8"/>
      <color indexed="8"/>
      <name val="Univers (W1)"/>
      <family val="2"/>
    </font>
    <font>
      <sz val="8"/>
      <color indexed="8"/>
      <name val="Univers (W1)"/>
    </font>
    <font>
      <sz val="10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8"/>
      <color indexed="8"/>
      <name val="Arial"/>
      <family val="2"/>
    </font>
    <font>
      <sz val="10"/>
      <color indexed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  <family val="2"/>
    </font>
    <font>
      <sz val="10"/>
      <color rgb="FFFF0000"/>
      <name val="Times New Roman"/>
      <family val="1"/>
    </font>
    <font>
      <sz val="10"/>
      <name val="Univers (W1)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10" fillId="0" borderId="0" xfId="1" applyFont="1" applyAlignment="1">
      <alignment horizontal="left" vertical="top"/>
    </xf>
    <xf numFmtId="164" fontId="11" fillId="0" borderId="0" xfId="1" applyFont="1" applyBorder="1" applyAlignment="1">
      <alignment horizontal="left" vertical="top"/>
    </xf>
    <xf numFmtId="164" fontId="9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67" fontId="13" fillId="0" borderId="0" xfId="1" applyNumberFormat="1" applyFont="1" applyBorder="1" applyAlignment="1">
      <alignment horizontal="left" vertical="top"/>
    </xf>
    <xf numFmtId="164" fontId="14" fillId="0" borderId="0" xfId="1" applyFont="1" applyBorder="1" applyAlignment="1">
      <alignment horizontal="left" vertical="top"/>
    </xf>
    <xf numFmtId="164" fontId="16" fillId="0" borderId="0" xfId="1" applyFont="1" applyAlignment="1">
      <alignment horizontal="left" vertical="top"/>
    </xf>
    <xf numFmtId="164" fontId="16" fillId="0" borderId="0" xfId="1" applyFont="1" applyBorder="1" applyAlignment="1">
      <alignment horizontal="left" vertical="top"/>
    </xf>
    <xf numFmtId="4" fontId="17" fillId="2" borderId="2" xfId="1" applyNumberFormat="1" applyFont="1" applyFill="1" applyBorder="1" applyAlignment="1">
      <alignment horizontal="left" vertical="top" wrapText="1"/>
    </xf>
    <xf numFmtId="164" fontId="17" fillId="2" borderId="3" xfId="1" applyFont="1" applyFill="1" applyBorder="1" applyAlignment="1">
      <alignment horizontal="left" vertical="top" wrapText="1"/>
    </xf>
    <xf numFmtId="164" fontId="17" fillId="2" borderId="2" xfId="1" applyFont="1" applyFill="1" applyBorder="1" applyAlignment="1">
      <alignment horizontal="left" vertical="top" wrapText="1"/>
    </xf>
    <xf numFmtId="164" fontId="17" fillId="2" borderId="4" xfId="1" applyFont="1" applyFill="1" applyBorder="1" applyAlignment="1">
      <alignment horizontal="left" vertical="top" wrapText="1"/>
    </xf>
    <xf numFmtId="164" fontId="9" fillId="0" borderId="0" xfId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168" fontId="18" fillId="0" borderId="5" xfId="1" applyNumberFormat="1" applyFont="1" applyBorder="1" applyAlignment="1">
      <alignment horizontal="left" vertical="top"/>
    </xf>
    <xf numFmtId="168" fontId="18" fillId="0" borderId="1" xfId="1" applyNumberFormat="1" applyFont="1" applyBorder="1" applyAlignment="1">
      <alignment horizontal="left" vertical="top"/>
    </xf>
    <xf numFmtId="4" fontId="13" fillId="0" borderId="6" xfId="0" applyNumberFormat="1" applyFont="1" applyBorder="1" applyAlignment="1">
      <alignment horizontal="left" vertical="top"/>
    </xf>
    <xf numFmtId="4" fontId="7" fillId="0" borderId="6" xfId="0" applyNumberFormat="1" applyFont="1" applyBorder="1" applyAlignment="1">
      <alignment horizontal="left" vertical="top" wrapText="1"/>
    </xf>
    <xf numFmtId="168" fontId="13" fillId="0" borderId="7" xfId="1" applyNumberFormat="1" applyFont="1" applyBorder="1" applyAlignment="1">
      <alignment horizontal="left" vertical="top"/>
    </xf>
    <xf numFmtId="168" fontId="7" fillId="0" borderId="8" xfId="1" applyNumberFormat="1" applyFont="1" applyFill="1" applyBorder="1" applyAlignment="1">
      <alignment horizontal="left" vertical="top"/>
    </xf>
    <xf numFmtId="4" fontId="4" fillId="0" borderId="0" xfId="0" quotePrefix="1" applyNumberFormat="1" applyFont="1" applyAlignment="1">
      <alignment horizontal="left" vertical="top"/>
    </xf>
    <xf numFmtId="164" fontId="4" fillId="0" borderId="0" xfId="1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165" fontId="3" fillId="0" borderId="13" xfId="1" applyNumberFormat="1" applyFont="1" applyBorder="1" applyAlignment="1">
      <alignment vertical="top"/>
    </xf>
    <xf numFmtId="0" fontId="3" fillId="0" borderId="12" xfId="0" applyFont="1" applyBorder="1" applyAlignment="1">
      <alignment horizontal="right" vertical="top"/>
    </xf>
    <xf numFmtId="166" fontId="4" fillId="0" borderId="0" xfId="1" applyNumberFormat="1" applyFont="1" applyAlignment="1">
      <alignment vertical="top"/>
    </xf>
    <xf numFmtId="0" fontId="19" fillId="0" borderId="0" xfId="0" applyFont="1" applyAlignment="1">
      <alignment vertical="top"/>
    </xf>
    <xf numFmtId="164" fontId="17" fillId="2" borderId="14" xfId="1" applyFont="1" applyFill="1" applyBorder="1" applyAlignment="1">
      <alignment horizontal="left" vertical="top" wrapText="1"/>
    </xf>
    <xf numFmtId="168" fontId="7" fillId="0" borderId="13" xfId="1" applyNumberFormat="1" applyFont="1" applyFill="1" applyBorder="1" applyAlignment="1">
      <alignment horizontal="left" vertical="top"/>
    </xf>
    <xf numFmtId="1" fontId="20" fillId="0" borderId="0" xfId="1" applyNumberFormat="1" applyFont="1" applyAlignment="1">
      <alignment horizontal="left" vertical="top"/>
    </xf>
    <xf numFmtId="1" fontId="21" fillId="0" borderId="0" xfId="1" quotePrefix="1" applyNumberFormat="1" applyFont="1" applyAlignment="1">
      <alignment horizontal="left" vertical="top"/>
    </xf>
    <xf numFmtId="1" fontId="22" fillId="0" borderId="0" xfId="1" quotePrefix="1" applyNumberFormat="1" applyFont="1" applyAlignment="1">
      <alignment horizontal="left" vertical="top"/>
    </xf>
    <xf numFmtId="164" fontId="17" fillId="0" borderId="5" xfId="1" applyFont="1" applyFill="1" applyBorder="1" applyAlignment="1">
      <alignment horizontal="left" vertical="top" wrapText="1"/>
    </xf>
    <xf numFmtId="164" fontId="17" fillId="0" borderId="1" xfId="1" applyFont="1" applyFill="1" applyBorder="1" applyAlignment="1">
      <alignment horizontal="left" vertical="top" wrapText="1"/>
    </xf>
    <xf numFmtId="164" fontId="17" fillId="0" borderId="8" xfId="1" applyFont="1" applyFill="1" applyBorder="1" applyAlignment="1">
      <alignment horizontal="left" vertical="top" wrapText="1"/>
    </xf>
    <xf numFmtId="164" fontId="17" fillId="0" borderId="13" xfId="1" applyFont="1" applyFill="1" applyBorder="1" applyAlignment="1">
      <alignment horizontal="left" vertical="top" wrapText="1"/>
    </xf>
    <xf numFmtId="164" fontId="9" fillId="0" borderId="0" xfId="1" applyFont="1" applyFill="1" applyAlignment="1">
      <alignment horizontal="left" vertical="top" wrapText="1"/>
    </xf>
    <xf numFmtId="168" fontId="13" fillId="0" borderId="15" xfId="1" applyNumberFormat="1" applyFont="1" applyBorder="1" applyAlignment="1">
      <alignment horizontal="left" vertical="top"/>
    </xf>
    <xf numFmtId="168" fontId="13" fillId="0" borderId="16" xfId="1" applyNumberFormat="1" applyFont="1" applyBorder="1" applyAlignment="1">
      <alignment horizontal="left" vertical="top"/>
    </xf>
    <xf numFmtId="4" fontId="13" fillId="0" borderId="1" xfId="0" applyNumberFormat="1" applyFont="1" applyBorder="1" applyAlignment="1">
      <alignment horizontal="left" vertical="top"/>
    </xf>
    <xf numFmtId="170" fontId="19" fillId="0" borderId="0" xfId="0" applyNumberFormat="1" applyFont="1" applyAlignment="1">
      <alignment vertical="top"/>
    </xf>
    <xf numFmtId="4" fontId="7" fillId="0" borderId="17" xfId="0" applyNumberFormat="1" applyFont="1" applyBorder="1" applyAlignment="1">
      <alignment horizontal="left" vertical="top" wrapText="1"/>
    </xf>
    <xf numFmtId="164" fontId="23" fillId="0" borderId="0" xfId="1" applyFont="1" applyAlignment="1">
      <alignment horizontal="left" vertical="top"/>
    </xf>
    <xf numFmtId="0" fontId="23" fillId="0" borderId="0" xfId="0" applyFont="1" applyAlignment="1">
      <alignment horizontal="left" vertical="top"/>
    </xf>
    <xf numFmtId="168" fontId="13" fillId="0" borderId="5" xfId="1" applyNumberFormat="1" applyFont="1" applyBorder="1" applyAlignment="1">
      <alignment horizontal="left" vertical="top"/>
    </xf>
    <xf numFmtId="168" fontId="13" fillId="0" borderId="0" xfId="1" applyNumberFormat="1" applyFont="1" applyBorder="1" applyAlignment="1">
      <alignment horizontal="left" vertical="top"/>
    </xf>
    <xf numFmtId="168" fontId="13" fillId="0" borderId="18" xfId="1" applyNumberFormat="1" applyFont="1" applyBorder="1" applyAlignment="1">
      <alignment horizontal="left" vertical="top"/>
    </xf>
    <xf numFmtId="168" fontId="13" fillId="0" borderId="19" xfId="1" applyNumberFormat="1" applyFont="1" applyBorder="1" applyAlignment="1">
      <alignment horizontal="left" vertical="top"/>
    </xf>
    <xf numFmtId="168" fontId="18" fillId="0" borderId="8" xfId="1" applyNumberFormat="1" applyFont="1" applyFill="1" applyBorder="1" applyAlignment="1">
      <alignment horizontal="left" vertical="top"/>
    </xf>
    <xf numFmtId="168" fontId="18" fillId="0" borderId="13" xfId="1" applyNumberFormat="1" applyFont="1" applyFill="1" applyBorder="1" applyAlignment="1">
      <alignment horizontal="left" vertical="top"/>
    </xf>
    <xf numFmtId="168" fontId="18" fillId="0" borderId="0" xfId="1" applyNumberFormat="1" applyFont="1" applyBorder="1" applyAlignment="1">
      <alignment horizontal="left" vertical="top"/>
    </xf>
    <xf numFmtId="168" fontId="18" fillId="0" borderId="0" xfId="1" applyNumberFormat="1" applyFont="1" applyFill="1" applyBorder="1" applyAlignment="1">
      <alignment horizontal="left" vertical="top"/>
    </xf>
    <xf numFmtId="168" fontId="18" fillId="0" borderId="18" xfId="1" applyNumberFormat="1" applyFont="1" applyFill="1" applyBorder="1" applyAlignment="1">
      <alignment horizontal="left" vertical="top"/>
    </xf>
    <xf numFmtId="4" fontId="18" fillId="0" borderId="1" xfId="0" applyNumberFormat="1" applyFont="1" applyBorder="1" applyAlignment="1" applyProtection="1">
      <alignment horizontal="left" vertical="top"/>
      <protection locked="0"/>
    </xf>
    <xf numFmtId="4" fontId="18" fillId="0" borderId="1" xfId="0" applyNumberFormat="1" applyFont="1" applyBorder="1" applyAlignment="1" applyProtection="1">
      <alignment horizontal="left" vertical="top" wrapText="1"/>
      <protection locked="0"/>
    </xf>
    <xf numFmtId="4" fontId="13" fillId="0" borderId="1" xfId="0" applyNumberFormat="1" applyFont="1" applyBorder="1" applyAlignment="1" applyProtection="1">
      <alignment horizontal="left" vertical="top"/>
      <protection locked="0"/>
    </xf>
    <xf numFmtId="4" fontId="7" fillId="0" borderId="1" xfId="0" applyNumberFormat="1" applyFont="1" applyBorder="1" applyAlignment="1" applyProtection="1">
      <alignment horizontal="left" vertical="top"/>
      <protection locked="0"/>
    </xf>
    <xf numFmtId="4" fontId="7" fillId="0" borderId="1" xfId="0" applyNumberFormat="1" applyFont="1" applyBorder="1" applyAlignment="1" applyProtection="1">
      <alignment horizontal="left" vertical="top" wrapText="1"/>
      <protection locked="0"/>
    </xf>
    <xf numFmtId="168" fontId="18" fillId="0" borderId="5" xfId="1" applyNumberFormat="1" applyFont="1" applyBorder="1" applyAlignment="1" applyProtection="1">
      <alignment horizontal="left" vertical="top"/>
      <protection locked="0"/>
    </xf>
    <xf numFmtId="168" fontId="18" fillId="0" borderId="1" xfId="1" applyNumberFormat="1" applyFont="1" applyBorder="1" applyAlignment="1" applyProtection="1">
      <alignment horizontal="left" vertical="top"/>
      <protection locked="0"/>
    </xf>
    <xf numFmtId="168" fontId="18" fillId="0" borderId="8" xfId="1" applyNumberFormat="1" applyFont="1" applyFill="1" applyBorder="1" applyAlignment="1" applyProtection="1">
      <alignment horizontal="left" vertical="top"/>
      <protection locked="0"/>
    </xf>
    <xf numFmtId="168" fontId="18" fillId="0" borderId="0" xfId="1" applyNumberFormat="1" applyFont="1" applyBorder="1" applyAlignment="1" applyProtection="1">
      <alignment horizontal="left" vertical="top"/>
      <protection locked="0"/>
    </xf>
    <xf numFmtId="168" fontId="18" fillId="0" borderId="0" xfId="1" applyNumberFormat="1" applyFont="1" applyFill="1" applyBorder="1" applyAlignment="1" applyProtection="1">
      <alignment horizontal="left" vertical="top"/>
      <protection locked="0"/>
    </xf>
    <xf numFmtId="168" fontId="7" fillId="0" borderId="8" xfId="1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164" fontId="27" fillId="0" borderId="0" xfId="1" applyFont="1" applyAlignment="1">
      <alignment horizontal="left" vertical="top"/>
    </xf>
    <xf numFmtId="4" fontId="17" fillId="0" borderId="1" xfId="1" applyNumberFormat="1" applyFont="1" applyFill="1" applyBorder="1" applyAlignment="1" applyProtection="1">
      <alignment horizontal="left" vertical="top" wrapText="1"/>
      <protection locked="0"/>
    </xf>
    <xf numFmtId="164" fontId="17" fillId="0" borderId="5" xfId="1" applyFont="1" applyFill="1" applyBorder="1" applyAlignment="1" applyProtection="1">
      <alignment horizontal="left" vertical="top" wrapText="1"/>
      <protection locked="0"/>
    </xf>
    <xf numFmtId="164" fontId="17" fillId="0" borderId="1" xfId="1" applyFont="1" applyFill="1" applyBorder="1" applyAlignment="1" applyProtection="1">
      <alignment horizontal="left" vertical="top" wrapText="1"/>
      <protection locked="0"/>
    </xf>
    <xf numFmtId="164" fontId="17" fillId="0" borderId="8" xfId="1" applyFont="1" applyFill="1" applyBorder="1" applyAlignment="1" applyProtection="1">
      <alignment horizontal="left" vertical="top" wrapText="1"/>
      <protection locked="0"/>
    </xf>
    <xf numFmtId="168" fontId="18" fillId="0" borderId="1" xfId="1" applyNumberFormat="1" applyFont="1" applyFill="1" applyBorder="1" applyAlignment="1" applyProtection="1">
      <alignment horizontal="left" vertical="top"/>
      <protection locked="0"/>
    </xf>
    <xf numFmtId="168" fontId="7" fillId="0" borderId="1" xfId="1" applyNumberFormat="1" applyFont="1" applyFill="1" applyBorder="1" applyAlignment="1" applyProtection="1">
      <alignment horizontal="left" vertical="top"/>
      <protection locked="0"/>
    </xf>
    <xf numFmtId="1" fontId="8" fillId="2" borderId="0" xfId="1" applyNumberFormat="1" applyFont="1" applyFill="1" applyAlignment="1">
      <alignment horizontal="left" vertical="top"/>
    </xf>
    <xf numFmtId="164" fontId="10" fillId="2" borderId="0" xfId="1" applyFont="1" applyFill="1" applyAlignment="1">
      <alignment horizontal="left" vertical="top"/>
    </xf>
    <xf numFmtId="164" fontId="10" fillId="2" borderId="0" xfId="1" applyFont="1" applyFill="1" applyAlignment="1">
      <alignment horizontal="left" vertical="top" wrapText="1"/>
    </xf>
    <xf numFmtId="1" fontId="7" fillId="2" borderId="0" xfId="1" applyNumberFormat="1" applyFont="1" applyFill="1" applyAlignment="1">
      <alignment horizontal="left" vertical="top" wrapText="1"/>
    </xf>
    <xf numFmtId="164" fontId="11" fillId="2" borderId="0" xfId="1" applyFont="1" applyFill="1" applyBorder="1" applyAlignment="1">
      <alignment horizontal="left" vertical="top"/>
    </xf>
    <xf numFmtId="164" fontId="11" fillId="2" borderId="0" xfId="1" applyFont="1" applyFill="1" applyAlignment="1">
      <alignment horizontal="left" vertical="top"/>
    </xf>
    <xf numFmtId="1" fontId="12" fillId="2" borderId="0" xfId="1" quotePrefix="1" applyNumberFormat="1" applyFont="1" applyFill="1" applyAlignment="1">
      <alignment horizontal="left" vertical="top"/>
    </xf>
    <xf numFmtId="1" fontId="7" fillId="2" borderId="0" xfId="1" quotePrefix="1" applyNumberFormat="1" applyFont="1" applyFill="1" applyAlignment="1">
      <alignment horizontal="left" vertical="top" wrapText="1"/>
    </xf>
    <xf numFmtId="0" fontId="9" fillId="2" borderId="0" xfId="0" applyFont="1" applyFill="1" applyAlignment="1">
      <alignment horizontal="right" vertical="top" wrapText="1"/>
    </xf>
    <xf numFmtId="167" fontId="13" fillId="2" borderId="0" xfId="1" applyNumberFormat="1" applyFont="1" applyFill="1" applyBorder="1" applyAlignment="1">
      <alignment horizontal="left" vertical="top"/>
    </xf>
    <xf numFmtId="164" fontId="14" fillId="2" borderId="0" xfId="1" applyFont="1" applyFill="1" applyBorder="1" applyAlignment="1">
      <alignment horizontal="left" vertical="top"/>
    </xf>
    <xf numFmtId="164" fontId="14" fillId="2" borderId="0" xfId="1" applyFont="1" applyFill="1" applyAlignment="1">
      <alignment horizontal="left" vertical="top"/>
    </xf>
    <xf numFmtId="1" fontId="15" fillId="2" borderId="0" xfId="1" applyNumberFormat="1" applyFont="1" applyFill="1" applyAlignment="1">
      <alignment horizontal="left" vertical="top"/>
    </xf>
    <xf numFmtId="164" fontId="16" fillId="2" borderId="0" xfId="1" applyFont="1" applyFill="1" applyAlignment="1">
      <alignment horizontal="left" vertical="top"/>
    </xf>
    <xf numFmtId="164" fontId="16" fillId="2" borderId="0" xfId="1" applyFont="1" applyFill="1" applyBorder="1" applyAlignment="1">
      <alignment horizontal="left" vertical="top"/>
    </xf>
    <xf numFmtId="0" fontId="9" fillId="3" borderId="21" xfId="0" applyFont="1" applyFill="1" applyBorder="1" applyAlignment="1">
      <alignment horizontal="left" vertical="top"/>
    </xf>
    <xf numFmtId="164" fontId="7" fillId="3" borderId="21" xfId="1" applyFont="1" applyFill="1" applyBorder="1" applyAlignment="1">
      <alignment horizontal="left" vertical="top" wrapText="1"/>
    </xf>
    <xf numFmtId="1" fontId="7" fillId="3" borderId="21" xfId="1" applyNumberFormat="1" applyFont="1" applyFill="1" applyBorder="1" applyAlignment="1">
      <alignment horizontal="left" vertical="top" wrapText="1"/>
    </xf>
    <xf numFmtId="49" fontId="18" fillId="0" borderId="13" xfId="1" applyNumberFormat="1" applyFont="1" applyFill="1" applyBorder="1" applyAlignment="1" applyProtection="1">
      <alignment horizontal="left" vertical="top" wrapText="1"/>
      <protection locked="0"/>
    </xf>
    <xf numFmtId="164" fontId="31" fillId="0" borderId="0" xfId="1" applyFont="1" applyAlignment="1">
      <alignment horizontal="left" vertical="top"/>
    </xf>
    <xf numFmtId="171" fontId="4" fillId="0" borderId="0" xfId="0" applyNumberFormat="1" applyFont="1" applyAlignment="1">
      <alignment vertical="top"/>
    </xf>
    <xf numFmtId="0" fontId="18" fillId="0" borderId="13" xfId="1" quotePrefix="1" applyNumberFormat="1" applyFont="1" applyBorder="1" applyAlignment="1" applyProtection="1">
      <alignment horizontal="center" wrapText="1"/>
      <protection locked="0"/>
    </xf>
    <xf numFmtId="4" fontId="18" fillId="0" borderId="1" xfId="0" applyNumberFormat="1" applyFont="1" applyBorder="1" applyAlignment="1" applyProtection="1">
      <alignment horizontal="center" wrapText="1"/>
      <protection locked="0"/>
    </xf>
    <xf numFmtId="49" fontId="30" fillId="0" borderId="13" xfId="1" applyNumberFormat="1" applyFont="1" applyFill="1" applyBorder="1" applyAlignment="1" applyProtection="1">
      <alignment horizontal="center" wrapText="1"/>
      <protection locked="0"/>
    </xf>
    <xf numFmtId="49" fontId="18" fillId="0" borderId="13" xfId="1" applyNumberFormat="1" applyFont="1" applyFill="1" applyBorder="1" applyAlignment="1" applyProtection="1">
      <alignment horizontal="center" wrapText="1"/>
      <protection locked="0"/>
    </xf>
    <xf numFmtId="14" fontId="18" fillId="0" borderId="13" xfId="1" applyNumberFormat="1" applyFont="1" applyFill="1" applyBorder="1" applyAlignment="1" applyProtection="1">
      <alignment horizontal="center" wrapText="1"/>
      <protection locked="0"/>
    </xf>
    <xf numFmtId="14" fontId="30" fillId="0" borderId="13" xfId="1" applyNumberFormat="1" applyFont="1" applyFill="1" applyBorder="1" applyAlignment="1" applyProtection="1">
      <alignment horizontal="center" wrapText="1"/>
      <protection locked="0"/>
    </xf>
    <xf numFmtId="49" fontId="18" fillId="0" borderId="0" xfId="1" applyNumberFormat="1" applyFont="1" applyFill="1" applyBorder="1" applyAlignment="1" applyProtection="1">
      <alignment horizontal="center" wrapText="1"/>
      <protection locked="0"/>
    </xf>
    <xf numFmtId="0" fontId="23" fillId="0" borderId="13" xfId="0" applyFont="1" applyBorder="1" applyAlignment="1">
      <alignment horizontal="center"/>
    </xf>
    <xf numFmtId="49" fontId="18" fillId="0" borderId="13" xfId="1" quotePrefix="1" applyNumberFormat="1" applyFont="1" applyBorder="1" applyAlignment="1" applyProtection="1">
      <alignment horizontal="center" wrapText="1"/>
      <protection locked="0"/>
    </xf>
    <xf numFmtId="14" fontId="18" fillId="0" borderId="13" xfId="1" quotePrefix="1" applyNumberFormat="1" applyFont="1" applyBorder="1" applyAlignment="1" applyProtection="1">
      <alignment horizontal="center" wrapText="1"/>
      <protection locked="0"/>
    </xf>
    <xf numFmtId="168" fontId="13" fillId="0" borderId="5" xfId="1" applyNumberFormat="1" applyFont="1" applyBorder="1" applyAlignment="1" applyProtection="1">
      <alignment horizontal="left" vertical="top"/>
      <protection locked="0"/>
    </xf>
    <xf numFmtId="164" fontId="18" fillId="0" borderId="0" xfId="1" applyFont="1" applyAlignment="1">
      <alignment horizontal="left" vertical="top"/>
    </xf>
    <xf numFmtId="0" fontId="6" fillId="0" borderId="0" xfId="0" applyFont="1" applyAlignment="1">
      <alignment vertical="top"/>
    </xf>
    <xf numFmtId="170" fontId="32" fillId="0" borderId="0" xfId="0" applyNumberFormat="1" applyFont="1" applyAlignment="1">
      <alignment vertical="top"/>
    </xf>
    <xf numFmtId="0" fontId="32" fillId="0" borderId="0" xfId="0" applyFont="1" applyAlignment="1">
      <alignment vertical="top"/>
    </xf>
    <xf numFmtId="170" fontId="6" fillId="0" borderId="17" xfId="0" applyNumberFormat="1" applyFont="1" applyBorder="1" applyAlignment="1">
      <alignment vertical="top"/>
    </xf>
    <xf numFmtId="170" fontId="32" fillId="0" borderId="20" xfId="0" applyNumberFormat="1" applyFont="1" applyBorder="1" applyAlignment="1">
      <alignment vertical="top"/>
    </xf>
    <xf numFmtId="168" fontId="7" fillId="0" borderId="0" xfId="1" applyNumberFormat="1" applyFont="1" applyFill="1" applyBorder="1" applyAlignment="1" applyProtection="1">
      <alignment horizontal="left" vertical="top"/>
      <protection locked="0"/>
    </xf>
    <xf numFmtId="168" fontId="7" fillId="0" borderId="0" xfId="1" applyNumberFormat="1" applyFont="1" applyFill="1" applyBorder="1" applyAlignment="1">
      <alignment horizontal="left" vertical="top"/>
    </xf>
    <xf numFmtId="168" fontId="7" fillId="0" borderId="18" xfId="1" applyNumberFormat="1" applyFont="1" applyFill="1" applyBorder="1" applyAlignment="1">
      <alignment horizontal="left" vertical="top"/>
    </xf>
    <xf numFmtId="168" fontId="13" fillId="0" borderId="13" xfId="1" applyNumberFormat="1" applyFont="1" applyBorder="1" applyAlignment="1" applyProtection="1">
      <alignment horizontal="left" vertical="top"/>
      <protection locked="0"/>
    </xf>
    <xf numFmtId="168" fontId="7" fillId="0" borderId="19" xfId="1" applyNumberFormat="1" applyFont="1" applyFill="1" applyBorder="1" applyAlignment="1" applyProtection="1">
      <alignment horizontal="left" vertical="top"/>
      <protection locked="0"/>
    </xf>
    <xf numFmtId="168" fontId="18" fillId="0" borderId="12" xfId="1" applyNumberFormat="1" applyFont="1" applyBorder="1" applyAlignment="1" applyProtection="1">
      <alignment horizontal="left" vertical="top"/>
      <protection locked="0"/>
    </xf>
    <xf numFmtId="164" fontId="10" fillId="4" borderId="22" xfId="1" applyFont="1" applyFill="1" applyBorder="1" applyAlignment="1">
      <alignment horizontal="center" vertical="top"/>
    </xf>
    <xf numFmtId="164" fontId="10" fillId="4" borderId="23" xfId="1" applyFont="1" applyFill="1" applyBorder="1" applyAlignment="1">
      <alignment horizontal="center" vertical="top"/>
    </xf>
    <xf numFmtId="164" fontId="10" fillId="3" borderId="22" xfId="1" applyFont="1" applyFill="1" applyBorder="1" applyAlignment="1">
      <alignment horizontal="center" vertical="top"/>
    </xf>
    <xf numFmtId="164" fontId="10" fillId="3" borderId="23" xfId="1" applyFont="1" applyFill="1" applyBorder="1" applyAlignment="1">
      <alignment horizontal="center" vertical="top"/>
    </xf>
    <xf numFmtId="164" fontId="10" fillId="3" borderId="24" xfId="1" applyFont="1" applyFill="1" applyBorder="1" applyAlignment="1">
      <alignment horizontal="center" vertical="top"/>
    </xf>
    <xf numFmtId="164" fontId="10" fillId="5" borderId="22" xfId="1" applyFont="1" applyFill="1" applyBorder="1" applyAlignment="1">
      <alignment horizontal="center" vertical="top"/>
    </xf>
    <xf numFmtId="164" fontId="10" fillId="5" borderId="23" xfId="1" applyFont="1" applyFill="1" applyBorder="1" applyAlignment="1">
      <alignment horizontal="center" vertical="top"/>
    </xf>
    <xf numFmtId="164" fontId="10" fillId="5" borderId="24" xfId="1" applyFont="1" applyFill="1" applyBorder="1" applyAlignment="1">
      <alignment horizontal="center" vertical="top"/>
    </xf>
    <xf numFmtId="164" fontId="10" fillId="6" borderId="22" xfId="1" applyFont="1" applyFill="1" applyBorder="1" applyAlignment="1">
      <alignment horizontal="center" vertical="top"/>
    </xf>
    <xf numFmtId="164" fontId="10" fillId="6" borderId="23" xfId="1" applyFont="1" applyFill="1" applyBorder="1" applyAlignment="1">
      <alignment horizontal="center" vertical="top"/>
    </xf>
    <xf numFmtId="164" fontId="10" fillId="6" borderId="24" xfId="1" applyFont="1" applyFill="1" applyBorder="1" applyAlignment="1">
      <alignment horizontal="center" vertical="top"/>
    </xf>
    <xf numFmtId="164" fontId="10" fillId="7" borderId="22" xfId="1" applyFont="1" applyFill="1" applyBorder="1" applyAlignment="1">
      <alignment horizontal="center" vertical="top"/>
    </xf>
    <xf numFmtId="164" fontId="10" fillId="7" borderId="23" xfId="1" applyFont="1" applyFill="1" applyBorder="1" applyAlignment="1">
      <alignment horizontal="center" vertical="top"/>
    </xf>
    <xf numFmtId="164" fontId="10" fillId="7" borderId="24" xfId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24F49558-BD6D-428D-BB17-A72930A5F49E}"/>
  </cellStyles>
  <dxfs count="2"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77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B9" sqref="B9"/>
    </sheetView>
  </sheetViews>
  <sheetFormatPr defaultColWidth="9.33203125" defaultRowHeight="11.25"/>
  <cols>
    <col min="1" max="1" width="26.83203125" style="24" customWidth="1"/>
    <col min="2" max="2" width="13.6640625" style="23" customWidth="1"/>
    <col min="3" max="107" width="13.6640625" style="24" customWidth="1"/>
    <col min="108" max="16384" width="9.33203125" style="24"/>
  </cols>
  <sheetData>
    <row r="1" spans="1:5">
      <c r="A1" s="22"/>
    </row>
    <row r="2" spans="1:5">
      <c r="A2" s="22"/>
    </row>
    <row r="3" spans="1:5" ht="12.75">
      <c r="A3" s="25" t="s">
        <v>0</v>
      </c>
      <c r="B3" s="26"/>
    </row>
    <row r="4" spans="1:5" ht="12.75">
      <c r="A4" s="27" t="s">
        <v>1</v>
      </c>
      <c r="B4" s="28" t="s">
        <v>2</v>
      </c>
    </row>
    <row r="5" spans="1:5" ht="12.75">
      <c r="A5" s="29" t="s">
        <v>3</v>
      </c>
      <c r="B5" s="30">
        <v>133.4</v>
      </c>
    </row>
    <row r="6" spans="1:5" ht="12.75">
      <c r="A6" s="29" t="s">
        <v>4</v>
      </c>
      <c r="B6" s="30">
        <v>133.4</v>
      </c>
    </row>
    <row r="7" spans="1:5" ht="12.75">
      <c r="A7" s="29" t="s">
        <v>5</v>
      </c>
      <c r="B7" s="30">
        <v>129.6</v>
      </c>
    </row>
    <row r="8" spans="1:5" ht="12.75">
      <c r="A8" s="31" t="s">
        <v>6</v>
      </c>
      <c r="B8" s="32">
        <v>129.6</v>
      </c>
    </row>
    <row r="9" spans="1:5">
      <c r="A9" s="22"/>
    </row>
    <row r="11" spans="1:5" ht="12.75">
      <c r="A11" s="25" t="s">
        <v>7</v>
      </c>
      <c r="B11" s="26"/>
    </row>
    <row r="12" spans="1:5" ht="12.75">
      <c r="A12" s="27" t="s">
        <v>1</v>
      </c>
      <c r="B12" s="28" t="s">
        <v>8</v>
      </c>
      <c r="D12" s="24" t="s">
        <v>9</v>
      </c>
      <c r="E12" s="24" t="s">
        <v>9</v>
      </c>
    </row>
    <row r="13" spans="1:5" ht="12.75">
      <c r="A13" s="29" t="s">
        <v>10</v>
      </c>
      <c r="B13" s="33" t="e">
        <f>Polisblad!#REF!</f>
        <v>#REF!</v>
      </c>
      <c r="C13" s="24" t="s">
        <v>230</v>
      </c>
    </row>
    <row r="14" spans="1:5" ht="12.75">
      <c r="A14" s="29" t="s">
        <v>11</v>
      </c>
      <c r="B14" s="33" t="e">
        <f>Polisblad!#REF!</f>
        <v>#REF!</v>
      </c>
    </row>
    <row r="15" spans="1:5" ht="12.75">
      <c r="A15" s="31"/>
      <c r="B15" s="34"/>
    </row>
    <row r="17" spans="1:11">
      <c r="B17" s="35"/>
    </row>
    <row r="19" spans="1:11">
      <c r="A19" s="24" t="s">
        <v>12</v>
      </c>
      <c r="B19" s="23">
        <v>-3</v>
      </c>
    </row>
    <row r="26" spans="1:11">
      <c r="K26" s="105"/>
    </row>
  </sheetData>
  <sheetProtection algorithmName="SHA-512" hashValue="X8Fa0AtuzWUMSaJ+BVqr/io3Iop4WCjRHZviWuFCBlmBSFQAOO/giF3E5ESiUwoL9OAlLOWzHfuzRUw+WlGLtQ==" saltValue="aC+5JPxGt8NhXcVDoyTmEA==" spinCount="100000" sheet="1" objects="1" scenarios="1"/>
  <phoneticPr fontId="0" type="noConversion"/>
  <printOptions gridLines="1" gridLinesSet="0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zoomScaleNormal="100" workbookViewId="0">
      <selection activeCell="B45" sqref="B45"/>
    </sheetView>
  </sheetViews>
  <sheetFormatPr defaultColWidth="28" defaultRowHeight="12.75"/>
  <cols>
    <col min="1" max="1" width="33" style="36" customWidth="1"/>
    <col min="2" max="3" width="28" style="50" customWidth="1"/>
    <col min="4" max="16384" width="28" style="36"/>
  </cols>
  <sheetData>
    <row r="1" spans="1:3" ht="15">
      <c r="A1" s="39" t="s">
        <v>236</v>
      </c>
    </row>
    <row r="2" spans="1:3">
      <c r="A2" s="40" t="str">
        <f>'Bestand dd 1 januari 2025'!A2</f>
        <v>behorende bij polis nr.  ten name van:</v>
      </c>
    </row>
    <row r="3" spans="1:3" ht="23.25">
      <c r="A3" s="41" t="str">
        <f>'Bestand dd 1 januari 2025'!A3</f>
        <v>Gemeente Bernheze</v>
      </c>
    </row>
    <row r="5" spans="1:3">
      <c r="A5" s="118" t="s">
        <v>13</v>
      </c>
      <c r="B5" s="119"/>
      <c r="C5" s="119"/>
    </row>
    <row r="6" spans="1:3">
      <c r="A6" s="120" t="s">
        <v>14</v>
      </c>
      <c r="B6" s="119">
        <f>'Bestand dd 1 januari 2025'!K77</f>
        <v>56797946</v>
      </c>
      <c r="C6" s="119"/>
    </row>
    <row r="7" spans="1:3">
      <c r="A7" s="120" t="s">
        <v>15</v>
      </c>
      <c r="B7" s="119">
        <f>'Bestand dd 1 januari 2025'!L77</f>
        <v>6527000</v>
      </c>
      <c r="C7" s="119"/>
    </row>
    <row r="8" spans="1:3">
      <c r="A8" s="120"/>
      <c r="B8" s="119"/>
      <c r="C8" s="119"/>
    </row>
    <row r="9" spans="1:3">
      <c r="A9" s="118" t="s">
        <v>157</v>
      </c>
      <c r="B9" s="119"/>
      <c r="C9" s="119"/>
    </row>
    <row r="10" spans="1:3">
      <c r="A10" s="120" t="s">
        <v>16</v>
      </c>
      <c r="B10" s="119">
        <f>'Bestand dd 1 januari 2025'!K107</f>
        <v>95284000</v>
      </c>
      <c r="C10" s="119"/>
    </row>
    <row r="11" spans="1:3">
      <c r="A11" s="120" t="s">
        <v>17</v>
      </c>
      <c r="B11" s="119">
        <f>'Bestand dd 1 januari 2025'!L107</f>
        <v>20173000</v>
      </c>
      <c r="C11" s="119"/>
    </row>
    <row r="12" spans="1:3">
      <c r="A12" s="120"/>
      <c r="B12" s="119"/>
      <c r="C12" s="119"/>
    </row>
    <row r="13" spans="1:3">
      <c r="A13" s="120"/>
      <c r="B13" s="119"/>
      <c r="C13" s="119"/>
    </row>
    <row r="14" spans="1:3" ht="13.5" thickBot="1">
      <c r="A14" s="120"/>
      <c r="B14" s="121">
        <f>SUM(B6:B13)</f>
        <v>178781946</v>
      </c>
      <c r="C14" s="119"/>
    </row>
    <row r="15" spans="1:3" ht="13.5" thickTop="1">
      <c r="A15" s="120"/>
      <c r="B15" s="119"/>
      <c r="C15" s="119"/>
    </row>
    <row r="16" spans="1:3">
      <c r="A16" s="120"/>
      <c r="B16" s="119"/>
      <c r="C16" s="119"/>
    </row>
    <row r="17" spans="1:3">
      <c r="A17" s="120"/>
      <c r="B17" s="119"/>
      <c r="C17" s="119"/>
    </row>
    <row r="18" spans="1:3">
      <c r="A18" s="120"/>
      <c r="B18" s="119"/>
      <c r="C18" s="119"/>
    </row>
    <row r="19" spans="1:3">
      <c r="A19" s="120" t="s">
        <v>235</v>
      </c>
      <c r="B19" s="119">
        <f>'Bestand dd 1 januari 2025'!T108</f>
        <v>178781946</v>
      </c>
      <c r="C19" s="119"/>
    </row>
    <row r="20" spans="1:3">
      <c r="A20" s="120" t="s">
        <v>233</v>
      </c>
      <c r="B20" s="119">
        <f>cad</f>
        <v>0</v>
      </c>
      <c r="C20" s="119"/>
    </row>
    <row r="21" spans="1:3">
      <c r="A21" s="120" t="s">
        <v>9</v>
      </c>
      <c r="B21" s="122">
        <f>SUM(B19:B20)</f>
        <v>178781946</v>
      </c>
      <c r="C21" s="119"/>
    </row>
    <row r="22" spans="1:3">
      <c r="A22" s="120" t="s">
        <v>234</v>
      </c>
      <c r="B22" s="119">
        <f>index</f>
        <v>0</v>
      </c>
      <c r="C22" s="119"/>
    </row>
    <row r="23" spans="1:3" ht="13.5" thickBot="1">
      <c r="A23" s="120" t="s">
        <v>235</v>
      </c>
      <c r="B23" s="121">
        <f>SUM(B21:B22)</f>
        <v>178781946</v>
      </c>
      <c r="C23" s="119"/>
    </row>
    <row r="24" spans="1:3" ht="13.5" thickTop="1">
      <c r="A24" s="120"/>
      <c r="B24" s="119"/>
      <c r="C24" s="119"/>
    </row>
    <row r="25" spans="1:3">
      <c r="A25" s="120"/>
      <c r="B25" s="119"/>
      <c r="C25" s="119"/>
    </row>
    <row r="26" spans="1:3" hidden="1">
      <c r="A26" s="118" t="s">
        <v>18</v>
      </c>
      <c r="B26" s="119"/>
      <c r="C26" s="119"/>
    </row>
    <row r="27" spans="1:3" hidden="1">
      <c r="A27" s="120" t="s">
        <v>216</v>
      </c>
      <c r="B27" s="119"/>
      <c r="C27" s="119"/>
    </row>
    <row r="28" spans="1:3" hidden="1">
      <c r="A28" s="120" t="s">
        <v>19</v>
      </c>
      <c r="B28" s="119"/>
      <c r="C28" s="119"/>
    </row>
    <row r="29" spans="1:3" hidden="1">
      <c r="A29" s="120" t="s">
        <v>217</v>
      </c>
      <c r="B29" s="119"/>
      <c r="C29" s="119"/>
    </row>
    <row r="30" spans="1:3" hidden="1">
      <c r="A30" s="120" t="s">
        <v>218</v>
      </c>
      <c r="B30" s="119"/>
      <c r="C30" s="119"/>
    </row>
    <row r="31" spans="1:3" hidden="1">
      <c r="A31" s="120" t="s">
        <v>219</v>
      </c>
      <c r="B31" s="119"/>
      <c r="C31" s="119"/>
    </row>
    <row r="32" spans="1:3">
      <c r="A32" s="120"/>
      <c r="B32" s="119"/>
      <c r="C32" s="119"/>
    </row>
  </sheetData>
  <phoneticPr fontId="0" type="noConversion"/>
  <printOptions horizontalCentered="1" gridLines="1"/>
  <pageMargins left="0.23622047244094491" right="0.23622047244094491" top="0.94488188976377963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W135"/>
  <sheetViews>
    <sheetView tabSelected="1" zoomScaleNormal="100" workbookViewId="0">
      <pane ySplit="5" topLeftCell="A90" activePane="bottomLeft" state="frozen"/>
      <selection pane="bottomLeft" activeCell="B155" sqref="B155"/>
    </sheetView>
  </sheetViews>
  <sheetFormatPr defaultColWidth="9.33203125" defaultRowHeight="12.75"/>
  <cols>
    <col min="1" max="1" width="32.33203125" style="4" customWidth="1"/>
    <col min="2" max="2" width="41.33203125" style="14" customWidth="1"/>
    <col min="3" max="3" width="18" style="14" customWidth="1"/>
    <col min="4" max="4" width="17.6640625" style="14" bestFit="1" customWidth="1"/>
    <col min="5" max="5" width="13.83203125" style="14" customWidth="1"/>
    <col min="6" max="6" width="13.6640625" style="14" customWidth="1"/>
    <col min="7" max="7" width="16.6640625" style="14" bestFit="1" customWidth="1"/>
    <col min="8" max="8" width="17.1640625" style="14" bestFit="1" customWidth="1"/>
    <col min="9" max="9" width="14" style="14" customWidth="1"/>
    <col min="10" max="10" width="13.1640625" style="14" customWidth="1"/>
    <col min="11" max="11" width="20.33203125" style="3" hidden="1" customWidth="1"/>
    <col min="12" max="12" width="19.33203125" style="3" hidden="1" customWidth="1"/>
    <col min="13" max="13" width="20.33203125" style="3" hidden="1" customWidth="1"/>
    <col min="14" max="14" width="16.6640625" style="3" hidden="1" customWidth="1"/>
    <col min="15" max="17" width="21.33203125" style="3" customWidth="1"/>
    <col min="18" max="26" width="21.33203125" style="3" hidden="1" customWidth="1"/>
    <col min="27" max="27" width="9.33203125" style="3" customWidth="1"/>
    <col min="28" max="231" width="9.33203125" style="3"/>
    <col min="232" max="16384" width="9.33203125" style="4"/>
  </cols>
  <sheetData>
    <row r="1" spans="1:231" ht="15">
      <c r="A1" s="85" t="s">
        <v>237</v>
      </c>
      <c r="B1" s="88"/>
      <c r="C1" s="87"/>
      <c r="D1" s="88"/>
      <c r="E1" s="88"/>
      <c r="F1" s="88"/>
      <c r="G1" s="88"/>
      <c r="H1" s="88"/>
      <c r="I1" s="88"/>
      <c r="J1" s="88"/>
      <c r="K1" s="86"/>
      <c r="L1" s="86"/>
      <c r="M1" s="89"/>
      <c r="N1" s="90"/>
      <c r="O1" s="1"/>
      <c r="P1" s="1"/>
      <c r="Q1" s="2"/>
      <c r="R1" s="1"/>
      <c r="S1" s="1"/>
      <c r="T1" s="2"/>
      <c r="U1" s="1"/>
      <c r="V1" s="1"/>
      <c r="W1" s="2"/>
      <c r="X1" s="1"/>
      <c r="Y1" s="1"/>
      <c r="Z1" s="2"/>
    </row>
    <row r="2" spans="1:231">
      <c r="A2" s="91" t="s">
        <v>242</v>
      </c>
      <c r="B2" s="93"/>
      <c r="C2" s="92"/>
      <c r="D2" s="93"/>
      <c r="E2" s="93"/>
      <c r="F2" s="93"/>
      <c r="G2" s="93"/>
      <c r="H2" s="93"/>
      <c r="I2" s="93"/>
      <c r="J2" s="93"/>
      <c r="K2" s="94"/>
      <c r="L2" s="94"/>
      <c r="M2" s="95"/>
      <c r="N2" s="96"/>
      <c r="O2" s="5"/>
      <c r="P2" s="5"/>
      <c r="Q2" s="6"/>
      <c r="R2" s="5"/>
      <c r="S2" s="5"/>
      <c r="T2" s="6"/>
      <c r="U2" s="5"/>
      <c r="V2" s="5"/>
      <c r="W2" s="6"/>
      <c r="X2" s="5"/>
      <c r="Y2" s="5"/>
      <c r="Z2" s="6"/>
    </row>
    <row r="3" spans="1:231" ht="24" thickBot="1">
      <c r="A3" s="97" t="s">
        <v>43</v>
      </c>
      <c r="B3" s="88"/>
      <c r="C3" s="92"/>
      <c r="D3" s="88"/>
      <c r="E3" s="88"/>
      <c r="F3" s="88"/>
      <c r="G3" s="88"/>
      <c r="H3" s="88"/>
      <c r="I3" s="88"/>
      <c r="J3" s="88"/>
      <c r="K3" s="98"/>
      <c r="L3" s="98"/>
      <c r="M3" s="99"/>
      <c r="N3" s="98"/>
      <c r="O3" s="78" t="s">
        <v>20</v>
      </c>
      <c r="P3" s="7"/>
      <c r="Q3" s="8"/>
      <c r="R3" s="7"/>
      <c r="S3" s="7"/>
      <c r="T3" s="8"/>
      <c r="U3" s="7"/>
      <c r="V3" s="7"/>
      <c r="W3" s="8"/>
      <c r="X3" s="7"/>
      <c r="Y3" s="7"/>
      <c r="Z3" s="8"/>
    </row>
    <row r="4" spans="1:231" ht="15.75" thickBot="1">
      <c r="A4" s="100"/>
      <c r="B4" s="102"/>
      <c r="C4" s="101"/>
      <c r="D4" s="102"/>
      <c r="E4" s="102"/>
      <c r="F4" s="102"/>
      <c r="G4" s="102"/>
      <c r="H4" s="102"/>
      <c r="I4" s="102"/>
      <c r="J4" s="102"/>
      <c r="K4" s="131" t="s">
        <v>239</v>
      </c>
      <c r="L4" s="132"/>
      <c r="M4" s="132"/>
      <c r="N4" s="133"/>
      <c r="O4" s="134" t="s">
        <v>240</v>
      </c>
      <c r="P4" s="135"/>
      <c r="Q4" s="136"/>
      <c r="R4" s="137" t="s">
        <v>235</v>
      </c>
      <c r="S4" s="138"/>
      <c r="T4" s="139"/>
      <c r="U4" s="140" t="s">
        <v>241</v>
      </c>
      <c r="V4" s="141"/>
      <c r="W4" s="142"/>
      <c r="X4" s="129" t="s">
        <v>238</v>
      </c>
      <c r="Y4" s="130"/>
      <c r="Z4" s="130"/>
    </row>
    <row r="5" spans="1:231" s="14" customFormat="1" ht="42">
      <c r="A5" s="9" t="s">
        <v>21</v>
      </c>
      <c r="B5" s="9" t="s">
        <v>23</v>
      </c>
      <c r="C5" s="9" t="s">
        <v>22</v>
      </c>
      <c r="D5" s="9" t="s">
        <v>192</v>
      </c>
      <c r="E5" s="9" t="s">
        <v>210</v>
      </c>
      <c r="F5" s="9" t="s">
        <v>211</v>
      </c>
      <c r="G5" s="9" t="s">
        <v>214</v>
      </c>
      <c r="H5" s="9" t="s">
        <v>213</v>
      </c>
      <c r="I5" s="9" t="s">
        <v>212</v>
      </c>
      <c r="J5" s="9" t="s">
        <v>215</v>
      </c>
      <c r="K5" s="10" t="s">
        <v>24</v>
      </c>
      <c r="L5" s="11" t="s">
        <v>25</v>
      </c>
      <c r="M5" s="11" t="s">
        <v>26</v>
      </c>
      <c r="N5" s="12" t="s">
        <v>27</v>
      </c>
      <c r="O5" s="10" t="s">
        <v>24</v>
      </c>
      <c r="P5" s="11" t="s">
        <v>25</v>
      </c>
      <c r="Q5" s="12" t="s">
        <v>26</v>
      </c>
      <c r="R5" s="10" t="s">
        <v>24</v>
      </c>
      <c r="S5" s="11" t="s">
        <v>25</v>
      </c>
      <c r="T5" s="12" t="s">
        <v>26</v>
      </c>
      <c r="U5" s="10" t="s">
        <v>24</v>
      </c>
      <c r="V5" s="11" t="s">
        <v>25</v>
      </c>
      <c r="W5" s="12" t="s">
        <v>26</v>
      </c>
      <c r="X5" s="10" t="s">
        <v>24</v>
      </c>
      <c r="Y5" s="11" t="s">
        <v>25</v>
      </c>
      <c r="Z5" s="37" t="s">
        <v>26</v>
      </c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</row>
    <row r="6" spans="1:231" s="14" customFormat="1">
      <c r="A6" s="79" t="s">
        <v>13</v>
      </c>
      <c r="B6" s="79"/>
      <c r="C6" s="79"/>
      <c r="D6" s="79"/>
      <c r="E6" s="79"/>
      <c r="F6" s="79"/>
      <c r="G6" s="79"/>
      <c r="H6" s="79"/>
      <c r="I6" s="79"/>
      <c r="J6" s="79"/>
      <c r="K6" s="80"/>
      <c r="L6" s="81"/>
      <c r="M6" s="81"/>
      <c r="N6" s="82"/>
      <c r="O6" s="80"/>
      <c r="P6" s="81"/>
      <c r="Q6" s="44"/>
      <c r="R6" s="42"/>
      <c r="S6" s="43"/>
      <c r="T6" s="44"/>
      <c r="U6" s="42"/>
      <c r="V6" s="43"/>
      <c r="W6" s="44"/>
      <c r="X6" s="42"/>
      <c r="Y6" s="43"/>
      <c r="Z6" s="45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</row>
    <row r="7" spans="1:231" s="53" customFormat="1">
      <c r="A7" s="64" t="s">
        <v>44</v>
      </c>
      <c r="B7" s="64" t="s">
        <v>100</v>
      </c>
      <c r="C7" s="64" t="s">
        <v>146</v>
      </c>
      <c r="D7" s="64" t="s">
        <v>193</v>
      </c>
      <c r="E7" s="106">
        <v>2019</v>
      </c>
      <c r="F7" s="106"/>
      <c r="G7" s="112" t="s">
        <v>155</v>
      </c>
      <c r="H7" s="106" t="s">
        <v>155</v>
      </c>
      <c r="I7" s="106"/>
      <c r="J7" s="106" t="s">
        <v>155</v>
      </c>
      <c r="K7" s="68">
        <f t="shared" ref="K7:K21" si="0">ROUND(O7*ign/igo,afrind)</f>
        <v>11858000</v>
      </c>
      <c r="L7" s="69">
        <f t="shared" ref="L7:L21" si="1">ROUND(P7*iin/iio,afrind)</f>
        <v>2532000</v>
      </c>
      <c r="M7" s="83">
        <f t="shared" ref="M7:M22" si="2">SUM(K7:L7)</f>
        <v>14390000</v>
      </c>
      <c r="N7" s="70" t="e">
        <f>ROUND(M7*premieGM/1000,2)</f>
        <v>#REF!</v>
      </c>
      <c r="O7" s="68">
        <v>11858000</v>
      </c>
      <c r="P7" s="69">
        <v>2532000</v>
      </c>
      <c r="Q7" s="70">
        <f t="shared" ref="Q7:Q17" si="3">SUM(O7:P7)</f>
        <v>14390000</v>
      </c>
      <c r="R7" s="16">
        <v>11858000</v>
      </c>
      <c r="S7" s="17">
        <v>2532000</v>
      </c>
      <c r="T7" s="58">
        <f t="shared" ref="T7:T17" si="4">SUM(R7:S7)</f>
        <v>14390000</v>
      </c>
      <c r="U7" s="16">
        <f t="shared" ref="U7:U17" si="5">K7-O7</f>
        <v>0</v>
      </c>
      <c r="V7" s="17">
        <f t="shared" ref="V7:V37" si="6">L7-P7</f>
        <v>0</v>
      </c>
      <c r="W7" s="58">
        <f t="shared" ref="W7:W17" si="7">SUM(U7:V7)</f>
        <v>0</v>
      </c>
      <c r="X7" s="16">
        <f t="shared" ref="X7:X17" si="8">O7-R7</f>
        <v>0</v>
      </c>
      <c r="Y7" s="17">
        <f t="shared" ref="Y7:Y37" si="9">P7-S7</f>
        <v>0</v>
      </c>
      <c r="Z7" s="59">
        <f t="shared" ref="Z7:Z17" si="10">SUM(X7:Y7)</f>
        <v>0</v>
      </c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</row>
    <row r="8" spans="1:231" s="53" customFormat="1">
      <c r="A8" s="64" t="s">
        <v>45</v>
      </c>
      <c r="B8" s="64" t="s">
        <v>101</v>
      </c>
      <c r="C8" s="64" t="s">
        <v>146</v>
      </c>
      <c r="D8" s="64" t="s">
        <v>193</v>
      </c>
      <c r="E8" s="106">
        <v>2019</v>
      </c>
      <c r="F8" s="106"/>
      <c r="G8" s="112" t="s">
        <v>155</v>
      </c>
      <c r="H8" s="106" t="s">
        <v>155</v>
      </c>
      <c r="I8" s="106"/>
      <c r="J8" s="106" t="s">
        <v>156</v>
      </c>
      <c r="K8" s="68">
        <f t="shared" si="0"/>
        <v>0</v>
      </c>
      <c r="L8" s="69">
        <f t="shared" si="1"/>
        <v>2036000</v>
      </c>
      <c r="M8" s="83">
        <f t="shared" si="2"/>
        <v>2036000</v>
      </c>
      <c r="N8" s="70" t="e">
        <f t="shared" ref="N8:N75" si="11">ROUND(M8*premieGM/1000,2)</f>
        <v>#REF!</v>
      </c>
      <c r="O8" s="68">
        <v>0</v>
      </c>
      <c r="P8" s="69">
        <v>2036000</v>
      </c>
      <c r="Q8" s="70">
        <f t="shared" si="3"/>
        <v>2036000</v>
      </c>
      <c r="R8" s="16">
        <v>0</v>
      </c>
      <c r="S8" s="17">
        <v>2036000</v>
      </c>
      <c r="T8" s="58">
        <f t="shared" si="4"/>
        <v>2036000</v>
      </c>
      <c r="U8" s="16">
        <f t="shared" si="5"/>
        <v>0</v>
      </c>
      <c r="V8" s="17">
        <f t="shared" si="6"/>
        <v>0</v>
      </c>
      <c r="W8" s="58">
        <f t="shared" si="7"/>
        <v>0</v>
      </c>
      <c r="X8" s="16">
        <f t="shared" si="8"/>
        <v>0</v>
      </c>
      <c r="Y8" s="17">
        <f t="shared" si="9"/>
        <v>0</v>
      </c>
      <c r="Z8" s="59">
        <f t="shared" si="10"/>
        <v>0</v>
      </c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</row>
    <row r="9" spans="1:231" s="53" customFormat="1">
      <c r="A9" s="64" t="s">
        <v>46</v>
      </c>
      <c r="B9" s="64" t="s">
        <v>102</v>
      </c>
      <c r="C9" s="64" t="s">
        <v>147</v>
      </c>
      <c r="D9" s="64" t="s">
        <v>194</v>
      </c>
      <c r="E9" s="106">
        <v>2019</v>
      </c>
      <c r="F9" s="106"/>
      <c r="G9" s="112" t="s">
        <v>155</v>
      </c>
      <c r="H9" s="106" t="s">
        <v>155</v>
      </c>
      <c r="I9" s="106"/>
      <c r="J9" s="106" t="s">
        <v>155</v>
      </c>
      <c r="K9" s="68">
        <f t="shared" si="0"/>
        <v>267000</v>
      </c>
      <c r="L9" s="69">
        <f t="shared" si="1"/>
        <v>58000</v>
      </c>
      <c r="M9" s="83">
        <f t="shared" si="2"/>
        <v>325000</v>
      </c>
      <c r="N9" s="70" t="e">
        <f t="shared" si="11"/>
        <v>#REF!</v>
      </c>
      <c r="O9" s="68">
        <v>267000</v>
      </c>
      <c r="P9" s="69">
        <v>58000</v>
      </c>
      <c r="Q9" s="70">
        <f t="shared" si="3"/>
        <v>325000</v>
      </c>
      <c r="R9" s="16">
        <v>267000</v>
      </c>
      <c r="S9" s="17">
        <v>58000</v>
      </c>
      <c r="T9" s="58">
        <f t="shared" si="4"/>
        <v>325000</v>
      </c>
      <c r="U9" s="16">
        <f t="shared" si="5"/>
        <v>0</v>
      </c>
      <c r="V9" s="17">
        <f t="shared" si="6"/>
        <v>0</v>
      </c>
      <c r="W9" s="58">
        <f t="shared" si="7"/>
        <v>0</v>
      </c>
      <c r="X9" s="16">
        <f t="shared" si="8"/>
        <v>0</v>
      </c>
      <c r="Y9" s="17">
        <f t="shared" si="9"/>
        <v>0</v>
      </c>
      <c r="Z9" s="59">
        <f t="shared" si="10"/>
        <v>0</v>
      </c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</row>
    <row r="10" spans="1:231" s="53" customFormat="1">
      <c r="A10" s="64" t="s">
        <v>47</v>
      </c>
      <c r="B10" s="64" t="s">
        <v>103</v>
      </c>
      <c r="C10" s="64" t="s">
        <v>146</v>
      </c>
      <c r="D10" s="64" t="s">
        <v>193</v>
      </c>
      <c r="E10" s="106">
        <v>2019</v>
      </c>
      <c r="F10" s="106"/>
      <c r="G10" s="112" t="s">
        <v>155</v>
      </c>
      <c r="H10" s="106" t="s">
        <v>155</v>
      </c>
      <c r="I10" s="106"/>
      <c r="J10" s="106" t="s">
        <v>155</v>
      </c>
      <c r="K10" s="68">
        <f t="shared" si="0"/>
        <v>3577000</v>
      </c>
      <c r="L10" s="69">
        <f t="shared" si="1"/>
        <v>253000</v>
      </c>
      <c r="M10" s="83">
        <f t="shared" si="2"/>
        <v>3830000</v>
      </c>
      <c r="N10" s="70" t="e">
        <f t="shared" si="11"/>
        <v>#REF!</v>
      </c>
      <c r="O10" s="68">
        <v>3577000</v>
      </c>
      <c r="P10" s="69">
        <v>253000</v>
      </c>
      <c r="Q10" s="70">
        <f t="shared" si="3"/>
        <v>3830000</v>
      </c>
      <c r="R10" s="16">
        <v>3577000</v>
      </c>
      <c r="S10" s="17">
        <v>253000</v>
      </c>
      <c r="T10" s="58">
        <f t="shared" si="4"/>
        <v>3830000</v>
      </c>
      <c r="U10" s="16">
        <f t="shared" si="5"/>
        <v>0</v>
      </c>
      <c r="V10" s="17">
        <f t="shared" si="6"/>
        <v>0</v>
      </c>
      <c r="W10" s="58">
        <f t="shared" si="7"/>
        <v>0</v>
      </c>
      <c r="X10" s="16">
        <f t="shared" si="8"/>
        <v>0</v>
      </c>
      <c r="Y10" s="17">
        <f t="shared" si="9"/>
        <v>0</v>
      </c>
      <c r="Z10" s="59">
        <f t="shared" si="10"/>
        <v>0</v>
      </c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</row>
    <row r="11" spans="1:231" s="53" customFormat="1">
      <c r="A11" s="64" t="s">
        <v>48</v>
      </c>
      <c r="B11" s="64" t="s">
        <v>104</v>
      </c>
      <c r="C11" s="64" t="s">
        <v>146</v>
      </c>
      <c r="D11" s="64" t="s">
        <v>193</v>
      </c>
      <c r="E11" s="106">
        <v>2019</v>
      </c>
      <c r="F11" s="106"/>
      <c r="G11" s="112" t="s">
        <v>155</v>
      </c>
      <c r="H11" s="106" t="s">
        <v>155</v>
      </c>
      <c r="I11" s="106"/>
      <c r="J11" s="106" t="s">
        <v>155</v>
      </c>
      <c r="K11" s="68">
        <f t="shared" si="0"/>
        <v>2141000</v>
      </c>
      <c r="L11" s="69">
        <f t="shared" si="1"/>
        <v>210000</v>
      </c>
      <c r="M11" s="83">
        <f t="shared" si="2"/>
        <v>2351000</v>
      </c>
      <c r="N11" s="70" t="e">
        <f t="shared" si="11"/>
        <v>#REF!</v>
      </c>
      <c r="O11" s="68">
        <v>2141000</v>
      </c>
      <c r="P11" s="69">
        <v>210000</v>
      </c>
      <c r="Q11" s="70">
        <f t="shared" si="3"/>
        <v>2351000</v>
      </c>
      <c r="R11" s="16">
        <v>2141000</v>
      </c>
      <c r="S11" s="17">
        <v>210000</v>
      </c>
      <c r="T11" s="58">
        <f t="shared" si="4"/>
        <v>2351000</v>
      </c>
      <c r="U11" s="16">
        <f t="shared" si="5"/>
        <v>0</v>
      </c>
      <c r="V11" s="17">
        <f t="shared" si="6"/>
        <v>0</v>
      </c>
      <c r="W11" s="58">
        <f t="shared" si="7"/>
        <v>0</v>
      </c>
      <c r="X11" s="16">
        <f t="shared" si="8"/>
        <v>0</v>
      </c>
      <c r="Y11" s="17">
        <f t="shared" si="9"/>
        <v>0</v>
      </c>
      <c r="Z11" s="59">
        <f t="shared" si="10"/>
        <v>0</v>
      </c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</row>
    <row r="12" spans="1:231" s="53" customFormat="1">
      <c r="A12" s="64" t="s">
        <v>49</v>
      </c>
      <c r="B12" s="64" t="s">
        <v>105</v>
      </c>
      <c r="C12" s="64" t="s">
        <v>147</v>
      </c>
      <c r="D12" s="64" t="s">
        <v>193</v>
      </c>
      <c r="E12" s="106">
        <v>2019</v>
      </c>
      <c r="F12" s="106"/>
      <c r="G12" s="112" t="s">
        <v>155</v>
      </c>
      <c r="H12" s="106" t="s">
        <v>155</v>
      </c>
      <c r="I12" s="106"/>
      <c r="J12" s="106" t="s">
        <v>155</v>
      </c>
      <c r="K12" s="68">
        <f t="shared" si="0"/>
        <v>4979000</v>
      </c>
      <c r="L12" s="69">
        <f t="shared" si="1"/>
        <v>322000</v>
      </c>
      <c r="M12" s="83">
        <f t="shared" si="2"/>
        <v>5301000</v>
      </c>
      <c r="N12" s="70" t="e">
        <f t="shared" si="11"/>
        <v>#REF!</v>
      </c>
      <c r="O12" s="68">
        <v>4979000</v>
      </c>
      <c r="P12" s="69">
        <v>322000</v>
      </c>
      <c r="Q12" s="70">
        <f t="shared" si="3"/>
        <v>5301000</v>
      </c>
      <c r="R12" s="16">
        <v>4979000</v>
      </c>
      <c r="S12" s="17">
        <v>322000</v>
      </c>
      <c r="T12" s="58">
        <f t="shared" si="4"/>
        <v>5301000</v>
      </c>
      <c r="U12" s="16">
        <f t="shared" si="5"/>
        <v>0</v>
      </c>
      <c r="V12" s="17">
        <f t="shared" si="6"/>
        <v>0</v>
      </c>
      <c r="W12" s="58">
        <f t="shared" si="7"/>
        <v>0</v>
      </c>
      <c r="X12" s="16">
        <f t="shared" si="8"/>
        <v>0</v>
      </c>
      <c r="Y12" s="17">
        <f t="shared" si="9"/>
        <v>0</v>
      </c>
      <c r="Z12" s="59">
        <f t="shared" si="10"/>
        <v>0</v>
      </c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</row>
    <row r="13" spans="1:231" s="53" customFormat="1">
      <c r="A13" s="64" t="s">
        <v>50</v>
      </c>
      <c r="B13" s="64" t="s">
        <v>106</v>
      </c>
      <c r="C13" s="64" t="s">
        <v>148</v>
      </c>
      <c r="D13" s="64" t="s">
        <v>193</v>
      </c>
      <c r="E13" s="106">
        <v>2019</v>
      </c>
      <c r="F13" s="106"/>
      <c r="G13" s="112" t="s">
        <v>155</v>
      </c>
      <c r="H13" s="106" t="s">
        <v>155</v>
      </c>
      <c r="I13" s="106"/>
      <c r="J13" s="106" t="s">
        <v>155</v>
      </c>
      <c r="K13" s="68">
        <f t="shared" si="0"/>
        <v>3966000</v>
      </c>
      <c r="L13" s="69">
        <f t="shared" si="1"/>
        <v>246000</v>
      </c>
      <c r="M13" s="83">
        <f t="shared" si="2"/>
        <v>4212000</v>
      </c>
      <c r="N13" s="70" t="e">
        <f t="shared" si="11"/>
        <v>#REF!</v>
      </c>
      <c r="O13" s="68">
        <v>3966000</v>
      </c>
      <c r="P13" s="69">
        <v>246000</v>
      </c>
      <c r="Q13" s="70">
        <f t="shared" si="3"/>
        <v>4212000</v>
      </c>
      <c r="R13" s="16">
        <v>3966000</v>
      </c>
      <c r="S13" s="17">
        <v>246000</v>
      </c>
      <c r="T13" s="58">
        <f t="shared" si="4"/>
        <v>4212000</v>
      </c>
      <c r="U13" s="16">
        <f t="shared" si="5"/>
        <v>0</v>
      </c>
      <c r="V13" s="17">
        <f t="shared" si="6"/>
        <v>0</v>
      </c>
      <c r="W13" s="58">
        <f t="shared" si="7"/>
        <v>0</v>
      </c>
      <c r="X13" s="16">
        <f t="shared" si="8"/>
        <v>0</v>
      </c>
      <c r="Y13" s="17">
        <f t="shared" si="9"/>
        <v>0</v>
      </c>
      <c r="Z13" s="59">
        <f t="shared" si="10"/>
        <v>0</v>
      </c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</row>
    <row r="14" spans="1:231" s="53" customFormat="1">
      <c r="A14" s="64" t="s">
        <v>97</v>
      </c>
      <c r="B14" s="64" t="s">
        <v>143</v>
      </c>
      <c r="C14" s="64" t="s">
        <v>149</v>
      </c>
      <c r="D14" s="64" t="s">
        <v>193</v>
      </c>
      <c r="E14" s="114" t="s">
        <v>154</v>
      </c>
      <c r="F14" s="114"/>
      <c r="G14" s="112" t="s">
        <v>155</v>
      </c>
      <c r="H14" s="114" t="s">
        <v>155</v>
      </c>
      <c r="I14" s="114"/>
      <c r="J14" s="114" t="s">
        <v>155</v>
      </c>
      <c r="K14" s="68">
        <f>ROUND(O14*ign/igo,afrind)</f>
        <v>1623000</v>
      </c>
      <c r="L14" s="69">
        <f>ROUND(P14*iin/iio,afrind)</f>
        <v>114000</v>
      </c>
      <c r="M14" s="83">
        <f>SUM(K14:L14)</f>
        <v>1737000</v>
      </c>
      <c r="N14" s="70" t="e">
        <f>ROUND(M14*premieGM/1000,2)</f>
        <v>#REF!</v>
      </c>
      <c r="O14" s="68">
        <v>1623000</v>
      </c>
      <c r="P14" s="69">
        <v>114000</v>
      </c>
      <c r="Q14" s="70">
        <f>SUM(O14:P14)</f>
        <v>1737000</v>
      </c>
      <c r="R14" s="16">
        <v>1623000</v>
      </c>
      <c r="S14" s="17">
        <v>114000</v>
      </c>
      <c r="T14" s="58">
        <f>SUM(R14:S14)</f>
        <v>1737000</v>
      </c>
      <c r="U14" s="16">
        <f>K14-O14</f>
        <v>0</v>
      </c>
      <c r="V14" s="17">
        <f>L14-P14</f>
        <v>0</v>
      </c>
      <c r="W14" s="58">
        <f>SUM(U14:V14)</f>
        <v>0</v>
      </c>
      <c r="X14" s="16">
        <f>O14-R14</f>
        <v>0</v>
      </c>
      <c r="Y14" s="17">
        <f>P14-S14</f>
        <v>0</v>
      </c>
      <c r="Z14" s="59">
        <f>SUM(X14:Y14)</f>
        <v>0</v>
      </c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</row>
    <row r="15" spans="1:231" s="53" customFormat="1">
      <c r="A15" s="64" t="s">
        <v>51</v>
      </c>
      <c r="B15" s="64" t="s">
        <v>107</v>
      </c>
      <c r="C15" s="64" t="s">
        <v>147</v>
      </c>
      <c r="D15" s="64" t="s">
        <v>193</v>
      </c>
      <c r="E15" s="106">
        <v>2016</v>
      </c>
      <c r="F15" s="106"/>
      <c r="G15" s="112" t="s">
        <v>155</v>
      </c>
      <c r="H15" s="106" t="s">
        <v>155</v>
      </c>
      <c r="I15" s="106"/>
      <c r="J15" s="106" t="s">
        <v>155</v>
      </c>
      <c r="K15" s="68">
        <f t="shared" si="0"/>
        <v>472000</v>
      </c>
      <c r="L15" s="69">
        <f t="shared" si="1"/>
        <v>0</v>
      </c>
      <c r="M15" s="83">
        <f t="shared" si="2"/>
        <v>472000</v>
      </c>
      <c r="N15" s="70" t="e">
        <f t="shared" si="11"/>
        <v>#REF!</v>
      </c>
      <c r="O15" s="68">
        <v>472000</v>
      </c>
      <c r="P15" s="69">
        <v>0</v>
      </c>
      <c r="Q15" s="70">
        <f t="shared" si="3"/>
        <v>472000</v>
      </c>
      <c r="R15" s="16">
        <v>472000</v>
      </c>
      <c r="S15" s="17">
        <v>0</v>
      </c>
      <c r="T15" s="58">
        <f t="shared" si="4"/>
        <v>472000</v>
      </c>
      <c r="U15" s="16">
        <f t="shared" si="5"/>
        <v>0</v>
      </c>
      <c r="V15" s="17">
        <f t="shared" si="6"/>
        <v>0</v>
      </c>
      <c r="W15" s="58">
        <f t="shared" si="7"/>
        <v>0</v>
      </c>
      <c r="X15" s="16">
        <f t="shared" si="8"/>
        <v>0</v>
      </c>
      <c r="Y15" s="17">
        <f t="shared" si="9"/>
        <v>0</v>
      </c>
      <c r="Z15" s="59">
        <f t="shared" si="10"/>
        <v>0</v>
      </c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</row>
    <row r="16" spans="1:231" s="53" customFormat="1">
      <c r="A16" s="64" t="s">
        <v>52</v>
      </c>
      <c r="B16" s="64" t="s">
        <v>108</v>
      </c>
      <c r="C16" s="64" t="s">
        <v>147</v>
      </c>
      <c r="D16" s="64" t="s">
        <v>193</v>
      </c>
      <c r="E16" s="106">
        <v>2016</v>
      </c>
      <c r="F16" s="106"/>
      <c r="G16" s="112" t="s">
        <v>155</v>
      </c>
      <c r="H16" s="106" t="s">
        <v>155</v>
      </c>
      <c r="I16" s="106"/>
      <c r="J16" s="106" t="s">
        <v>155</v>
      </c>
      <c r="K16" s="68">
        <f t="shared" si="0"/>
        <v>232000</v>
      </c>
      <c r="L16" s="69">
        <f t="shared" si="1"/>
        <v>0</v>
      </c>
      <c r="M16" s="83">
        <f t="shared" si="2"/>
        <v>232000</v>
      </c>
      <c r="N16" s="70" t="e">
        <f t="shared" si="11"/>
        <v>#REF!</v>
      </c>
      <c r="O16" s="68">
        <v>232000</v>
      </c>
      <c r="P16" s="69">
        <v>0</v>
      </c>
      <c r="Q16" s="70">
        <f t="shared" si="3"/>
        <v>232000</v>
      </c>
      <c r="R16" s="16">
        <v>232000</v>
      </c>
      <c r="S16" s="17">
        <v>0</v>
      </c>
      <c r="T16" s="58">
        <f t="shared" si="4"/>
        <v>232000</v>
      </c>
      <c r="U16" s="16">
        <f t="shared" si="5"/>
        <v>0</v>
      </c>
      <c r="V16" s="17">
        <f t="shared" si="6"/>
        <v>0</v>
      </c>
      <c r="W16" s="58">
        <f t="shared" si="7"/>
        <v>0</v>
      </c>
      <c r="X16" s="16">
        <f t="shared" si="8"/>
        <v>0</v>
      </c>
      <c r="Y16" s="17">
        <f t="shared" si="9"/>
        <v>0</v>
      </c>
      <c r="Z16" s="59">
        <f t="shared" si="10"/>
        <v>0</v>
      </c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</row>
    <row r="17" spans="1:231" s="53" customFormat="1">
      <c r="A17" s="64" t="s">
        <v>53</v>
      </c>
      <c r="B17" s="64" t="s">
        <v>109</v>
      </c>
      <c r="C17" s="64" t="s">
        <v>148</v>
      </c>
      <c r="D17" s="64" t="s">
        <v>193</v>
      </c>
      <c r="E17" s="106">
        <v>2016</v>
      </c>
      <c r="F17" s="106"/>
      <c r="G17" s="112" t="s">
        <v>155</v>
      </c>
      <c r="H17" s="106" t="s">
        <v>155</v>
      </c>
      <c r="I17" s="106"/>
      <c r="J17" s="106" t="s">
        <v>155</v>
      </c>
      <c r="K17" s="68">
        <f t="shared" si="0"/>
        <v>121000</v>
      </c>
      <c r="L17" s="69">
        <f t="shared" si="1"/>
        <v>0</v>
      </c>
      <c r="M17" s="83">
        <f t="shared" si="2"/>
        <v>121000</v>
      </c>
      <c r="N17" s="70" t="e">
        <f t="shared" si="11"/>
        <v>#REF!</v>
      </c>
      <c r="O17" s="68">
        <v>121000</v>
      </c>
      <c r="P17" s="69">
        <v>0</v>
      </c>
      <c r="Q17" s="70">
        <f t="shared" si="3"/>
        <v>121000</v>
      </c>
      <c r="R17" s="16">
        <v>121000</v>
      </c>
      <c r="S17" s="17">
        <v>0</v>
      </c>
      <c r="T17" s="58">
        <f t="shared" si="4"/>
        <v>121000</v>
      </c>
      <c r="U17" s="16">
        <f t="shared" si="5"/>
        <v>0</v>
      </c>
      <c r="V17" s="17">
        <f t="shared" si="6"/>
        <v>0</v>
      </c>
      <c r="W17" s="58">
        <f t="shared" si="7"/>
        <v>0</v>
      </c>
      <c r="X17" s="16">
        <f t="shared" si="8"/>
        <v>0</v>
      </c>
      <c r="Y17" s="17">
        <f t="shared" si="9"/>
        <v>0</v>
      </c>
      <c r="Z17" s="59">
        <f t="shared" si="10"/>
        <v>0</v>
      </c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</row>
    <row r="18" spans="1:231" s="53" customFormat="1">
      <c r="A18" s="64" t="s">
        <v>54</v>
      </c>
      <c r="B18" s="64" t="s">
        <v>110</v>
      </c>
      <c r="C18" s="64" t="s">
        <v>148</v>
      </c>
      <c r="D18" s="64" t="s">
        <v>195</v>
      </c>
      <c r="E18" s="106">
        <v>2016</v>
      </c>
      <c r="F18" s="106"/>
      <c r="G18" s="112" t="s">
        <v>155</v>
      </c>
      <c r="H18" s="106" t="s">
        <v>155</v>
      </c>
      <c r="I18" s="106"/>
      <c r="J18" s="106" t="s">
        <v>155</v>
      </c>
      <c r="K18" s="68">
        <f t="shared" si="0"/>
        <v>1876000</v>
      </c>
      <c r="L18" s="69">
        <f t="shared" si="1"/>
        <v>0</v>
      </c>
      <c r="M18" s="83">
        <f t="shared" si="2"/>
        <v>1876000</v>
      </c>
      <c r="N18" s="70" t="e">
        <f t="shared" si="11"/>
        <v>#REF!</v>
      </c>
      <c r="O18" s="68">
        <v>1876000</v>
      </c>
      <c r="P18" s="69">
        <v>0</v>
      </c>
      <c r="Q18" s="70">
        <f t="shared" ref="Q18:Q46" si="12">SUM(O18:P18)</f>
        <v>1876000</v>
      </c>
      <c r="R18" s="16">
        <v>1876000</v>
      </c>
      <c r="S18" s="17">
        <v>0</v>
      </c>
      <c r="T18" s="58">
        <f t="shared" ref="T18:T46" si="13">SUM(R18:S18)</f>
        <v>1876000</v>
      </c>
      <c r="U18" s="16">
        <f t="shared" ref="U18:U46" si="14">K18-O18</f>
        <v>0</v>
      </c>
      <c r="V18" s="17">
        <f t="shared" si="6"/>
        <v>0</v>
      </c>
      <c r="W18" s="58">
        <f t="shared" ref="W18:W46" si="15">SUM(U18:V18)</f>
        <v>0</v>
      </c>
      <c r="X18" s="16">
        <f t="shared" ref="X18:X46" si="16">O18-R18</f>
        <v>0</v>
      </c>
      <c r="Y18" s="17">
        <f t="shared" si="9"/>
        <v>0</v>
      </c>
      <c r="Z18" s="59">
        <f t="shared" ref="Z18:Z46" si="17">SUM(X18:Y18)</f>
        <v>0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</row>
    <row r="19" spans="1:231" s="53" customFormat="1">
      <c r="A19" s="64" t="s">
        <v>55</v>
      </c>
      <c r="B19" s="64" t="s">
        <v>111</v>
      </c>
      <c r="C19" s="64" t="s">
        <v>149</v>
      </c>
      <c r="D19" s="64" t="s">
        <v>195</v>
      </c>
      <c r="E19" s="106">
        <v>2016</v>
      </c>
      <c r="F19" s="106"/>
      <c r="G19" s="112" t="s">
        <v>155</v>
      </c>
      <c r="H19" s="106" t="s">
        <v>155</v>
      </c>
      <c r="I19" s="106"/>
      <c r="J19" s="106" t="s">
        <v>155</v>
      </c>
      <c r="K19" s="68">
        <f t="shared" si="0"/>
        <v>1719000</v>
      </c>
      <c r="L19" s="69">
        <f t="shared" si="1"/>
        <v>0</v>
      </c>
      <c r="M19" s="83">
        <f t="shared" si="2"/>
        <v>1719000</v>
      </c>
      <c r="N19" s="70" t="e">
        <f t="shared" si="11"/>
        <v>#REF!</v>
      </c>
      <c r="O19" s="68">
        <v>1719000</v>
      </c>
      <c r="P19" s="69">
        <v>0</v>
      </c>
      <c r="Q19" s="70">
        <f t="shared" si="12"/>
        <v>1719000</v>
      </c>
      <c r="R19" s="16">
        <v>1719000</v>
      </c>
      <c r="S19" s="17">
        <v>0</v>
      </c>
      <c r="T19" s="58">
        <f t="shared" si="13"/>
        <v>1719000</v>
      </c>
      <c r="U19" s="16">
        <f t="shared" si="14"/>
        <v>0</v>
      </c>
      <c r="V19" s="17">
        <f t="shared" si="6"/>
        <v>0</v>
      </c>
      <c r="W19" s="58">
        <f t="shared" si="15"/>
        <v>0</v>
      </c>
      <c r="X19" s="16">
        <f t="shared" si="16"/>
        <v>0</v>
      </c>
      <c r="Y19" s="17">
        <f t="shared" si="9"/>
        <v>0</v>
      </c>
      <c r="Z19" s="59">
        <f t="shared" si="17"/>
        <v>0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</row>
    <row r="20" spans="1:231" s="53" customFormat="1">
      <c r="A20" s="64" t="s">
        <v>56</v>
      </c>
      <c r="B20" s="64" t="s">
        <v>112</v>
      </c>
      <c r="C20" s="64" t="s">
        <v>146</v>
      </c>
      <c r="D20" s="64" t="s">
        <v>193</v>
      </c>
      <c r="E20" s="106">
        <v>2016</v>
      </c>
      <c r="F20" s="106"/>
      <c r="G20" s="112" t="s">
        <v>155</v>
      </c>
      <c r="H20" s="106" t="s">
        <v>155</v>
      </c>
      <c r="I20" s="106"/>
      <c r="J20" s="106" t="s">
        <v>155</v>
      </c>
      <c r="K20" s="68">
        <f t="shared" si="0"/>
        <v>378000</v>
      </c>
      <c r="L20" s="69">
        <f t="shared" si="1"/>
        <v>0</v>
      </c>
      <c r="M20" s="83">
        <f t="shared" si="2"/>
        <v>378000</v>
      </c>
      <c r="N20" s="70" t="e">
        <f t="shared" si="11"/>
        <v>#REF!</v>
      </c>
      <c r="O20" s="68">
        <v>378000</v>
      </c>
      <c r="P20" s="69">
        <v>0</v>
      </c>
      <c r="Q20" s="70">
        <f t="shared" si="12"/>
        <v>378000</v>
      </c>
      <c r="R20" s="16">
        <v>378000</v>
      </c>
      <c r="S20" s="17">
        <v>0</v>
      </c>
      <c r="T20" s="58">
        <f t="shared" si="13"/>
        <v>378000</v>
      </c>
      <c r="U20" s="16">
        <f t="shared" si="14"/>
        <v>0</v>
      </c>
      <c r="V20" s="17">
        <f t="shared" si="6"/>
        <v>0</v>
      </c>
      <c r="W20" s="58">
        <f t="shared" si="15"/>
        <v>0</v>
      </c>
      <c r="X20" s="16">
        <f t="shared" si="16"/>
        <v>0</v>
      </c>
      <c r="Y20" s="17">
        <f t="shared" si="9"/>
        <v>0</v>
      </c>
      <c r="Z20" s="59">
        <f t="shared" si="17"/>
        <v>0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</row>
    <row r="21" spans="1:231" s="53" customFormat="1" ht="22.5">
      <c r="A21" s="64" t="s">
        <v>57</v>
      </c>
      <c r="B21" s="64" t="s">
        <v>113</v>
      </c>
      <c r="C21" s="64" t="s">
        <v>147</v>
      </c>
      <c r="D21" s="64" t="s">
        <v>196</v>
      </c>
      <c r="E21" s="106">
        <v>2016</v>
      </c>
      <c r="F21" s="106"/>
      <c r="G21" s="112" t="s">
        <v>155</v>
      </c>
      <c r="H21" s="106" t="s">
        <v>155</v>
      </c>
      <c r="I21" s="106"/>
      <c r="J21" s="106" t="s">
        <v>155</v>
      </c>
      <c r="K21" s="68">
        <f t="shared" si="0"/>
        <v>41000</v>
      </c>
      <c r="L21" s="69">
        <f t="shared" si="1"/>
        <v>0</v>
      </c>
      <c r="M21" s="83">
        <f t="shared" si="2"/>
        <v>41000</v>
      </c>
      <c r="N21" s="70" t="e">
        <f t="shared" si="11"/>
        <v>#REF!</v>
      </c>
      <c r="O21" s="68">
        <v>41000</v>
      </c>
      <c r="P21" s="69">
        <v>0</v>
      </c>
      <c r="Q21" s="70">
        <f t="shared" si="12"/>
        <v>41000</v>
      </c>
      <c r="R21" s="16">
        <v>41000</v>
      </c>
      <c r="S21" s="17">
        <v>0</v>
      </c>
      <c r="T21" s="58">
        <f t="shared" si="13"/>
        <v>41000</v>
      </c>
      <c r="U21" s="16">
        <f t="shared" si="14"/>
        <v>0</v>
      </c>
      <c r="V21" s="17">
        <f t="shared" si="6"/>
        <v>0</v>
      </c>
      <c r="W21" s="58">
        <f t="shared" si="15"/>
        <v>0</v>
      </c>
      <c r="X21" s="16">
        <f t="shared" si="16"/>
        <v>0</v>
      </c>
      <c r="Y21" s="17">
        <f t="shared" si="9"/>
        <v>0</v>
      </c>
      <c r="Z21" s="59">
        <f t="shared" si="17"/>
        <v>0</v>
      </c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</row>
    <row r="22" spans="1:231" s="53" customFormat="1">
      <c r="A22" s="64" t="s">
        <v>58</v>
      </c>
      <c r="B22" s="64" t="s">
        <v>114</v>
      </c>
      <c r="C22" s="64" t="s">
        <v>150</v>
      </c>
      <c r="D22" s="64" t="s">
        <v>197</v>
      </c>
      <c r="E22" s="106">
        <v>2016</v>
      </c>
      <c r="F22" s="106"/>
      <c r="G22" s="112" t="s">
        <v>155</v>
      </c>
      <c r="H22" s="106" t="s">
        <v>155</v>
      </c>
      <c r="I22" s="106"/>
      <c r="J22" s="106" t="s">
        <v>155</v>
      </c>
      <c r="K22" s="68">
        <f t="shared" ref="K22:K50" si="18">ROUND(O22*ign/igo,afrind)</f>
        <v>0</v>
      </c>
      <c r="L22" s="69">
        <f t="shared" ref="L22:L50" si="19">ROUND(P22*iin/iio,afrind)</f>
        <v>0</v>
      </c>
      <c r="M22" s="83">
        <f t="shared" si="2"/>
        <v>0</v>
      </c>
      <c r="N22" s="70" t="e">
        <f t="shared" si="11"/>
        <v>#REF!</v>
      </c>
      <c r="O22" s="68">
        <v>0</v>
      </c>
      <c r="P22" s="69">
        <v>0</v>
      </c>
      <c r="Q22" s="70">
        <f t="shared" si="12"/>
        <v>0</v>
      </c>
      <c r="R22" s="16">
        <v>0</v>
      </c>
      <c r="S22" s="17">
        <v>0</v>
      </c>
      <c r="T22" s="58">
        <f t="shared" si="13"/>
        <v>0</v>
      </c>
      <c r="U22" s="16">
        <f t="shared" si="14"/>
        <v>0</v>
      </c>
      <c r="V22" s="17">
        <f t="shared" si="6"/>
        <v>0</v>
      </c>
      <c r="W22" s="58">
        <f t="shared" si="15"/>
        <v>0</v>
      </c>
      <c r="X22" s="16">
        <f>O22-R22</f>
        <v>0</v>
      </c>
      <c r="Y22" s="17">
        <f t="shared" si="9"/>
        <v>0</v>
      </c>
      <c r="Z22" s="59">
        <f t="shared" si="17"/>
        <v>0</v>
      </c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</row>
    <row r="23" spans="1:231" s="53" customFormat="1">
      <c r="A23" s="64" t="s">
        <v>59</v>
      </c>
      <c r="B23" s="64" t="s">
        <v>115</v>
      </c>
      <c r="C23" s="64" t="s">
        <v>146</v>
      </c>
      <c r="D23" s="64" t="s">
        <v>197</v>
      </c>
      <c r="E23" s="106">
        <v>2016</v>
      </c>
      <c r="F23" s="106"/>
      <c r="G23" s="112" t="s">
        <v>155</v>
      </c>
      <c r="H23" s="106" t="s">
        <v>155</v>
      </c>
      <c r="I23" s="106"/>
      <c r="J23" s="106" t="s">
        <v>155</v>
      </c>
      <c r="K23" s="68">
        <f t="shared" si="18"/>
        <v>260000</v>
      </c>
      <c r="L23" s="69">
        <f t="shared" si="19"/>
        <v>0</v>
      </c>
      <c r="M23" s="83">
        <f t="shared" ref="M23:M51" si="20">SUM(K23:L23)</f>
        <v>260000</v>
      </c>
      <c r="N23" s="70" t="e">
        <f t="shared" si="11"/>
        <v>#REF!</v>
      </c>
      <c r="O23" s="68">
        <v>260000</v>
      </c>
      <c r="P23" s="69">
        <v>0</v>
      </c>
      <c r="Q23" s="70">
        <f t="shared" si="12"/>
        <v>260000</v>
      </c>
      <c r="R23" s="16">
        <v>260000</v>
      </c>
      <c r="S23" s="17">
        <v>0</v>
      </c>
      <c r="T23" s="58">
        <f t="shared" si="13"/>
        <v>260000</v>
      </c>
      <c r="U23" s="16">
        <f t="shared" si="14"/>
        <v>0</v>
      </c>
      <c r="V23" s="17">
        <f t="shared" si="6"/>
        <v>0</v>
      </c>
      <c r="W23" s="58">
        <f t="shared" si="15"/>
        <v>0</v>
      </c>
      <c r="X23" s="16">
        <f t="shared" si="16"/>
        <v>0</v>
      </c>
      <c r="Y23" s="17">
        <f t="shared" si="9"/>
        <v>0</v>
      </c>
      <c r="Z23" s="59">
        <f t="shared" si="17"/>
        <v>0</v>
      </c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</row>
    <row r="24" spans="1:231" s="53" customFormat="1" ht="22.5">
      <c r="A24" s="64" t="s">
        <v>60</v>
      </c>
      <c r="B24" s="64" t="s">
        <v>116</v>
      </c>
      <c r="C24" s="64" t="s">
        <v>151</v>
      </c>
      <c r="D24" s="64" t="s">
        <v>198</v>
      </c>
      <c r="E24" s="106">
        <v>2016</v>
      </c>
      <c r="F24" s="106"/>
      <c r="G24" s="112" t="s">
        <v>155</v>
      </c>
      <c r="H24" s="106" t="s">
        <v>155</v>
      </c>
      <c r="I24" s="106"/>
      <c r="J24" s="106" t="s">
        <v>155</v>
      </c>
      <c r="K24" s="68">
        <f t="shared" si="18"/>
        <v>353000</v>
      </c>
      <c r="L24" s="69">
        <f t="shared" si="19"/>
        <v>0</v>
      </c>
      <c r="M24" s="83">
        <f t="shared" si="20"/>
        <v>353000</v>
      </c>
      <c r="N24" s="70" t="e">
        <f t="shared" si="11"/>
        <v>#REF!</v>
      </c>
      <c r="O24" s="68">
        <v>353000</v>
      </c>
      <c r="P24" s="69">
        <v>0</v>
      </c>
      <c r="Q24" s="70">
        <f t="shared" si="12"/>
        <v>353000</v>
      </c>
      <c r="R24" s="16">
        <v>353000</v>
      </c>
      <c r="S24" s="17">
        <v>0</v>
      </c>
      <c r="T24" s="58">
        <f t="shared" si="13"/>
        <v>353000</v>
      </c>
      <c r="U24" s="16">
        <f t="shared" si="14"/>
        <v>0</v>
      </c>
      <c r="V24" s="17">
        <f t="shared" si="6"/>
        <v>0</v>
      </c>
      <c r="W24" s="58">
        <f t="shared" si="15"/>
        <v>0</v>
      </c>
      <c r="X24" s="16">
        <f t="shared" si="16"/>
        <v>0</v>
      </c>
      <c r="Y24" s="17">
        <f t="shared" si="9"/>
        <v>0</v>
      </c>
      <c r="Z24" s="59">
        <f t="shared" si="17"/>
        <v>0</v>
      </c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</row>
    <row r="25" spans="1:231" s="53" customFormat="1">
      <c r="A25" s="64" t="s">
        <v>61</v>
      </c>
      <c r="B25" s="64" t="s">
        <v>117</v>
      </c>
      <c r="C25" s="64" t="s">
        <v>148</v>
      </c>
      <c r="D25" s="64" t="s">
        <v>193</v>
      </c>
      <c r="E25" s="106">
        <v>2016</v>
      </c>
      <c r="F25" s="106"/>
      <c r="G25" s="112" t="s">
        <v>155</v>
      </c>
      <c r="H25" s="106" t="s">
        <v>155</v>
      </c>
      <c r="I25" s="106"/>
      <c r="J25" s="106" t="s">
        <v>155</v>
      </c>
      <c r="K25" s="68">
        <f t="shared" si="18"/>
        <v>0</v>
      </c>
      <c r="L25" s="69">
        <f t="shared" si="19"/>
        <v>0</v>
      </c>
      <c r="M25" s="83">
        <f t="shared" si="20"/>
        <v>0</v>
      </c>
      <c r="N25" s="70" t="e">
        <f t="shared" si="11"/>
        <v>#REF!</v>
      </c>
      <c r="O25" s="68">
        <v>0</v>
      </c>
      <c r="P25" s="69">
        <v>0</v>
      </c>
      <c r="Q25" s="70">
        <f t="shared" si="12"/>
        <v>0</v>
      </c>
      <c r="R25" s="16">
        <v>0</v>
      </c>
      <c r="S25" s="17">
        <v>0</v>
      </c>
      <c r="T25" s="58">
        <f t="shared" si="13"/>
        <v>0</v>
      </c>
      <c r="U25" s="16">
        <f t="shared" si="14"/>
        <v>0</v>
      </c>
      <c r="V25" s="17">
        <f t="shared" si="6"/>
        <v>0</v>
      </c>
      <c r="W25" s="58">
        <f t="shared" si="15"/>
        <v>0</v>
      </c>
      <c r="X25" s="16">
        <f t="shared" si="16"/>
        <v>0</v>
      </c>
      <c r="Y25" s="17">
        <f t="shared" si="9"/>
        <v>0</v>
      </c>
      <c r="Z25" s="59">
        <f t="shared" si="17"/>
        <v>0</v>
      </c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</row>
    <row r="26" spans="1:231" s="53" customFormat="1">
      <c r="A26" s="64" t="s">
        <v>62</v>
      </c>
      <c r="B26" s="64" t="s">
        <v>118</v>
      </c>
      <c r="C26" s="64" t="s">
        <v>148</v>
      </c>
      <c r="D26" s="64" t="s">
        <v>193</v>
      </c>
      <c r="E26" s="106">
        <v>2016</v>
      </c>
      <c r="F26" s="106"/>
      <c r="G26" s="112" t="s">
        <v>155</v>
      </c>
      <c r="H26" s="106" t="s">
        <v>155</v>
      </c>
      <c r="I26" s="106"/>
      <c r="J26" s="106" t="s">
        <v>155</v>
      </c>
      <c r="K26" s="68">
        <f t="shared" si="18"/>
        <v>423000</v>
      </c>
      <c r="L26" s="69">
        <f t="shared" si="19"/>
        <v>0</v>
      </c>
      <c r="M26" s="83">
        <f t="shared" si="20"/>
        <v>423000</v>
      </c>
      <c r="N26" s="70" t="e">
        <f t="shared" si="11"/>
        <v>#REF!</v>
      </c>
      <c r="O26" s="68">
        <v>423000</v>
      </c>
      <c r="P26" s="69">
        <v>0</v>
      </c>
      <c r="Q26" s="70">
        <f t="shared" si="12"/>
        <v>423000</v>
      </c>
      <c r="R26" s="16">
        <v>423000</v>
      </c>
      <c r="S26" s="17">
        <v>0</v>
      </c>
      <c r="T26" s="58">
        <f t="shared" si="13"/>
        <v>423000</v>
      </c>
      <c r="U26" s="16">
        <f t="shared" si="14"/>
        <v>0</v>
      </c>
      <c r="V26" s="17">
        <f t="shared" si="6"/>
        <v>0</v>
      </c>
      <c r="W26" s="58">
        <f t="shared" si="15"/>
        <v>0</v>
      </c>
      <c r="X26" s="16">
        <f t="shared" si="16"/>
        <v>0</v>
      </c>
      <c r="Y26" s="17">
        <f t="shared" si="9"/>
        <v>0</v>
      </c>
      <c r="Z26" s="59">
        <f t="shared" si="17"/>
        <v>0</v>
      </c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</row>
    <row r="27" spans="1:231" s="53" customFormat="1" ht="22.5">
      <c r="A27" s="64" t="s">
        <v>63</v>
      </c>
      <c r="B27" s="64" t="s">
        <v>119</v>
      </c>
      <c r="C27" s="64" t="s">
        <v>148</v>
      </c>
      <c r="D27" s="64" t="s">
        <v>193</v>
      </c>
      <c r="E27" s="106">
        <v>2016</v>
      </c>
      <c r="F27" s="106"/>
      <c r="G27" s="112" t="s">
        <v>155</v>
      </c>
      <c r="H27" s="106" t="s">
        <v>155</v>
      </c>
      <c r="I27" s="106"/>
      <c r="J27" s="106" t="s">
        <v>155</v>
      </c>
      <c r="K27" s="68">
        <f t="shared" si="18"/>
        <v>294000</v>
      </c>
      <c r="L27" s="69">
        <f t="shared" si="19"/>
        <v>0</v>
      </c>
      <c r="M27" s="83">
        <f t="shared" si="20"/>
        <v>294000</v>
      </c>
      <c r="N27" s="70" t="e">
        <f t="shared" si="11"/>
        <v>#REF!</v>
      </c>
      <c r="O27" s="68">
        <v>294000</v>
      </c>
      <c r="P27" s="69">
        <v>0</v>
      </c>
      <c r="Q27" s="70">
        <f t="shared" si="12"/>
        <v>294000</v>
      </c>
      <c r="R27" s="16">
        <v>294000</v>
      </c>
      <c r="S27" s="17">
        <v>0</v>
      </c>
      <c r="T27" s="58">
        <f t="shared" si="13"/>
        <v>294000</v>
      </c>
      <c r="U27" s="16">
        <f t="shared" si="14"/>
        <v>0</v>
      </c>
      <c r="V27" s="17">
        <f t="shared" si="6"/>
        <v>0</v>
      </c>
      <c r="W27" s="58">
        <f t="shared" si="15"/>
        <v>0</v>
      </c>
      <c r="X27" s="16">
        <f t="shared" si="16"/>
        <v>0</v>
      </c>
      <c r="Y27" s="17">
        <f t="shared" si="9"/>
        <v>0</v>
      </c>
      <c r="Z27" s="59">
        <f t="shared" si="17"/>
        <v>0</v>
      </c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</row>
    <row r="28" spans="1:231" s="53" customFormat="1">
      <c r="A28" s="64" t="s">
        <v>64</v>
      </c>
      <c r="B28" s="64" t="s">
        <v>120</v>
      </c>
      <c r="C28" s="64" t="s">
        <v>149</v>
      </c>
      <c r="D28" s="64" t="s">
        <v>193</v>
      </c>
      <c r="E28" s="106">
        <v>2016</v>
      </c>
      <c r="F28" s="106"/>
      <c r="G28" s="112" t="s">
        <v>155</v>
      </c>
      <c r="H28" s="106" t="s">
        <v>155</v>
      </c>
      <c r="I28" s="106"/>
      <c r="J28" s="106" t="s">
        <v>155</v>
      </c>
      <c r="K28" s="68">
        <f t="shared" si="18"/>
        <v>900000</v>
      </c>
      <c r="L28" s="69">
        <f t="shared" si="19"/>
        <v>0</v>
      </c>
      <c r="M28" s="83">
        <f t="shared" si="20"/>
        <v>900000</v>
      </c>
      <c r="N28" s="70" t="e">
        <f t="shared" si="11"/>
        <v>#REF!</v>
      </c>
      <c r="O28" s="68">
        <v>900000</v>
      </c>
      <c r="P28" s="69">
        <v>0</v>
      </c>
      <c r="Q28" s="70">
        <f t="shared" si="12"/>
        <v>900000</v>
      </c>
      <c r="R28" s="16">
        <v>900000</v>
      </c>
      <c r="S28" s="17">
        <v>0</v>
      </c>
      <c r="T28" s="58">
        <f t="shared" si="13"/>
        <v>900000</v>
      </c>
      <c r="U28" s="16">
        <f t="shared" si="14"/>
        <v>0</v>
      </c>
      <c r="V28" s="17">
        <f t="shared" si="6"/>
        <v>0</v>
      </c>
      <c r="W28" s="58">
        <f t="shared" si="15"/>
        <v>0</v>
      </c>
      <c r="X28" s="16">
        <f t="shared" si="16"/>
        <v>0</v>
      </c>
      <c r="Y28" s="17">
        <f t="shared" si="9"/>
        <v>0</v>
      </c>
      <c r="Z28" s="59">
        <f t="shared" si="17"/>
        <v>0</v>
      </c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</row>
    <row r="29" spans="1:231" s="53" customFormat="1" ht="47.1" customHeight="1">
      <c r="A29" s="64" t="s">
        <v>65</v>
      </c>
      <c r="B29" s="64" t="s">
        <v>121</v>
      </c>
      <c r="C29" s="64" t="s">
        <v>146</v>
      </c>
      <c r="D29" s="64" t="s">
        <v>193</v>
      </c>
      <c r="E29" s="106">
        <v>2016</v>
      </c>
      <c r="F29" s="106"/>
      <c r="G29" s="112" t="s">
        <v>155</v>
      </c>
      <c r="H29" s="106" t="s">
        <v>155</v>
      </c>
      <c r="I29" s="106"/>
      <c r="J29" s="106" t="s">
        <v>155</v>
      </c>
      <c r="K29" s="68">
        <f t="shared" si="18"/>
        <v>3831000</v>
      </c>
      <c r="L29" s="69">
        <f t="shared" si="19"/>
        <v>0</v>
      </c>
      <c r="M29" s="83">
        <f t="shared" si="20"/>
        <v>3831000</v>
      </c>
      <c r="N29" s="70" t="e">
        <f t="shared" si="11"/>
        <v>#REF!</v>
      </c>
      <c r="O29" s="68">
        <v>3831000</v>
      </c>
      <c r="P29" s="69">
        <v>0</v>
      </c>
      <c r="Q29" s="70">
        <f t="shared" si="12"/>
        <v>3831000</v>
      </c>
      <c r="R29" s="16">
        <v>3831000</v>
      </c>
      <c r="S29" s="17">
        <v>0</v>
      </c>
      <c r="T29" s="58">
        <f t="shared" si="13"/>
        <v>3831000</v>
      </c>
      <c r="U29" s="16">
        <f t="shared" si="14"/>
        <v>0</v>
      </c>
      <c r="V29" s="17">
        <f t="shared" si="6"/>
        <v>0</v>
      </c>
      <c r="W29" s="58">
        <f t="shared" si="15"/>
        <v>0</v>
      </c>
      <c r="X29" s="16">
        <f t="shared" si="16"/>
        <v>0</v>
      </c>
      <c r="Y29" s="17">
        <f t="shared" si="9"/>
        <v>0</v>
      </c>
      <c r="Z29" s="59">
        <f t="shared" si="17"/>
        <v>0</v>
      </c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</row>
    <row r="30" spans="1:231" s="53" customFormat="1">
      <c r="A30" s="64" t="s">
        <v>66</v>
      </c>
      <c r="B30" s="64" t="s">
        <v>122</v>
      </c>
      <c r="C30" s="64" t="s">
        <v>146</v>
      </c>
      <c r="D30" s="64" t="s">
        <v>193</v>
      </c>
      <c r="E30" s="106">
        <v>2016</v>
      </c>
      <c r="F30" s="106"/>
      <c r="G30" s="112" t="s">
        <v>155</v>
      </c>
      <c r="H30" s="106" t="s">
        <v>155</v>
      </c>
      <c r="I30" s="106"/>
      <c r="J30" s="106" t="s">
        <v>155</v>
      </c>
      <c r="K30" s="68">
        <f t="shared" si="18"/>
        <v>1992000</v>
      </c>
      <c r="L30" s="69">
        <f t="shared" si="19"/>
        <v>0</v>
      </c>
      <c r="M30" s="83">
        <f t="shared" si="20"/>
        <v>1992000</v>
      </c>
      <c r="N30" s="70" t="e">
        <f t="shared" si="11"/>
        <v>#REF!</v>
      </c>
      <c r="O30" s="68">
        <v>1992000</v>
      </c>
      <c r="P30" s="69">
        <v>0</v>
      </c>
      <c r="Q30" s="70">
        <f t="shared" si="12"/>
        <v>1992000</v>
      </c>
      <c r="R30" s="16">
        <v>1992000</v>
      </c>
      <c r="S30" s="17">
        <v>0</v>
      </c>
      <c r="T30" s="58">
        <f t="shared" si="13"/>
        <v>1992000</v>
      </c>
      <c r="U30" s="16">
        <f t="shared" si="14"/>
        <v>0</v>
      </c>
      <c r="V30" s="17">
        <f t="shared" si="6"/>
        <v>0</v>
      </c>
      <c r="W30" s="58">
        <f t="shared" si="15"/>
        <v>0</v>
      </c>
      <c r="X30" s="16">
        <f t="shared" si="16"/>
        <v>0</v>
      </c>
      <c r="Y30" s="17">
        <f t="shared" si="9"/>
        <v>0</v>
      </c>
      <c r="Z30" s="59">
        <f t="shared" si="17"/>
        <v>0</v>
      </c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</row>
    <row r="31" spans="1:231" s="53" customFormat="1" ht="22.5">
      <c r="A31" s="64" t="s">
        <v>67</v>
      </c>
      <c r="B31" s="64" t="s">
        <v>123</v>
      </c>
      <c r="C31" s="64" t="s">
        <v>147</v>
      </c>
      <c r="D31" s="64" t="s">
        <v>193</v>
      </c>
      <c r="E31" s="106">
        <v>2016</v>
      </c>
      <c r="F31" s="106"/>
      <c r="G31" s="112" t="s">
        <v>155</v>
      </c>
      <c r="H31" s="106" t="s">
        <v>155</v>
      </c>
      <c r="I31" s="106"/>
      <c r="J31" s="106" t="s">
        <v>155</v>
      </c>
      <c r="K31" s="68">
        <f t="shared" si="18"/>
        <v>1462000</v>
      </c>
      <c r="L31" s="69">
        <f t="shared" si="19"/>
        <v>0</v>
      </c>
      <c r="M31" s="83">
        <f t="shared" si="20"/>
        <v>1462000</v>
      </c>
      <c r="N31" s="70" t="e">
        <f t="shared" si="11"/>
        <v>#REF!</v>
      </c>
      <c r="O31" s="68">
        <v>1462000</v>
      </c>
      <c r="P31" s="69">
        <v>0</v>
      </c>
      <c r="Q31" s="70">
        <f t="shared" si="12"/>
        <v>1462000</v>
      </c>
      <c r="R31" s="16">
        <v>1462000</v>
      </c>
      <c r="S31" s="17">
        <v>0</v>
      </c>
      <c r="T31" s="58">
        <f t="shared" si="13"/>
        <v>1462000</v>
      </c>
      <c r="U31" s="16">
        <f t="shared" si="14"/>
        <v>0</v>
      </c>
      <c r="V31" s="17">
        <f t="shared" si="6"/>
        <v>0</v>
      </c>
      <c r="W31" s="58">
        <f t="shared" si="15"/>
        <v>0</v>
      </c>
      <c r="X31" s="16">
        <f t="shared" si="16"/>
        <v>0</v>
      </c>
      <c r="Y31" s="17">
        <f t="shared" si="9"/>
        <v>0</v>
      </c>
      <c r="Z31" s="59">
        <f t="shared" si="17"/>
        <v>0</v>
      </c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</row>
    <row r="32" spans="1:231" s="53" customFormat="1" ht="22.5">
      <c r="A32" s="64" t="s">
        <v>68</v>
      </c>
      <c r="B32" s="64" t="s">
        <v>124</v>
      </c>
      <c r="C32" s="64" t="s">
        <v>147</v>
      </c>
      <c r="D32" s="64" t="s">
        <v>193</v>
      </c>
      <c r="E32" s="106">
        <v>2016</v>
      </c>
      <c r="F32" s="106"/>
      <c r="G32" s="112" t="s">
        <v>155</v>
      </c>
      <c r="H32" s="106" t="s">
        <v>155</v>
      </c>
      <c r="I32" s="106"/>
      <c r="J32" s="106" t="s">
        <v>155</v>
      </c>
      <c r="K32" s="68">
        <f t="shared" si="18"/>
        <v>1220000</v>
      </c>
      <c r="L32" s="69">
        <f t="shared" si="19"/>
        <v>0</v>
      </c>
      <c r="M32" s="83">
        <f t="shared" si="20"/>
        <v>1220000</v>
      </c>
      <c r="N32" s="70" t="e">
        <f t="shared" si="11"/>
        <v>#REF!</v>
      </c>
      <c r="O32" s="68">
        <v>1220000</v>
      </c>
      <c r="P32" s="69">
        <v>0</v>
      </c>
      <c r="Q32" s="70">
        <f t="shared" si="12"/>
        <v>1220000</v>
      </c>
      <c r="R32" s="16">
        <v>1220000</v>
      </c>
      <c r="S32" s="17">
        <v>0</v>
      </c>
      <c r="T32" s="58">
        <f t="shared" si="13"/>
        <v>1220000</v>
      </c>
      <c r="U32" s="16">
        <f t="shared" si="14"/>
        <v>0</v>
      </c>
      <c r="V32" s="17">
        <f t="shared" si="6"/>
        <v>0</v>
      </c>
      <c r="W32" s="58">
        <f t="shared" si="15"/>
        <v>0</v>
      </c>
      <c r="X32" s="16">
        <f t="shared" si="16"/>
        <v>0</v>
      </c>
      <c r="Y32" s="17">
        <f t="shared" si="9"/>
        <v>0</v>
      </c>
      <c r="Z32" s="59">
        <f t="shared" si="17"/>
        <v>0</v>
      </c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</row>
    <row r="33" spans="1:231" s="53" customFormat="1">
      <c r="A33" s="64" t="s">
        <v>70</v>
      </c>
      <c r="B33" s="64" t="s">
        <v>125</v>
      </c>
      <c r="C33" s="64" t="s">
        <v>148</v>
      </c>
      <c r="D33" s="64" t="s">
        <v>193</v>
      </c>
      <c r="E33" s="106">
        <v>2016</v>
      </c>
      <c r="F33" s="106"/>
      <c r="G33" s="112" t="s">
        <v>155</v>
      </c>
      <c r="H33" s="106" t="s">
        <v>155</v>
      </c>
      <c r="I33" s="106"/>
      <c r="J33" s="106" t="s">
        <v>155</v>
      </c>
      <c r="K33" s="68">
        <f t="shared" si="18"/>
        <v>479000</v>
      </c>
      <c r="L33" s="69">
        <f t="shared" si="19"/>
        <v>0</v>
      </c>
      <c r="M33" s="83">
        <f t="shared" si="20"/>
        <v>479000</v>
      </c>
      <c r="N33" s="70" t="e">
        <f t="shared" si="11"/>
        <v>#REF!</v>
      </c>
      <c r="O33" s="68">
        <v>479000</v>
      </c>
      <c r="P33" s="69">
        <v>0</v>
      </c>
      <c r="Q33" s="70">
        <f t="shared" si="12"/>
        <v>479000</v>
      </c>
      <c r="R33" s="16">
        <v>479000</v>
      </c>
      <c r="S33" s="17">
        <v>0</v>
      </c>
      <c r="T33" s="58">
        <f t="shared" si="13"/>
        <v>479000</v>
      </c>
      <c r="U33" s="16">
        <f t="shared" si="14"/>
        <v>0</v>
      </c>
      <c r="V33" s="17">
        <f t="shared" si="6"/>
        <v>0</v>
      </c>
      <c r="W33" s="58">
        <f t="shared" si="15"/>
        <v>0</v>
      </c>
      <c r="X33" s="16">
        <f t="shared" si="16"/>
        <v>0</v>
      </c>
      <c r="Y33" s="17">
        <f t="shared" si="9"/>
        <v>0</v>
      </c>
      <c r="Z33" s="59">
        <f t="shared" si="17"/>
        <v>0</v>
      </c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</row>
    <row r="34" spans="1:231" s="53" customFormat="1">
      <c r="A34" s="64" t="s">
        <v>72</v>
      </c>
      <c r="B34" s="64" t="s">
        <v>127</v>
      </c>
      <c r="C34" s="64" t="s">
        <v>148</v>
      </c>
      <c r="D34" s="64" t="s">
        <v>199</v>
      </c>
      <c r="E34" s="106">
        <v>2019</v>
      </c>
      <c r="F34" s="106"/>
      <c r="G34" s="112" t="s">
        <v>155</v>
      </c>
      <c r="H34" s="106" t="s">
        <v>155</v>
      </c>
      <c r="I34" s="106"/>
      <c r="J34" s="106" t="s">
        <v>155</v>
      </c>
      <c r="K34" s="68">
        <f t="shared" si="18"/>
        <v>79000</v>
      </c>
      <c r="L34" s="69">
        <f t="shared" si="19"/>
        <v>16000</v>
      </c>
      <c r="M34" s="83">
        <f t="shared" si="20"/>
        <v>95000</v>
      </c>
      <c r="N34" s="70" t="e">
        <f t="shared" si="11"/>
        <v>#REF!</v>
      </c>
      <c r="O34" s="68">
        <v>79000</v>
      </c>
      <c r="P34" s="69">
        <v>16000</v>
      </c>
      <c r="Q34" s="70">
        <f t="shared" si="12"/>
        <v>95000</v>
      </c>
      <c r="R34" s="16">
        <v>79000</v>
      </c>
      <c r="S34" s="17">
        <v>16000</v>
      </c>
      <c r="T34" s="58">
        <f t="shared" si="13"/>
        <v>95000</v>
      </c>
      <c r="U34" s="16">
        <f t="shared" si="14"/>
        <v>0</v>
      </c>
      <c r="V34" s="17">
        <f t="shared" si="6"/>
        <v>0</v>
      </c>
      <c r="W34" s="58">
        <f t="shared" si="15"/>
        <v>0</v>
      </c>
      <c r="X34" s="16">
        <f t="shared" si="16"/>
        <v>0</v>
      </c>
      <c r="Y34" s="17">
        <f t="shared" si="9"/>
        <v>0</v>
      </c>
      <c r="Z34" s="59">
        <f t="shared" si="17"/>
        <v>0</v>
      </c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</row>
    <row r="35" spans="1:231" s="53" customFormat="1">
      <c r="A35" s="64" t="s">
        <v>73</v>
      </c>
      <c r="B35" s="64" t="s">
        <v>128</v>
      </c>
      <c r="C35" s="64" t="s">
        <v>146</v>
      </c>
      <c r="D35" s="64" t="s">
        <v>200</v>
      </c>
      <c r="E35" s="106">
        <v>2016</v>
      </c>
      <c r="F35" s="106"/>
      <c r="G35" s="112" t="s">
        <v>155</v>
      </c>
      <c r="H35" s="106" t="s">
        <v>155</v>
      </c>
      <c r="I35" s="106"/>
      <c r="J35" s="106" t="s">
        <v>155</v>
      </c>
      <c r="K35" s="68">
        <f t="shared" si="18"/>
        <v>1018000</v>
      </c>
      <c r="L35" s="69">
        <f t="shared" si="19"/>
        <v>0</v>
      </c>
      <c r="M35" s="83">
        <f t="shared" si="20"/>
        <v>1018000</v>
      </c>
      <c r="N35" s="70" t="e">
        <f t="shared" si="11"/>
        <v>#REF!</v>
      </c>
      <c r="O35" s="68">
        <v>1018000</v>
      </c>
      <c r="P35" s="69">
        <v>0</v>
      </c>
      <c r="Q35" s="70">
        <f t="shared" si="12"/>
        <v>1018000</v>
      </c>
      <c r="R35" s="16">
        <v>1018000</v>
      </c>
      <c r="S35" s="17">
        <v>0</v>
      </c>
      <c r="T35" s="58">
        <f t="shared" si="13"/>
        <v>1018000</v>
      </c>
      <c r="U35" s="16">
        <f t="shared" si="14"/>
        <v>0</v>
      </c>
      <c r="V35" s="17">
        <f t="shared" si="6"/>
        <v>0</v>
      </c>
      <c r="W35" s="58">
        <f t="shared" si="15"/>
        <v>0</v>
      </c>
      <c r="X35" s="16">
        <f t="shared" si="16"/>
        <v>0</v>
      </c>
      <c r="Y35" s="17">
        <f t="shared" si="9"/>
        <v>0</v>
      </c>
      <c r="Z35" s="59">
        <f t="shared" si="17"/>
        <v>0</v>
      </c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</row>
    <row r="36" spans="1:231" s="53" customFormat="1">
      <c r="A36" s="64" t="s">
        <v>74</v>
      </c>
      <c r="B36" s="64" t="s">
        <v>116</v>
      </c>
      <c r="C36" s="64" t="s">
        <v>146</v>
      </c>
      <c r="D36" s="64" t="s">
        <v>200</v>
      </c>
      <c r="E36" s="106">
        <v>2016</v>
      </c>
      <c r="F36" s="106"/>
      <c r="G36" s="112" t="s">
        <v>155</v>
      </c>
      <c r="H36" s="106" t="s">
        <v>155</v>
      </c>
      <c r="I36" s="106"/>
      <c r="J36" s="106" t="s">
        <v>156</v>
      </c>
      <c r="K36" s="68">
        <f t="shared" si="18"/>
        <v>323000</v>
      </c>
      <c r="L36" s="69">
        <f t="shared" si="19"/>
        <v>0</v>
      </c>
      <c r="M36" s="83">
        <f t="shared" si="20"/>
        <v>323000</v>
      </c>
      <c r="N36" s="70" t="e">
        <f t="shared" si="11"/>
        <v>#REF!</v>
      </c>
      <c r="O36" s="68">
        <v>323000</v>
      </c>
      <c r="P36" s="69">
        <v>0</v>
      </c>
      <c r="Q36" s="70">
        <f t="shared" si="12"/>
        <v>323000</v>
      </c>
      <c r="R36" s="16">
        <v>323000</v>
      </c>
      <c r="S36" s="17">
        <v>0</v>
      </c>
      <c r="T36" s="58">
        <f t="shared" si="13"/>
        <v>323000</v>
      </c>
      <c r="U36" s="16">
        <f t="shared" si="14"/>
        <v>0</v>
      </c>
      <c r="V36" s="17">
        <f t="shared" si="6"/>
        <v>0</v>
      </c>
      <c r="W36" s="58">
        <f t="shared" si="15"/>
        <v>0</v>
      </c>
      <c r="X36" s="16">
        <f t="shared" si="16"/>
        <v>0</v>
      </c>
      <c r="Y36" s="17">
        <f t="shared" si="9"/>
        <v>0</v>
      </c>
      <c r="Z36" s="59">
        <f t="shared" si="17"/>
        <v>0</v>
      </c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</row>
    <row r="37" spans="1:231" s="53" customFormat="1" ht="22.5">
      <c r="A37" s="64" t="s">
        <v>75</v>
      </c>
      <c r="B37" s="64" t="s">
        <v>129</v>
      </c>
      <c r="C37" s="64" t="s">
        <v>146</v>
      </c>
      <c r="D37" s="64" t="s">
        <v>201</v>
      </c>
      <c r="E37" s="106">
        <v>2016</v>
      </c>
      <c r="F37" s="106"/>
      <c r="G37" s="112" t="s">
        <v>155</v>
      </c>
      <c r="H37" s="106" t="s">
        <v>155</v>
      </c>
      <c r="I37" s="106"/>
      <c r="J37" s="106" t="s">
        <v>155</v>
      </c>
      <c r="K37" s="68">
        <f t="shared" si="18"/>
        <v>190000</v>
      </c>
      <c r="L37" s="69">
        <f t="shared" si="19"/>
        <v>0</v>
      </c>
      <c r="M37" s="83">
        <f t="shared" si="20"/>
        <v>190000</v>
      </c>
      <c r="N37" s="70" t="e">
        <f t="shared" si="11"/>
        <v>#REF!</v>
      </c>
      <c r="O37" s="68">
        <v>190000</v>
      </c>
      <c r="P37" s="69">
        <v>0</v>
      </c>
      <c r="Q37" s="70">
        <f t="shared" si="12"/>
        <v>190000</v>
      </c>
      <c r="R37" s="16">
        <v>190000</v>
      </c>
      <c r="S37" s="17">
        <v>0</v>
      </c>
      <c r="T37" s="58">
        <f t="shared" si="13"/>
        <v>190000</v>
      </c>
      <c r="U37" s="16">
        <f t="shared" si="14"/>
        <v>0</v>
      </c>
      <c r="V37" s="17">
        <f t="shared" si="6"/>
        <v>0</v>
      </c>
      <c r="W37" s="58">
        <f t="shared" si="15"/>
        <v>0</v>
      </c>
      <c r="X37" s="16">
        <f t="shared" si="16"/>
        <v>0</v>
      </c>
      <c r="Y37" s="17">
        <f t="shared" si="9"/>
        <v>0</v>
      </c>
      <c r="Z37" s="59">
        <f t="shared" si="17"/>
        <v>0</v>
      </c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</row>
    <row r="38" spans="1:231" s="53" customFormat="1">
      <c r="A38" s="64" t="s">
        <v>76</v>
      </c>
      <c r="B38" s="64" t="s">
        <v>130</v>
      </c>
      <c r="C38" s="64" t="s">
        <v>146</v>
      </c>
      <c r="D38" s="64" t="s">
        <v>201</v>
      </c>
      <c r="E38" s="106">
        <v>2016</v>
      </c>
      <c r="F38" s="106"/>
      <c r="G38" s="112" t="s">
        <v>155</v>
      </c>
      <c r="H38" s="106" t="s">
        <v>155</v>
      </c>
      <c r="I38" s="106"/>
      <c r="J38" s="106" t="s">
        <v>155</v>
      </c>
      <c r="K38" s="68">
        <f t="shared" si="18"/>
        <v>128000</v>
      </c>
      <c r="L38" s="69">
        <f t="shared" si="19"/>
        <v>0</v>
      </c>
      <c r="M38" s="83">
        <f t="shared" si="20"/>
        <v>128000</v>
      </c>
      <c r="N38" s="70" t="e">
        <f t="shared" si="11"/>
        <v>#REF!</v>
      </c>
      <c r="O38" s="68">
        <v>128000</v>
      </c>
      <c r="P38" s="69">
        <v>0</v>
      </c>
      <c r="Q38" s="70">
        <f t="shared" si="12"/>
        <v>128000</v>
      </c>
      <c r="R38" s="16">
        <v>128000</v>
      </c>
      <c r="S38" s="17">
        <v>0</v>
      </c>
      <c r="T38" s="58">
        <f t="shared" si="13"/>
        <v>128000</v>
      </c>
      <c r="U38" s="16">
        <f t="shared" si="14"/>
        <v>0</v>
      </c>
      <c r="V38" s="17">
        <f t="shared" ref="V38:V75" si="21">L38-P38</f>
        <v>0</v>
      </c>
      <c r="W38" s="58">
        <f t="shared" si="15"/>
        <v>0</v>
      </c>
      <c r="X38" s="16">
        <f t="shared" si="16"/>
        <v>0</v>
      </c>
      <c r="Y38" s="17">
        <f t="shared" ref="Y38:Y75" si="22">P38-S38</f>
        <v>0</v>
      </c>
      <c r="Z38" s="59">
        <f t="shared" si="17"/>
        <v>0</v>
      </c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</row>
    <row r="39" spans="1:231" s="53" customFormat="1">
      <c r="A39" s="64" t="s">
        <v>77</v>
      </c>
      <c r="B39" s="64" t="s">
        <v>130</v>
      </c>
      <c r="C39" s="64" t="s">
        <v>146</v>
      </c>
      <c r="D39" s="64" t="s">
        <v>201</v>
      </c>
      <c r="E39" s="106">
        <v>2016</v>
      </c>
      <c r="F39" s="106"/>
      <c r="G39" s="112" t="s">
        <v>155</v>
      </c>
      <c r="H39" s="106" t="s">
        <v>155</v>
      </c>
      <c r="I39" s="106"/>
      <c r="J39" s="106" t="s">
        <v>155</v>
      </c>
      <c r="K39" s="68">
        <f t="shared" si="18"/>
        <v>105000</v>
      </c>
      <c r="L39" s="69">
        <f t="shared" si="19"/>
        <v>0</v>
      </c>
      <c r="M39" s="83">
        <f t="shared" si="20"/>
        <v>105000</v>
      </c>
      <c r="N39" s="70" t="e">
        <f t="shared" si="11"/>
        <v>#REF!</v>
      </c>
      <c r="O39" s="68">
        <v>105000</v>
      </c>
      <c r="P39" s="69">
        <v>0</v>
      </c>
      <c r="Q39" s="70">
        <f t="shared" si="12"/>
        <v>105000</v>
      </c>
      <c r="R39" s="16">
        <v>105000</v>
      </c>
      <c r="S39" s="17">
        <v>0</v>
      </c>
      <c r="T39" s="58">
        <f t="shared" si="13"/>
        <v>105000</v>
      </c>
      <c r="U39" s="16">
        <f t="shared" si="14"/>
        <v>0</v>
      </c>
      <c r="V39" s="17">
        <f t="shared" si="21"/>
        <v>0</v>
      </c>
      <c r="W39" s="58">
        <f t="shared" si="15"/>
        <v>0</v>
      </c>
      <c r="X39" s="16">
        <f t="shared" si="16"/>
        <v>0</v>
      </c>
      <c r="Y39" s="17">
        <f t="shared" si="22"/>
        <v>0</v>
      </c>
      <c r="Z39" s="59">
        <f t="shared" si="17"/>
        <v>0</v>
      </c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</row>
    <row r="40" spans="1:231" s="53" customFormat="1" ht="22.5">
      <c r="A40" s="64" t="s">
        <v>78</v>
      </c>
      <c r="B40" s="64" t="s">
        <v>131</v>
      </c>
      <c r="C40" s="64" t="s">
        <v>147</v>
      </c>
      <c r="D40" s="64" t="s">
        <v>202</v>
      </c>
      <c r="E40" s="106">
        <v>2016</v>
      </c>
      <c r="F40" s="106"/>
      <c r="G40" s="112" t="s">
        <v>155</v>
      </c>
      <c r="H40" s="106" t="s">
        <v>155</v>
      </c>
      <c r="I40" s="106"/>
      <c r="J40" s="106" t="s">
        <v>155</v>
      </c>
      <c r="K40" s="68">
        <f t="shared" si="18"/>
        <v>394000</v>
      </c>
      <c r="L40" s="69">
        <f t="shared" si="19"/>
        <v>0</v>
      </c>
      <c r="M40" s="83">
        <f t="shared" si="20"/>
        <v>394000</v>
      </c>
      <c r="N40" s="70" t="e">
        <f t="shared" si="11"/>
        <v>#REF!</v>
      </c>
      <c r="O40" s="68">
        <v>394000</v>
      </c>
      <c r="P40" s="69">
        <v>0</v>
      </c>
      <c r="Q40" s="70">
        <f t="shared" si="12"/>
        <v>394000</v>
      </c>
      <c r="R40" s="16">
        <v>394000</v>
      </c>
      <c r="S40" s="17">
        <v>0</v>
      </c>
      <c r="T40" s="58">
        <f t="shared" si="13"/>
        <v>394000</v>
      </c>
      <c r="U40" s="16">
        <f t="shared" si="14"/>
        <v>0</v>
      </c>
      <c r="V40" s="17">
        <f t="shared" si="21"/>
        <v>0</v>
      </c>
      <c r="W40" s="58">
        <f t="shared" si="15"/>
        <v>0</v>
      </c>
      <c r="X40" s="16">
        <f t="shared" si="16"/>
        <v>0</v>
      </c>
      <c r="Y40" s="17">
        <f t="shared" si="22"/>
        <v>0</v>
      </c>
      <c r="Z40" s="59">
        <f t="shared" si="17"/>
        <v>0</v>
      </c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</row>
    <row r="41" spans="1:231" s="53" customFormat="1">
      <c r="A41" s="64" t="s">
        <v>79</v>
      </c>
      <c r="B41" s="64" t="s">
        <v>132</v>
      </c>
      <c r="C41" s="64" t="s">
        <v>146</v>
      </c>
      <c r="D41" s="64" t="s">
        <v>203</v>
      </c>
      <c r="E41" s="106">
        <v>2016</v>
      </c>
      <c r="F41" s="106"/>
      <c r="G41" s="112" t="s">
        <v>155</v>
      </c>
      <c r="H41" s="106" t="s">
        <v>155</v>
      </c>
      <c r="I41" s="106"/>
      <c r="J41" s="106" t="s">
        <v>155</v>
      </c>
      <c r="K41" s="68">
        <f t="shared" si="18"/>
        <v>123000</v>
      </c>
      <c r="L41" s="69">
        <f t="shared" si="19"/>
        <v>0</v>
      </c>
      <c r="M41" s="83">
        <f t="shared" si="20"/>
        <v>123000</v>
      </c>
      <c r="N41" s="70" t="e">
        <f t="shared" si="11"/>
        <v>#REF!</v>
      </c>
      <c r="O41" s="68">
        <v>123000</v>
      </c>
      <c r="P41" s="69">
        <v>0</v>
      </c>
      <c r="Q41" s="70">
        <f t="shared" si="12"/>
        <v>123000</v>
      </c>
      <c r="R41" s="16">
        <v>123000</v>
      </c>
      <c r="S41" s="17">
        <v>0</v>
      </c>
      <c r="T41" s="58">
        <f t="shared" si="13"/>
        <v>123000</v>
      </c>
      <c r="U41" s="16">
        <f t="shared" si="14"/>
        <v>0</v>
      </c>
      <c r="V41" s="17">
        <f t="shared" si="21"/>
        <v>0</v>
      </c>
      <c r="W41" s="58">
        <f t="shared" si="15"/>
        <v>0</v>
      </c>
      <c r="X41" s="16">
        <f>O41-R41</f>
        <v>0</v>
      </c>
      <c r="Y41" s="17">
        <f t="shared" si="22"/>
        <v>0</v>
      </c>
      <c r="Z41" s="59">
        <f t="shared" si="17"/>
        <v>0</v>
      </c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</row>
    <row r="42" spans="1:231" s="53" customFormat="1">
      <c r="A42" s="64" t="s">
        <v>80</v>
      </c>
      <c r="B42" s="64" t="s">
        <v>133</v>
      </c>
      <c r="C42" s="64" t="s">
        <v>146</v>
      </c>
      <c r="D42" s="64" t="s">
        <v>203</v>
      </c>
      <c r="E42" s="106">
        <v>2016</v>
      </c>
      <c r="F42" s="106"/>
      <c r="G42" s="112" t="s">
        <v>155</v>
      </c>
      <c r="H42" s="106" t="s">
        <v>155</v>
      </c>
      <c r="I42" s="106"/>
      <c r="J42" s="106" t="s">
        <v>155</v>
      </c>
      <c r="K42" s="68">
        <f t="shared" si="18"/>
        <v>71000</v>
      </c>
      <c r="L42" s="69">
        <f t="shared" si="19"/>
        <v>0</v>
      </c>
      <c r="M42" s="83">
        <f t="shared" si="20"/>
        <v>71000</v>
      </c>
      <c r="N42" s="70" t="e">
        <f t="shared" si="11"/>
        <v>#REF!</v>
      </c>
      <c r="O42" s="68">
        <v>71000</v>
      </c>
      <c r="P42" s="69">
        <v>0</v>
      </c>
      <c r="Q42" s="70">
        <f t="shared" si="12"/>
        <v>71000</v>
      </c>
      <c r="R42" s="16">
        <v>71000</v>
      </c>
      <c r="S42" s="17">
        <v>0</v>
      </c>
      <c r="T42" s="58">
        <f t="shared" si="13"/>
        <v>71000</v>
      </c>
      <c r="U42" s="16">
        <f t="shared" si="14"/>
        <v>0</v>
      </c>
      <c r="V42" s="17">
        <f t="shared" si="21"/>
        <v>0</v>
      </c>
      <c r="W42" s="58">
        <f t="shared" si="15"/>
        <v>0</v>
      </c>
      <c r="X42" s="16">
        <f t="shared" si="16"/>
        <v>0</v>
      </c>
      <c r="Y42" s="17">
        <f t="shared" si="22"/>
        <v>0</v>
      </c>
      <c r="Z42" s="59">
        <f t="shared" si="17"/>
        <v>0</v>
      </c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</row>
    <row r="43" spans="1:231" s="53" customFormat="1">
      <c r="A43" s="64" t="s">
        <v>81</v>
      </c>
      <c r="B43" s="64" t="s">
        <v>134</v>
      </c>
      <c r="C43" s="64" t="s">
        <v>146</v>
      </c>
      <c r="D43" s="64" t="s">
        <v>203</v>
      </c>
      <c r="E43" s="106">
        <v>2016</v>
      </c>
      <c r="F43" s="106"/>
      <c r="G43" s="112" t="s">
        <v>155</v>
      </c>
      <c r="H43" s="106" t="s">
        <v>155</v>
      </c>
      <c r="I43" s="106"/>
      <c r="J43" s="106" t="s">
        <v>155</v>
      </c>
      <c r="K43" s="68">
        <f t="shared" si="18"/>
        <v>34000</v>
      </c>
      <c r="L43" s="69">
        <f t="shared" si="19"/>
        <v>0</v>
      </c>
      <c r="M43" s="83">
        <f t="shared" si="20"/>
        <v>34000</v>
      </c>
      <c r="N43" s="70" t="e">
        <f t="shared" si="11"/>
        <v>#REF!</v>
      </c>
      <c r="O43" s="68">
        <v>34000</v>
      </c>
      <c r="P43" s="69">
        <v>0</v>
      </c>
      <c r="Q43" s="70">
        <f t="shared" si="12"/>
        <v>34000</v>
      </c>
      <c r="R43" s="16">
        <v>34000</v>
      </c>
      <c r="S43" s="17">
        <v>0</v>
      </c>
      <c r="T43" s="58">
        <f t="shared" si="13"/>
        <v>34000</v>
      </c>
      <c r="U43" s="16">
        <f t="shared" si="14"/>
        <v>0</v>
      </c>
      <c r="V43" s="17">
        <f t="shared" si="21"/>
        <v>0</v>
      </c>
      <c r="W43" s="58">
        <f t="shared" si="15"/>
        <v>0</v>
      </c>
      <c r="X43" s="16">
        <f t="shared" si="16"/>
        <v>0</v>
      </c>
      <c r="Y43" s="17">
        <f t="shared" si="22"/>
        <v>0</v>
      </c>
      <c r="Z43" s="59">
        <f t="shared" si="17"/>
        <v>0</v>
      </c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</row>
    <row r="44" spans="1:231" s="53" customFormat="1">
      <c r="A44" s="64" t="s">
        <v>82</v>
      </c>
      <c r="B44" s="64" t="s">
        <v>135</v>
      </c>
      <c r="C44" s="64" t="s">
        <v>146</v>
      </c>
      <c r="D44" s="64" t="s">
        <v>203</v>
      </c>
      <c r="E44" s="106">
        <v>2016</v>
      </c>
      <c r="F44" s="106"/>
      <c r="G44" s="112" t="s">
        <v>155</v>
      </c>
      <c r="H44" s="106" t="s">
        <v>155</v>
      </c>
      <c r="I44" s="106"/>
      <c r="J44" s="106" t="s">
        <v>155</v>
      </c>
      <c r="K44" s="68">
        <f t="shared" si="18"/>
        <v>45000</v>
      </c>
      <c r="L44" s="69">
        <f t="shared" si="19"/>
        <v>0</v>
      </c>
      <c r="M44" s="83">
        <f t="shared" si="20"/>
        <v>45000</v>
      </c>
      <c r="N44" s="70" t="e">
        <f t="shared" si="11"/>
        <v>#REF!</v>
      </c>
      <c r="O44" s="68">
        <v>45000</v>
      </c>
      <c r="P44" s="69">
        <v>0</v>
      </c>
      <c r="Q44" s="70">
        <f t="shared" si="12"/>
        <v>45000</v>
      </c>
      <c r="R44" s="16">
        <v>45000</v>
      </c>
      <c r="S44" s="17">
        <v>0</v>
      </c>
      <c r="T44" s="58">
        <f t="shared" si="13"/>
        <v>45000</v>
      </c>
      <c r="U44" s="16">
        <f t="shared" si="14"/>
        <v>0</v>
      </c>
      <c r="V44" s="17">
        <f t="shared" si="21"/>
        <v>0</v>
      </c>
      <c r="W44" s="58">
        <f t="shared" si="15"/>
        <v>0</v>
      </c>
      <c r="X44" s="16">
        <f t="shared" si="16"/>
        <v>0</v>
      </c>
      <c r="Y44" s="17">
        <f t="shared" si="22"/>
        <v>0</v>
      </c>
      <c r="Z44" s="59">
        <f t="shared" si="17"/>
        <v>0</v>
      </c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</row>
    <row r="45" spans="1:231" s="53" customFormat="1">
      <c r="A45" s="64" t="s">
        <v>83</v>
      </c>
      <c r="B45" s="64" t="s">
        <v>135</v>
      </c>
      <c r="C45" s="64" t="s">
        <v>146</v>
      </c>
      <c r="D45" s="64" t="s">
        <v>203</v>
      </c>
      <c r="E45" s="106">
        <v>2016</v>
      </c>
      <c r="F45" s="106"/>
      <c r="G45" s="112" t="s">
        <v>155</v>
      </c>
      <c r="H45" s="106" t="s">
        <v>155</v>
      </c>
      <c r="I45" s="106"/>
      <c r="J45" s="106" t="s">
        <v>155</v>
      </c>
      <c r="K45" s="68">
        <f t="shared" si="18"/>
        <v>56000</v>
      </c>
      <c r="L45" s="69">
        <f t="shared" si="19"/>
        <v>0</v>
      </c>
      <c r="M45" s="83">
        <f t="shared" si="20"/>
        <v>56000</v>
      </c>
      <c r="N45" s="70" t="e">
        <f t="shared" si="11"/>
        <v>#REF!</v>
      </c>
      <c r="O45" s="68">
        <v>56000</v>
      </c>
      <c r="P45" s="69">
        <v>0</v>
      </c>
      <c r="Q45" s="70">
        <f t="shared" si="12"/>
        <v>56000</v>
      </c>
      <c r="R45" s="16">
        <v>56000</v>
      </c>
      <c r="S45" s="17">
        <v>0</v>
      </c>
      <c r="T45" s="58">
        <f t="shared" si="13"/>
        <v>56000</v>
      </c>
      <c r="U45" s="16">
        <f t="shared" si="14"/>
        <v>0</v>
      </c>
      <c r="V45" s="17">
        <f t="shared" si="21"/>
        <v>0</v>
      </c>
      <c r="W45" s="58">
        <f t="shared" si="15"/>
        <v>0</v>
      </c>
      <c r="X45" s="16">
        <f t="shared" si="16"/>
        <v>0</v>
      </c>
      <c r="Y45" s="17">
        <f t="shared" si="22"/>
        <v>0</v>
      </c>
      <c r="Z45" s="59">
        <f t="shared" si="17"/>
        <v>0</v>
      </c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</row>
    <row r="46" spans="1:231" s="53" customFormat="1">
      <c r="A46" s="64" t="s">
        <v>84</v>
      </c>
      <c r="B46" s="64" t="s">
        <v>135</v>
      </c>
      <c r="C46" s="64" t="s">
        <v>146</v>
      </c>
      <c r="D46" s="64" t="s">
        <v>203</v>
      </c>
      <c r="E46" s="106">
        <v>2016</v>
      </c>
      <c r="F46" s="106"/>
      <c r="G46" s="112" t="s">
        <v>155</v>
      </c>
      <c r="H46" s="106" t="s">
        <v>155</v>
      </c>
      <c r="I46" s="106"/>
      <c r="J46" s="106" t="s">
        <v>155</v>
      </c>
      <c r="K46" s="68">
        <f t="shared" si="18"/>
        <v>94000</v>
      </c>
      <c r="L46" s="69">
        <f t="shared" si="19"/>
        <v>0</v>
      </c>
      <c r="M46" s="83">
        <f t="shared" si="20"/>
        <v>94000</v>
      </c>
      <c r="N46" s="70" t="e">
        <f t="shared" si="11"/>
        <v>#REF!</v>
      </c>
      <c r="O46" s="68">
        <v>94000</v>
      </c>
      <c r="P46" s="69">
        <v>0</v>
      </c>
      <c r="Q46" s="70">
        <f t="shared" si="12"/>
        <v>94000</v>
      </c>
      <c r="R46" s="16">
        <v>94000</v>
      </c>
      <c r="S46" s="17">
        <v>0</v>
      </c>
      <c r="T46" s="58">
        <f t="shared" si="13"/>
        <v>94000</v>
      </c>
      <c r="U46" s="16">
        <f t="shared" si="14"/>
        <v>0</v>
      </c>
      <c r="V46" s="17">
        <f t="shared" si="21"/>
        <v>0</v>
      </c>
      <c r="W46" s="58">
        <f t="shared" si="15"/>
        <v>0</v>
      </c>
      <c r="X46" s="16">
        <f t="shared" si="16"/>
        <v>0</v>
      </c>
      <c r="Y46" s="17">
        <f t="shared" si="22"/>
        <v>0</v>
      </c>
      <c r="Z46" s="59">
        <f t="shared" si="17"/>
        <v>0</v>
      </c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</row>
    <row r="47" spans="1:231" s="53" customFormat="1">
      <c r="A47" s="64" t="s">
        <v>85</v>
      </c>
      <c r="B47" s="64" t="s">
        <v>135</v>
      </c>
      <c r="C47" s="64" t="s">
        <v>146</v>
      </c>
      <c r="D47" s="64" t="s">
        <v>203</v>
      </c>
      <c r="E47" s="106">
        <v>2016</v>
      </c>
      <c r="F47" s="106"/>
      <c r="G47" s="112" t="s">
        <v>155</v>
      </c>
      <c r="H47" s="106" t="s">
        <v>155</v>
      </c>
      <c r="I47" s="106"/>
      <c r="J47" s="106" t="s">
        <v>155</v>
      </c>
      <c r="K47" s="68">
        <f t="shared" si="18"/>
        <v>28000</v>
      </c>
      <c r="L47" s="69">
        <f t="shared" si="19"/>
        <v>0</v>
      </c>
      <c r="M47" s="83">
        <f t="shared" si="20"/>
        <v>28000</v>
      </c>
      <c r="N47" s="70" t="e">
        <f t="shared" si="11"/>
        <v>#REF!</v>
      </c>
      <c r="O47" s="68">
        <v>28000</v>
      </c>
      <c r="P47" s="69">
        <v>0</v>
      </c>
      <c r="Q47" s="70">
        <f t="shared" ref="Q47:Q75" si="23">SUM(O47:P47)</f>
        <v>28000</v>
      </c>
      <c r="R47" s="16">
        <v>28000</v>
      </c>
      <c r="S47" s="17">
        <v>0</v>
      </c>
      <c r="T47" s="58">
        <f t="shared" ref="T47:T75" si="24">SUM(R47:S47)</f>
        <v>28000</v>
      </c>
      <c r="U47" s="16">
        <f t="shared" ref="U47:U75" si="25">K47-O47</f>
        <v>0</v>
      </c>
      <c r="V47" s="17">
        <f t="shared" si="21"/>
        <v>0</v>
      </c>
      <c r="W47" s="58">
        <f t="shared" ref="W47:W75" si="26">SUM(U47:V47)</f>
        <v>0</v>
      </c>
      <c r="X47" s="16">
        <f t="shared" ref="X47:X75" si="27">O47-R47</f>
        <v>0</v>
      </c>
      <c r="Y47" s="17">
        <f t="shared" si="22"/>
        <v>0</v>
      </c>
      <c r="Z47" s="59">
        <f t="shared" ref="Z47:Z75" si="28">SUM(X47:Y47)</f>
        <v>0</v>
      </c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52"/>
      <c r="HV47" s="52"/>
      <c r="HW47" s="52"/>
    </row>
    <row r="48" spans="1:231" s="53" customFormat="1">
      <c r="A48" s="64" t="s">
        <v>86</v>
      </c>
      <c r="B48" s="64" t="s">
        <v>135</v>
      </c>
      <c r="C48" s="64" t="s">
        <v>146</v>
      </c>
      <c r="D48" s="64" t="s">
        <v>203</v>
      </c>
      <c r="E48" s="106">
        <v>2016</v>
      </c>
      <c r="F48" s="106"/>
      <c r="G48" s="112" t="s">
        <v>155</v>
      </c>
      <c r="H48" s="106" t="s">
        <v>155</v>
      </c>
      <c r="I48" s="106"/>
      <c r="J48" s="106" t="s">
        <v>155</v>
      </c>
      <c r="K48" s="68">
        <f t="shared" si="18"/>
        <v>47000</v>
      </c>
      <c r="L48" s="69">
        <f t="shared" si="19"/>
        <v>0</v>
      </c>
      <c r="M48" s="83">
        <f t="shared" si="20"/>
        <v>47000</v>
      </c>
      <c r="N48" s="70" t="e">
        <f t="shared" si="11"/>
        <v>#REF!</v>
      </c>
      <c r="O48" s="68">
        <v>47000</v>
      </c>
      <c r="P48" s="69">
        <v>0</v>
      </c>
      <c r="Q48" s="70">
        <f t="shared" si="23"/>
        <v>47000</v>
      </c>
      <c r="R48" s="16">
        <v>47000</v>
      </c>
      <c r="S48" s="17">
        <v>0</v>
      </c>
      <c r="T48" s="58">
        <f t="shared" si="24"/>
        <v>47000</v>
      </c>
      <c r="U48" s="16">
        <f t="shared" si="25"/>
        <v>0</v>
      </c>
      <c r="V48" s="17">
        <f t="shared" si="21"/>
        <v>0</v>
      </c>
      <c r="W48" s="58">
        <f t="shared" si="26"/>
        <v>0</v>
      </c>
      <c r="X48" s="16">
        <f t="shared" si="27"/>
        <v>0</v>
      </c>
      <c r="Y48" s="17">
        <f t="shared" si="22"/>
        <v>0</v>
      </c>
      <c r="Z48" s="59">
        <f t="shared" si="28"/>
        <v>0</v>
      </c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</row>
    <row r="49" spans="1:231" s="53" customFormat="1">
      <c r="A49" s="64" t="s">
        <v>87</v>
      </c>
      <c r="B49" s="64" t="s">
        <v>135</v>
      </c>
      <c r="C49" s="64" t="s">
        <v>146</v>
      </c>
      <c r="D49" s="64" t="s">
        <v>203</v>
      </c>
      <c r="E49" s="106">
        <v>2016</v>
      </c>
      <c r="F49" s="106"/>
      <c r="G49" s="112" t="s">
        <v>155</v>
      </c>
      <c r="H49" s="106" t="s">
        <v>155</v>
      </c>
      <c r="I49" s="106"/>
      <c r="J49" s="106" t="s">
        <v>155</v>
      </c>
      <c r="K49" s="68">
        <f t="shared" si="18"/>
        <v>77000</v>
      </c>
      <c r="L49" s="69">
        <f t="shared" si="19"/>
        <v>0</v>
      </c>
      <c r="M49" s="83">
        <f t="shared" si="20"/>
        <v>77000</v>
      </c>
      <c r="N49" s="70" t="e">
        <f t="shared" si="11"/>
        <v>#REF!</v>
      </c>
      <c r="O49" s="68">
        <v>77000</v>
      </c>
      <c r="P49" s="69">
        <v>0</v>
      </c>
      <c r="Q49" s="70">
        <f t="shared" si="23"/>
        <v>77000</v>
      </c>
      <c r="R49" s="16">
        <v>77000</v>
      </c>
      <c r="S49" s="17">
        <v>0</v>
      </c>
      <c r="T49" s="58">
        <f t="shared" si="24"/>
        <v>77000</v>
      </c>
      <c r="U49" s="16">
        <f t="shared" si="25"/>
        <v>0</v>
      </c>
      <c r="V49" s="17">
        <f t="shared" si="21"/>
        <v>0</v>
      </c>
      <c r="W49" s="58">
        <f t="shared" si="26"/>
        <v>0</v>
      </c>
      <c r="X49" s="16">
        <f t="shared" si="27"/>
        <v>0</v>
      </c>
      <c r="Y49" s="17">
        <f t="shared" si="22"/>
        <v>0</v>
      </c>
      <c r="Z49" s="59">
        <f t="shared" si="28"/>
        <v>0</v>
      </c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</row>
    <row r="50" spans="1:231" s="53" customFormat="1">
      <c r="A50" s="64" t="s">
        <v>88</v>
      </c>
      <c r="B50" s="64" t="s">
        <v>135</v>
      </c>
      <c r="C50" s="64" t="s">
        <v>146</v>
      </c>
      <c r="D50" s="64" t="s">
        <v>203</v>
      </c>
      <c r="E50" s="106">
        <v>2016</v>
      </c>
      <c r="F50" s="106"/>
      <c r="G50" s="112" t="s">
        <v>155</v>
      </c>
      <c r="H50" s="106" t="s">
        <v>155</v>
      </c>
      <c r="I50" s="106"/>
      <c r="J50" s="106" t="s">
        <v>155</v>
      </c>
      <c r="K50" s="68">
        <f t="shared" si="18"/>
        <v>41000</v>
      </c>
      <c r="L50" s="69">
        <f t="shared" si="19"/>
        <v>0</v>
      </c>
      <c r="M50" s="83">
        <f t="shared" si="20"/>
        <v>41000</v>
      </c>
      <c r="N50" s="70" t="e">
        <f t="shared" si="11"/>
        <v>#REF!</v>
      </c>
      <c r="O50" s="68">
        <v>41000</v>
      </c>
      <c r="P50" s="69">
        <v>0</v>
      </c>
      <c r="Q50" s="70">
        <f t="shared" si="23"/>
        <v>41000</v>
      </c>
      <c r="R50" s="16">
        <v>41000</v>
      </c>
      <c r="S50" s="17">
        <v>0</v>
      </c>
      <c r="T50" s="58">
        <f t="shared" si="24"/>
        <v>41000</v>
      </c>
      <c r="U50" s="16">
        <f t="shared" si="25"/>
        <v>0</v>
      </c>
      <c r="V50" s="17">
        <f t="shared" si="21"/>
        <v>0</v>
      </c>
      <c r="W50" s="58">
        <f t="shared" si="26"/>
        <v>0</v>
      </c>
      <c r="X50" s="16">
        <f t="shared" si="27"/>
        <v>0</v>
      </c>
      <c r="Y50" s="17">
        <f t="shared" si="22"/>
        <v>0</v>
      </c>
      <c r="Z50" s="59">
        <f t="shared" si="28"/>
        <v>0</v>
      </c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</row>
    <row r="51" spans="1:231" s="53" customFormat="1">
      <c r="A51" s="64" t="s">
        <v>89</v>
      </c>
      <c r="B51" s="64" t="s">
        <v>136</v>
      </c>
      <c r="C51" s="64" t="s">
        <v>146</v>
      </c>
      <c r="D51" s="64" t="s">
        <v>203</v>
      </c>
      <c r="E51" s="106">
        <v>2016</v>
      </c>
      <c r="F51" s="106"/>
      <c r="G51" s="112" t="s">
        <v>155</v>
      </c>
      <c r="H51" s="106" t="s">
        <v>155</v>
      </c>
      <c r="I51" s="106"/>
      <c r="J51" s="106" t="s">
        <v>155</v>
      </c>
      <c r="K51" s="68">
        <f t="shared" ref="K51:K75" si="29">ROUND(O51*ign/igo,afrind)</f>
        <v>71000</v>
      </c>
      <c r="L51" s="69">
        <f t="shared" ref="L51:L75" si="30">ROUND(P51*iin/iio,afrind)</f>
        <v>0</v>
      </c>
      <c r="M51" s="83">
        <f t="shared" si="20"/>
        <v>71000</v>
      </c>
      <c r="N51" s="70" t="e">
        <f t="shared" si="11"/>
        <v>#REF!</v>
      </c>
      <c r="O51" s="68">
        <v>71000</v>
      </c>
      <c r="P51" s="69">
        <v>0</v>
      </c>
      <c r="Q51" s="70">
        <f t="shared" si="23"/>
        <v>71000</v>
      </c>
      <c r="R51" s="16">
        <v>71000</v>
      </c>
      <c r="S51" s="17">
        <v>0</v>
      </c>
      <c r="T51" s="58">
        <f t="shared" si="24"/>
        <v>71000</v>
      </c>
      <c r="U51" s="16">
        <f t="shared" si="25"/>
        <v>0</v>
      </c>
      <c r="V51" s="17">
        <f t="shared" si="21"/>
        <v>0</v>
      </c>
      <c r="W51" s="58">
        <f t="shared" si="26"/>
        <v>0</v>
      </c>
      <c r="X51" s="16">
        <f t="shared" si="27"/>
        <v>0</v>
      </c>
      <c r="Y51" s="17">
        <f t="shared" si="22"/>
        <v>0</v>
      </c>
      <c r="Z51" s="59">
        <f t="shared" si="28"/>
        <v>0</v>
      </c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</row>
    <row r="52" spans="1:231" s="53" customFormat="1">
      <c r="A52" s="64" t="s">
        <v>90</v>
      </c>
      <c r="B52" s="64" t="s">
        <v>135</v>
      </c>
      <c r="C52" s="64" t="s">
        <v>146</v>
      </c>
      <c r="D52" s="64" t="s">
        <v>203</v>
      </c>
      <c r="E52" s="106">
        <v>2016</v>
      </c>
      <c r="F52" s="106"/>
      <c r="G52" s="112" t="s">
        <v>155</v>
      </c>
      <c r="H52" s="106" t="s">
        <v>155</v>
      </c>
      <c r="I52" s="106"/>
      <c r="J52" s="106" t="s">
        <v>155</v>
      </c>
      <c r="K52" s="68">
        <f t="shared" si="29"/>
        <v>71000</v>
      </c>
      <c r="L52" s="69">
        <f t="shared" si="30"/>
        <v>0</v>
      </c>
      <c r="M52" s="83">
        <f t="shared" ref="M52:M75" si="31">SUM(K52:L52)</f>
        <v>71000</v>
      </c>
      <c r="N52" s="70" t="e">
        <f t="shared" si="11"/>
        <v>#REF!</v>
      </c>
      <c r="O52" s="68">
        <v>71000</v>
      </c>
      <c r="P52" s="69">
        <v>0</v>
      </c>
      <c r="Q52" s="70">
        <f t="shared" si="23"/>
        <v>71000</v>
      </c>
      <c r="R52" s="16">
        <v>71000</v>
      </c>
      <c r="S52" s="17">
        <v>0</v>
      </c>
      <c r="T52" s="58">
        <f t="shared" si="24"/>
        <v>71000</v>
      </c>
      <c r="U52" s="16">
        <f t="shared" si="25"/>
        <v>0</v>
      </c>
      <c r="V52" s="17">
        <f t="shared" si="21"/>
        <v>0</v>
      </c>
      <c r="W52" s="58">
        <f t="shared" si="26"/>
        <v>0</v>
      </c>
      <c r="X52" s="16">
        <f t="shared" si="27"/>
        <v>0</v>
      </c>
      <c r="Y52" s="17">
        <f t="shared" si="22"/>
        <v>0</v>
      </c>
      <c r="Z52" s="59">
        <f t="shared" si="28"/>
        <v>0</v>
      </c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</row>
    <row r="53" spans="1:231" s="53" customFormat="1">
      <c r="A53" s="64" t="s">
        <v>91</v>
      </c>
      <c r="B53" s="64" t="s">
        <v>137</v>
      </c>
      <c r="C53" s="64" t="s">
        <v>148</v>
      </c>
      <c r="D53" s="64" t="s">
        <v>194</v>
      </c>
      <c r="E53" s="106">
        <v>2019</v>
      </c>
      <c r="F53" s="106"/>
      <c r="G53" s="112" t="s">
        <v>156</v>
      </c>
      <c r="H53" s="106" t="s">
        <v>156</v>
      </c>
      <c r="I53" s="106"/>
      <c r="J53" s="106" t="s">
        <v>156</v>
      </c>
      <c r="K53" s="68">
        <f t="shared" si="29"/>
        <v>2515000</v>
      </c>
      <c r="L53" s="69">
        <f t="shared" si="30"/>
        <v>541000</v>
      </c>
      <c r="M53" s="83">
        <f t="shared" si="31"/>
        <v>3056000</v>
      </c>
      <c r="N53" s="70" t="e">
        <f t="shared" si="11"/>
        <v>#REF!</v>
      </c>
      <c r="O53" s="68">
        <v>2515000</v>
      </c>
      <c r="P53" s="69">
        <v>541000</v>
      </c>
      <c r="Q53" s="70">
        <f t="shared" si="23"/>
        <v>3056000</v>
      </c>
      <c r="R53" s="16">
        <v>2515000</v>
      </c>
      <c r="S53" s="17">
        <v>541000</v>
      </c>
      <c r="T53" s="58">
        <f t="shared" si="24"/>
        <v>3056000</v>
      </c>
      <c r="U53" s="16">
        <f t="shared" si="25"/>
        <v>0</v>
      </c>
      <c r="V53" s="17">
        <f t="shared" si="21"/>
        <v>0</v>
      </c>
      <c r="W53" s="58">
        <f t="shared" si="26"/>
        <v>0</v>
      </c>
      <c r="X53" s="16">
        <f t="shared" si="27"/>
        <v>0</v>
      </c>
      <c r="Y53" s="17">
        <f t="shared" si="22"/>
        <v>0</v>
      </c>
      <c r="Z53" s="59">
        <f t="shared" si="28"/>
        <v>0</v>
      </c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2"/>
      <c r="GL53" s="52"/>
      <c r="GM53" s="52"/>
      <c r="GN53" s="52"/>
      <c r="GO53" s="52"/>
      <c r="GP53" s="52"/>
      <c r="GQ53" s="52"/>
      <c r="GR53" s="52"/>
      <c r="GS53" s="52"/>
      <c r="GT53" s="52"/>
      <c r="GU53" s="52"/>
      <c r="GV53" s="52"/>
      <c r="GW53" s="52"/>
      <c r="GX53" s="52"/>
      <c r="GY53" s="52"/>
      <c r="GZ53" s="52"/>
      <c r="HA53" s="52"/>
      <c r="HB53" s="52"/>
      <c r="HC53" s="52"/>
      <c r="HD53" s="52"/>
      <c r="HE53" s="52"/>
      <c r="HF53" s="52"/>
      <c r="HG53" s="52"/>
      <c r="HH53" s="52"/>
      <c r="HI53" s="52"/>
      <c r="HJ53" s="52"/>
      <c r="HK53" s="52"/>
      <c r="HL53" s="52"/>
      <c r="HM53" s="52"/>
      <c r="HN53" s="52"/>
      <c r="HO53" s="52"/>
      <c r="HP53" s="52"/>
      <c r="HQ53" s="52"/>
      <c r="HR53" s="52"/>
      <c r="HS53" s="52"/>
      <c r="HT53" s="52"/>
      <c r="HU53" s="52"/>
      <c r="HV53" s="52"/>
      <c r="HW53" s="52"/>
    </row>
    <row r="54" spans="1:231" s="53" customFormat="1">
      <c r="A54" s="64" t="s">
        <v>92</v>
      </c>
      <c r="B54" s="64" t="s">
        <v>138</v>
      </c>
      <c r="C54" s="64" t="s">
        <v>146</v>
      </c>
      <c r="D54" s="64" t="s">
        <v>203</v>
      </c>
      <c r="E54" s="106">
        <v>2016</v>
      </c>
      <c r="F54" s="106"/>
      <c r="G54" s="112" t="s">
        <v>155</v>
      </c>
      <c r="H54" s="106" t="s">
        <v>155</v>
      </c>
      <c r="I54" s="106"/>
      <c r="J54" s="106" t="s">
        <v>155</v>
      </c>
      <c r="K54" s="68">
        <f t="shared" si="29"/>
        <v>81000</v>
      </c>
      <c r="L54" s="69">
        <f t="shared" si="30"/>
        <v>0</v>
      </c>
      <c r="M54" s="83">
        <f t="shared" si="31"/>
        <v>81000</v>
      </c>
      <c r="N54" s="70" t="e">
        <f t="shared" si="11"/>
        <v>#REF!</v>
      </c>
      <c r="O54" s="68">
        <v>81000</v>
      </c>
      <c r="P54" s="69">
        <v>0</v>
      </c>
      <c r="Q54" s="70">
        <f t="shared" si="23"/>
        <v>81000</v>
      </c>
      <c r="R54" s="16">
        <v>81000</v>
      </c>
      <c r="S54" s="17">
        <v>0</v>
      </c>
      <c r="T54" s="58">
        <f t="shared" si="24"/>
        <v>81000</v>
      </c>
      <c r="U54" s="16">
        <f>K54-O54</f>
        <v>0</v>
      </c>
      <c r="V54" s="17">
        <f t="shared" si="21"/>
        <v>0</v>
      </c>
      <c r="W54" s="58">
        <f t="shared" si="26"/>
        <v>0</v>
      </c>
      <c r="X54" s="16">
        <f t="shared" si="27"/>
        <v>0</v>
      </c>
      <c r="Y54" s="17">
        <f t="shared" si="22"/>
        <v>0</v>
      </c>
      <c r="Z54" s="59">
        <f t="shared" si="28"/>
        <v>0</v>
      </c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</row>
    <row r="55" spans="1:231" s="53" customFormat="1">
      <c r="A55" s="64" t="s">
        <v>93</v>
      </c>
      <c r="B55" s="64" t="s">
        <v>139</v>
      </c>
      <c r="C55" s="64" t="s">
        <v>151</v>
      </c>
      <c r="D55" s="64" t="s">
        <v>193</v>
      </c>
      <c r="E55" s="106">
        <v>2016</v>
      </c>
      <c r="F55" s="115">
        <v>43718</v>
      </c>
      <c r="G55" s="112" t="s">
        <v>155</v>
      </c>
      <c r="H55" s="106" t="s">
        <v>155</v>
      </c>
      <c r="I55" s="106"/>
      <c r="J55" s="106" t="s">
        <v>155</v>
      </c>
      <c r="K55" s="68">
        <f t="shared" si="29"/>
        <v>45000</v>
      </c>
      <c r="L55" s="69">
        <f t="shared" si="30"/>
        <v>0</v>
      </c>
      <c r="M55" s="83">
        <f t="shared" si="31"/>
        <v>45000</v>
      </c>
      <c r="N55" s="70" t="e">
        <f t="shared" si="11"/>
        <v>#REF!</v>
      </c>
      <c r="O55" s="68">
        <v>45000</v>
      </c>
      <c r="P55" s="69">
        <v>0</v>
      </c>
      <c r="Q55" s="70">
        <f t="shared" si="23"/>
        <v>45000</v>
      </c>
      <c r="R55" s="16">
        <v>45000</v>
      </c>
      <c r="S55" s="17">
        <v>0</v>
      </c>
      <c r="T55" s="58">
        <f t="shared" si="24"/>
        <v>45000</v>
      </c>
      <c r="U55" s="16">
        <f t="shared" si="25"/>
        <v>0</v>
      </c>
      <c r="V55" s="17">
        <f t="shared" si="21"/>
        <v>0</v>
      </c>
      <c r="W55" s="58">
        <f t="shared" si="26"/>
        <v>0</v>
      </c>
      <c r="X55" s="16">
        <f t="shared" si="27"/>
        <v>0</v>
      </c>
      <c r="Y55" s="17">
        <f t="shared" si="22"/>
        <v>0</v>
      </c>
      <c r="Z55" s="59">
        <f t="shared" si="28"/>
        <v>0</v>
      </c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</row>
    <row r="56" spans="1:231" s="53" customFormat="1">
      <c r="A56" s="64" t="s">
        <v>94</v>
      </c>
      <c r="B56" s="64" t="s">
        <v>140</v>
      </c>
      <c r="C56" s="64" t="s">
        <v>147</v>
      </c>
      <c r="D56" s="64" t="s">
        <v>204</v>
      </c>
      <c r="E56" s="114" t="s">
        <v>152</v>
      </c>
      <c r="F56" s="114"/>
      <c r="G56" s="112" t="s">
        <v>155</v>
      </c>
      <c r="H56" s="114" t="s">
        <v>155</v>
      </c>
      <c r="I56" s="114"/>
      <c r="J56" s="114" t="s">
        <v>155</v>
      </c>
      <c r="K56" s="68">
        <f t="shared" ref="K56:K60" si="32">ROUND(O56*ign/igo,afrind)</f>
        <v>80000</v>
      </c>
      <c r="L56" s="69">
        <f t="shared" ref="L56:L60" si="33">ROUND(P56*iin/iio,afrind)</f>
        <v>0</v>
      </c>
      <c r="M56" s="83">
        <f t="shared" ref="M56:M60" si="34">SUM(K56:L56)</f>
        <v>80000</v>
      </c>
      <c r="N56" s="70" t="e">
        <f t="shared" si="11"/>
        <v>#REF!</v>
      </c>
      <c r="O56" s="68">
        <v>80000</v>
      </c>
      <c r="P56" s="69">
        <v>0</v>
      </c>
      <c r="Q56" s="70">
        <f t="shared" ref="Q56:Q60" si="35">SUM(O56:P56)</f>
        <v>80000</v>
      </c>
      <c r="R56" s="16">
        <v>80000</v>
      </c>
      <c r="S56" s="17">
        <v>0</v>
      </c>
      <c r="T56" s="58">
        <f t="shared" ref="T56:T60" si="36">SUM(R56:S56)</f>
        <v>80000</v>
      </c>
      <c r="U56" s="16">
        <f t="shared" ref="U56:V60" si="37">K56-O56</f>
        <v>0</v>
      </c>
      <c r="V56" s="17">
        <f t="shared" si="37"/>
        <v>0</v>
      </c>
      <c r="W56" s="58">
        <f t="shared" ref="W56:W60" si="38">SUM(U56:V56)</f>
        <v>0</v>
      </c>
      <c r="X56" s="16">
        <f t="shared" ref="X56:Y60" si="39">O56-R56</f>
        <v>0</v>
      </c>
      <c r="Y56" s="17">
        <f t="shared" si="39"/>
        <v>0</v>
      </c>
      <c r="Z56" s="59">
        <f t="shared" ref="Z56:Z60" si="40">SUM(X56:Y56)</f>
        <v>0</v>
      </c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</row>
    <row r="57" spans="1:231" s="53" customFormat="1">
      <c r="A57" s="64" t="s">
        <v>95</v>
      </c>
      <c r="B57" s="64" t="s">
        <v>141</v>
      </c>
      <c r="C57" s="64" t="s">
        <v>146</v>
      </c>
      <c r="D57" s="64" t="s">
        <v>203</v>
      </c>
      <c r="E57" s="114" t="s">
        <v>153</v>
      </c>
      <c r="F57" s="114"/>
      <c r="G57" s="112" t="s">
        <v>155</v>
      </c>
      <c r="H57" s="114" t="s">
        <v>155</v>
      </c>
      <c r="I57" s="114"/>
      <c r="J57" s="114" t="s">
        <v>155</v>
      </c>
      <c r="K57" s="68">
        <f t="shared" si="32"/>
        <v>53000</v>
      </c>
      <c r="L57" s="69">
        <f t="shared" si="33"/>
        <v>0</v>
      </c>
      <c r="M57" s="83">
        <f t="shared" si="34"/>
        <v>53000</v>
      </c>
      <c r="N57" s="70" t="e">
        <f t="shared" si="11"/>
        <v>#REF!</v>
      </c>
      <c r="O57" s="68">
        <v>53000</v>
      </c>
      <c r="P57" s="69">
        <v>0</v>
      </c>
      <c r="Q57" s="70">
        <f t="shared" si="35"/>
        <v>53000</v>
      </c>
      <c r="R57" s="16">
        <v>53000</v>
      </c>
      <c r="S57" s="17">
        <v>0</v>
      </c>
      <c r="T57" s="58">
        <f t="shared" si="36"/>
        <v>53000</v>
      </c>
      <c r="U57" s="16">
        <f t="shared" si="37"/>
        <v>0</v>
      </c>
      <c r="V57" s="17">
        <f t="shared" si="37"/>
        <v>0</v>
      </c>
      <c r="W57" s="58">
        <f t="shared" si="38"/>
        <v>0</v>
      </c>
      <c r="X57" s="16">
        <f t="shared" si="39"/>
        <v>0</v>
      </c>
      <c r="Y57" s="17">
        <f t="shared" si="39"/>
        <v>0</v>
      </c>
      <c r="Z57" s="59">
        <f t="shared" si="40"/>
        <v>0</v>
      </c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</row>
    <row r="58" spans="1:231" s="53" customFormat="1">
      <c r="A58" s="64" t="s">
        <v>96</v>
      </c>
      <c r="B58" s="64" t="s">
        <v>142</v>
      </c>
      <c r="C58" s="64" t="s">
        <v>146</v>
      </c>
      <c r="D58" s="64" t="s">
        <v>203</v>
      </c>
      <c r="E58" s="114" t="s">
        <v>153</v>
      </c>
      <c r="F58" s="114"/>
      <c r="G58" s="112" t="s">
        <v>155</v>
      </c>
      <c r="H58" s="114" t="s">
        <v>155</v>
      </c>
      <c r="I58" s="114"/>
      <c r="J58" s="114" t="s">
        <v>155</v>
      </c>
      <c r="K58" s="68">
        <f t="shared" si="32"/>
        <v>46000</v>
      </c>
      <c r="L58" s="69">
        <f t="shared" si="33"/>
        <v>0</v>
      </c>
      <c r="M58" s="83">
        <f t="shared" si="34"/>
        <v>46000</v>
      </c>
      <c r="N58" s="70" t="e">
        <f t="shared" si="11"/>
        <v>#REF!</v>
      </c>
      <c r="O58" s="68">
        <v>46000</v>
      </c>
      <c r="P58" s="69">
        <v>0</v>
      </c>
      <c r="Q58" s="70">
        <f t="shared" si="35"/>
        <v>46000</v>
      </c>
      <c r="R58" s="16">
        <v>46000</v>
      </c>
      <c r="S58" s="17">
        <v>0</v>
      </c>
      <c r="T58" s="58">
        <f t="shared" si="36"/>
        <v>46000</v>
      </c>
      <c r="U58" s="16">
        <f t="shared" si="37"/>
        <v>0</v>
      </c>
      <c r="V58" s="17">
        <f t="shared" si="37"/>
        <v>0</v>
      </c>
      <c r="W58" s="58">
        <f t="shared" si="38"/>
        <v>0</v>
      </c>
      <c r="X58" s="16">
        <f t="shared" si="39"/>
        <v>0</v>
      </c>
      <c r="Y58" s="17">
        <f t="shared" si="39"/>
        <v>0</v>
      </c>
      <c r="Z58" s="59">
        <f t="shared" si="40"/>
        <v>0</v>
      </c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</row>
    <row r="59" spans="1:231" s="53" customFormat="1" ht="22.5">
      <c r="A59" s="64" t="s">
        <v>98</v>
      </c>
      <c r="B59" s="64" t="s">
        <v>144</v>
      </c>
      <c r="C59" s="64" t="s">
        <v>146</v>
      </c>
      <c r="D59" s="64" t="s">
        <v>193</v>
      </c>
      <c r="E59" s="114" t="s">
        <v>154</v>
      </c>
      <c r="F59" s="114"/>
      <c r="G59" s="112" t="s">
        <v>155</v>
      </c>
      <c r="H59" s="114" t="s">
        <v>155</v>
      </c>
      <c r="I59" s="114"/>
      <c r="J59" s="114" t="s">
        <v>155</v>
      </c>
      <c r="K59" s="68">
        <f t="shared" si="32"/>
        <v>122000</v>
      </c>
      <c r="L59" s="69">
        <f t="shared" si="33"/>
        <v>0</v>
      </c>
      <c r="M59" s="83">
        <f t="shared" si="34"/>
        <v>122000</v>
      </c>
      <c r="N59" s="70" t="e">
        <f t="shared" si="11"/>
        <v>#REF!</v>
      </c>
      <c r="O59" s="68">
        <v>122000</v>
      </c>
      <c r="P59" s="69">
        <v>0</v>
      </c>
      <c r="Q59" s="70">
        <f t="shared" si="35"/>
        <v>122000</v>
      </c>
      <c r="R59" s="16">
        <v>122000</v>
      </c>
      <c r="S59" s="17">
        <v>0</v>
      </c>
      <c r="T59" s="58">
        <f t="shared" si="36"/>
        <v>122000</v>
      </c>
      <c r="U59" s="16">
        <f t="shared" si="37"/>
        <v>0</v>
      </c>
      <c r="V59" s="17">
        <f t="shared" si="37"/>
        <v>0</v>
      </c>
      <c r="W59" s="58">
        <f t="shared" si="38"/>
        <v>0</v>
      </c>
      <c r="X59" s="16">
        <f t="shared" si="39"/>
        <v>0</v>
      </c>
      <c r="Y59" s="17">
        <f t="shared" si="39"/>
        <v>0</v>
      </c>
      <c r="Z59" s="59">
        <f t="shared" si="40"/>
        <v>0</v>
      </c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</row>
    <row r="60" spans="1:231" s="53" customFormat="1" ht="22.5">
      <c r="A60" s="64" t="s">
        <v>99</v>
      </c>
      <c r="B60" s="64" t="s">
        <v>145</v>
      </c>
      <c r="C60" s="64" t="s">
        <v>147</v>
      </c>
      <c r="D60" s="64" t="s">
        <v>205</v>
      </c>
      <c r="E60" s="114" t="s">
        <v>154</v>
      </c>
      <c r="F60" s="114"/>
      <c r="G60" s="112" t="s">
        <v>155</v>
      </c>
      <c r="H60" s="114" t="s">
        <v>155</v>
      </c>
      <c r="I60" s="114"/>
      <c r="J60" s="114" t="s">
        <v>155</v>
      </c>
      <c r="K60" s="68">
        <f t="shared" si="32"/>
        <v>690000</v>
      </c>
      <c r="L60" s="69">
        <f t="shared" si="33"/>
        <v>0</v>
      </c>
      <c r="M60" s="83">
        <f t="shared" si="34"/>
        <v>690000</v>
      </c>
      <c r="N60" s="70" t="e">
        <f t="shared" si="11"/>
        <v>#REF!</v>
      </c>
      <c r="O60" s="68">
        <v>690000</v>
      </c>
      <c r="P60" s="69">
        <v>0</v>
      </c>
      <c r="Q60" s="70">
        <f t="shared" si="35"/>
        <v>690000</v>
      </c>
      <c r="R60" s="16">
        <v>690000</v>
      </c>
      <c r="S60" s="17">
        <v>0</v>
      </c>
      <c r="T60" s="58">
        <f t="shared" si="36"/>
        <v>690000</v>
      </c>
      <c r="U60" s="16">
        <f t="shared" si="37"/>
        <v>0</v>
      </c>
      <c r="V60" s="17">
        <f t="shared" si="37"/>
        <v>0</v>
      </c>
      <c r="W60" s="58">
        <f t="shared" si="38"/>
        <v>0</v>
      </c>
      <c r="X60" s="16">
        <f t="shared" si="39"/>
        <v>0</v>
      </c>
      <c r="Y60" s="17">
        <f t="shared" si="39"/>
        <v>0</v>
      </c>
      <c r="Z60" s="59">
        <f t="shared" si="40"/>
        <v>0</v>
      </c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2"/>
      <c r="HI60" s="52"/>
      <c r="HJ60" s="52"/>
      <c r="HK60" s="52"/>
      <c r="HL60" s="52"/>
      <c r="HM60" s="52"/>
      <c r="HN60" s="52"/>
      <c r="HO60" s="52"/>
      <c r="HP60" s="52"/>
      <c r="HQ60" s="52"/>
      <c r="HR60" s="52"/>
      <c r="HS60" s="52"/>
      <c r="HT60" s="52"/>
      <c r="HU60" s="52"/>
      <c r="HV60" s="52"/>
      <c r="HW60" s="52"/>
    </row>
    <row r="61" spans="1:231" s="53" customFormat="1">
      <c r="A61" s="64" t="s">
        <v>184</v>
      </c>
      <c r="B61" s="64" t="s">
        <v>190</v>
      </c>
      <c r="C61" s="64" t="s">
        <v>146</v>
      </c>
      <c r="D61" s="64" t="s">
        <v>206</v>
      </c>
      <c r="E61" s="114" t="s">
        <v>225</v>
      </c>
      <c r="F61" s="64"/>
      <c r="G61" s="64"/>
      <c r="H61" s="64"/>
      <c r="I61" s="64"/>
      <c r="J61" s="64"/>
      <c r="K61" s="68">
        <f t="shared" si="29"/>
        <v>382000</v>
      </c>
      <c r="L61" s="69">
        <f t="shared" si="30"/>
        <v>0</v>
      </c>
      <c r="M61" s="83">
        <f t="shared" si="31"/>
        <v>382000</v>
      </c>
      <c r="N61" s="70" t="e">
        <f t="shared" si="11"/>
        <v>#REF!</v>
      </c>
      <c r="O61" s="68">
        <v>382000</v>
      </c>
      <c r="P61" s="69">
        <v>0</v>
      </c>
      <c r="Q61" s="70">
        <f t="shared" si="23"/>
        <v>382000</v>
      </c>
      <c r="R61" s="16">
        <v>382000</v>
      </c>
      <c r="S61" s="17">
        <v>0</v>
      </c>
      <c r="T61" s="58">
        <f t="shared" si="24"/>
        <v>382000</v>
      </c>
      <c r="U61" s="16">
        <f t="shared" si="25"/>
        <v>0</v>
      </c>
      <c r="V61" s="17">
        <f t="shared" si="21"/>
        <v>0</v>
      </c>
      <c r="W61" s="58">
        <f t="shared" si="26"/>
        <v>0</v>
      </c>
      <c r="X61" s="16">
        <f t="shared" si="27"/>
        <v>0</v>
      </c>
      <c r="Y61" s="17">
        <f t="shared" si="22"/>
        <v>0</v>
      </c>
      <c r="Z61" s="59">
        <f t="shared" si="28"/>
        <v>0</v>
      </c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</row>
    <row r="62" spans="1:231" s="53" customFormat="1">
      <c r="A62" s="64" t="s">
        <v>185</v>
      </c>
      <c r="B62" s="64" t="s">
        <v>191</v>
      </c>
      <c r="C62" s="64" t="s">
        <v>148</v>
      </c>
      <c r="D62" s="64" t="s">
        <v>207</v>
      </c>
      <c r="E62" s="114" t="s">
        <v>225</v>
      </c>
      <c r="F62" s="64"/>
      <c r="G62" s="64"/>
      <c r="H62" s="64"/>
      <c r="I62" s="64"/>
      <c r="J62" s="64"/>
      <c r="K62" s="68">
        <f t="shared" si="29"/>
        <v>2141000</v>
      </c>
      <c r="L62" s="69">
        <f t="shared" si="30"/>
        <v>44000</v>
      </c>
      <c r="M62" s="83">
        <f t="shared" si="31"/>
        <v>2185000</v>
      </c>
      <c r="N62" s="70" t="e">
        <f t="shared" si="11"/>
        <v>#REF!</v>
      </c>
      <c r="O62" s="68">
        <v>2141000</v>
      </c>
      <c r="P62" s="69">
        <v>44000</v>
      </c>
      <c r="Q62" s="70">
        <f t="shared" si="23"/>
        <v>2185000</v>
      </c>
      <c r="R62" s="16">
        <v>2141000</v>
      </c>
      <c r="S62" s="17">
        <v>44000</v>
      </c>
      <c r="T62" s="58">
        <f t="shared" si="24"/>
        <v>2185000</v>
      </c>
      <c r="U62" s="16">
        <f t="shared" si="25"/>
        <v>0</v>
      </c>
      <c r="V62" s="17">
        <f t="shared" si="21"/>
        <v>0</v>
      </c>
      <c r="W62" s="58">
        <f t="shared" si="26"/>
        <v>0</v>
      </c>
      <c r="X62" s="16">
        <f t="shared" si="27"/>
        <v>0</v>
      </c>
      <c r="Y62" s="17">
        <f t="shared" si="22"/>
        <v>0</v>
      </c>
      <c r="Z62" s="59">
        <f t="shared" si="28"/>
        <v>0</v>
      </c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2"/>
      <c r="HI62" s="52"/>
      <c r="HJ62" s="52"/>
      <c r="HK62" s="52"/>
      <c r="HL62" s="52"/>
      <c r="HM62" s="52"/>
      <c r="HN62" s="52"/>
      <c r="HO62" s="52"/>
      <c r="HP62" s="52"/>
      <c r="HQ62" s="52"/>
      <c r="HR62" s="52"/>
      <c r="HS62" s="52"/>
      <c r="HT62" s="52"/>
      <c r="HU62" s="52"/>
      <c r="HV62" s="52"/>
      <c r="HW62" s="52"/>
    </row>
    <row r="63" spans="1:231" s="53" customFormat="1">
      <c r="A63" s="64" t="s">
        <v>186</v>
      </c>
      <c r="B63" s="64" t="s">
        <v>129</v>
      </c>
      <c r="C63" s="64" t="s">
        <v>148</v>
      </c>
      <c r="D63" s="64" t="s">
        <v>201</v>
      </c>
      <c r="E63" s="114" t="s">
        <v>225</v>
      </c>
      <c r="F63" s="64"/>
      <c r="G63" s="64"/>
      <c r="H63" s="64"/>
      <c r="I63" s="64"/>
      <c r="J63" s="64"/>
      <c r="K63" s="68">
        <f t="shared" si="29"/>
        <v>443000</v>
      </c>
      <c r="L63" s="69">
        <f t="shared" si="30"/>
        <v>0</v>
      </c>
      <c r="M63" s="83">
        <f t="shared" si="31"/>
        <v>443000</v>
      </c>
      <c r="N63" s="70" t="e">
        <f t="shared" si="11"/>
        <v>#REF!</v>
      </c>
      <c r="O63" s="68">
        <v>443000</v>
      </c>
      <c r="P63" s="69">
        <v>0</v>
      </c>
      <c r="Q63" s="70">
        <f t="shared" si="23"/>
        <v>443000</v>
      </c>
      <c r="R63" s="16">
        <v>443000</v>
      </c>
      <c r="S63" s="17">
        <v>0</v>
      </c>
      <c r="T63" s="58">
        <f t="shared" si="24"/>
        <v>443000</v>
      </c>
      <c r="U63" s="16">
        <f t="shared" si="25"/>
        <v>0</v>
      </c>
      <c r="V63" s="17">
        <f t="shared" si="21"/>
        <v>0</v>
      </c>
      <c r="W63" s="58">
        <f t="shared" si="26"/>
        <v>0</v>
      </c>
      <c r="X63" s="16">
        <f t="shared" si="27"/>
        <v>0</v>
      </c>
      <c r="Y63" s="17">
        <f t="shared" si="22"/>
        <v>0</v>
      </c>
      <c r="Z63" s="59">
        <f t="shared" si="28"/>
        <v>0</v>
      </c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2"/>
      <c r="GL63" s="52"/>
      <c r="GM63" s="52"/>
      <c r="GN63" s="52"/>
      <c r="GO63" s="52"/>
      <c r="GP63" s="52"/>
      <c r="GQ63" s="52"/>
      <c r="GR63" s="52"/>
      <c r="GS63" s="52"/>
      <c r="GT63" s="52"/>
      <c r="GU63" s="52"/>
      <c r="GV63" s="52"/>
      <c r="GW63" s="52"/>
      <c r="GX63" s="52"/>
      <c r="GY63" s="52"/>
      <c r="GZ63" s="52"/>
      <c r="HA63" s="52"/>
      <c r="HB63" s="52"/>
      <c r="HC63" s="52"/>
      <c r="HD63" s="52"/>
      <c r="HE63" s="52"/>
      <c r="HF63" s="52"/>
      <c r="HG63" s="52"/>
      <c r="HH63" s="52"/>
      <c r="HI63" s="52"/>
      <c r="HJ63" s="52"/>
      <c r="HK63" s="52"/>
      <c r="HL63" s="52"/>
      <c r="HM63" s="52"/>
      <c r="HN63" s="52"/>
      <c r="HO63" s="52"/>
      <c r="HP63" s="52"/>
      <c r="HQ63" s="52"/>
      <c r="HR63" s="52"/>
      <c r="HS63" s="52"/>
      <c r="HT63" s="52"/>
      <c r="HU63" s="52"/>
      <c r="HV63" s="52"/>
      <c r="HW63" s="52"/>
    </row>
    <row r="64" spans="1:231" s="53" customFormat="1">
      <c r="A64" s="64" t="s">
        <v>187</v>
      </c>
      <c r="B64" s="64" t="s">
        <v>129</v>
      </c>
      <c r="C64" s="64" t="s">
        <v>146</v>
      </c>
      <c r="D64" s="64" t="s">
        <v>201</v>
      </c>
      <c r="E64" s="114" t="s">
        <v>225</v>
      </c>
      <c r="F64" s="64"/>
      <c r="G64" s="64"/>
      <c r="H64" s="64"/>
      <c r="I64" s="64"/>
      <c r="J64" s="64"/>
      <c r="K64" s="68">
        <f t="shared" si="29"/>
        <v>75000</v>
      </c>
      <c r="L64" s="69">
        <f t="shared" si="30"/>
        <v>0</v>
      </c>
      <c r="M64" s="83">
        <f t="shared" si="31"/>
        <v>75000</v>
      </c>
      <c r="N64" s="70" t="e">
        <f t="shared" si="11"/>
        <v>#REF!</v>
      </c>
      <c r="O64" s="68">
        <v>75000</v>
      </c>
      <c r="P64" s="69">
        <v>0</v>
      </c>
      <c r="Q64" s="70">
        <f t="shared" si="23"/>
        <v>75000</v>
      </c>
      <c r="R64" s="16">
        <v>75000</v>
      </c>
      <c r="S64" s="17">
        <v>0</v>
      </c>
      <c r="T64" s="58">
        <f t="shared" si="24"/>
        <v>75000</v>
      </c>
      <c r="U64" s="16">
        <f t="shared" si="25"/>
        <v>0</v>
      </c>
      <c r="V64" s="17">
        <f t="shared" si="21"/>
        <v>0</v>
      </c>
      <c r="W64" s="58">
        <f t="shared" si="26"/>
        <v>0</v>
      </c>
      <c r="X64" s="16">
        <f t="shared" si="27"/>
        <v>0</v>
      </c>
      <c r="Y64" s="17">
        <f t="shared" si="22"/>
        <v>0</v>
      </c>
      <c r="Z64" s="59">
        <f t="shared" si="28"/>
        <v>0</v>
      </c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52"/>
      <c r="FW64" s="52"/>
      <c r="FX64" s="52"/>
      <c r="FY64" s="52"/>
      <c r="FZ64" s="52"/>
      <c r="GA64" s="52"/>
      <c r="GB64" s="52"/>
      <c r="GC64" s="52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52"/>
      <c r="GZ64" s="52"/>
      <c r="HA64" s="52"/>
      <c r="HB64" s="52"/>
      <c r="HC64" s="52"/>
      <c r="HD64" s="52"/>
      <c r="HE64" s="52"/>
      <c r="HF64" s="52"/>
      <c r="HG64" s="52"/>
      <c r="HH64" s="52"/>
      <c r="HI64" s="52"/>
      <c r="HJ64" s="52"/>
      <c r="HK64" s="52"/>
      <c r="HL64" s="52"/>
      <c r="HM64" s="52"/>
      <c r="HN64" s="52"/>
      <c r="HO64" s="52"/>
      <c r="HP64" s="52"/>
      <c r="HQ64" s="52"/>
      <c r="HR64" s="52"/>
      <c r="HS64" s="52"/>
      <c r="HT64" s="52"/>
      <c r="HU64" s="52"/>
      <c r="HV64" s="52"/>
      <c r="HW64" s="52"/>
    </row>
    <row r="65" spans="1:231" s="53" customFormat="1">
      <c r="A65" s="66" t="s">
        <v>227</v>
      </c>
      <c r="B65" s="67" t="s">
        <v>228</v>
      </c>
      <c r="C65" s="67" t="s">
        <v>146</v>
      </c>
      <c r="D65" s="67"/>
      <c r="E65" s="67"/>
      <c r="F65" s="67"/>
      <c r="G65" s="67"/>
      <c r="H65" s="67"/>
      <c r="I65" s="67"/>
      <c r="J65" s="67"/>
      <c r="K65" s="68">
        <f t="shared" si="29"/>
        <v>805000</v>
      </c>
      <c r="L65" s="69">
        <f>ROUND(P65*iin/iio,afrind)</f>
        <v>0</v>
      </c>
      <c r="M65" s="84">
        <f>SUM(K65:L65)</f>
        <v>805000</v>
      </c>
      <c r="N65" s="73" t="e">
        <f>ROUND(M65*premieOW/1000,2)</f>
        <v>#REF!</v>
      </c>
      <c r="O65" s="68">
        <v>805000</v>
      </c>
      <c r="P65" s="69">
        <v>0</v>
      </c>
      <c r="Q65" s="73">
        <f>SUM(O65:P65)</f>
        <v>805000</v>
      </c>
      <c r="R65" s="16">
        <v>805000</v>
      </c>
      <c r="S65" s="17">
        <v>0</v>
      </c>
      <c r="T65" s="58">
        <f t="shared" si="24"/>
        <v>805000</v>
      </c>
      <c r="U65" s="16">
        <f>K65-O65</f>
        <v>0</v>
      </c>
      <c r="V65" s="16">
        <f>L65-P65</f>
        <v>0</v>
      </c>
      <c r="W65" s="58">
        <f t="shared" si="26"/>
        <v>0</v>
      </c>
      <c r="X65" s="16">
        <f>O65-R65</f>
        <v>0</v>
      </c>
      <c r="Y65" s="16">
        <f>P65-S65</f>
        <v>0</v>
      </c>
      <c r="Z65" s="59">
        <f t="shared" si="28"/>
        <v>0</v>
      </c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  <c r="FR65" s="52"/>
      <c r="FS65" s="52"/>
      <c r="FT65" s="52"/>
      <c r="FU65" s="52"/>
      <c r="FV65" s="52"/>
      <c r="FW65" s="52"/>
      <c r="FX65" s="52"/>
      <c r="FY65" s="52"/>
      <c r="FZ65" s="52"/>
      <c r="GA65" s="52"/>
      <c r="GB65" s="52"/>
      <c r="GC65" s="52"/>
      <c r="GD65" s="52"/>
      <c r="GE65" s="52"/>
      <c r="GF65" s="52"/>
      <c r="GG65" s="52"/>
      <c r="GH65" s="52"/>
      <c r="GI65" s="52"/>
      <c r="GJ65" s="52"/>
      <c r="GK65" s="52"/>
      <c r="GL65" s="52"/>
      <c r="GM65" s="52"/>
      <c r="GN65" s="52"/>
      <c r="GO65" s="52"/>
      <c r="GP65" s="52"/>
      <c r="GQ65" s="52"/>
      <c r="GR65" s="52"/>
      <c r="GS65" s="52"/>
      <c r="GT65" s="52"/>
      <c r="GU65" s="52"/>
      <c r="GV65" s="52"/>
      <c r="GW65" s="52"/>
      <c r="GX65" s="52"/>
      <c r="GY65" s="52"/>
      <c r="GZ65" s="52"/>
      <c r="HA65" s="52"/>
      <c r="HB65" s="52"/>
      <c r="HC65" s="52"/>
      <c r="HD65" s="52"/>
      <c r="HE65" s="52"/>
      <c r="HF65" s="52"/>
      <c r="HG65" s="52"/>
      <c r="HH65" s="52"/>
      <c r="HI65" s="52"/>
      <c r="HJ65" s="52"/>
      <c r="HK65" s="52"/>
      <c r="HL65" s="52"/>
      <c r="HM65" s="52"/>
      <c r="HN65" s="52"/>
      <c r="HO65" s="52"/>
      <c r="HP65" s="52"/>
      <c r="HQ65" s="52"/>
      <c r="HR65" s="52"/>
      <c r="HS65" s="52"/>
      <c r="HT65" s="52"/>
      <c r="HU65" s="52"/>
      <c r="HV65" s="52"/>
      <c r="HW65" s="52"/>
    </row>
    <row r="66" spans="1:231" s="53" customFormat="1" ht="56.25">
      <c r="A66" s="64" t="s">
        <v>231</v>
      </c>
      <c r="B66" s="64" t="s">
        <v>232</v>
      </c>
      <c r="C66" s="64" t="s">
        <v>147</v>
      </c>
      <c r="D66" s="64" t="s">
        <v>9</v>
      </c>
      <c r="E66" s="64"/>
      <c r="F66" s="64"/>
      <c r="G66" s="64"/>
      <c r="H66" s="64"/>
      <c r="I66" s="64"/>
      <c r="J66" s="64"/>
      <c r="K66" s="68">
        <v>1860946</v>
      </c>
      <c r="L66" s="69">
        <v>155000</v>
      </c>
      <c r="M66" s="83">
        <f t="shared" ref="M66:M69" si="41">SUM(K66:L66)</f>
        <v>2015946</v>
      </c>
      <c r="N66" s="70" t="e">
        <f t="shared" ref="N66:N69" si="42">ROUND(M66*premieGM/1000,2)</f>
        <v>#REF!</v>
      </c>
      <c r="O66" s="68">
        <v>1860946</v>
      </c>
      <c r="P66" s="69">
        <v>155000</v>
      </c>
      <c r="Q66" s="70">
        <f t="shared" ref="Q66:Q69" si="43">SUM(O66:P66)</f>
        <v>2015946</v>
      </c>
      <c r="R66" s="16">
        <v>1860946</v>
      </c>
      <c r="S66" s="17">
        <v>155000</v>
      </c>
      <c r="T66" s="58">
        <f t="shared" ref="T66:T69" si="44">SUM(R66:S66)</f>
        <v>2015946</v>
      </c>
      <c r="U66" s="16">
        <f t="shared" ref="U66:U69" si="45">K66-O66</f>
        <v>0</v>
      </c>
      <c r="V66" s="17">
        <f t="shared" ref="V66:V69" si="46">L66-P66</f>
        <v>0</v>
      </c>
      <c r="W66" s="58">
        <f t="shared" ref="W66:W69" si="47">SUM(U66:V66)</f>
        <v>0</v>
      </c>
      <c r="X66" s="16">
        <f t="shared" ref="X66:X69" si="48">O66-R66</f>
        <v>0</v>
      </c>
      <c r="Y66" s="17">
        <f t="shared" ref="Y66:Y69" si="49">P66-S66</f>
        <v>0</v>
      </c>
      <c r="Z66" s="59">
        <f t="shared" ref="Z66:Z69" si="50">SUM(X66:Y66)</f>
        <v>0</v>
      </c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2"/>
      <c r="HI66" s="52"/>
      <c r="HJ66" s="52"/>
      <c r="HK66" s="52"/>
      <c r="HL66" s="52"/>
      <c r="HM66" s="52"/>
      <c r="HN66" s="52"/>
      <c r="HO66" s="52"/>
      <c r="HP66" s="52"/>
      <c r="HQ66" s="52"/>
      <c r="HR66" s="52"/>
      <c r="HS66" s="52"/>
      <c r="HT66" s="52"/>
      <c r="HU66" s="52"/>
      <c r="HV66" s="52"/>
      <c r="HW66" s="52"/>
    </row>
    <row r="67" spans="1:231" s="53" customFormat="1" hidden="1">
      <c r="A67" s="64" t="s">
        <v>29</v>
      </c>
      <c r="B67" s="64" t="s">
        <v>9</v>
      </c>
      <c r="C67" s="64" t="s">
        <v>9</v>
      </c>
      <c r="D67" s="64" t="s">
        <v>9</v>
      </c>
      <c r="E67" s="64"/>
      <c r="F67" s="64"/>
      <c r="G67" s="64"/>
      <c r="H67" s="64"/>
      <c r="I67" s="64"/>
      <c r="J67" s="64"/>
      <c r="K67" s="68">
        <f t="shared" ref="K67:K69" si="51">ROUND(O67*ign/igo,afrind)</f>
        <v>0</v>
      </c>
      <c r="L67" s="69">
        <f t="shared" ref="L67:L69" si="52">ROUND(P67*iin/iio,afrind)</f>
        <v>0</v>
      </c>
      <c r="M67" s="83">
        <f t="shared" si="41"/>
        <v>0</v>
      </c>
      <c r="N67" s="70" t="e">
        <f t="shared" si="42"/>
        <v>#REF!</v>
      </c>
      <c r="O67" s="68">
        <v>0</v>
      </c>
      <c r="P67" s="69"/>
      <c r="Q67" s="70">
        <f t="shared" si="43"/>
        <v>0</v>
      </c>
      <c r="R67" s="16">
        <v>0</v>
      </c>
      <c r="S67" s="17">
        <v>0</v>
      </c>
      <c r="T67" s="58">
        <f t="shared" si="44"/>
        <v>0</v>
      </c>
      <c r="U67" s="16">
        <f t="shared" si="45"/>
        <v>0</v>
      </c>
      <c r="V67" s="17">
        <f t="shared" si="46"/>
        <v>0</v>
      </c>
      <c r="W67" s="58">
        <f t="shared" si="47"/>
        <v>0</v>
      </c>
      <c r="X67" s="16">
        <f t="shared" si="48"/>
        <v>0</v>
      </c>
      <c r="Y67" s="17">
        <f t="shared" si="49"/>
        <v>0</v>
      </c>
      <c r="Z67" s="59">
        <f t="shared" si="50"/>
        <v>0</v>
      </c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</row>
    <row r="68" spans="1:231" s="53" customFormat="1" hidden="1">
      <c r="A68" s="64" t="s">
        <v>29</v>
      </c>
      <c r="B68" s="64" t="s">
        <v>9</v>
      </c>
      <c r="C68" s="64" t="s">
        <v>9</v>
      </c>
      <c r="D68" s="64" t="s">
        <v>9</v>
      </c>
      <c r="E68" s="64"/>
      <c r="F68" s="64"/>
      <c r="G68" s="64"/>
      <c r="H68" s="64"/>
      <c r="I68" s="64"/>
      <c r="J68" s="64"/>
      <c r="K68" s="68">
        <f t="shared" si="51"/>
        <v>0</v>
      </c>
      <c r="L68" s="69">
        <f t="shared" si="52"/>
        <v>0</v>
      </c>
      <c r="M68" s="83">
        <f t="shared" si="41"/>
        <v>0</v>
      </c>
      <c r="N68" s="70" t="e">
        <f t="shared" si="42"/>
        <v>#REF!</v>
      </c>
      <c r="O68" s="68">
        <v>0</v>
      </c>
      <c r="P68" s="69"/>
      <c r="Q68" s="70">
        <f t="shared" si="43"/>
        <v>0</v>
      </c>
      <c r="R68" s="16">
        <v>0</v>
      </c>
      <c r="S68" s="17">
        <v>0</v>
      </c>
      <c r="T68" s="58">
        <f t="shared" si="44"/>
        <v>0</v>
      </c>
      <c r="U68" s="16">
        <f t="shared" si="45"/>
        <v>0</v>
      </c>
      <c r="V68" s="17">
        <f t="shared" si="46"/>
        <v>0</v>
      </c>
      <c r="W68" s="58">
        <f t="shared" si="47"/>
        <v>0</v>
      </c>
      <c r="X68" s="16">
        <f t="shared" si="48"/>
        <v>0</v>
      </c>
      <c r="Y68" s="17">
        <f t="shared" si="49"/>
        <v>0</v>
      </c>
      <c r="Z68" s="59">
        <f t="shared" si="50"/>
        <v>0</v>
      </c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  <c r="HG68" s="52"/>
      <c r="HH68" s="52"/>
      <c r="HI68" s="52"/>
      <c r="HJ68" s="52"/>
      <c r="HK68" s="52"/>
      <c r="HL68" s="52"/>
      <c r="HM68" s="52"/>
      <c r="HN68" s="52"/>
      <c r="HO68" s="52"/>
      <c r="HP68" s="52"/>
      <c r="HQ68" s="52"/>
      <c r="HR68" s="52"/>
      <c r="HS68" s="52"/>
      <c r="HT68" s="52"/>
      <c r="HU68" s="52"/>
      <c r="HV68" s="52"/>
      <c r="HW68" s="52"/>
    </row>
    <row r="69" spans="1:231" s="53" customFormat="1" hidden="1">
      <c r="A69" s="64" t="s">
        <v>29</v>
      </c>
      <c r="B69" s="64" t="s">
        <v>9</v>
      </c>
      <c r="C69" s="64" t="s">
        <v>9</v>
      </c>
      <c r="D69" s="64" t="s">
        <v>9</v>
      </c>
      <c r="E69" s="64"/>
      <c r="F69" s="64"/>
      <c r="G69" s="64"/>
      <c r="H69" s="64"/>
      <c r="I69" s="64"/>
      <c r="J69" s="64"/>
      <c r="K69" s="68">
        <f t="shared" si="51"/>
        <v>0</v>
      </c>
      <c r="L69" s="69">
        <f t="shared" si="52"/>
        <v>0</v>
      </c>
      <c r="M69" s="83">
        <f t="shared" si="41"/>
        <v>0</v>
      </c>
      <c r="N69" s="70" t="e">
        <f t="shared" si="42"/>
        <v>#REF!</v>
      </c>
      <c r="O69" s="68">
        <v>0</v>
      </c>
      <c r="P69" s="69"/>
      <c r="Q69" s="70">
        <f t="shared" si="43"/>
        <v>0</v>
      </c>
      <c r="R69" s="16">
        <v>0</v>
      </c>
      <c r="S69" s="17">
        <v>0</v>
      </c>
      <c r="T69" s="58">
        <f t="shared" si="44"/>
        <v>0</v>
      </c>
      <c r="U69" s="16">
        <f t="shared" si="45"/>
        <v>0</v>
      </c>
      <c r="V69" s="17">
        <f t="shared" si="46"/>
        <v>0</v>
      </c>
      <c r="W69" s="58">
        <f t="shared" si="47"/>
        <v>0</v>
      </c>
      <c r="X69" s="16">
        <f t="shared" si="48"/>
        <v>0</v>
      </c>
      <c r="Y69" s="17">
        <f t="shared" si="49"/>
        <v>0</v>
      </c>
      <c r="Z69" s="59">
        <f t="shared" si="50"/>
        <v>0</v>
      </c>
      <c r="AA69" s="104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  <c r="GB69" s="52"/>
      <c r="GC69" s="52"/>
      <c r="GD69" s="52"/>
      <c r="GE69" s="52"/>
      <c r="GF69" s="52"/>
      <c r="GG69" s="52"/>
      <c r="GH69" s="52"/>
      <c r="GI69" s="52"/>
      <c r="GJ69" s="52"/>
      <c r="GK69" s="52"/>
      <c r="GL69" s="52"/>
      <c r="GM69" s="52"/>
      <c r="GN69" s="52"/>
      <c r="GO69" s="52"/>
      <c r="GP69" s="52"/>
      <c r="GQ69" s="52"/>
      <c r="GR69" s="52"/>
      <c r="GS69" s="52"/>
      <c r="GT69" s="52"/>
      <c r="GU69" s="52"/>
      <c r="GV69" s="52"/>
      <c r="GW69" s="52"/>
      <c r="GX69" s="52"/>
      <c r="GY69" s="52"/>
      <c r="GZ69" s="52"/>
      <c r="HA69" s="52"/>
      <c r="HB69" s="52"/>
      <c r="HC69" s="52"/>
      <c r="HD69" s="52"/>
      <c r="HE69" s="52"/>
      <c r="HF69" s="52"/>
      <c r="HG69" s="52"/>
      <c r="HH69" s="52"/>
      <c r="HI69" s="52"/>
      <c r="HJ69" s="52"/>
      <c r="HK69" s="52"/>
      <c r="HL69" s="52"/>
      <c r="HM69" s="52"/>
      <c r="HN69" s="52"/>
      <c r="HO69" s="52"/>
      <c r="HP69" s="52"/>
      <c r="HQ69" s="52"/>
      <c r="HR69" s="52"/>
      <c r="HS69" s="52"/>
      <c r="HT69" s="52"/>
      <c r="HU69" s="52"/>
      <c r="HV69" s="52"/>
      <c r="HW69" s="52"/>
    </row>
    <row r="70" spans="1:231" s="53" customFormat="1" hidden="1">
      <c r="A70" s="64" t="s">
        <v>29</v>
      </c>
      <c r="B70" s="64" t="s">
        <v>9</v>
      </c>
      <c r="C70" s="64" t="s">
        <v>9</v>
      </c>
      <c r="D70" s="64" t="s">
        <v>9</v>
      </c>
      <c r="E70" s="64"/>
      <c r="F70" s="64"/>
      <c r="G70" s="64"/>
      <c r="H70" s="64"/>
      <c r="I70" s="64"/>
      <c r="J70" s="64"/>
      <c r="K70" s="68">
        <f t="shared" si="29"/>
        <v>0</v>
      </c>
      <c r="L70" s="69">
        <f t="shared" si="30"/>
        <v>0</v>
      </c>
      <c r="M70" s="83">
        <f t="shared" si="31"/>
        <v>0</v>
      </c>
      <c r="N70" s="70" t="e">
        <f t="shared" si="11"/>
        <v>#REF!</v>
      </c>
      <c r="O70" s="68">
        <v>0</v>
      </c>
      <c r="P70" s="69"/>
      <c r="Q70" s="70">
        <f t="shared" si="23"/>
        <v>0</v>
      </c>
      <c r="R70" s="16">
        <v>0</v>
      </c>
      <c r="S70" s="17">
        <v>0</v>
      </c>
      <c r="T70" s="58">
        <f t="shared" si="24"/>
        <v>0</v>
      </c>
      <c r="U70" s="16">
        <f t="shared" si="25"/>
        <v>0</v>
      </c>
      <c r="V70" s="17">
        <f t="shared" si="21"/>
        <v>0</v>
      </c>
      <c r="W70" s="58">
        <f t="shared" si="26"/>
        <v>0</v>
      </c>
      <c r="X70" s="16">
        <f t="shared" si="27"/>
        <v>0</v>
      </c>
      <c r="Y70" s="17">
        <f t="shared" si="22"/>
        <v>0</v>
      </c>
      <c r="Z70" s="59">
        <f t="shared" si="28"/>
        <v>0</v>
      </c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  <c r="GB70" s="52"/>
      <c r="GC70" s="52"/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2"/>
      <c r="GY70" s="52"/>
      <c r="GZ70" s="52"/>
      <c r="HA70" s="52"/>
      <c r="HB70" s="52"/>
      <c r="HC70" s="52"/>
      <c r="HD70" s="52"/>
      <c r="HE70" s="52"/>
      <c r="HF70" s="52"/>
      <c r="HG70" s="52"/>
      <c r="HH70" s="52"/>
      <c r="HI70" s="52"/>
      <c r="HJ70" s="52"/>
      <c r="HK70" s="52"/>
      <c r="HL70" s="52"/>
      <c r="HM70" s="52"/>
      <c r="HN70" s="52"/>
      <c r="HO70" s="52"/>
      <c r="HP70" s="52"/>
      <c r="HQ70" s="52"/>
      <c r="HR70" s="52"/>
      <c r="HS70" s="52"/>
      <c r="HT70" s="52"/>
      <c r="HU70" s="52"/>
      <c r="HV70" s="52"/>
      <c r="HW70" s="52"/>
    </row>
    <row r="71" spans="1:231" s="53" customFormat="1" hidden="1">
      <c r="A71" s="64" t="s">
        <v>29</v>
      </c>
      <c r="B71" s="64" t="s">
        <v>9</v>
      </c>
      <c r="C71" s="64" t="s">
        <v>9</v>
      </c>
      <c r="D71" s="64" t="s">
        <v>9</v>
      </c>
      <c r="E71" s="64"/>
      <c r="F71" s="64"/>
      <c r="G71" s="64"/>
      <c r="H71" s="64"/>
      <c r="I71" s="64"/>
      <c r="J71" s="64"/>
      <c r="K71" s="68">
        <f t="shared" si="29"/>
        <v>0</v>
      </c>
      <c r="L71" s="69">
        <f t="shared" si="30"/>
        <v>0</v>
      </c>
      <c r="M71" s="83">
        <f t="shared" si="31"/>
        <v>0</v>
      </c>
      <c r="N71" s="70" t="e">
        <f t="shared" si="11"/>
        <v>#REF!</v>
      </c>
      <c r="O71" s="68">
        <v>0</v>
      </c>
      <c r="P71" s="69"/>
      <c r="Q71" s="70">
        <f t="shared" si="23"/>
        <v>0</v>
      </c>
      <c r="R71" s="16">
        <v>0</v>
      </c>
      <c r="S71" s="17">
        <v>0</v>
      </c>
      <c r="T71" s="58">
        <f t="shared" si="24"/>
        <v>0</v>
      </c>
      <c r="U71" s="16">
        <f t="shared" si="25"/>
        <v>0</v>
      </c>
      <c r="V71" s="17">
        <f t="shared" si="21"/>
        <v>0</v>
      </c>
      <c r="W71" s="58">
        <f t="shared" si="26"/>
        <v>0</v>
      </c>
      <c r="X71" s="16">
        <f t="shared" si="27"/>
        <v>0</v>
      </c>
      <c r="Y71" s="17">
        <f t="shared" si="22"/>
        <v>0</v>
      </c>
      <c r="Z71" s="59">
        <f t="shared" si="28"/>
        <v>0</v>
      </c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  <c r="FS71" s="52"/>
      <c r="FT71" s="52"/>
      <c r="FU71" s="52"/>
      <c r="FV71" s="52"/>
      <c r="FW71" s="52"/>
      <c r="FX71" s="52"/>
      <c r="FY71" s="52"/>
      <c r="FZ71" s="52"/>
      <c r="GA71" s="52"/>
      <c r="GB71" s="52"/>
      <c r="GC71" s="52"/>
      <c r="GD71" s="52"/>
      <c r="GE71" s="52"/>
      <c r="GF71" s="52"/>
      <c r="GG71" s="52"/>
      <c r="GH71" s="52"/>
      <c r="GI71" s="52"/>
      <c r="GJ71" s="52"/>
      <c r="GK71" s="52"/>
      <c r="GL71" s="52"/>
      <c r="GM71" s="52"/>
      <c r="GN71" s="52"/>
      <c r="GO71" s="52"/>
      <c r="GP71" s="52"/>
      <c r="GQ71" s="52"/>
      <c r="GR71" s="52"/>
      <c r="GS71" s="52"/>
      <c r="GT71" s="52"/>
      <c r="GU71" s="52"/>
      <c r="GV71" s="52"/>
      <c r="GW71" s="52"/>
      <c r="GX71" s="52"/>
      <c r="GY71" s="52"/>
      <c r="GZ71" s="52"/>
      <c r="HA71" s="52"/>
      <c r="HB71" s="52"/>
      <c r="HC71" s="52"/>
      <c r="HD71" s="52"/>
      <c r="HE71" s="52"/>
      <c r="HF71" s="52"/>
      <c r="HG71" s="52"/>
      <c r="HH71" s="52"/>
      <c r="HI71" s="52"/>
      <c r="HJ71" s="52"/>
      <c r="HK71" s="52"/>
      <c r="HL71" s="52"/>
      <c r="HM71" s="52"/>
      <c r="HN71" s="52"/>
      <c r="HO71" s="52"/>
      <c r="HP71" s="52"/>
      <c r="HQ71" s="52"/>
      <c r="HR71" s="52"/>
      <c r="HS71" s="52"/>
      <c r="HT71" s="52"/>
      <c r="HU71" s="52"/>
      <c r="HV71" s="52"/>
      <c r="HW71" s="52"/>
    </row>
    <row r="72" spans="1:231" s="53" customFormat="1" hidden="1">
      <c r="A72" s="64" t="s">
        <v>29</v>
      </c>
      <c r="B72" s="64" t="s">
        <v>9</v>
      </c>
      <c r="C72" s="64" t="s">
        <v>9</v>
      </c>
      <c r="D72" s="64" t="s">
        <v>9</v>
      </c>
      <c r="E72" s="64"/>
      <c r="F72" s="64"/>
      <c r="G72" s="64"/>
      <c r="H72" s="64"/>
      <c r="I72" s="64"/>
      <c r="J72" s="64"/>
      <c r="K72" s="68">
        <f t="shared" si="29"/>
        <v>0</v>
      </c>
      <c r="L72" s="69">
        <f t="shared" si="30"/>
        <v>0</v>
      </c>
      <c r="M72" s="83">
        <f t="shared" si="31"/>
        <v>0</v>
      </c>
      <c r="N72" s="70" t="e">
        <f t="shared" si="11"/>
        <v>#REF!</v>
      </c>
      <c r="O72" s="68">
        <v>0</v>
      </c>
      <c r="P72" s="69"/>
      <c r="Q72" s="70">
        <f t="shared" si="23"/>
        <v>0</v>
      </c>
      <c r="R72" s="16">
        <v>0</v>
      </c>
      <c r="S72" s="17">
        <v>0</v>
      </c>
      <c r="T72" s="58">
        <f t="shared" si="24"/>
        <v>0</v>
      </c>
      <c r="U72" s="16">
        <f t="shared" si="25"/>
        <v>0</v>
      </c>
      <c r="V72" s="17">
        <f t="shared" si="21"/>
        <v>0</v>
      </c>
      <c r="W72" s="58">
        <f t="shared" si="26"/>
        <v>0</v>
      </c>
      <c r="X72" s="16">
        <f t="shared" si="27"/>
        <v>0</v>
      </c>
      <c r="Y72" s="17">
        <f t="shared" si="22"/>
        <v>0</v>
      </c>
      <c r="Z72" s="59">
        <f t="shared" si="28"/>
        <v>0</v>
      </c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  <c r="FS72" s="52"/>
      <c r="FT72" s="52"/>
      <c r="FU72" s="52"/>
      <c r="FV72" s="52"/>
      <c r="FW72" s="52"/>
      <c r="FX72" s="52"/>
      <c r="FY72" s="52"/>
      <c r="FZ72" s="52"/>
      <c r="GA72" s="52"/>
      <c r="GB72" s="52"/>
      <c r="GC72" s="52"/>
      <c r="GD72" s="52"/>
      <c r="GE72" s="52"/>
      <c r="GF72" s="52"/>
      <c r="GG72" s="52"/>
      <c r="GH72" s="52"/>
      <c r="GI72" s="52"/>
      <c r="GJ72" s="52"/>
      <c r="GK72" s="52"/>
      <c r="GL72" s="52"/>
      <c r="GM72" s="52"/>
      <c r="GN72" s="52"/>
      <c r="GO72" s="52"/>
      <c r="GP72" s="52"/>
      <c r="GQ72" s="52"/>
      <c r="GR72" s="52"/>
      <c r="GS72" s="52"/>
      <c r="GT72" s="52"/>
      <c r="GU72" s="52"/>
      <c r="GV72" s="52"/>
      <c r="GW72" s="52"/>
      <c r="GX72" s="52"/>
      <c r="GY72" s="52"/>
      <c r="GZ72" s="52"/>
      <c r="HA72" s="52"/>
      <c r="HB72" s="52"/>
      <c r="HC72" s="52"/>
      <c r="HD72" s="52"/>
      <c r="HE72" s="52"/>
      <c r="HF72" s="52"/>
      <c r="HG72" s="52"/>
      <c r="HH72" s="52"/>
      <c r="HI72" s="52"/>
      <c r="HJ72" s="52"/>
      <c r="HK72" s="52"/>
      <c r="HL72" s="52"/>
      <c r="HM72" s="52"/>
      <c r="HN72" s="52"/>
      <c r="HO72" s="52"/>
      <c r="HP72" s="52"/>
      <c r="HQ72" s="52"/>
      <c r="HR72" s="52"/>
      <c r="HS72" s="52"/>
      <c r="HT72" s="52"/>
      <c r="HU72" s="52"/>
      <c r="HV72" s="52"/>
      <c r="HW72" s="52"/>
    </row>
    <row r="73" spans="1:231" s="53" customFormat="1" hidden="1">
      <c r="A73" s="64" t="s">
        <v>29</v>
      </c>
      <c r="B73" s="64" t="s">
        <v>9</v>
      </c>
      <c r="C73" s="64" t="s">
        <v>9</v>
      </c>
      <c r="D73" s="64" t="s">
        <v>9</v>
      </c>
      <c r="E73" s="64"/>
      <c r="F73" s="64"/>
      <c r="G73" s="64"/>
      <c r="H73" s="64"/>
      <c r="I73" s="64"/>
      <c r="J73" s="64"/>
      <c r="K73" s="68">
        <f t="shared" si="29"/>
        <v>0</v>
      </c>
      <c r="L73" s="69">
        <f t="shared" si="30"/>
        <v>0</v>
      </c>
      <c r="M73" s="83">
        <f t="shared" si="31"/>
        <v>0</v>
      </c>
      <c r="N73" s="70" t="e">
        <f t="shared" si="11"/>
        <v>#REF!</v>
      </c>
      <c r="O73" s="68">
        <v>0</v>
      </c>
      <c r="P73" s="69"/>
      <c r="Q73" s="70">
        <f t="shared" si="23"/>
        <v>0</v>
      </c>
      <c r="R73" s="16">
        <v>0</v>
      </c>
      <c r="S73" s="17">
        <v>0</v>
      </c>
      <c r="T73" s="58">
        <f t="shared" si="24"/>
        <v>0</v>
      </c>
      <c r="U73" s="16">
        <f t="shared" si="25"/>
        <v>0</v>
      </c>
      <c r="V73" s="17">
        <f t="shared" si="21"/>
        <v>0</v>
      </c>
      <c r="W73" s="58">
        <f t="shared" si="26"/>
        <v>0</v>
      </c>
      <c r="X73" s="16">
        <f t="shared" si="27"/>
        <v>0</v>
      </c>
      <c r="Y73" s="17">
        <f t="shared" si="22"/>
        <v>0</v>
      </c>
      <c r="Z73" s="59">
        <f t="shared" si="28"/>
        <v>0</v>
      </c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  <c r="FS73" s="52"/>
      <c r="FT73" s="52"/>
      <c r="FU73" s="52"/>
      <c r="FV73" s="52"/>
      <c r="FW73" s="52"/>
      <c r="FX73" s="52"/>
      <c r="FY73" s="52"/>
      <c r="FZ73" s="52"/>
      <c r="GA73" s="52"/>
      <c r="GB73" s="52"/>
      <c r="GC73" s="52"/>
      <c r="GD73" s="52"/>
      <c r="GE73" s="52"/>
      <c r="GF73" s="52"/>
      <c r="GG73" s="52"/>
      <c r="GH73" s="52"/>
      <c r="GI73" s="52"/>
      <c r="GJ73" s="52"/>
      <c r="GK73" s="52"/>
      <c r="GL73" s="52"/>
      <c r="GM73" s="52"/>
      <c r="GN73" s="52"/>
      <c r="GO73" s="52"/>
      <c r="GP73" s="52"/>
      <c r="GQ73" s="52"/>
      <c r="GR73" s="52"/>
      <c r="GS73" s="52"/>
      <c r="GT73" s="52"/>
      <c r="GU73" s="52"/>
      <c r="GV73" s="52"/>
      <c r="GW73" s="52"/>
      <c r="GX73" s="52"/>
      <c r="GY73" s="52"/>
      <c r="GZ73" s="52"/>
      <c r="HA73" s="52"/>
      <c r="HB73" s="52"/>
      <c r="HC73" s="52"/>
      <c r="HD73" s="52"/>
      <c r="HE73" s="52"/>
      <c r="HF73" s="52"/>
      <c r="HG73" s="52"/>
      <c r="HH73" s="52"/>
      <c r="HI73" s="52"/>
      <c r="HJ73" s="52"/>
      <c r="HK73" s="52"/>
      <c r="HL73" s="52"/>
      <c r="HM73" s="52"/>
      <c r="HN73" s="52"/>
      <c r="HO73" s="52"/>
      <c r="HP73" s="52"/>
      <c r="HQ73" s="52"/>
      <c r="HR73" s="52"/>
      <c r="HS73" s="52"/>
      <c r="HT73" s="52"/>
      <c r="HU73" s="52"/>
      <c r="HV73" s="52"/>
      <c r="HW73" s="52"/>
    </row>
    <row r="74" spans="1:231" s="53" customFormat="1" hidden="1">
      <c r="A74" s="64" t="s">
        <v>29</v>
      </c>
      <c r="B74" s="64" t="s">
        <v>9</v>
      </c>
      <c r="C74" s="64" t="s">
        <v>9</v>
      </c>
      <c r="D74" s="64" t="s">
        <v>9</v>
      </c>
      <c r="E74" s="64"/>
      <c r="F74" s="64"/>
      <c r="G74" s="64"/>
      <c r="H74" s="64"/>
      <c r="I74" s="64"/>
      <c r="J74" s="64"/>
      <c r="K74" s="68">
        <f t="shared" si="29"/>
        <v>0</v>
      </c>
      <c r="L74" s="69">
        <f t="shared" si="30"/>
        <v>0</v>
      </c>
      <c r="M74" s="83">
        <f t="shared" si="31"/>
        <v>0</v>
      </c>
      <c r="N74" s="70" t="e">
        <f t="shared" si="11"/>
        <v>#REF!</v>
      </c>
      <c r="O74" s="68">
        <v>0</v>
      </c>
      <c r="P74" s="69"/>
      <c r="Q74" s="70">
        <f t="shared" si="23"/>
        <v>0</v>
      </c>
      <c r="R74" s="16">
        <v>0</v>
      </c>
      <c r="S74" s="17">
        <v>0</v>
      </c>
      <c r="T74" s="58">
        <f t="shared" si="24"/>
        <v>0</v>
      </c>
      <c r="U74" s="16">
        <f t="shared" si="25"/>
        <v>0</v>
      </c>
      <c r="V74" s="17">
        <f t="shared" si="21"/>
        <v>0</v>
      </c>
      <c r="W74" s="58">
        <f t="shared" si="26"/>
        <v>0</v>
      </c>
      <c r="X74" s="16">
        <f t="shared" si="27"/>
        <v>0</v>
      </c>
      <c r="Y74" s="17">
        <f t="shared" si="22"/>
        <v>0</v>
      </c>
      <c r="Z74" s="59">
        <f t="shared" si="28"/>
        <v>0</v>
      </c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  <c r="FS74" s="52"/>
      <c r="FT74" s="52"/>
      <c r="FU74" s="52"/>
      <c r="FV74" s="52"/>
      <c r="FW74" s="52"/>
      <c r="FX74" s="52"/>
      <c r="FY74" s="52"/>
      <c r="FZ74" s="52"/>
      <c r="GA74" s="52"/>
      <c r="GB74" s="52"/>
      <c r="GC74" s="52"/>
      <c r="GD74" s="52"/>
      <c r="GE74" s="52"/>
      <c r="GF74" s="52"/>
      <c r="GG74" s="52"/>
      <c r="GH74" s="52"/>
      <c r="GI74" s="52"/>
      <c r="GJ74" s="52"/>
      <c r="GK74" s="52"/>
      <c r="GL74" s="52"/>
      <c r="GM74" s="52"/>
      <c r="GN74" s="52"/>
      <c r="GO74" s="52"/>
      <c r="GP74" s="52"/>
      <c r="GQ74" s="52"/>
      <c r="GR74" s="52"/>
      <c r="GS74" s="52"/>
      <c r="GT74" s="52"/>
      <c r="GU74" s="52"/>
      <c r="GV74" s="52"/>
      <c r="GW74" s="52"/>
      <c r="GX74" s="52"/>
      <c r="GY74" s="52"/>
      <c r="GZ74" s="52"/>
      <c r="HA74" s="52"/>
      <c r="HB74" s="52"/>
      <c r="HC74" s="52"/>
      <c r="HD74" s="52"/>
      <c r="HE74" s="52"/>
      <c r="HF74" s="52"/>
      <c r="HG74" s="52"/>
      <c r="HH74" s="52"/>
      <c r="HI74" s="52"/>
      <c r="HJ74" s="52"/>
      <c r="HK74" s="52"/>
      <c r="HL74" s="52"/>
      <c r="HM74" s="52"/>
      <c r="HN74" s="52"/>
      <c r="HO74" s="52"/>
      <c r="HP74" s="52"/>
      <c r="HQ74" s="52"/>
      <c r="HR74" s="52"/>
      <c r="HS74" s="52"/>
      <c r="HT74" s="52"/>
      <c r="HU74" s="52"/>
      <c r="HV74" s="52"/>
      <c r="HW74" s="52"/>
    </row>
    <row r="75" spans="1:231" s="53" customFormat="1" hidden="1">
      <c r="A75" s="64" t="s">
        <v>29</v>
      </c>
      <c r="B75" s="64" t="s">
        <v>9</v>
      </c>
      <c r="C75" s="64" t="s">
        <v>9</v>
      </c>
      <c r="D75" s="64" t="s">
        <v>9</v>
      </c>
      <c r="E75" s="64"/>
      <c r="F75" s="64"/>
      <c r="G75" s="64"/>
      <c r="H75" s="64"/>
      <c r="I75" s="64"/>
      <c r="J75" s="64"/>
      <c r="K75" s="68">
        <f t="shared" si="29"/>
        <v>0</v>
      </c>
      <c r="L75" s="69">
        <f t="shared" si="30"/>
        <v>0</v>
      </c>
      <c r="M75" s="83">
        <f t="shared" si="31"/>
        <v>0</v>
      </c>
      <c r="N75" s="70" t="e">
        <f t="shared" si="11"/>
        <v>#REF!</v>
      </c>
      <c r="O75" s="68">
        <v>0</v>
      </c>
      <c r="P75" s="69"/>
      <c r="Q75" s="70">
        <f t="shared" si="23"/>
        <v>0</v>
      </c>
      <c r="R75" s="16">
        <v>0</v>
      </c>
      <c r="S75" s="17">
        <v>0</v>
      </c>
      <c r="T75" s="58">
        <f t="shared" si="24"/>
        <v>0</v>
      </c>
      <c r="U75" s="16">
        <f t="shared" si="25"/>
        <v>0</v>
      </c>
      <c r="V75" s="17">
        <f t="shared" si="21"/>
        <v>0</v>
      </c>
      <c r="W75" s="58">
        <f t="shared" si="26"/>
        <v>0</v>
      </c>
      <c r="X75" s="16">
        <f t="shared" si="27"/>
        <v>0</v>
      </c>
      <c r="Y75" s="17">
        <f t="shared" si="22"/>
        <v>0</v>
      </c>
      <c r="Z75" s="59">
        <f t="shared" si="28"/>
        <v>0</v>
      </c>
      <c r="AA75" s="104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  <c r="GB75" s="52"/>
      <c r="GC75" s="52"/>
      <c r="GD75" s="52"/>
      <c r="GE75" s="52"/>
      <c r="GF75" s="52"/>
      <c r="GG75" s="52"/>
      <c r="GH75" s="52"/>
      <c r="GI75" s="52"/>
      <c r="GJ75" s="52"/>
      <c r="GK75" s="52"/>
      <c r="GL75" s="52"/>
      <c r="GM75" s="52"/>
      <c r="GN75" s="52"/>
      <c r="GO75" s="52"/>
      <c r="GP75" s="52"/>
      <c r="GQ75" s="52"/>
      <c r="GR75" s="52"/>
      <c r="GS75" s="52"/>
      <c r="GT75" s="52"/>
      <c r="GU75" s="52"/>
      <c r="GV75" s="52"/>
      <c r="GW75" s="52"/>
      <c r="GX75" s="52"/>
      <c r="GY75" s="52"/>
      <c r="GZ75" s="52"/>
      <c r="HA75" s="52"/>
      <c r="HB75" s="52"/>
      <c r="HC75" s="52"/>
      <c r="HD75" s="52"/>
      <c r="HE75" s="52"/>
      <c r="HF75" s="52"/>
      <c r="HG75" s="52"/>
      <c r="HH75" s="52"/>
      <c r="HI75" s="52"/>
      <c r="HJ75" s="52"/>
      <c r="HK75" s="52"/>
      <c r="HL75" s="52"/>
      <c r="HM75" s="52"/>
      <c r="HN75" s="52"/>
      <c r="HO75" s="52"/>
      <c r="HP75" s="52"/>
      <c r="HQ75" s="52"/>
      <c r="HR75" s="52"/>
      <c r="HS75" s="52"/>
      <c r="HT75" s="52"/>
      <c r="HU75" s="52"/>
      <c r="HV75" s="52"/>
      <c r="HW75" s="52"/>
    </row>
    <row r="76" spans="1:231" s="53" customForma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8"/>
      <c r="L76" s="71"/>
      <c r="M76" s="72"/>
      <c r="N76" s="72"/>
      <c r="O76" s="68"/>
      <c r="P76" s="128"/>
      <c r="Q76" s="70"/>
      <c r="R76" s="16"/>
      <c r="S76" s="60"/>
      <c r="T76" s="61"/>
      <c r="U76" s="16"/>
      <c r="V76" s="60"/>
      <c r="W76" s="61"/>
      <c r="X76" s="16"/>
      <c r="Y76" s="60"/>
      <c r="Z76" s="6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  <c r="GB76" s="52"/>
      <c r="GC76" s="52"/>
      <c r="GD76" s="52"/>
      <c r="GE76" s="52"/>
      <c r="GF76" s="52"/>
      <c r="GG76" s="52"/>
      <c r="GH76" s="52"/>
      <c r="GI76" s="52"/>
      <c r="GJ76" s="52"/>
      <c r="GK76" s="52"/>
      <c r="GL76" s="52"/>
      <c r="GM76" s="52"/>
      <c r="GN76" s="52"/>
      <c r="GO76" s="52"/>
      <c r="GP76" s="52"/>
      <c r="GQ76" s="52"/>
      <c r="GR76" s="52"/>
      <c r="GS76" s="52"/>
      <c r="GT76" s="52"/>
      <c r="GU76" s="52"/>
      <c r="GV76" s="52"/>
      <c r="GW76" s="52"/>
      <c r="GX76" s="52"/>
      <c r="GY76" s="52"/>
      <c r="GZ76" s="52"/>
      <c r="HA76" s="52"/>
      <c r="HB76" s="52"/>
      <c r="HC76" s="52"/>
      <c r="HD76" s="52"/>
      <c r="HE76" s="52"/>
      <c r="HF76" s="52"/>
      <c r="HG76" s="52"/>
      <c r="HH76" s="52"/>
      <c r="HI76" s="52"/>
      <c r="HJ76" s="52"/>
      <c r="HK76" s="52"/>
      <c r="HL76" s="52"/>
      <c r="HM76" s="52"/>
      <c r="HN76" s="52"/>
      <c r="HO76" s="52"/>
      <c r="HP76" s="52"/>
      <c r="HQ76" s="52"/>
      <c r="HR76" s="52"/>
      <c r="HS76" s="52"/>
      <c r="HT76" s="52"/>
      <c r="HU76" s="52"/>
      <c r="HV76" s="52"/>
      <c r="HW76" s="52"/>
    </row>
    <row r="77" spans="1:231" ht="13.5" thickBot="1">
      <c r="A77" s="18" t="s">
        <v>28</v>
      </c>
      <c r="B77" s="19"/>
      <c r="C77" s="19"/>
      <c r="D77" s="19"/>
      <c r="E77" s="19"/>
      <c r="F77" s="19"/>
      <c r="G77" s="19"/>
      <c r="H77" s="19"/>
      <c r="I77" s="19"/>
      <c r="J77" s="19"/>
      <c r="K77" s="47">
        <f t="shared" ref="K77:Z77" si="53">SUM(K6:K76)</f>
        <v>56797946</v>
      </c>
      <c r="L77" s="47">
        <f t="shared" si="53"/>
        <v>6527000</v>
      </c>
      <c r="M77" s="47">
        <f t="shared" si="53"/>
        <v>63324946</v>
      </c>
      <c r="N77" s="47" t="e">
        <f t="shared" si="53"/>
        <v>#REF!</v>
      </c>
      <c r="O77" s="47">
        <f t="shared" si="53"/>
        <v>56797946</v>
      </c>
      <c r="P77" s="47">
        <f t="shared" si="53"/>
        <v>6527000</v>
      </c>
      <c r="Q77" s="48">
        <f t="shared" si="53"/>
        <v>63324946</v>
      </c>
      <c r="R77" s="47">
        <f t="shared" si="53"/>
        <v>56797946</v>
      </c>
      <c r="S77" s="47">
        <f t="shared" si="53"/>
        <v>6527000</v>
      </c>
      <c r="T77" s="47">
        <f t="shared" si="53"/>
        <v>63324946</v>
      </c>
      <c r="U77" s="47">
        <f t="shared" si="53"/>
        <v>0</v>
      </c>
      <c r="V77" s="47">
        <f t="shared" si="53"/>
        <v>0</v>
      </c>
      <c r="W77" s="47">
        <f t="shared" si="53"/>
        <v>0</v>
      </c>
      <c r="X77" s="47">
        <f t="shared" si="53"/>
        <v>0</v>
      </c>
      <c r="Y77" s="47">
        <f t="shared" si="53"/>
        <v>0</v>
      </c>
      <c r="Z77" s="47">
        <f t="shared" si="53"/>
        <v>0</v>
      </c>
    </row>
    <row r="78" spans="1:231" ht="13.5" thickTop="1">
      <c r="A78" s="49"/>
      <c r="B78" s="15"/>
      <c r="C78" s="15"/>
      <c r="D78" s="15"/>
      <c r="E78" s="15"/>
      <c r="F78" s="15"/>
      <c r="G78" s="15"/>
      <c r="H78" s="15"/>
      <c r="I78" s="15"/>
      <c r="J78" s="15"/>
      <c r="K78" s="54"/>
      <c r="L78" s="55"/>
      <c r="M78" s="55"/>
      <c r="N78" s="55"/>
      <c r="O78" s="116"/>
      <c r="P78" s="126"/>
      <c r="Q78" s="57"/>
      <c r="R78" s="54"/>
      <c r="S78" s="55"/>
      <c r="T78" s="55"/>
      <c r="U78" s="54"/>
      <c r="V78" s="55"/>
      <c r="W78" s="55"/>
      <c r="X78" s="54"/>
      <c r="Y78" s="55"/>
      <c r="Z78" s="56"/>
    </row>
    <row r="79" spans="1:231">
      <c r="A79" s="65" t="s">
        <v>157</v>
      </c>
      <c r="B79" s="67"/>
      <c r="C79" s="67"/>
      <c r="D79" s="67"/>
      <c r="E79" s="67"/>
      <c r="F79" s="67"/>
      <c r="G79" s="67"/>
      <c r="H79" s="67"/>
      <c r="I79" s="103"/>
      <c r="J79" s="67"/>
      <c r="K79" s="68"/>
      <c r="L79" s="69"/>
      <c r="M79" s="84"/>
      <c r="N79" s="73"/>
      <c r="O79" s="68"/>
      <c r="P79" s="69"/>
      <c r="Q79" s="21"/>
      <c r="R79" s="16"/>
      <c r="S79" s="17"/>
      <c r="T79" s="21"/>
      <c r="U79" s="16"/>
      <c r="V79" s="17"/>
      <c r="W79" s="21"/>
      <c r="X79" s="16"/>
      <c r="Y79" s="17"/>
      <c r="Z79" s="38"/>
    </row>
    <row r="80" spans="1:231" s="53" customFormat="1" ht="22.5">
      <c r="A80" s="63" t="s">
        <v>158</v>
      </c>
      <c r="B80" s="64" t="s">
        <v>188</v>
      </c>
      <c r="C80" s="64" t="s">
        <v>146</v>
      </c>
      <c r="D80" s="64" t="s">
        <v>208</v>
      </c>
      <c r="E80" s="107" t="s">
        <v>154</v>
      </c>
      <c r="F80" s="108"/>
      <c r="G80" s="109" t="s">
        <v>156</v>
      </c>
      <c r="H80" s="109" t="s">
        <v>156</v>
      </c>
      <c r="I80" s="109"/>
      <c r="J80" s="107"/>
      <c r="K80" s="68">
        <f t="shared" ref="K80:K96" si="54">ROUND(O80*ign/igo,afrind)</f>
        <v>4631000</v>
      </c>
      <c r="L80" s="69">
        <f t="shared" ref="L80:L96" si="55">ROUND(P80*iin/iio,afrind)</f>
        <v>502000</v>
      </c>
      <c r="M80" s="83">
        <f>SUM(K80:L80)</f>
        <v>5133000</v>
      </c>
      <c r="N80" s="70" t="e">
        <f>ROUND(M80*premieOW/1000,2)</f>
        <v>#REF!</v>
      </c>
      <c r="O80" s="68">
        <v>4631000</v>
      </c>
      <c r="P80" s="69">
        <v>502000</v>
      </c>
      <c r="Q80" s="70">
        <f>SUM(O80:P80)</f>
        <v>5133000</v>
      </c>
      <c r="R80" s="68">
        <v>4631000</v>
      </c>
      <c r="S80" s="69">
        <v>502000</v>
      </c>
      <c r="T80" s="58">
        <f>SUM(R80:S80)</f>
        <v>5133000</v>
      </c>
      <c r="U80" s="16">
        <f>K80-O80</f>
        <v>0</v>
      </c>
      <c r="V80" s="17">
        <f>L80-P80</f>
        <v>0</v>
      </c>
      <c r="W80" s="58">
        <f>SUM(U80:V80)</f>
        <v>0</v>
      </c>
      <c r="X80" s="16">
        <f>O80-R80</f>
        <v>0</v>
      </c>
      <c r="Y80" s="17">
        <f>P80-S80</f>
        <v>0</v>
      </c>
      <c r="Z80" s="59">
        <f>SUM(X80:Y80)</f>
        <v>0</v>
      </c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2"/>
      <c r="FS80" s="52"/>
      <c r="FT80" s="52"/>
      <c r="FU80" s="52"/>
      <c r="FV80" s="52"/>
      <c r="FW80" s="52"/>
      <c r="FX80" s="52"/>
      <c r="FY80" s="52"/>
      <c r="FZ80" s="52"/>
      <c r="GA80" s="52"/>
      <c r="GB80" s="52"/>
      <c r="GC80" s="52"/>
      <c r="GD80" s="52"/>
      <c r="GE80" s="52"/>
      <c r="GF80" s="52"/>
      <c r="GG80" s="52"/>
      <c r="GH80" s="52"/>
      <c r="GI80" s="52"/>
      <c r="GJ80" s="52"/>
      <c r="GK80" s="52"/>
      <c r="GL80" s="52"/>
      <c r="GM80" s="52"/>
      <c r="GN80" s="52"/>
      <c r="GO80" s="52"/>
      <c r="GP80" s="52"/>
      <c r="GQ80" s="52"/>
      <c r="GR80" s="52"/>
      <c r="GS80" s="52"/>
      <c r="GT80" s="52"/>
      <c r="GU80" s="52"/>
      <c r="GV80" s="52"/>
      <c r="GW80" s="52"/>
      <c r="GX80" s="52"/>
      <c r="GY80" s="52"/>
      <c r="GZ80" s="52"/>
      <c r="HA80" s="52"/>
      <c r="HB80" s="52"/>
      <c r="HC80" s="52"/>
      <c r="HD80" s="52"/>
      <c r="HE80" s="52"/>
      <c r="HF80" s="52"/>
      <c r="HG80" s="52"/>
      <c r="HH80" s="52"/>
      <c r="HI80" s="52"/>
      <c r="HJ80" s="52"/>
      <c r="HK80" s="52"/>
      <c r="HL80" s="52"/>
      <c r="HM80" s="52"/>
      <c r="HN80" s="52"/>
      <c r="HO80" s="52"/>
      <c r="HP80" s="52"/>
      <c r="HQ80" s="52"/>
      <c r="HR80" s="52"/>
      <c r="HS80" s="52"/>
      <c r="HT80" s="52"/>
      <c r="HU80" s="52"/>
      <c r="HV80" s="52"/>
      <c r="HW80" s="52"/>
    </row>
    <row r="81" spans="1:231" s="53" customFormat="1">
      <c r="A81" s="63" t="s">
        <v>159</v>
      </c>
      <c r="B81" s="64" t="s">
        <v>172</v>
      </c>
      <c r="C81" s="64" t="s">
        <v>171</v>
      </c>
      <c r="D81" s="64" t="s">
        <v>208</v>
      </c>
      <c r="E81" s="107" t="s">
        <v>154</v>
      </c>
      <c r="F81" s="108"/>
      <c r="G81" s="109"/>
      <c r="H81" s="109"/>
      <c r="I81" s="109"/>
      <c r="J81" s="107"/>
      <c r="K81" s="68">
        <f t="shared" si="54"/>
        <v>2648000</v>
      </c>
      <c r="L81" s="69">
        <f t="shared" si="55"/>
        <v>719000</v>
      </c>
      <c r="M81" s="83">
        <f>SUM(K81:L81)</f>
        <v>3367000</v>
      </c>
      <c r="N81" s="70" t="e">
        <f t="shared" ref="N81:N105" si="56">ROUND(M81*premieOW/1000,2)</f>
        <v>#REF!</v>
      </c>
      <c r="O81" s="68">
        <v>2648000</v>
      </c>
      <c r="P81" s="69">
        <v>719000</v>
      </c>
      <c r="Q81" s="70">
        <f>SUM(O81:P81)</f>
        <v>3367000</v>
      </c>
      <c r="R81" s="68">
        <v>2648000</v>
      </c>
      <c r="S81" s="69">
        <v>719000</v>
      </c>
      <c r="T81" s="58">
        <f>SUM(R81:S81)</f>
        <v>3367000</v>
      </c>
      <c r="U81" s="16">
        <f>K81-O81</f>
        <v>0</v>
      </c>
      <c r="V81" s="17">
        <f>L81-P81</f>
        <v>0</v>
      </c>
      <c r="W81" s="58">
        <f>SUM(U81:V81)</f>
        <v>0</v>
      </c>
      <c r="X81" s="16">
        <f>O81-R81</f>
        <v>0</v>
      </c>
      <c r="Y81" s="17">
        <f>P81-S81</f>
        <v>0</v>
      </c>
      <c r="Z81" s="59">
        <f>SUM(X81:Y81)</f>
        <v>0</v>
      </c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2"/>
      <c r="EC81" s="52"/>
      <c r="ED81" s="52"/>
      <c r="EE81" s="52"/>
      <c r="EF81" s="52"/>
      <c r="EG81" s="52"/>
      <c r="EH81" s="52"/>
      <c r="EI81" s="52"/>
      <c r="EJ81" s="52"/>
      <c r="EK81" s="52"/>
      <c r="EL81" s="52"/>
      <c r="EM81" s="52"/>
      <c r="EN81" s="52"/>
      <c r="EO81" s="52"/>
      <c r="EP81" s="52"/>
      <c r="EQ81" s="52"/>
      <c r="ER81" s="52"/>
      <c r="ES81" s="52"/>
      <c r="ET81" s="52"/>
      <c r="EU81" s="52"/>
      <c r="EV81" s="52"/>
      <c r="EW81" s="52"/>
      <c r="EX81" s="52"/>
      <c r="EY81" s="52"/>
      <c r="EZ81" s="52"/>
      <c r="FA81" s="52"/>
      <c r="FB81" s="52"/>
      <c r="FC81" s="52"/>
      <c r="FD81" s="52"/>
      <c r="FE81" s="52"/>
      <c r="FF81" s="52"/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  <c r="FR81" s="52"/>
      <c r="FS81" s="52"/>
      <c r="FT81" s="52"/>
      <c r="FU81" s="52"/>
      <c r="FV81" s="52"/>
      <c r="FW81" s="52"/>
      <c r="FX81" s="52"/>
      <c r="FY81" s="52"/>
      <c r="FZ81" s="52"/>
      <c r="GA81" s="52"/>
      <c r="GB81" s="52"/>
      <c r="GC81" s="52"/>
      <c r="GD81" s="52"/>
      <c r="GE81" s="52"/>
      <c r="GF81" s="52"/>
      <c r="GG81" s="52"/>
      <c r="GH81" s="52"/>
      <c r="GI81" s="52"/>
      <c r="GJ81" s="52"/>
      <c r="GK81" s="52"/>
      <c r="GL81" s="52"/>
      <c r="GM81" s="52"/>
      <c r="GN81" s="52"/>
      <c r="GO81" s="52"/>
      <c r="GP81" s="52"/>
      <c r="GQ81" s="52"/>
      <c r="GR81" s="52"/>
      <c r="GS81" s="52"/>
      <c r="GT81" s="52"/>
      <c r="GU81" s="52"/>
      <c r="GV81" s="52"/>
      <c r="GW81" s="52"/>
      <c r="GX81" s="52"/>
      <c r="GY81" s="52"/>
      <c r="GZ81" s="52"/>
      <c r="HA81" s="52"/>
      <c r="HB81" s="52"/>
      <c r="HC81" s="52"/>
      <c r="HD81" s="52"/>
      <c r="HE81" s="52"/>
      <c r="HF81" s="52"/>
      <c r="HG81" s="52"/>
      <c r="HH81" s="52"/>
      <c r="HI81" s="52"/>
      <c r="HJ81" s="52"/>
      <c r="HK81" s="52"/>
      <c r="HL81" s="52"/>
      <c r="HM81" s="52"/>
      <c r="HN81" s="52"/>
      <c r="HO81" s="52"/>
      <c r="HP81" s="52"/>
      <c r="HQ81" s="52"/>
      <c r="HR81" s="52"/>
      <c r="HS81" s="52"/>
      <c r="HT81" s="52"/>
      <c r="HU81" s="52"/>
      <c r="HV81" s="52"/>
      <c r="HW81" s="52"/>
    </row>
    <row r="82" spans="1:231" s="53" customFormat="1">
      <c r="A82" s="63" t="s">
        <v>160</v>
      </c>
      <c r="B82" s="64" t="s">
        <v>173</v>
      </c>
      <c r="C82" s="64" t="s">
        <v>151</v>
      </c>
      <c r="D82" s="64" t="s">
        <v>208</v>
      </c>
      <c r="E82" s="107" t="s">
        <v>154</v>
      </c>
      <c r="F82" s="108"/>
      <c r="G82" s="109" t="s">
        <v>156</v>
      </c>
      <c r="H82" s="109" t="s">
        <v>156</v>
      </c>
      <c r="I82" s="110"/>
      <c r="J82" s="107"/>
      <c r="K82" s="68">
        <f t="shared" si="54"/>
        <v>3421000</v>
      </c>
      <c r="L82" s="69">
        <f t="shared" si="55"/>
        <v>893000</v>
      </c>
      <c r="M82" s="83">
        <f t="shared" ref="M82:M95" si="57">SUM(K82:L82)</f>
        <v>4314000</v>
      </c>
      <c r="N82" s="70" t="e">
        <f t="shared" si="56"/>
        <v>#REF!</v>
      </c>
      <c r="O82" s="68">
        <v>3421000</v>
      </c>
      <c r="P82" s="69">
        <v>893000</v>
      </c>
      <c r="Q82" s="70">
        <f t="shared" ref="Q82:Q95" si="58">SUM(O82:P82)</f>
        <v>4314000</v>
      </c>
      <c r="R82" s="68">
        <v>3421000</v>
      </c>
      <c r="S82" s="69">
        <v>893000</v>
      </c>
      <c r="T82" s="58">
        <f t="shared" ref="T82:T95" si="59">SUM(R82:S82)</f>
        <v>4314000</v>
      </c>
      <c r="U82" s="16">
        <f t="shared" ref="U82:U96" si="60">K82-O82</f>
        <v>0</v>
      </c>
      <c r="V82" s="17">
        <f t="shared" ref="V82:V96" si="61">L82-P82</f>
        <v>0</v>
      </c>
      <c r="W82" s="58">
        <f t="shared" ref="W82:W96" si="62">SUM(U82:V82)</f>
        <v>0</v>
      </c>
      <c r="X82" s="16">
        <f t="shared" ref="X82:X96" si="63">O82-R82</f>
        <v>0</v>
      </c>
      <c r="Y82" s="17">
        <f t="shared" ref="Y82:Y96" si="64">P82-S82</f>
        <v>0</v>
      </c>
      <c r="Z82" s="59">
        <f t="shared" ref="Z82:Z96" si="65">SUM(X82:Y82)</f>
        <v>0</v>
      </c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2"/>
      <c r="FF82" s="52"/>
      <c r="FG82" s="52"/>
      <c r="FH82" s="52"/>
      <c r="FI82" s="52"/>
      <c r="FJ82" s="52"/>
      <c r="FK82" s="52"/>
      <c r="FL82" s="52"/>
      <c r="FM82" s="52"/>
      <c r="FN82" s="52"/>
      <c r="FO82" s="52"/>
      <c r="FP82" s="52"/>
      <c r="FQ82" s="52"/>
      <c r="FR82" s="52"/>
      <c r="FS82" s="52"/>
      <c r="FT82" s="52"/>
      <c r="FU82" s="52"/>
      <c r="FV82" s="52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</row>
    <row r="83" spans="1:231" s="53" customFormat="1">
      <c r="A83" s="63" t="s">
        <v>161</v>
      </c>
      <c r="B83" s="64" t="s">
        <v>174</v>
      </c>
      <c r="C83" s="64" t="s">
        <v>146</v>
      </c>
      <c r="D83" s="64" t="s">
        <v>208</v>
      </c>
      <c r="E83" s="107" t="s">
        <v>154</v>
      </c>
      <c r="F83" s="111">
        <v>38279</v>
      </c>
      <c r="G83" s="110" t="s">
        <v>156</v>
      </c>
      <c r="H83" s="110" t="s">
        <v>156</v>
      </c>
      <c r="I83" s="110"/>
      <c r="J83" s="107"/>
      <c r="K83" s="68">
        <f t="shared" si="54"/>
        <v>6134000</v>
      </c>
      <c r="L83" s="69">
        <f t="shared" si="55"/>
        <v>1457000</v>
      </c>
      <c r="M83" s="83">
        <f t="shared" si="57"/>
        <v>7591000</v>
      </c>
      <c r="N83" s="70" t="e">
        <f t="shared" si="56"/>
        <v>#REF!</v>
      </c>
      <c r="O83" s="68">
        <v>6134000</v>
      </c>
      <c r="P83" s="69">
        <v>1457000</v>
      </c>
      <c r="Q83" s="70">
        <f t="shared" si="58"/>
        <v>7591000</v>
      </c>
      <c r="R83" s="68">
        <v>6134000</v>
      </c>
      <c r="S83" s="69">
        <v>1457000</v>
      </c>
      <c r="T83" s="58">
        <f t="shared" si="59"/>
        <v>7591000</v>
      </c>
      <c r="U83" s="16">
        <f t="shared" si="60"/>
        <v>0</v>
      </c>
      <c r="V83" s="17">
        <f t="shared" si="61"/>
        <v>0</v>
      </c>
      <c r="W83" s="58">
        <f t="shared" si="62"/>
        <v>0</v>
      </c>
      <c r="X83" s="16">
        <f t="shared" si="63"/>
        <v>0</v>
      </c>
      <c r="Y83" s="17">
        <f t="shared" si="64"/>
        <v>0</v>
      </c>
      <c r="Z83" s="59">
        <f t="shared" si="65"/>
        <v>0</v>
      </c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52"/>
      <c r="DO83" s="52"/>
      <c r="DP83" s="52"/>
      <c r="DQ83" s="52"/>
      <c r="DR83" s="52"/>
      <c r="DS83" s="52"/>
      <c r="DT83" s="52"/>
      <c r="DU83" s="52"/>
      <c r="DV83" s="52"/>
      <c r="DW83" s="52"/>
      <c r="DX83" s="52"/>
      <c r="DY83" s="52"/>
      <c r="DZ83" s="52"/>
      <c r="EA83" s="52"/>
      <c r="EB83" s="52"/>
      <c r="EC83" s="52"/>
      <c r="ED83" s="52"/>
      <c r="EE83" s="52"/>
      <c r="EF83" s="52"/>
      <c r="EG83" s="52"/>
      <c r="EH83" s="52"/>
      <c r="EI83" s="52"/>
      <c r="EJ83" s="52"/>
      <c r="EK83" s="52"/>
      <c r="EL83" s="52"/>
      <c r="EM83" s="52"/>
      <c r="EN83" s="52"/>
      <c r="EO83" s="52"/>
      <c r="EP83" s="52"/>
      <c r="EQ83" s="52"/>
      <c r="ER83" s="52"/>
      <c r="ES83" s="52"/>
      <c r="ET83" s="52"/>
      <c r="EU83" s="52"/>
      <c r="EV83" s="52"/>
      <c r="EW83" s="52"/>
      <c r="EX83" s="52"/>
      <c r="EY83" s="52"/>
      <c r="EZ83" s="52"/>
      <c r="FA83" s="52"/>
      <c r="FB83" s="52"/>
      <c r="FC83" s="52"/>
      <c r="FD83" s="52"/>
      <c r="FE83" s="52"/>
      <c r="FF83" s="52"/>
      <c r="FG83" s="52"/>
      <c r="FH83" s="52"/>
      <c r="FI83" s="52"/>
      <c r="FJ83" s="52"/>
      <c r="FK83" s="52"/>
      <c r="FL83" s="52"/>
      <c r="FM83" s="52"/>
      <c r="FN83" s="52"/>
      <c r="FO83" s="52"/>
      <c r="FP83" s="52"/>
      <c r="FQ83" s="52"/>
      <c r="FR83" s="52"/>
      <c r="FS83" s="52"/>
      <c r="FT83" s="52"/>
      <c r="FU83" s="52"/>
      <c r="FV83" s="52"/>
      <c r="FW83" s="52"/>
      <c r="FX83" s="52"/>
      <c r="FY83" s="52"/>
      <c r="FZ83" s="52"/>
      <c r="GA83" s="52"/>
      <c r="GB83" s="52"/>
      <c r="GC83" s="52"/>
      <c r="GD83" s="52"/>
      <c r="GE83" s="52"/>
      <c r="GF83" s="52"/>
      <c r="GG83" s="52"/>
      <c r="GH83" s="52"/>
      <c r="GI83" s="52"/>
      <c r="GJ83" s="52"/>
      <c r="GK83" s="52"/>
      <c r="GL83" s="52"/>
      <c r="GM83" s="52"/>
      <c r="GN83" s="52"/>
      <c r="GO83" s="52"/>
      <c r="GP83" s="52"/>
      <c r="GQ83" s="52"/>
      <c r="GR83" s="52"/>
      <c r="GS83" s="52"/>
      <c r="GT83" s="52"/>
      <c r="GU83" s="52"/>
      <c r="GV83" s="52"/>
      <c r="GW83" s="52"/>
      <c r="GX83" s="52"/>
      <c r="GY83" s="52"/>
      <c r="GZ83" s="52"/>
      <c r="HA83" s="52"/>
      <c r="HB83" s="52"/>
      <c r="HC83" s="52"/>
      <c r="HD83" s="52"/>
      <c r="HE83" s="52"/>
      <c r="HF83" s="52"/>
      <c r="HG83" s="52"/>
      <c r="HH83" s="52"/>
      <c r="HI83" s="52"/>
      <c r="HJ83" s="52"/>
      <c r="HK83" s="52"/>
      <c r="HL83" s="52"/>
      <c r="HM83" s="52"/>
      <c r="HN83" s="52"/>
      <c r="HO83" s="52"/>
      <c r="HP83" s="52"/>
      <c r="HQ83" s="52"/>
      <c r="HR83" s="52"/>
      <c r="HS83" s="52"/>
      <c r="HT83" s="52"/>
      <c r="HU83" s="52"/>
      <c r="HV83" s="52"/>
      <c r="HW83" s="52"/>
    </row>
    <row r="84" spans="1:231" s="53" customFormat="1" ht="22.5">
      <c r="A84" s="63" t="s">
        <v>162</v>
      </c>
      <c r="B84" s="64" t="s">
        <v>189</v>
      </c>
      <c r="C84" s="64" t="s">
        <v>146</v>
      </c>
      <c r="D84" s="64" t="s">
        <v>208</v>
      </c>
      <c r="E84" s="107" t="s">
        <v>154</v>
      </c>
      <c r="F84" s="111"/>
      <c r="G84" s="110" t="s">
        <v>156</v>
      </c>
      <c r="H84" s="110" t="s">
        <v>156</v>
      </c>
      <c r="I84" s="110"/>
      <c r="J84" s="107"/>
      <c r="K84" s="68">
        <f t="shared" si="54"/>
        <v>9919000</v>
      </c>
      <c r="L84" s="69">
        <f t="shared" si="55"/>
        <v>2109000</v>
      </c>
      <c r="M84" s="83">
        <f t="shared" si="57"/>
        <v>12028000</v>
      </c>
      <c r="N84" s="70" t="e">
        <f t="shared" si="56"/>
        <v>#REF!</v>
      </c>
      <c r="O84" s="68">
        <v>9919000</v>
      </c>
      <c r="P84" s="69">
        <v>2109000</v>
      </c>
      <c r="Q84" s="70">
        <f t="shared" si="58"/>
        <v>12028000</v>
      </c>
      <c r="R84" s="68">
        <v>9919000</v>
      </c>
      <c r="S84" s="69">
        <v>2109000</v>
      </c>
      <c r="T84" s="58">
        <f t="shared" si="59"/>
        <v>12028000</v>
      </c>
      <c r="U84" s="16">
        <f t="shared" si="60"/>
        <v>0</v>
      </c>
      <c r="V84" s="17">
        <f t="shared" si="61"/>
        <v>0</v>
      </c>
      <c r="W84" s="58">
        <f t="shared" si="62"/>
        <v>0</v>
      </c>
      <c r="X84" s="16">
        <f t="shared" si="63"/>
        <v>0</v>
      </c>
      <c r="Y84" s="17">
        <f t="shared" si="64"/>
        <v>0</v>
      </c>
      <c r="Z84" s="59">
        <f t="shared" si="65"/>
        <v>0</v>
      </c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C84" s="52"/>
      <c r="DD84" s="52"/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/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2"/>
      <c r="ED84" s="52"/>
      <c r="EE84" s="52"/>
      <c r="EF84" s="52"/>
      <c r="EG84" s="52"/>
      <c r="EH84" s="52"/>
      <c r="EI84" s="52"/>
      <c r="EJ84" s="52"/>
      <c r="EK84" s="52"/>
      <c r="EL84" s="52"/>
      <c r="EM84" s="52"/>
      <c r="EN84" s="52"/>
      <c r="EO84" s="52"/>
      <c r="EP84" s="52"/>
      <c r="EQ84" s="52"/>
      <c r="ER84" s="52"/>
      <c r="ES84" s="52"/>
      <c r="ET84" s="52"/>
      <c r="EU84" s="52"/>
      <c r="EV84" s="52"/>
      <c r="EW84" s="52"/>
      <c r="EX84" s="52"/>
      <c r="EY84" s="52"/>
      <c r="EZ84" s="52"/>
      <c r="FA84" s="52"/>
      <c r="FB84" s="52"/>
      <c r="FC84" s="52"/>
      <c r="FD84" s="52"/>
      <c r="FE84" s="52"/>
      <c r="FF84" s="52"/>
      <c r="FG84" s="52"/>
      <c r="FH84" s="52"/>
      <c r="FI84" s="52"/>
      <c r="FJ84" s="52"/>
      <c r="FK84" s="52"/>
      <c r="FL84" s="52"/>
      <c r="FM84" s="52"/>
      <c r="FN84" s="52"/>
      <c r="FO84" s="52"/>
      <c r="FP84" s="52"/>
      <c r="FQ84" s="52"/>
      <c r="FR84" s="52"/>
      <c r="FS84" s="52"/>
      <c r="FT84" s="52"/>
      <c r="FU84" s="52"/>
      <c r="FV84" s="52"/>
      <c r="FW84" s="52"/>
      <c r="FX84" s="52"/>
      <c r="FY84" s="52"/>
      <c r="FZ84" s="52"/>
      <c r="GA84" s="52"/>
      <c r="GB84" s="52"/>
      <c r="GC84" s="52"/>
      <c r="GD84" s="52"/>
      <c r="GE84" s="52"/>
      <c r="GF84" s="52"/>
      <c r="GG84" s="52"/>
      <c r="GH84" s="52"/>
      <c r="GI84" s="52"/>
      <c r="GJ84" s="52"/>
      <c r="GK84" s="52"/>
      <c r="GL84" s="52"/>
      <c r="GM84" s="52"/>
      <c r="GN84" s="52"/>
      <c r="GO84" s="52"/>
      <c r="GP84" s="52"/>
      <c r="GQ84" s="52"/>
      <c r="GR84" s="52"/>
      <c r="GS84" s="52"/>
      <c r="GT84" s="52"/>
      <c r="GU84" s="52"/>
      <c r="GV84" s="52"/>
      <c r="GW84" s="52"/>
      <c r="GX84" s="52"/>
      <c r="GY84" s="52"/>
      <c r="GZ84" s="52"/>
      <c r="HA84" s="52"/>
      <c r="HB84" s="52"/>
      <c r="HC84" s="52"/>
      <c r="HD84" s="52"/>
      <c r="HE84" s="52"/>
      <c r="HF84" s="52"/>
      <c r="HG84" s="52"/>
      <c r="HH84" s="52"/>
      <c r="HI84" s="52"/>
      <c r="HJ84" s="52"/>
      <c r="HK84" s="52"/>
      <c r="HL84" s="52"/>
      <c r="HM84" s="52"/>
      <c r="HN84" s="52"/>
      <c r="HO84" s="52"/>
      <c r="HP84" s="52"/>
      <c r="HQ84" s="52"/>
      <c r="HR84" s="52"/>
      <c r="HS84" s="52"/>
      <c r="HT84" s="52"/>
      <c r="HU84" s="52"/>
      <c r="HV84" s="52"/>
      <c r="HW84" s="52"/>
    </row>
    <row r="85" spans="1:231" s="53" customFormat="1">
      <c r="A85" s="63" t="s">
        <v>162</v>
      </c>
      <c r="B85" s="64"/>
      <c r="C85" s="64" t="s">
        <v>146</v>
      </c>
      <c r="D85" s="64" t="s">
        <v>208</v>
      </c>
      <c r="E85" s="107" t="s">
        <v>154</v>
      </c>
      <c r="F85" s="111"/>
      <c r="G85" s="110" t="s">
        <v>156</v>
      </c>
      <c r="H85" s="110" t="s">
        <v>156</v>
      </c>
      <c r="I85" s="110"/>
      <c r="J85" s="107"/>
      <c r="K85" s="68">
        <f t="shared" si="54"/>
        <v>0</v>
      </c>
      <c r="L85" s="69">
        <f t="shared" si="55"/>
        <v>0</v>
      </c>
      <c r="M85" s="83">
        <f t="shared" si="57"/>
        <v>0</v>
      </c>
      <c r="N85" s="70" t="e">
        <f t="shared" si="56"/>
        <v>#REF!</v>
      </c>
      <c r="O85" s="68">
        <v>0</v>
      </c>
      <c r="P85" s="69">
        <v>0</v>
      </c>
      <c r="Q85" s="70">
        <f t="shared" si="58"/>
        <v>0</v>
      </c>
      <c r="R85" s="68">
        <v>0</v>
      </c>
      <c r="S85" s="69">
        <v>0</v>
      </c>
      <c r="T85" s="58">
        <f t="shared" si="59"/>
        <v>0</v>
      </c>
      <c r="U85" s="16">
        <f t="shared" si="60"/>
        <v>0</v>
      </c>
      <c r="V85" s="17">
        <f t="shared" si="61"/>
        <v>0</v>
      </c>
      <c r="W85" s="58">
        <f t="shared" si="62"/>
        <v>0</v>
      </c>
      <c r="X85" s="16">
        <f t="shared" si="63"/>
        <v>0</v>
      </c>
      <c r="Y85" s="17">
        <f t="shared" si="64"/>
        <v>0</v>
      </c>
      <c r="Z85" s="59">
        <f t="shared" si="65"/>
        <v>0</v>
      </c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  <c r="FR85" s="52"/>
      <c r="FS85" s="52"/>
      <c r="FT85" s="52"/>
      <c r="FU85" s="52"/>
      <c r="FV85" s="52"/>
      <c r="FW85" s="52"/>
      <c r="FX85" s="52"/>
      <c r="FY85" s="52"/>
      <c r="FZ85" s="52"/>
      <c r="GA85" s="52"/>
      <c r="GB85" s="52"/>
      <c r="GC85" s="52"/>
      <c r="GD85" s="52"/>
      <c r="GE85" s="52"/>
      <c r="GF85" s="52"/>
      <c r="GG85" s="52"/>
      <c r="GH85" s="52"/>
      <c r="GI85" s="52"/>
      <c r="GJ85" s="52"/>
      <c r="GK85" s="52"/>
      <c r="GL85" s="52"/>
      <c r="GM85" s="52"/>
      <c r="GN85" s="52"/>
      <c r="GO85" s="52"/>
      <c r="GP85" s="52"/>
      <c r="GQ85" s="52"/>
      <c r="GR85" s="52"/>
      <c r="GS85" s="52"/>
      <c r="GT85" s="52"/>
      <c r="GU85" s="52"/>
      <c r="GV85" s="52"/>
      <c r="GW85" s="52"/>
      <c r="GX85" s="52"/>
      <c r="GY85" s="52"/>
      <c r="GZ85" s="52"/>
      <c r="HA85" s="52"/>
      <c r="HB85" s="52"/>
      <c r="HC85" s="52"/>
      <c r="HD85" s="52"/>
      <c r="HE85" s="52"/>
      <c r="HF85" s="52"/>
      <c r="HG85" s="52"/>
      <c r="HH85" s="52"/>
      <c r="HI85" s="52"/>
      <c r="HJ85" s="52"/>
      <c r="HK85" s="52"/>
      <c r="HL85" s="52"/>
      <c r="HM85" s="52"/>
      <c r="HN85" s="52"/>
      <c r="HO85" s="52"/>
      <c r="HP85" s="52"/>
      <c r="HQ85" s="52"/>
      <c r="HR85" s="52"/>
      <c r="HS85" s="52"/>
      <c r="HT85" s="52"/>
      <c r="HU85" s="52"/>
      <c r="HV85" s="52"/>
      <c r="HW85" s="52"/>
    </row>
    <row r="86" spans="1:231" s="53" customFormat="1">
      <c r="A86" s="63" t="s">
        <v>163</v>
      </c>
      <c r="B86" s="64" t="s">
        <v>175</v>
      </c>
      <c r="C86" s="64" t="s">
        <v>171</v>
      </c>
      <c r="D86" s="64" t="s">
        <v>208</v>
      </c>
      <c r="E86" s="107" t="s">
        <v>154</v>
      </c>
      <c r="F86" s="111"/>
      <c r="G86" s="110" t="s">
        <v>156</v>
      </c>
      <c r="H86" s="110" t="s">
        <v>156</v>
      </c>
      <c r="I86" s="110"/>
      <c r="J86" s="107"/>
      <c r="K86" s="68">
        <f t="shared" si="54"/>
        <v>3404000</v>
      </c>
      <c r="L86" s="69">
        <f t="shared" si="55"/>
        <v>1072000</v>
      </c>
      <c r="M86" s="83">
        <f t="shared" si="57"/>
        <v>4476000</v>
      </c>
      <c r="N86" s="70" t="e">
        <f t="shared" si="56"/>
        <v>#REF!</v>
      </c>
      <c r="O86" s="68">
        <v>3404000</v>
      </c>
      <c r="P86" s="69">
        <v>1072000</v>
      </c>
      <c r="Q86" s="70">
        <f t="shared" si="58"/>
        <v>4476000</v>
      </c>
      <c r="R86" s="68">
        <v>3404000</v>
      </c>
      <c r="S86" s="69">
        <v>1072000</v>
      </c>
      <c r="T86" s="58">
        <f t="shared" si="59"/>
        <v>4476000</v>
      </c>
      <c r="U86" s="16">
        <f t="shared" si="60"/>
        <v>0</v>
      </c>
      <c r="V86" s="17">
        <f t="shared" si="61"/>
        <v>0</v>
      </c>
      <c r="W86" s="58">
        <f t="shared" si="62"/>
        <v>0</v>
      </c>
      <c r="X86" s="16">
        <f t="shared" si="63"/>
        <v>0</v>
      </c>
      <c r="Y86" s="17">
        <f t="shared" si="64"/>
        <v>0</v>
      </c>
      <c r="Z86" s="59">
        <f t="shared" si="65"/>
        <v>0</v>
      </c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  <c r="GB86" s="52"/>
      <c r="GC86" s="52"/>
      <c r="GD86" s="52"/>
      <c r="GE86" s="52"/>
      <c r="GF86" s="52"/>
      <c r="GG86" s="52"/>
      <c r="GH86" s="52"/>
      <c r="GI86" s="52"/>
      <c r="GJ86" s="52"/>
      <c r="GK86" s="52"/>
      <c r="GL86" s="52"/>
      <c r="GM86" s="52"/>
      <c r="GN86" s="52"/>
      <c r="GO86" s="52"/>
      <c r="GP86" s="52"/>
      <c r="GQ86" s="52"/>
      <c r="GR86" s="52"/>
      <c r="GS86" s="52"/>
      <c r="GT86" s="52"/>
      <c r="GU86" s="52"/>
      <c r="GV86" s="52"/>
      <c r="GW86" s="52"/>
      <c r="GX86" s="52"/>
      <c r="GY86" s="52"/>
      <c r="GZ86" s="52"/>
      <c r="HA86" s="52"/>
      <c r="HB86" s="52"/>
      <c r="HC86" s="52"/>
      <c r="HD86" s="52"/>
      <c r="HE86" s="52"/>
      <c r="HF86" s="52"/>
      <c r="HG86" s="52"/>
      <c r="HH86" s="52"/>
      <c r="HI86" s="52"/>
      <c r="HJ86" s="52"/>
      <c r="HK86" s="52"/>
      <c r="HL86" s="52"/>
      <c r="HM86" s="52"/>
      <c r="HN86" s="52"/>
      <c r="HO86" s="52"/>
      <c r="HP86" s="52"/>
      <c r="HQ86" s="52"/>
      <c r="HR86" s="52"/>
      <c r="HS86" s="52"/>
      <c r="HT86" s="52"/>
      <c r="HU86" s="52"/>
      <c r="HV86" s="52"/>
      <c r="HW86" s="52"/>
    </row>
    <row r="87" spans="1:231" s="53" customFormat="1">
      <c r="A87" s="64" t="s">
        <v>69</v>
      </c>
      <c r="B87" s="64" t="s">
        <v>226</v>
      </c>
      <c r="C87" s="64" t="s">
        <v>147</v>
      </c>
      <c r="D87" s="64" t="s">
        <v>209</v>
      </c>
      <c r="E87" s="106">
        <v>2016</v>
      </c>
      <c r="F87" s="106"/>
      <c r="G87" s="112" t="s">
        <v>156</v>
      </c>
      <c r="H87" s="106" t="s">
        <v>156</v>
      </c>
      <c r="I87" s="106"/>
      <c r="J87" s="106" t="s">
        <v>156</v>
      </c>
      <c r="K87" s="68">
        <f>ROUND(O87*ign/igo,afrind)</f>
        <v>576000</v>
      </c>
      <c r="L87" s="69">
        <f>ROUND(P87*iin/iio,afrind)</f>
        <v>0</v>
      </c>
      <c r="M87" s="83">
        <f>SUM(K87:L87)</f>
        <v>576000</v>
      </c>
      <c r="N87" s="70" t="e">
        <f>ROUND(M87*premieGM/1000,2)</f>
        <v>#REF!</v>
      </c>
      <c r="O87" s="68">
        <v>576000</v>
      </c>
      <c r="P87" s="69">
        <v>0</v>
      </c>
      <c r="Q87" s="70">
        <f>SUM(O87:P87)</f>
        <v>576000</v>
      </c>
      <c r="R87" s="16">
        <v>576000</v>
      </c>
      <c r="S87" s="17">
        <v>0</v>
      </c>
      <c r="T87" s="58">
        <f>SUM(R87:S87)</f>
        <v>576000</v>
      </c>
      <c r="U87" s="16">
        <f>K87-O87</f>
        <v>0</v>
      </c>
      <c r="V87" s="17">
        <f>L87-P87</f>
        <v>0</v>
      </c>
      <c r="W87" s="58">
        <f>SUM(U87:V87)</f>
        <v>0</v>
      </c>
      <c r="X87" s="16">
        <f>O87-R87</f>
        <v>0</v>
      </c>
      <c r="Y87" s="17">
        <f>P87-S87</f>
        <v>0</v>
      </c>
      <c r="Z87" s="59">
        <f>SUM(X87:Y87)</f>
        <v>0</v>
      </c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2"/>
      <c r="EC87" s="52"/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2"/>
      <c r="EO87" s="52"/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2"/>
      <c r="FF87" s="52"/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  <c r="FR87" s="52"/>
      <c r="FS87" s="52"/>
      <c r="FT87" s="52"/>
      <c r="FU87" s="52"/>
      <c r="FV87" s="52"/>
      <c r="FW87" s="52"/>
      <c r="FX87" s="52"/>
      <c r="FY87" s="52"/>
      <c r="FZ87" s="52"/>
      <c r="GA87" s="52"/>
      <c r="GB87" s="52"/>
      <c r="GC87" s="52"/>
      <c r="GD87" s="52"/>
      <c r="GE87" s="52"/>
      <c r="GF87" s="52"/>
      <c r="GG87" s="52"/>
      <c r="GH87" s="52"/>
      <c r="GI87" s="52"/>
      <c r="GJ87" s="52"/>
      <c r="GK87" s="52"/>
      <c r="GL87" s="52"/>
      <c r="GM87" s="52"/>
      <c r="GN87" s="52"/>
      <c r="GO87" s="52"/>
      <c r="GP87" s="52"/>
      <c r="GQ87" s="52"/>
      <c r="GR87" s="52"/>
      <c r="GS87" s="52"/>
      <c r="GT87" s="52"/>
      <c r="GU87" s="52"/>
      <c r="GV87" s="52"/>
      <c r="GW87" s="52"/>
      <c r="GX87" s="52"/>
      <c r="GY87" s="52"/>
      <c r="GZ87" s="52"/>
      <c r="HA87" s="52"/>
      <c r="HB87" s="52"/>
      <c r="HC87" s="52"/>
      <c r="HD87" s="52"/>
      <c r="HE87" s="52"/>
      <c r="HF87" s="52"/>
      <c r="HG87" s="52"/>
      <c r="HH87" s="52"/>
      <c r="HI87" s="52"/>
      <c r="HJ87" s="52"/>
      <c r="HK87" s="52"/>
      <c r="HL87" s="52"/>
      <c r="HM87" s="52"/>
      <c r="HN87" s="52"/>
      <c r="HO87" s="52"/>
      <c r="HP87" s="52"/>
      <c r="HQ87" s="52"/>
      <c r="HR87" s="52"/>
      <c r="HS87" s="52"/>
      <c r="HT87" s="52"/>
      <c r="HU87" s="52"/>
      <c r="HV87" s="52"/>
      <c r="HW87" s="52"/>
    </row>
    <row r="88" spans="1:231" s="53" customFormat="1">
      <c r="A88" s="63" t="s">
        <v>164</v>
      </c>
      <c r="B88" s="64" t="s">
        <v>176</v>
      </c>
      <c r="C88" s="64" t="s">
        <v>171</v>
      </c>
      <c r="D88" s="64" t="s">
        <v>208</v>
      </c>
      <c r="E88" s="107" t="s">
        <v>154</v>
      </c>
      <c r="F88" s="111">
        <v>38279</v>
      </c>
      <c r="G88" s="110"/>
      <c r="H88" s="110"/>
      <c r="I88" s="110"/>
      <c r="J88" s="107"/>
      <c r="K88" s="68">
        <f t="shared" si="54"/>
        <v>4911000</v>
      </c>
      <c r="L88" s="69">
        <f t="shared" si="55"/>
        <v>1378000</v>
      </c>
      <c r="M88" s="83">
        <f t="shared" si="57"/>
        <v>6289000</v>
      </c>
      <c r="N88" s="70" t="e">
        <f t="shared" si="56"/>
        <v>#REF!</v>
      </c>
      <c r="O88" s="68">
        <v>4911000</v>
      </c>
      <c r="P88" s="69">
        <v>1378000</v>
      </c>
      <c r="Q88" s="70">
        <f t="shared" si="58"/>
        <v>6289000</v>
      </c>
      <c r="R88" s="68">
        <v>4911000</v>
      </c>
      <c r="S88" s="69">
        <v>1378000</v>
      </c>
      <c r="T88" s="58">
        <f t="shared" si="59"/>
        <v>6289000</v>
      </c>
      <c r="U88" s="16">
        <f t="shared" si="60"/>
        <v>0</v>
      </c>
      <c r="V88" s="17">
        <f t="shared" si="61"/>
        <v>0</v>
      </c>
      <c r="W88" s="58">
        <f t="shared" si="62"/>
        <v>0</v>
      </c>
      <c r="X88" s="16">
        <f t="shared" si="63"/>
        <v>0</v>
      </c>
      <c r="Y88" s="17">
        <f t="shared" si="64"/>
        <v>0</v>
      </c>
      <c r="Z88" s="59">
        <f t="shared" si="65"/>
        <v>0</v>
      </c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2"/>
      <c r="EC88" s="52"/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2"/>
      <c r="EO88" s="52"/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  <c r="FR88" s="52"/>
      <c r="FS88" s="52"/>
      <c r="FT88" s="52"/>
      <c r="FU88" s="52"/>
      <c r="FV88" s="52"/>
      <c r="FW88" s="52"/>
      <c r="FX88" s="52"/>
      <c r="FY88" s="52"/>
      <c r="FZ88" s="52"/>
      <c r="GA88" s="52"/>
      <c r="GB88" s="52"/>
      <c r="GC88" s="52"/>
      <c r="GD88" s="52"/>
      <c r="GE88" s="52"/>
      <c r="GF88" s="52"/>
      <c r="GG88" s="52"/>
      <c r="GH88" s="52"/>
      <c r="GI88" s="52"/>
      <c r="GJ88" s="52"/>
      <c r="GK88" s="52"/>
      <c r="GL88" s="52"/>
      <c r="GM88" s="52"/>
      <c r="GN88" s="52"/>
      <c r="GO88" s="52"/>
      <c r="GP88" s="52"/>
      <c r="GQ88" s="52"/>
      <c r="GR88" s="52"/>
      <c r="GS88" s="52"/>
      <c r="GT88" s="52"/>
      <c r="GU88" s="52"/>
      <c r="GV88" s="52"/>
      <c r="GW88" s="52"/>
      <c r="GX88" s="52"/>
      <c r="GY88" s="52"/>
      <c r="GZ88" s="52"/>
      <c r="HA88" s="52"/>
      <c r="HB88" s="52"/>
      <c r="HC88" s="52"/>
      <c r="HD88" s="52"/>
      <c r="HE88" s="52"/>
      <c r="HF88" s="52"/>
      <c r="HG88" s="52"/>
      <c r="HH88" s="52"/>
      <c r="HI88" s="52"/>
      <c r="HJ88" s="52"/>
      <c r="HK88" s="52"/>
      <c r="HL88" s="52"/>
      <c r="HM88" s="52"/>
      <c r="HN88" s="52"/>
      <c r="HO88" s="52"/>
      <c r="HP88" s="52"/>
      <c r="HQ88" s="52"/>
      <c r="HR88" s="52"/>
      <c r="HS88" s="52"/>
      <c r="HT88" s="52"/>
      <c r="HU88" s="52"/>
      <c r="HV88" s="52"/>
      <c r="HW88" s="52"/>
    </row>
    <row r="89" spans="1:231" s="53" customFormat="1">
      <c r="A89" s="63" t="s">
        <v>165</v>
      </c>
      <c r="B89" s="64" t="s">
        <v>177</v>
      </c>
      <c r="C89" s="64" t="s">
        <v>148</v>
      </c>
      <c r="D89" s="64" t="s">
        <v>208</v>
      </c>
      <c r="E89" s="107" t="s">
        <v>154</v>
      </c>
      <c r="F89" s="111">
        <v>40225</v>
      </c>
      <c r="G89" s="110" t="s">
        <v>156</v>
      </c>
      <c r="H89" s="110" t="s">
        <v>156</v>
      </c>
      <c r="I89" s="110" t="s">
        <v>156</v>
      </c>
      <c r="J89" s="107" t="s">
        <v>156</v>
      </c>
      <c r="K89" s="68">
        <f t="shared" si="54"/>
        <v>4787000</v>
      </c>
      <c r="L89" s="69">
        <f t="shared" si="55"/>
        <v>1147000</v>
      </c>
      <c r="M89" s="83">
        <f t="shared" si="57"/>
        <v>5934000</v>
      </c>
      <c r="N89" s="70" t="e">
        <f t="shared" si="56"/>
        <v>#REF!</v>
      </c>
      <c r="O89" s="68">
        <v>4787000</v>
      </c>
      <c r="P89" s="69">
        <v>1147000</v>
      </c>
      <c r="Q89" s="70">
        <f t="shared" si="58"/>
        <v>5934000</v>
      </c>
      <c r="R89" s="68">
        <v>4787000</v>
      </c>
      <c r="S89" s="69">
        <v>1147000</v>
      </c>
      <c r="T89" s="58">
        <f t="shared" si="59"/>
        <v>5934000</v>
      </c>
      <c r="U89" s="16">
        <f t="shared" si="60"/>
        <v>0</v>
      </c>
      <c r="V89" s="17">
        <f t="shared" si="61"/>
        <v>0</v>
      </c>
      <c r="W89" s="58">
        <f t="shared" si="62"/>
        <v>0</v>
      </c>
      <c r="X89" s="16">
        <f t="shared" si="63"/>
        <v>0</v>
      </c>
      <c r="Y89" s="17">
        <f t="shared" si="64"/>
        <v>0</v>
      </c>
      <c r="Z89" s="59">
        <f t="shared" si="65"/>
        <v>0</v>
      </c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/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/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</row>
    <row r="90" spans="1:231" s="53" customFormat="1">
      <c r="A90" s="63" t="s">
        <v>166</v>
      </c>
      <c r="B90" s="64" t="s">
        <v>178</v>
      </c>
      <c r="C90" s="64" t="s">
        <v>148</v>
      </c>
      <c r="D90" s="64" t="s">
        <v>208</v>
      </c>
      <c r="E90" s="107" t="s">
        <v>154</v>
      </c>
      <c r="F90" s="111"/>
      <c r="G90" s="110" t="s">
        <v>156</v>
      </c>
      <c r="H90" s="110" t="s">
        <v>156</v>
      </c>
      <c r="I90" s="110"/>
      <c r="J90" s="107"/>
      <c r="K90" s="68">
        <f t="shared" si="54"/>
        <v>7433000</v>
      </c>
      <c r="L90" s="69">
        <f t="shared" si="55"/>
        <v>1024000</v>
      </c>
      <c r="M90" s="83">
        <f t="shared" si="57"/>
        <v>8457000</v>
      </c>
      <c r="N90" s="70" t="e">
        <f t="shared" si="56"/>
        <v>#REF!</v>
      </c>
      <c r="O90" s="68">
        <v>7433000</v>
      </c>
      <c r="P90" s="69">
        <v>1024000</v>
      </c>
      <c r="Q90" s="70">
        <f t="shared" si="58"/>
        <v>8457000</v>
      </c>
      <c r="R90" s="68">
        <v>7433000</v>
      </c>
      <c r="S90" s="69">
        <v>1024000</v>
      </c>
      <c r="T90" s="58">
        <f t="shared" si="59"/>
        <v>8457000</v>
      </c>
      <c r="U90" s="16">
        <f t="shared" si="60"/>
        <v>0</v>
      </c>
      <c r="V90" s="17">
        <f t="shared" si="61"/>
        <v>0</v>
      </c>
      <c r="W90" s="58">
        <f t="shared" si="62"/>
        <v>0</v>
      </c>
      <c r="X90" s="16">
        <f t="shared" si="63"/>
        <v>0</v>
      </c>
      <c r="Y90" s="17">
        <f t="shared" si="64"/>
        <v>0</v>
      </c>
      <c r="Z90" s="59">
        <f t="shared" si="65"/>
        <v>0</v>
      </c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2"/>
      <c r="EC90" s="52"/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2"/>
      <c r="EO90" s="52"/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2"/>
      <c r="FF90" s="52"/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  <c r="FR90" s="52"/>
      <c r="FS90" s="52"/>
      <c r="FT90" s="52"/>
      <c r="FU90" s="52"/>
      <c r="FV90" s="52"/>
      <c r="FW90" s="52"/>
      <c r="FX90" s="52"/>
      <c r="FY90" s="52"/>
      <c r="FZ90" s="52"/>
      <c r="GA90" s="52"/>
      <c r="GB90" s="52"/>
      <c r="GC90" s="52"/>
      <c r="GD90" s="52"/>
      <c r="GE90" s="52"/>
      <c r="GF90" s="52"/>
      <c r="GG90" s="52"/>
      <c r="GH90" s="52"/>
      <c r="GI90" s="52"/>
      <c r="GJ90" s="52"/>
      <c r="GK90" s="52"/>
      <c r="GL90" s="52"/>
      <c r="GM90" s="52"/>
      <c r="GN90" s="52"/>
      <c r="GO90" s="52"/>
      <c r="GP90" s="52"/>
      <c r="GQ90" s="52"/>
      <c r="GR90" s="52"/>
      <c r="GS90" s="52"/>
      <c r="GT90" s="52"/>
      <c r="GU90" s="52"/>
      <c r="GV90" s="52"/>
      <c r="GW90" s="52"/>
      <c r="GX90" s="52"/>
      <c r="GY90" s="52"/>
      <c r="GZ90" s="52"/>
      <c r="HA90" s="52"/>
      <c r="HB90" s="52"/>
      <c r="HC90" s="52"/>
      <c r="HD90" s="52"/>
      <c r="HE90" s="52"/>
      <c r="HF90" s="52"/>
      <c r="HG90" s="52"/>
      <c r="HH90" s="52"/>
      <c r="HI90" s="52"/>
      <c r="HJ90" s="52"/>
      <c r="HK90" s="52"/>
      <c r="HL90" s="52"/>
      <c r="HM90" s="52"/>
      <c r="HN90" s="52"/>
      <c r="HO90" s="52"/>
      <c r="HP90" s="52"/>
      <c r="HQ90" s="52"/>
      <c r="HR90" s="52"/>
      <c r="HS90" s="52"/>
      <c r="HT90" s="52"/>
      <c r="HU90" s="52"/>
      <c r="HV90" s="52"/>
      <c r="HW90" s="52"/>
    </row>
    <row r="91" spans="1:231" s="53" customFormat="1">
      <c r="A91" s="63" t="s">
        <v>167</v>
      </c>
      <c r="B91" s="64" t="s">
        <v>179</v>
      </c>
      <c r="C91" s="64" t="s">
        <v>149</v>
      </c>
      <c r="D91" s="64" t="s">
        <v>208</v>
      </c>
      <c r="E91" s="107" t="s">
        <v>154</v>
      </c>
      <c r="F91" s="111"/>
      <c r="G91" s="110"/>
      <c r="H91" s="110"/>
      <c r="I91" s="110"/>
      <c r="J91" s="107"/>
      <c r="K91" s="68">
        <f t="shared" si="54"/>
        <v>4421000</v>
      </c>
      <c r="L91" s="69">
        <f t="shared" si="55"/>
        <v>993000</v>
      </c>
      <c r="M91" s="83">
        <f t="shared" si="57"/>
        <v>5414000</v>
      </c>
      <c r="N91" s="70" t="e">
        <f t="shared" si="56"/>
        <v>#REF!</v>
      </c>
      <c r="O91" s="68">
        <v>4421000</v>
      </c>
      <c r="P91" s="69">
        <v>993000</v>
      </c>
      <c r="Q91" s="70">
        <f t="shared" si="58"/>
        <v>5414000</v>
      </c>
      <c r="R91" s="68">
        <v>4421000</v>
      </c>
      <c r="S91" s="69">
        <v>993000</v>
      </c>
      <c r="T91" s="58">
        <f t="shared" si="59"/>
        <v>5414000</v>
      </c>
      <c r="U91" s="16">
        <f t="shared" si="60"/>
        <v>0</v>
      </c>
      <c r="V91" s="17">
        <f t="shared" si="61"/>
        <v>0</v>
      </c>
      <c r="W91" s="58">
        <f t="shared" si="62"/>
        <v>0</v>
      </c>
      <c r="X91" s="16">
        <f t="shared" si="63"/>
        <v>0</v>
      </c>
      <c r="Y91" s="17">
        <f t="shared" si="64"/>
        <v>0</v>
      </c>
      <c r="Z91" s="59">
        <f t="shared" si="65"/>
        <v>0</v>
      </c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  <c r="DC91" s="52"/>
      <c r="DD91" s="5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  <c r="FR91" s="52"/>
      <c r="FS91" s="52"/>
      <c r="FT91" s="52"/>
      <c r="FU91" s="52"/>
      <c r="FV91" s="52"/>
      <c r="FW91" s="52"/>
      <c r="FX91" s="52"/>
      <c r="FY91" s="52"/>
      <c r="FZ91" s="52"/>
      <c r="GA91" s="52"/>
      <c r="GB91" s="52"/>
      <c r="GC91" s="52"/>
      <c r="GD91" s="52"/>
      <c r="GE91" s="52"/>
      <c r="GF91" s="52"/>
      <c r="GG91" s="52"/>
      <c r="GH91" s="52"/>
      <c r="GI91" s="52"/>
      <c r="GJ91" s="52"/>
      <c r="GK91" s="52"/>
      <c r="GL91" s="52"/>
      <c r="GM91" s="52"/>
      <c r="GN91" s="52"/>
      <c r="GO91" s="52"/>
      <c r="GP91" s="52"/>
      <c r="GQ91" s="52"/>
      <c r="GR91" s="52"/>
      <c r="GS91" s="52"/>
      <c r="GT91" s="52"/>
      <c r="GU91" s="52"/>
      <c r="GV91" s="52"/>
      <c r="GW91" s="52"/>
      <c r="GX91" s="52"/>
      <c r="GY91" s="52"/>
      <c r="GZ91" s="52"/>
      <c r="HA91" s="52"/>
      <c r="HB91" s="52"/>
      <c r="HC91" s="52"/>
      <c r="HD91" s="52"/>
      <c r="HE91" s="52"/>
      <c r="HF91" s="52"/>
      <c r="HG91" s="52"/>
      <c r="HH91" s="52"/>
      <c r="HI91" s="52"/>
      <c r="HJ91" s="52"/>
      <c r="HK91" s="52"/>
      <c r="HL91" s="52"/>
      <c r="HM91" s="52"/>
      <c r="HN91" s="52"/>
      <c r="HO91" s="52"/>
      <c r="HP91" s="52"/>
      <c r="HQ91" s="52"/>
      <c r="HR91" s="52"/>
      <c r="HS91" s="52"/>
      <c r="HT91" s="52"/>
      <c r="HU91" s="52"/>
      <c r="HV91" s="52"/>
      <c r="HW91" s="52"/>
    </row>
    <row r="92" spans="1:231" s="53" customFormat="1">
      <c r="A92" s="64" t="s">
        <v>71</v>
      </c>
      <c r="B92" s="64" t="s">
        <v>126</v>
      </c>
      <c r="C92" s="64" t="s">
        <v>149</v>
      </c>
      <c r="D92" s="64" t="s">
        <v>208</v>
      </c>
      <c r="E92" s="106">
        <v>2016</v>
      </c>
      <c r="F92" s="106"/>
      <c r="G92" s="112" t="s">
        <v>155</v>
      </c>
      <c r="H92" s="106" t="s">
        <v>155</v>
      </c>
      <c r="I92" s="106"/>
      <c r="J92" s="106" t="s">
        <v>155</v>
      </c>
      <c r="K92" s="68">
        <f>ROUND(O92*ign/igo,afrind)</f>
        <v>312000</v>
      </c>
      <c r="L92" s="69">
        <f>ROUND(P92*iin/iio,afrind)</f>
        <v>0</v>
      </c>
      <c r="M92" s="83">
        <f>SUM(K92:L92)</f>
        <v>312000</v>
      </c>
      <c r="N92" s="70" t="e">
        <f>ROUND(M92*premieGM/1000,2)</f>
        <v>#REF!</v>
      </c>
      <c r="O92" s="68">
        <v>312000</v>
      </c>
      <c r="P92" s="69">
        <v>0</v>
      </c>
      <c r="Q92" s="70">
        <f>SUM(O92:P92)</f>
        <v>312000</v>
      </c>
      <c r="R92" s="16">
        <v>312000</v>
      </c>
      <c r="S92" s="17">
        <v>0</v>
      </c>
      <c r="T92" s="58">
        <f>SUM(R92:S92)</f>
        <v>312000</v>
      </c>
      <c r="U92" s="16">
        <f>K92-O92</f>
        <v>0</v>
      </c>
      <c r="V92" s="17">
        <f>L92-P92</f>
        <v>0</v>
      </c>
      <c r="W92" s="58">
        <f>SUM(U92:V92)</f>
        <v>0</v>
      </c>
      <c r="X92" s="16">
        <f>O92-R92</f>
        <v>0</v>
      </c>
      <c r="Y92" s="17">
        <f>P92-S92</f>
        <v>0</v>
      </c>
      <c r="Z92" s="59">
        <f>SUM(X92:Y92)</f>
        <v>0</v>
      </c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  <c r="FS92" s="52"/>
      <c r="FT92" s="52"/>
      <c r="FU92" s="52"/>
      <c r="FV92" s="52"/>
      <c r="FW92" s="52"/>
      <c r="FX92" s="52"/>
      <c r="FY92" s="52"/>
      <c r="FZ92" s="52"/>
      <c r="GA92" s="52"/>
      <c r="GB92" s="52"/>
      <c r="GC92" s="52"/>
      <c r="GD92" s="52"/>
      <c r="GE92" s="52"/>
      <c r="GF92" s="52"/>
      <c r="GG92" s="52"/>
      <c r="GH92" s="52"/>
      <c r="GI92" s="52"/>
      <c r="GJ92" s="52"/>
      <c r="GK92" s="52"/>
      <c r="GL92" s="52"/>
      <c r="GM92" s="52"/>
      <c r="GN92" s="52"/>
      <c r="GO92" s="52"/>
      <c r="GP92" s="52"/>
      <c r="GQ92" s="52"/>
      <c r="GR92" s="52"/>
      <c r="GS92" s="52"/>
      <c r="GT92" s="52"/>
      <c r="GU92" s="52"/>
      <c r="GV92" s="52"/>
      <c r="GW92" s="52"/>
      <c r="GX92" s="52"/>
      <c r="GY92" s="52"/>
      <c r="GZ92" s="52"/>
      <c r="HA92" s="52"/>
      <c r="HB92" s="52"/>
      <c r="HC92" s="52"/>
      <c r="HD92" s="52"/>
      <c r="HE92" s="52"/>
      <c r="HF92" s="52"/>
      <c r="HG92" s="52"/>
      <c r="HH92" s="52"/>
      <c r="HI92" s="52"/>
      <c r="HJ92" s="52"/>
      <c r="HK92" s="52"/>
      <c r="HL92" s="52"/>
      <c r="HM92" s="52"/>
      <c r="HN92" s="52"/>
      <c r="HO92" s="52"/>
      <c r="HP92" s="52"/>
      <c r="HQ92" s="52"/>
      <c r="HR92" s="52"/>
      <c r="HS92" s="52"/>
      <c r="HT92" s="52"/>
      <c r="HU92" s="52"/>
      <c r="HV92" s="52"/>
      <c r="HW92" s="52"/>
    </row>
    <row r="93" spans="1:231" s="53" customFormat="1" ht="22.5">
      <c r="A93" s="63" t="s">
        <v>168</v>
      </c>
      <c r="B93" s="64" t="s">
        <v>180</v>
      </c>
      <c r="C93" s="64" t="s">
        <v>171</v>
      </c>
      <c r="D93" s="64" t="s">
        <v>208</v>
      </c>
      <c r="E93" s="107" t="s">
        <v>154</v>
      </c>
      <c r="F93" s="111">
        <v>38279</v>
      </c>
      <c r="G93" s="110" t="s">
        <v>156</v>
      </c>
      <c r="H93" s="110" t="s">
        <v>156</v>
      </c>
      <c r="I93" s="110"/>
      <c r="J93" s="107"/>
      <c r="K93" s="68">
        <f t="shared" si="54"/>
        <v>23832000</v>
      </c>
      <c r="L93" s="69">
        <f t="shared" si="55"/>
        <v>4487000</v>
      </c>
      <c r="M93" s="83">
        <f t="shared" si="57"/>
        <v>28319000</v>
      </c>
      <c r="N93" s="70" t="e">
        <f t="shared" si="56"/>
        <v>#REF!</v>
      </c>
      <c r="O93" s="68">
        <v>23832000</v>
      </c>
      <c r="P93" s="69">
        <v>4487000</v>
      </c>
      <c r="Q93" s="70">
        <f t="shared" si="58"/>
        <v>28319000</v>
      </c>
      <c r="R93" s="68">
        <v>23832000</v>
      </c>
      <c r="S93" s="69">
        <v>4487000</v>
      </c>
      <c r="T93" s="58">
        <f t="shared" si="59"/>
        <v>28319000</v>
      </c>
      <c r="U93" s="16">
        <f t="shared" si="60"/>
        <v>0</v>
      </c>
      <c r="V93" s="17">
        <f t="shared" si="61"/>
        <v>0</v>
      </c>
      <c r="W93" s="58">
        <f t="shared" si="62"/>
        <v>0</v>
      </c>
      <c r="X93" s="16">
        <f t="shared" si="63"/>
        <v>0</v>
      </c>
      <c r="Y93" s="17">
        <f t="shared" si="64"/>
        <v>0</v>
      </c>
      <c r="Z93" s="59">
        <f t="shared" si="65"/>
        <v>0</v>
      </c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  <c r="FR93" s="52"/>
      <c r="FS93" s="52"/>
      <c r="FT93" s="52"/>
      <c r="FU93" s="52"/>
      <c r="FV93" s="52"/>
      <c r="FW93" s="52"/>
      <c r="FX93" s="52"/>
      <c r="FY93" s="52"/>
      <c r="FZ93" s="52"/>
      <c r="GA93" s="52"/>
      <c r="GB93" s="52"/>
      <c r="GC93" s="52"/>
      <c r="GD93" s="52"/>
      <c r="GE93" s="52"/>
      <c r="GF93" s="52"/>
      <c r="GG93" s="52"/>
      <c r="GH93" s="52"/>
      <c r="GI93" s="52"/>
      <c r="GJ93" s="52"/>
      <c r="GK93" s="52"/>
      <c r="GL93" s="52"/>
      <c r="GM93" s="52"/>
      <c r="GN93" s="52"/>
      <c r="GO93" s="52"/>
      <c r="GP93" s="52"/>
      <c r="GQ93" s="52"/>
      <c r="GR93" s="52"/>
      <c r="GS93" s="52"/>
      <c r="GT93" s="52"/>
      <c r="GU93" s="52"/>
      <c r="GV93" s="52"/>
      <c r="GW93" s="52"/>
      <c r="GX93" s="52"/>
      <c r="GY93" s="52"/>
      <c r="GZ93" s="52"/>
      <c r="HA93" s="52"/>
      <c r="HB93" s="52"/>
      <c r="HC93" s="52"/>
      <c r="HD93" s="52"/>
      <c r="HE93" s="52"/>
      <c r="HF93" s="52"/>
      <c r="HG93" s="52"/>
      <c r="HH93" s="52"/>
      <c r="HI93" s="52"/>
      <c r="HJ93" s="52"/>
      <c r="HK93" s="52"/>
      <c r="HL93" s="52"/>
      <c r="HM93" s="52"/>
      <c r="HN93" s="52"/>
      <c r="HO93" s="52"/>
      <c r="HP93" s="52"/>
      <c r="HQ93" s="52"/>
      <c r="HR93" s="52"/>
      <c r="HS93" s="52"/>
      <c r="HT93" s="52"/>
      <c r="HU93" s="52"/>
      <c r="HV93" s="52"/>
      <c r="HW93" s="52"/>
    </row>
    <row r="94" spans="1:231" s="53" customFormat="1" ht="22.5">
      <c r="A94" s="63" t="s">
        <v>169</v>
      </c>
      <c r="B94" s="64" t="s">
        <v>181</v>
      </c>
      <c r="C94" s="64" t="s">
        <v>146</v>
      </c>
      <c r="D94" s="64" t="s">
        <v>208</v>
      </c>
      <c r="E94" s="107" t="s">
        <v>154</v>
      </c>
      <c r="F94" s="111"/>
      <c r="G94" s="110" t="s">
        <v>156</v>
      </c>
      <c r="H94" s="110" t="s">
        <v>156</v>
      </c>
      <c r="I94" s="113"/>
      <c r="J94" s="107"/>
      <c r="K94" s="68">
        <f t="shared" si="54"/>
        <v>3227000</v>
      </c>
      <c r="L94" s="69">
        <f t="shared" si="55"/>
        <v>711000</v>
      </c>
      <c r="M94" s="83">
        <f t="shared" si="57"/>
        <v>3938000</v>
      </c>
      <c r="N94" s="70" t="e">
        <f t="shared" si="56"/>
        <v>#REF!</v>
      </c>
      <c r="O94" s="68">
        <v>3227000</v>
      </c>
      <c r="P94" s="69">
        <v>711000</v>
      </c>
      <c r="Q94" s="70">
        <f t="shared" si="58"/>
        <v>3938000</v>
      </c>
      <c r="R94" s="68">
        <v>3227000</v>
      </c>
      <c r="S94" s="69">
        <v>711000</v>
      </c>
      <c r="T94" s="58">
        <f t="shared" si="59"/>
        <v>3938000</v>
      </c>
      <c r="U94" s="16">
        <f t="shared" si="60"/>
        <v>0</v>
      </c>
      <c r="V94" s="17">
        <f t="shared" si="61"/>
        <v>0</v>
      </c>
      <c r="W94" s="58">
        <f t="shared" si="62"/>
        <v>0</v>
      </c>
      <c r="X94" s="16">
        <f t="shared" si="63"/>
        <v>0</v>
      </c>
      <c r="Y94" s="17">
        <f t="shared" si="64"/>
        <v>0</v>
      </c>
      <c r="Z94" s="59">
        <f t="shared" si="65"/>
        <v>0</v>
      </c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  <c r="FS94" s="52"/>
      <c r="FT94" s="52"/>
      <c r="FU94" s="52"/>
      <c r="FV94" s="52"/>
      <c r="FW94" s="52"/>
      <c r="FX94" s="52"/>
      <c r="FY94" s="52"/>
      <c r="FZ94" s="52"/>
      <c r="GA94" s="52"/>
      <c r="GB94" s="52"/>
      <c r="GC94" s="52"/>
      <c r="GD94" s="52"/>
      <c r="GE94" s="52"/>
      <c r="GF94" s="52"/>
      <c r="GG94" s="52"/>
      <c r="GH94" s="52"/>
      <c r="GI94" s="52"/>
      <c r="GJ94" s="52"/>
      <c r="GK94" s="52"/>
      <c r="GL94" s="52"/>
      <c r="GM94" s="52"/>
      <c r="GN94" s="52"/>
      <c r="GO94" s="52"/>
      <c r="GP94" s="52"/>
      <c r="GQ94" s="52"/>
      <c r="GR94" s="52"/>
      <c r="GS94" s="52"/>
      <c r="GT94" s="52"/>
      <c r="GU94" s="52"/>
      <c r="GV94" s="52"/>
      <c r="GW94" s="52"/>
      <c r="GX94" s="52"/>
      <c r="GY94" s="52"/>
      <c r="GZ94" s="52"/>
      <c r="HA94" s="52"/>
      <c r="HB94" s="52"/>
      <c r="HC94" s="52"/>
      <c r="HD94" s="52"/>
      <c r="HE94" s="52"/>
      <c r="HF94" s="52"/>
      <c r="HG94" s="52"/>
      <c r="HH94" s="52"/>
      <c r="HI94" s="52"/>
      <c r="HJ94" s="52"/>
      <c r="HK94" s="52"/>
      <c r="HL94" s="52"/>
      <c r="HM94" s="52"/>
      <c r="HN94" s="52"/>
      <c r="HO94" s="52"/>
      <c r="HP94" s="52"/>
      <c r="HQ94" s="52"/>
      <c r="HR94" s="52"/>
      <c r="HS94" s="52"/>
      <c r="HT94" s="52"/>
      <c r="HU94" s="52"/>
      <c r="HV94" s="52"/>
      <c r="HW94" s="52"/>
    </row>
    <row r="95" spans="1:231" s="53" customFormat="1">
      <c r="A95" s="63" t="s">
        <v>170</v>
      </c>
      <c r="B95" s="64" t="s">
        <v>182</v>
      </c>
      <c r="C95" s="64" t="s">
        <v>146</v>
      </c>
      <c r="D95" s="64" t="s">
        <v>208</v>
      </c>
      <c r="E95" s="107" t="s">
        <v>154</v>
      </c>
      <c r="F95" s="111">
        <v>38279</v>
      </c>
      <c r="G95" s="110" t="s">
        <v>156</v>
      </c>
      <c r="H95" s="110" t="s">
        <v>156</v>
      </c>
      <c r="I95" s="110"/>
      <c r="J95" s="107"/>
      <c r="K95" s="68">
        <f t="shared" si="54"/>
        <v>15628000</v>
      </c>
      <c r="L95" s="69">
        <f t="shared" si="55"/>
        <v>3681000</v>
      </c>
      <c r="M95" s="83">
        <f t="shared" si="57"/>
        <v>19309000</v>
      </c>
      <c r="N95" s="70" t="e">
        <f t="shared" si="56"/>
        <v>#REF!</v>
      </c>
      <c r="O95" s="68">
        <v>15628000</v>
      </c>
      <c r="P95" s="69">
        <v>3681000</v>
      </c>
      <c r="Q95" s="70">
        <f t="shared" si="58"/>
        <v>19309000</v>
      </c>
      <c r="R95" s="68">
        <v>15628000</v>
      </c>
      <c r="S95" s="69">
        <v>3681000</v>
      </c>
      <c r="T95" s="58">
        <f t="shared" si="59"/>
        <v>19309000</v>
      </c>
      <c r="U95" s="16">
        <f t="shared" si="60"/>
        <v>0</v>
      </c>
      <c r="V95" s="17">
        <f t="shared" si="61"/>
        <v>0</v>
      </c>
      <c r="W95" s="58">
        <f t="shared" si="62"/>
        <v>0</v>
      </c>
      <c r="X95" s="16">
        <f t="shared" si="63"/>
        <v>0</v>
      </c>
      <c r="Y95" s="17">
        <f t="shared" si="64"/>
        <v>0</v>
      </c>
      <c r="Z95" s="59">
        <f t="shared" si="65"/>
        <v>0</v>
      </c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  <c r="FR95" s="52"/>
      <c r="FS95" s="52"/>
      <c r="FT95" s="52"/>
      <c r="FU95" s="52"/>
      <c r="FV95" s="52"/>
      <c r="FW95" s="52"/>
      <c r="FX95" s="52"/>
      <c r="FY95" s="52"/>
      <c r="FZ95" s="52"/>
      <c r="GA95" s="52"/>
      <c r="GB95" s="52"/>
      <c r="GC95" s="52"/>
      <c r="GD95" s="52"/>
      <c r="GE95" s="52"/>
      <c r="GF95" s="52"/>
      <c r="GG95" s="52"/>
      <c r="GH95" s="52"/>
      <c r="GI95" s="52"/>
      <c r="GJ95" s="52"/>
      <c r="GK95" s="52"/>
      <c r="GL95" s="52"/>
      <c r="GM95" s="52"/>
      <c r="GN95" s="52"/>
      <c r="GO95" s="52"/>
      <c r="GP95" s="52"/>
      <c r="GQ95" s="52"/>
      <c r="GR95" s="52"/>
      <c r="GS95" s="52"/>
      <c r="GT95" s="52"/>
      <c r="GU95" s="52"/>
      <c r="GV95" s="52"/>
      <c r="GW95" s="52"/>
      <c r="GX95" s="52"/>
      <c r="GY95" s="52"/>
      <c r="GZ95" s="52"/>
      <c r="HA95" s="52"/>
      <c r="HB95" s="52"/>
      <c r="HC95" s="52"/>
      <c r="HD95" s="52"/>
      <c r="HE95" s="52"/>
      <c r="HF95" s="52"/>
      <c r="HG95" s="52"/>
      <c r="HH95" s="52"/>
      <c r="HI95" s="52"/>
      <c r="HJ95" s="52"/>
      <c r="HK95" s="52"/>
      <c r="HL95" s="52"/>
      <c r="HM95" s="52"/>
      <c r="HN95" s="52"/>
      <c r="HO95" s="52"/>
      <c r="HP95" s="52"/>
      <c r="HQ95" s="52"/>
      <c r="HR95" s="52"/>
      <c r="HS95" s="52"/>
      <c r="HT95" s="52"/>
      <c r="HU95" s="52"/>
      <c r="HV95" s="52"/>
      <c r="HW95" s="52"/>
    </row>
    <row r="96" spans="1:231" hidden="1">
      <c r="A96" s="66" t="s">
        <v>29</v>
      </c>
      <c r="B96" s="67"/>
      <c r="C96" s="67"/>
      <c r="D96" s="67"/>
      <c r="E96" s="67"/>
      <c r="F96" s="67"/>
      <c r="G96" s="67"/>
      <c r="H96" s="67"/>
      <c r="I96" s="67"/>
      <c r="J96" s="67"/>
      <c r="K96" s="68">
        <f t="shared" si="54"/>
        <v>0</v>
      </c>
      <c r="L96" s="69">
        <f t="shared" si="55"/>
        <v>0</v>
      </c>
      <c r="M96" s="84">
        <f t="shared" ref="M96" si="66">SUM(K96:L96)</f>
        <v>0</v>
      </c>
      <c r="N96" s="73" t="e">
        <f t="shared" ref="N96" si="67">ROUND(M96*premieOW/1000,2)</f>
        <v>#REF!</v>
      </c>
      <c r="O96" s="68">
        <v>0</v>
      </c>
      <c r="P96" s="69">
        <v>0</v>
      </c>
      <c r="Q96" s="73">
        <f t="shared" ref="Q96" si="68">SUM(O96:P96)</f>
        <v>0</v>
      </c>
      <c r="R96" s="16">
        <v>0</v>
      </c>
      <c r="S96" s="17">
        <v>0</v>
      </c>
      <c r="T96" s="21">
        <f t="shared" ref="T96" si="69">SUM(R96:S96)</f>
        <v>0</v>
      </c>
      <c r="U96" s="16">
        <f t="shared" si="60"/>
        <v>0</v>
      </c>
      <c r="V96" s="17">
        <f t="shared" si="61"/>
        <v>0</v>
      </c>
      <c r="W96" s="21">
        <f t="shared" si="62"/>
        <v>0</v>
      </c>
      <c r="X96" s="16">
        <f t="shared" si="63"/>
        <v>0</v>
      </c>
      <c r="Y96" s="17">
        <f t="shared" si="64"/>
        <v>0</v>
      </c>
      <c r="Z96" s="38">
        <f t="shared" si="65"/>
        <v>0</v>
      </c>
    </row>
    <row r="97" spans="1:26" hidden="1">
      <c r="A97" s="66" t="s">
        <v>29</v>
      </c>
      <c r="B97" s="67"/>
      <c r="C97" s="67"/>
      <c r="D97" s="67"/>
      <c r="E97" s="67"/>
      <c r="F97" s="67"/>
      <c r="G97" s="67"/>
      <c r="H97" s="67"/>
      <c r="I97" s="67"/>
      <c r="J97" s="67"/>
      <c r="K97" s="68">
        <f t="shared" ref="K97:K103" si="70">ROUND(O97*ign/igo,afrind)</f>
        <v>0</v>
      </c>
      <c r="L97" s="69">
        <f t="shared" ref="L97:L103" si="71">ROUND(P97*iin/iio,afrind)</f>
        <v>0</v>
      </c>
      <c r="M97" s="84">
        <f t="shared" ref="M97:M105" si="72">SUM(K97:L97)</f>
        <v>0</v>
      </c>
      <c r="N97" s="73" t="e">
        <f t="shared" si="56"/>
        <v>#REF!</v>
      </c>
      <c r="O97" s="68">
        <v>0</v>
      </c>
      <c r="P97" s="69">
        <v>0</v>
      </c>
      <c r="Q97" s="73">
        <f t="shared" ref="Q97:Q105" si="73">SUM(O97:P97)</f>
        <v>0</v>
      </c>
      <c r="R97" s="16">
        <v>0</v>
      </c>
      <c r="S97" s="17">
        <v>0</v>
      </c>
      <c r="T97" s="21">
        <f t="shared" ref="T97:T105" si="74">SUM(R97:S97)</f>
        <v>0</v>
      </c>
      <c r="U97" s="16">
        <f t="shared" ref="U97:U105" si="75">K97-O97</f>
        <v>0</v>
      </c>
      <c r="V97" s="17">
        <f t="shared" ref="V97:V105" si="76">L97-P97</f>
        <v>0</v>
      </c>
      <c r="W97" s="21">
        <f t="shared" ref="W97:W105" si="77">SUM(U97:V97)</f>
        <v>0</v>
      </c>
      <c r="X97" s="16">
        <f t="shared" ref="X97:X105" si="78">O97-R97</f>
        <v>0</v>
      </c>
      <c r="Y97" s="17">
        <f t="shared" ref="Y97:Y105" si="79">P97-S97</f>
        <v>0</v>
      </c>
      <c r="Z97" s="38">
        <f t="shared" ref="Z97:Z105" si="80">SUM(X97:Y97)</f>
        <v>0</v>
      </c>
    </row>
    <row r="98" spans="1:26" hidden="1">
      <c r="A98" s="66" t="s">
        <v>29</v>
      </c>
      <c r="B98" s="67"/>
      <c r="C98" s="67"/>
      <c r="D98" s="67"/>
      <c r="E98" s="67"/>
      <c r="F98" s="67"/>
      <c r="G98" s="67"/>
      <c r="H98" s="67"/>
      <c r="I98" s="67"/>
      <c r="J98" s="67"/>
      <c r="K98" s="68">
        <f t="shared" si="70"/>
        <v>0</v>
      </c>
      <c r="L98" s="69">
        <f t="shared" si="71"/>
        <v>0</v>
      </c>
      <c r="M98" s="84">
        <f t="shared" si="72"/>
        <v>0</v>
      </c>
      <c r="N98" s="73" t="e">
        <f t="shared" si="56"/>
        <v>#REF!</v>
      </c>
      <c r="O98" s="68">
        <v>0</v>
      </c>
      <c r="P98" s="69">
        <v>0</v>
      </c>
      <c r="Q98" s="73">
        <f t="shared" si="73"/>
        <v>0</v>
      </c>
      <c r="R98" s="16">
        <v>0</v>
      </c>
      <c r="S98" s="17">
        <v>0</v>
      </c>
      <c r="T98" s="21">
        <f t="shared" si="74"/>
        <v>0</v>
      </c>
      <c r="U98" s="16">
        <f t="shared" si="75"/>
        <v>0</v>
      </c>
      <c r="V98" s="17">
        <f t="shared" si="76"/>
        <v>0</v>
      </c>
      <c r="W98" s="21">
        <f t="shared" si="77"/>
        <v>0</v>
      </c>
      <c r="X98" s="16">
        <f t="shared" si="78"/>
        <v>0</v>
      </c>
      <c r="Y98" s="17">
        <f t="shared" si="79"/>
        <v>0</v>
      </c>
      <c r="Z98" s="38">
        <f t="shared" si="80"/>
        <v>0</v>
      </c>
    </row>
    <row r="99" spans="1:26" hidden="1">
      <c r="A99" s="66" t="s">
        <v>29</v>
      </c>
      <c r="B99" s="67"/>
      <c r="C99" s="67"/>
      <c r="D99" s="67"/>
      <c r="E99" s="67"/>
      <c r="F99" s="67"/>
      <c r="G99" s="67"/>
      <c r="H99" s="67"/>
      <c r="I99" s="67"/>
      <c r="J99" s="67"/>
      <c r="K99" s="68">
        <f t="shared" si="70"/>
        <v>0</v>
      </c>
      <c r="L99" s="69">
        <f t="shared" si="71"/>
        <v>0</v>
      </c>
      <c r="M99" s="84">
        <f t="shared" si="72"/>
        <v>0</v>
      </c>
      <c r="N99" s="73" t="e">
        <f t="shared" si="56"/>
        <v>#REF!</v>
      </c>
      <c r="O99" s="68">
        <v>0</v>
      </c>
      <c r="P99" s="69">
        <v>0</v>
      </c>
      <c r="Q99" s="73">
        <f t="shared" si="73"/>
        <v>0</v>
      </c>
      <c r="R99" s="16">
        <v>0</v>
      </c>
      <c r="S99" s="17">
        <v>0</v>
      </c>
      <c r="T99" s="21">
        <f t="shared" si="74"/>
        <v>0</v>
      </c>
      <c r="U99" s="16">
        <f t="shared" si="75"/>
        <v>0</v>
      </c>
      <c r="V99" s="17">
        <f t="shared" si="76"/>
        <v>0</v>
      </c>
      <c r="W99" s="21">
        <f t="shared" si="77"/>
        <v>0</v>
      </c>
      <c r="X99" s="16">
        <f t="shared" si="78"/>
        <v>0</v>
      </c>
      <c r="Y99" s="17">
        <f t="shared" si="79"/>
        <v>0</v>
      </c>
      <c r="Z99" s="38">
        <f t="shared" si="80"/>
        <v>0</v>
      </c>
    </row>
    <row r="100" spans="1:26" hidden="1">
      <c r="A100" s="66" t="s">
        <v>29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8">
        <f t="shared" ref="K100:K101" si="81">ROUND(O100*ign/igo,afrind)</f>
        <v>0</v>
      </c>
      <c r="L100" s="69">
        <f t="shared" ref="L100:L101" si="82">ROUND(P100*iin/iio,afrind)</f>
        <v>0</v>
      </c>
      <c r="M100" s="84">
        <f t="shared" ref="M100:M101" si="83">SUM(K100:L100)</f>
        <v>0</v>
      </c>
      <c r="N100" s="73" t="e">
        <f t="shared" ref="N100:N101" si="84">ROUND(M100*premieOW/1000,2)</f>
        <v>#REF!</v>
      </c>
      <c r="O100" s="68">
        <v>0</v>
      </c>
      <c r="P100" s="69">
        <v>0</v>
      </c>
      <c r="Q100" s="73">
        <f t="shared" ref="Q100:Q101" si="85">SUM(O100:P100)</f>
        <v>0</v>
      </c>
      <c r="R100" s="16">
        <v>0</v>
      </c>
      <c r="S100" s="17">
        <v>0</v>
      </c>
      <c r="T100" s="21">
        <f t="shared" ref="T100:T101" si="86">SUM(R100:S100)</f>
        <v>0</v>
      </c>
      <c r="U100" s="16">
        <f t="shared" ref="U100:U101" si="87">K100-O100</f>
        <v>0</v>
      </c>
      <c r="V100" s="17">
        <f t="shared" ref="V100:V101" si="88">L100-P100</f>
        <v>0</v>
      </c>
      <c r="W100" s="21">
        <f t="shared" ref="W100:W101" si="89">SUM(U100:V100)</f>
        <v>0</v>
      </c>
      <c r="X100" s="16">
        <f t="shared" ref="X100:X101" si="90">O100-R100</f>
        <v>0</v>
      </c>
      <c r="Y100" s="17">
        <f t="shared" ref="Y100:Y101" si="91">P100-S100</f>
        <v>0</v>
      </c>
      <c r="Z100" s="38">
        <f t="shared" ref="Z100:Z101" si="92">SUM(X100:Y100)</f>
        <v>0</v>
      </c>
    </row>
    <row r="101" spans="1:26" hidden="1">
      <c r="A101" s="66" t="s">
        <v>29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8">
        <f t="shared" si="81"/>
        <v>0</v>
      </c>
      <c r="L101" s="69">
        <f t="shared" si="82"/>
        <v>0</v>
      </c>
      <c r="M101" s="84">
        <f t="shared" si="83"/>
        <v>0</v>
      </c>
      <c r="N101" s="73" t="e">
        <f t="shared" si="84"/>
        <v>#REF!</v>
      </c>
      <c r="O101" s="68">
        <v>0</v>
      </c>
      <c r="P101" s="69">
        <v>0</v>
      </c>
      <c r="Q101" s="73">
        <f t="shared" si="85"/>
        <v>0</v>
      </c>
      <c r="R101" s="16">
        <v>0</v>
      </c>
      <c r="S101" s="17">
        <v>0</v>
      </c>
      <c r="T101" s="21">
        <f t="shared" si="86"/>
        <v>0</v>
      </c>
      <c r="U101" s="16">
        <f t="shared" si="87"/>
        <v>0</v>
      </c>
      <c r="V101" s="17">
        <f t="shared" si="88"/>
        <v>0</v>
      </c>
      <c r="W101" s="21">
        <f t="shared" si="89"/>
        <v>0</v>
      </c>
      <c r="X101" s="16">
        <f t="shared" si="90"/>
        <v>0</v>
      </c>
      <c r="Y101" s="17">
        <f t="shared" si="91"/>
        <v>0</v>
      </c>
      <c r="Z101" s="38">
        <f t="shared" si="92"/>
        <v>0</v>
      </c>
    </row>
    <row r="102" spans="1:26" hidden="1">
      <c r="A102" s="66" t="s">
        <v>29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8">
        <f t="shared" si="70"/>
        <v>0</v>
      </c>
      <c r="L102" s="69">
        <f t="shared" si="71"/>
        <v>0</v>
      </c>
      <c r="M102" s="84">
        <f t="shared" si="72"/>
        <v>0</v>
      </c>
      <c r="N102" s="73" t="e">
        <f t="shared" si="56"/>
        <v>#REF!</v>
      </c>
      <c r="O102" s="68">
        <v>0</v>
      </c>
      <c r="P102" s="69">
        <v>0</v>
      </c>
      <c r="Q102" s="73">
        <f t="shared" si="73"/>
        <v>0</v>
      </c>
      <c r="R102" s="16">
        <v>0</v>
      </c>
      <c r="S102" s="17">
        <v>0</v>
      </c>
      <c r="T102" s="21">
        <f t="shared" si="74"/>
        <v>0</v>
      </c>
      <c r="U102" s="16">
        <f t="shared" si="75"/>
        <v>0</v>
      </c>
      <c r="V102" s="17">
        <f t="shared" si="76"/>
        <v>0</v>
      </c>
      <c r="W102" s="21">
        <f t="shared" si="77"/>
        <v>0</v>
      </c>
      <c r="X102" s="16">
        <f t="shared" si="78"/>
        <v>0</v>
      </c>
      <c r="Y102" s="17">
        <f t="shared" si="79"/>
        <v>0</v>
      </c>
      <c r="Z102" s="38">
        <f t="shared" si="80"/>
        <v>0</v>
      </c>
    </row>
    <row r="103" spans="1:26" hidden="1">
      <c r="A103" s="66" t="s">
        <v>29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8">
        <f t="shared" si="70"/>
        <v>0</v>
      </c>
      <c r="L103" s="69">
        <f t="shared" si="71"/>
        <v>0</v>
      </c>
      <c r="M103" s="84">
        <f t="shared" si="72"/>
        <v>0</v>
      </c>
      <c r="N103" s="73" t="e">
        <f t="shared" si="56"/>
        <v>#REF!</v>
      </c>
      <c r="O103" s="68">
        <v>0</v>
      </c>
      <c r="P103" s="69">
        <v>0</v>
      </c>
      <c r="Q103" s="73">
        <f t="shared" si="73"/>
        <v>0</v>
      </c>
      <c r="R103" s="16">
        <v>0</v>
      </c>
      <c r="S103" s="17">
        <v>0</v>
      </c>
      <c r="T103" s="21">
        <f t="shared" si="74"/>
        <v>0</v>
      </c>
      <c r="U103" s="16">
        <f t="shared" si="75"/>
        <v>0</v>
      </c>
      <c r="V103" s="17">
        <f t="shared" si="76"/>
        <v>0</v>
      </c>
      <c r="W103" s="21">
        <f t="shared" si="77"/>
        <v>0</v>
      </c>
      <c r="X103" s="16">
        <f t="shared" si="78"/>
        <v>0</v>
      </c>
      <c r="Y103" s="17">
        <f t="shared" si="79"/>
        <v>0</v>
      </c>
      <c r="Z103" s="38">
        <f t="shared" si="80"/>
        <v>0</v>
      </c>
    </row>
    <row r="104" spans="1:26" hidden="1">
      <c r="A104" s="66" t="s">
        <v>29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8">
        <f>ROUND(O104*ign/igo,afrind)</f>
        <v>0</v>
      </c>
      <c r="L104" s="69">
        <f>ROUND(P104*iin/iio,afrind)</f>
        <v>0</v>
      </c>
      <c r="M104" s="84">
        <f t="shared" si="72"/>
        <v>0</v>
      </c>
      <c r="N104" s="73" t="e">
        <f t="shared" si="56"/>
        <v>#REF!</v>
      </c>
      <c r="O104" s="68">
        <v>0</v>
      </c>
      <c r="P104" s="69">
        <v>0</v>
      </c>
      <c r="Q104" s="73">
        <f t="shared" si="73"/>
        <v>0</v>
      </c>
      <c r="R104" s="16">
        <v>0</v>
      </c>
      <c r="S104" s="17">
        <v>0</v>
      </c>
      <c r="T104" s="21">
        <f t="shared" si="74"/>
        <v>0</v>
      </c>
      <c r="U104" s="16">
        <f t="shared" si="75"/>
        <v>0</v>
      </c>
      <c r="V104" s="17">
        <f t="shared" si="76"/>
        <v>0</v>
      </c>
      <c r="W104" s="21">
        <f t="shared" si="77"/>
        <v>0</v>
      </c>
      <c r="X104" s="16">
        <f t="shared" si="78"/>
        <v>0</v>
      </c>
      <c r="Y104" s="17">
        <f t="shared" si="79"/>
        <v>0</v>
      </c>
      <c r="Z104" s="38">
        <f t="shared" si="80"/>
        <v>0</v>
      </c>
    </row>
    <row r="105" spans="1:26" hidden="1">
      <c r="A105" s="66" t="s">
        <v>29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8">
        <f>ROUND(O105*ign/igo,afrind)</f>
        <v>0</v>
      </c>
      <c r="L105" s="69">
        <f>ROUND(P105*iin/iio,afrind)</f>
        <v>0</v>
      </c>
      <c r="M105" s="84">
        <f t="shared" si="72"/>
        <v>0</v>
      </c>
      <c r="N105" s="73" t="e">
        <f t="shared" si="56"/>
        <v>#REF!</v>
      </c>
      <c r="O105" s="68">
        <v>0</v>
      </c>
      <c r="P105" s="69">
        <v>0</v>
      </c>
      <c r="Q105" s="73">
        <f t="shared" si="73"/>
        <v>0</v>
      </c>
      <c r="R105" s="16">
        <v>0</v>
      </c>
      <c r="S105" s="17">
        <v>0</v>
      </c>
      <c r="T105" s="21">
        <f t="shared" si="74"/>
        <v>0</v>
      </c>
      <c r="U105" s="16">
        <f t="shared" si="75"/>
        <v>0</v>
      </c>
      <c r="V105" s="17">
        <f t="shared" si="76"/>
        <v>0</v>
      </c>
      <c r="W105" s="21">
        <f t="shared" si="77"/>
        <v>0</v>
      </c>
      <c r="X105" s="16">
        <f t="shared" si="78"/>
        <v>0</v>
      </c>
      <c r="Y105" s="17">
        <f t="shared" si="79"/>
        <v>0</v>
      </c>
      <c r="Z105" s="38">
        <f t="shared" si="80"/>
        <v>0</v>
      </c>
    </row>
    <row r="106" spans="1:26">
      <c r="A106" s="66"/>
      <c r="B106" s="67"/>
      <c r="C106" s="67"/>
      <c r="D106" s="67"/>
      <c r="E106" s="67"/>
      <c r="F106" s="67"/>
      <c r="G106" s="67"/>
      <c r="H106" s="67"/>
      <c r="I106" s="67"/>
      <c r="J106" s="67"/>
      <c r="K106" s="68"/>
      <c r="L106" s="71"/>
      <c r="M106" s="123"/>
      <c r="N106" s="123"/>
      <c r="O106" s="68"/>
      <c r="P106" s="71"/>
      <c r="Q106" s="127"/>
      <c r="R106" s="16"/>
      <c r="S106" s="60"/>
      <c r="T106" s="124"/>
      <c r="U106" s="16"/>
      <c r="V106" s="60"/>
      <c r="W106" s="124"/>
      <c r="X106" s="16"/>
      <c r="Y106" s="60"/>
      <c r="Z106" s="125"/>
    </row>
    <row r="107" spans="1:26" ht="13.5" thickBot="1">
      <c r="A107" s="18" t="s">
        <v>183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47">
        <f t="shared" ref="K107:Z107" si="93">SUM(K80:K105)</f>
        <v>95284000</v>
      </c>
      <c r="L107" s="47">
        <f t="shared" si="93"/>
        <v>20173000</v>
      </c>
      <c r="M107" s="47">
        <f t="shared" si="93"/>
        <v>115457000</v>
      </c>
      <c r="N107" s="47" t="e">
        <f t="shared" si="93"/>
        <v>#REF!</v>
      </c>
      <c r="O107" s="47">
        <f t="shared" si="93"/>
        <v>95284000</v>
      </c>
      <c r="P107" s="47">
        <f t="shared" si="93"/>
        <v>20173000</v>
      </c>
      <c r="Q107" s="48">
        <f>SUM(Q80:Q105)</f>
        <v>115457000</v>
      </c>
      <c r="R107" s="47">
        <f t="shared" si="93"/>
        <v>95284000</v>
      </c>
      <c r="S107" s="47">
        <f t="shared" si="93"/>
        <v>20173000</v>
      </c>
      <c r="T107" s="47">
        <f t="shared" si="93"/>
        <v>115457000</v>
      </c>
      <c r="U107" s="47">
        <f t="shared" si="93"/>
        <v>0</v>
      </c>
      <c r="V107" s="47">
        <f t="shared" si="93"/>
        <v>0</v>
      </c>
      <c r="W107" s="47">
        <f t="shared" si="93"/>
        <v>0</v>
      </c>
      <c r="X107" s="47">
        <f t="shared" si="93"/>
        <v>0</v>
      </c>
      <c r="Y107" s="47">
        <f t="shared" si="93"/>
        <v>0</v>
      </c>
      <c r="Z107" s="47">
        <f t="shared" si="93"/>
        <v>0</v>
      </c>
    </row>
    <row r="108" spans="1:26" ht="14.25" thickTop="1" thickBot="1">
      <c r="A108" s="18" t="s">
        <v>30</v>
      </c>
      <c r="B108" s="19"/>
      <c r="C108" s="19"/>
      <c r="D108" s="19"/>
      <c r="E108" s="51"/>
      <c r="F108" s="51"/>
      <c r="G108" s="51"/>
      <c r="H108" s="51"/>
      <c r="I108" s="51"/>
      <c r="J108" s="51"/>
      <c r="K108" s="20">
        <f t="shared" ref="K108:N108" si="94">K77+K107</f>
        <v>152081946</v>
      </c>
      <c r="L108" s="20">
        <f t="shared" si="94"/>
        <v>26700000</v>
      </c>
      <c r="M108" s="20">
        <f t="shared" si="94"/>
        <v>178781946</v>
      </c>
      <c r="N108" s="20" t="e">
        <f t="shared" si="94"/>
        <v>#REF!</v>
      </c>
      <c r="O108" s="20">
        <f>O77+O107</f>
        <v>152081946</v>
      </c>
      <c r="P108" s="20">
        <f t="shared" ref="P108:T108" si="95">P77+P107</f>
        <v>26700000</v>
      </c>
      <c r="Q108" s="20">
        <f t="shared" si="95"/>
        <v>178781946</v>
      </c>
      <c r="R108" s="20">
        <f t="shared" si="95"/>
        <v>152081946</v>
      </c>
      <c r="S108" s="20">
        <f t="shared" si="95"/>
        <v>26700000</v>
      </c>
      <c r="T108" s="20">
        <f t="shared" si="95"/>
        <v>178781946</v>
      </c>
      <c r="U108" s="20">
        <f t="shared" ref="U108" si="96">U77+U107</f>
        <v>0</v>
      </c>
      <c r="V108" s="20">
        <f t="shared" ref="V108" si="97">V77+V107</f>
        <v>0</v>
      </c>
      <c r="W108" s="20">
        <f t="shared" ref="W108" si="98">W77+W107</f>
        <v>0</v>
      </c>
      <c r="X108" s="20">
        <f t="shared" ref="X108" si="99">X77+X107</f>
        <v>0</v>
      </c>
      <c r="Y108" s="20">
        <f t="shared" ref="Y108" si="100">Y77+Y107</f>
        <v>0</v>
      </c>
      <c r="Z108" s="20">
        <f t="shared" ref="Z108" si="101">Z77+Z107</f>
        <v>0</v>
      </c>
    </row>
    <row r="109" spans="1:26" ht="13.5" thickTop="1">
      <c r="N109" s="117" t="s">
        <v>229</v>
      </c>
    </row>
    <row r="110" spans="1:26" hidden="1"/>
    <row r="111" spans="1:26" hidden="1">
      <c r="A111" s="76" t="s">
        <v>31</v>
      </c>
    </row>
    <row r="112" spans="1:26" hidden="1"/>
    <row r="113" spans="1:1" hidden="1">
      <c r="A113" s="76" t="s">
        <v>32</v>
      </c>
    </row>
    <row r="114" spans="1:1" hidden="1">
      <c r="A114" s="74" t="s">
        <v>33</v>
      </c>
    </row>
    <row r="115" spans="1:1" hidden="1">
      <c r="A115" s="74" t="s">
        <v>34</v>
      </c>
    </row>
    <row r="116" spans="1:1" hidden="1">
      <c r="A116" s="75" t="s">
        <v>220</v>
      </c>
    </row>
    <row r="117" spans="1:1" hidden="1">
      <c r="A117" s="75" t="s">
        <v>35</v>
      </c>
    </row>
    <row r="118" spans="1:1" hidden="1"/>
    <row r="119" spans="1:1" hidden="1">
      <c r="A119" s="76" t="s">
        <v>36</v>
      </c>
    </row>
    <row r="120" spans="1:1" hidden="1">
      <c r="A120" s="74" t="s">
        <v>221</v>
      </c>
    </row>
    <row r="121" spans="1:1" hidden="1"/>
    <row r="122" spans="1:1" hidden="1">
      <c r="A122" s="76" t="s">
        <v>37</v>
      </c>
    </row>
    <row r="123" spans="1:1" hidden="1"/>
    <row r="124" spans="1:1" hidden="1">
      <c r="A124" s="74" t="s">
        <v>222</v>
      </c>
    </row>
    <row r="125" spans="1:1" hidden="1">
      <c r="A125" s="77" t="s">
        <v>38</v>
      </c>
    </row>
    <row r="126" spans="1:1" hidden="1">
      <c r="A126" s="77" t="s">
        <v>39</v>
      </c>
    </row>
    <row r="127" spans="1:1" hidden="1"/>
    <row r="128" spans="1:1" hidden="1">
      <c r="A128" s="76" t="s">
        <v>40</v>
      </c>
    </row>
    <row r="129" spans="1:1" hidden="1">
      <c r="A129" s="74" t="s">
        <v>41</v>
      </c>
    </row>
    <row r="130" spans="1:1" hidden="1">
      <c r="A130" s="74" t="s">
        <v>224</v>
      </c>
    </row>
    <row r="131" spans="1:1" hidden="1">
      <c r="A131" s="74" t="s">
        <v>223</v>
      </c>
    </row>
    <row r="132" spans="1:1" hidden="1"/>
    <row r="133" spans="1:1" hidden="1">
      <c r="A133" s="77" t="s">
        <v>42</v>
      </c>
    </row>
    <row r="134" spans="1:1" hidden="1"/>
    <row r="135" spans="1:1" hidden="1"/>
  </sheetData>
  <mergeCells count="5">
    <mergeCell ref="X4:Z4"/>
    <mergeCell ref="K4:N4"/>
    <mergeCell ref="O4:Q4"/>
    <mergeCell ref="R4:T4"/>
    <mergeCell ref="U4:W4"/>
  </mergeCells>
  <phoneticPr fontId="0" type="noConversion"/>
  <conditionalFormatting sqref="Z7:Z66">
    <cfRule type="expression" dxfId="1" priority="2">
      <formula>OR(Z7&gt;7500000,Z7&lt;-7500000)</formula>
    </cfRule>
  </conditionalFormatting>
  <conditionalFormatting sqref="Z80:Z95">
    <cfRule type="expression" dxfId="0" priority="1">
      <formula>OR(Z80&gt;7500000,Z80&lt;-7500000)</formula>
    </cfRule>
  </conditionalFormatting>
  <printOptions horizontalCentered="1" gridLines="1"/>
  <pageMargins left="0.19685039370078741" right="0.19685039370078741" top="0.98425196850393704" bottom="0.98425196850393704" header="0.51181102362204722" footer="0.51181102362204722"/>
  <pageSetup paperSize="9" scale="69" orientation="landscape" r:id="rId1"/>
  <headerFooter alignWithMargins="0">
    <oddFooter>&amp;L&amp;F&amp;C&amp;D &amp;T&amp;RPage &amp;P</oddFooter>
  </headerFooter>
  <rowBreaks count="1" manualBreakCount="1">
    <brk id="78" max="1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362D23840384AA44F195D95F9E0FB" ma:contentTypeVersion="11" ma:contentTypeDescription="Een nieuw document maken." ma:contentTypeScope="" ma:versionID="ca8520c24e78db00729079aecb4fdfc8">
  <xsd:schema xmlns:xsd="http://www.w3.org/2001/XMLSchema" xmlns:xs="http://www.w3.org/2001/XMLSchema" xmlns:p="http://schemas.microsoft.com/office/2006/metadata/properties" xmlns:ns2="38304d66-90c6-4335-b1c9-5b3984399988" xmlns:ns3="41d8d177-be5a-477d-be00-e01547a293a3" targetNamespace="http://schemas.microsoft.com/office/2006/metadata/properties" ma:root="true" ma:fieldsID="7909cf58901756741df84dabf0850b4b" ns2:_="" ns3:_="">
    <xsd:import namespace="38304d66-90c6-4335-b1c9-5b3984399988"/>
    <xsd:import namespace="41d8d177-be5a-477d-be00-e01547a29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04d66-90c6-4335-b1c9-5b3984399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fdf30fe-1347-464b-aacb-c31a0be7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d177-be5a-477d-be00-e01547a293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41151a-63b3-4332-b62e-f2b7c2e016f0}" ma:internalName="TaxCatchAll" ma:showField="CatchAllData" ma:web="41d8d177-be5a-477d-be00-e01547a29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A9FCC8-E2B5-4285-A756-573C62D5F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04d66-90c6-4335-b1c9-5b3984399988"/>
    <ds:schemaRef ds:uri="41d8d177-be5a-477d-be00-e01547a29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6D468-72F5-4726-AC3A-DAECF6895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General Info</vt:lpstr>
      <vt:lpstr>Polisblad</vt:lpstr>
      <vt:lpstr>Bestand dd 1 januari 2025</vt:lpstr>
      <vt:lpstr>afrind</vt:lpstr>
      <vt:lpstr>cad</vt:lpstr>
      <vt:lpstr>ign</vt:lpstr>
      <vt:lpstr>igo</vt:lpstr>
      <vt:lpstr>iin</vt:lpstr>
      <vt:lpstr>iio</vt:lpstr>
      <vt:lpstr>index</vt:lpstr>
      <vt:lpstr>premieGM</vt:lpstr>
      <vt:lpstr>premieOW</vt:lpstr>
      <vt:lpstr>'Bestand dd 1 januari 2025'!Print_Area</vt:lpstr>
      <vt:lpstr>'Bestand dd 1 januari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Gemeente Dantumadeel</dc:title>
  <dc:subject/>
  <dc:creator>C.J. van Doornewaard</dc:creator>
  <cp:keywords/>
  <dc:description/>
  <cp:lastModifiedBy>Robin ter Hark</cp:lastModifiedBy>
  <cp:revision/>
  <dcterms:created xsi:type="dcterms:W3CDTF">2000-08-08T13:09:59Z</dcterms:created>
  <dcterms:modified xsi:type="dcterms:W3CDTF">2025-10-29T13:58:43Z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213f7cf8-533b-44c2-977d-56d1df31a213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2024-01-24T09:21:51Z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a29046b3-d53a-4691-9c22-d4bd7b7148c6</vt:lpwstr>
  </property>
  <property fmtid="{D5CDD505-2E9C-101B-9397-08002B2CF9AE}" pid="10" name="MSIP_Label_9043f10a-881e-4653-a55e-02ca2cc829dc_ContentBits">
    <vt:lpwstr>0</vt:lpwstr>
  </property>
</Properties>
</file>