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dc431a530a1bcb99/1. De Interim Professionals Voor Elkaar/2. Projecten/1. Externe projecten/PR018 Gemeente Moerdijk/4. De Parel/4. Europese aanbesteding/"/>
    </mc:Choice>
  </mc:AlternateContent>
  <xr:revisionPtr revIDLastSave="437" documentId="8_{F5F5E453-E119-42EB-8268-4F3EED30D33E}" xr6:coauthVersionLast="47" xr6:coauthVersionMax="47" xr10:uidLastSave="{AE22ECFD-B7AC-4D67-80C4-A318953A3E48}"/>
  <bookViews>
    <workbookView xWindow="38292" yWindow="-108" windowWidth="30936" windowHeight="16776" xr2:uid="{2359DD32-BAE7-4AEA-844D-FE97F2EC2448}"/>
  </bookViews>
  <sheets>
    <sheet name="Inschrijfbilj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D11" i="1"/>
  <c r="E11" i="1"/>
  <c r="B11" i="1"/>
  <c r="D25" i="1"/>
  <c r="C25" i="1"/>
  <c r="B25" i="1"/>
  <c r="C20" i="1"/>
  <c r="D20" i="1"/>
  <c r="B20" i="1"/>
  <c r="C41" i="1"/>
  <c r="D41" i="1"/>
  <c r="B41" i="1"/>
  <c r="E37" i="1"/>
  <c r="E38" i="1"/>
  <c r="E39" i="1"/>
  <c r="E40" i="1"/>
  <c r="E36" i="1"/>
  <c r="E41" i="1" s="1"/>
  <c r="E27" i="1"/>
  <c r="E28" i="1"/>
  <c r="E29" i="1"/>
  <c r="E30" i="1"/>
  <c r="E26" i="1"/>
  <c r="E16" i="1"/>
  <c r="E17" i="1"/>
  <c r="E18" i="1"/>
  <c r="E19" i="1"/>
  <c r="E15" i="1"/>
  <c r="E25" i="1"/>
  <c r="D23" i="1"/>
  <c r="C23" i="1"/>
  <c r="B23" i="1"/>
  <c r="C10" i="1"/>
  <c r="B10" i="1"/>
  <c r="D24" i="1" l="1"/>
  <c r="D31" i="1" s="1"/>
  <c r="C24" i="1"/>
  <c r="C31" i="1" s="1"/>
  <c r="B24" i="1"/>
  <c r="B31" i="1" s="1"/>
  <c r="E24" i="1" l="1"/>
  <c r="E23" i="1"/>
  <c r="E20" i="1"/>
  <c r="D33" i="1"/>
  <c r="C33" i="1"/>
  <c r="B33" i="1"/>
  <c r="E46" i="1"/>
  <c r="E10" i="1"/>
  <c r="E9" i="1"/>
  <c r="E8" i="1"/>
  <c r="E31" i="1" l="1"/>
  <c r="E33" i="1" s="1"/>
  <c r="D44" i="1"/>
  <c r="D48" i="1" s="1"/>
  <c r="B44" i="1"/>
  <c r="B48" i="1" s="1"/>
  <c r="C44" i="1"/>
  <c r="C48" i="1" s="1"/>
  <c r="E44" i="1"/>
  <c r="E48" i="1" s="1"/>
</calcChain>
</file>

<file path=xl/sharedStrings.xml><?xml version="1.0" encoding="utf-8"?>
<sst xmlns="http://schemas.openxmlformats.org/spreadsheetml/2006/main" count="64" uniqueCount="64">
  <si>
    <t xml:space="preserve">Sporthal </t>
  </si>
  <si>
    <t>MF-Ruimte</t>
  </si>
  <si>
    <t>Horeca</t>
  </si>
  <si>
    <t>Bedrijfsopbrengsten</t>
  </si>
  <si>
    <t xml:space="preserve">Totaal Bedrijfsopbrengst </t>
  </si>
  <si>
    <t>Personeelskosten</t>
  </si>
  <si>
    <t xml:space="preserve">Management vergoeding </t>
  </si>
  <si>
    <t>Operationeel personeel: (vaste medewerkers))</t>
  </si>
  <si>
    <t>Administratief personeel (vaste medewerker(s))</t>
  </si>
  <si>
    <t>Flexibel personeel (oproepkrachten)</t>
  </si>
  <si>
    <t>Sociale lasten</t>
  </si>
  <si>
    <t>Totaal personeelskosten</t>
  </si>
  <si>
    <t>Overige bedrijfskosten</t>
  </si>
  <si>
    <t>Energie- en nutsvoorziening</t>
  </si>
  <si>
    <t>Onderhoud (huurdersdeel conform demarcatielijst)</t>
  </si>
  <si>
    <t>Keuring en certificering sportinventaris</t>
  </si>
  <si>
    <t>Inkoop kosten horeca (eten en drinken)</t>
  </si>
  <si>
    <t>Totaal overige bedrijfskosten</t>
  </si>
  <si>
    <t xml:space="preserve">Totaal bedrijfskosten </t>
  </si>
  <si>
    <t>Administratie algemeen</t>
  </si>
  <si>
    <t>Verzekeringen en vergunning</t>
  </si>
  <si>
    <t xml:space="preserve">Belastingen en heffingen </t>
  </si>
  <si>
    <t>Marketing en communicatie</t>
  </si>
  <si>
    <t>Totaal algemene kosten</t>
  </si>
  <si>
    <t>Ondertekening
rechtsgeldig persoon :</t>
  </si>
  <si>
    <t>(Naam rechtspersoon inschrijver)</t>
  </si>
  <si>
    <t>(datum)</t>
  </si>
  <si>
    <t>(plaats)</t>
  </si>
  <si>
    <t>(handtekening inschrijver)</t>
  </si>
  <si>
    <t>Handelsnaam (conform KvK-registratie):</t>
  </si>
  <si>
    <t>Adres bedrijf:</t>
  </si>
  <si>
    <t>KvK nummer:</t>
  </si>
  <si>
    <t>Reken periode inschrijfbiljet: 1 feb. 2026 t/m 31 dec. 2026</t>
  </si>
  <si>
    <r>
      <t>Totaal*</t>
    </r>
    <r>
      <rPr>
        <b/>
        <vertAlign val="superscript"/>
        <sz val="10"/>
        <rFont val="Arial"/>
        <family val="2"/>
      </rPr>
      <t>1</t>
    </r>
  </si>
  <si>
    <r>
      <t>Bedrijfskosten*</t>
    </r>
    <r>
      <rPr>
        <b/>
        <vertAlign val="superscript"/>
        <sz val="11"/>
        <rFont val="Arial"/>
        <family val="2"/>
      </rPr>
      <t>3</t>
    </r>
  </si>
  <si>
    <r>
      <t>*</t>
    </r>
    <r>
      <rPr>
        <vertAlign val="superscript"/>
        <sz val="10"/>
        <rFont val="Arial"/>
        <family val="2"/>
      </rPr>
      <t>5</t>
    </r>
  </si>
  <si>
    <r>
      <t>Overige bedrijfskosten*</t>
    </r>
    <r>
      <rPr>
        <vertAlign val="superscript"/>
        <sz val="10"/>
        <rFont val="Arial"/>
        <family val="2"/>
      </rPr>
      <t>6</t>
    </r>
  </si>
  <si>
    <r>
      <t>Huur*</t>
    </r>
    <r>
      <rPr>
        <vertAlign val="superscript"/>
        <sz val="10"/>
        <rFont val="Arial"/>
        <family val="2"/>
      </rPr>
      <t>4</t>
    </r>
  </si>
  <si>
    <r>
      <t>*</t>
    </r>
    <r>
      <rPr>
        <vertAlign val="superscript"/>
        <sz val="10"/>
        <rFont val="Arial"/>
        <family val="2"/>
      </rPr>
      <t>8</t>
    </r>
  </si>
  <si>
    <r>
      <t>Verwachte opbrengsten maatschappelijk*</t>
    </r>
    <r>
      <rPr>
        <vertAlign val="superscript"/>
        <sz val="10"/>
        <rFont val="Arial"/>
        <family val="2"/>
      </rPr>
      <t>2.1</t>
    </r>
  </si>
  <si>
    <t>Verwachte opbrengsten commercieel</t>
  </si>
  <si>
    <r>
      <t>Compensatie geharmoniseerde uurtarief*</t>
    </r>
    <r>
      <rPr>
        <vertAlign val="superscript"/>
        <sz val="10"/>
        <rFont val="Arial"/>
        <family val="2"/>
      </rPr>
      <t>2.2</t>
    </r>
  </si>
  <si>
    <t>Btw-verrekening huur tijdens Btw-aangifte.</t>
  </si>
  <si>
    <t>Beoogde resultaat excl. exploitatiebijdrage (Opbrengsten - Kosten)</t>
  </si>
  <si>
    <t>Benodigde exploitatiebijdrage (totaal max. €441.833 o.b.v. 11 mnd.)</t>
  </si>
  <si>
    <t>Schoonmaak</t>
  </si>
  <si>
    <t>Risico Fee</t>
  </si>
  <si>
    <r>
      <t>*</t>
    </r>
    <r>
      <rPr>
        <i/>
        <vertAlign val="superscript"/>
        <sz val="10"/>
        <rFont val="Arial"/>
        <family val="2"/>
      </rPr>
      <t xml:space="preserve">1 </t>
    </r>
    <r>
      <rPr>
        <i/>
        <sz val="10"/>
        <rFont val="Arial"/>
        <family val="2"/>
      </rPr>
      <t xml:space="preserve">Alle door de inschrijver opgegeven bedragen dienen volledig en inclusief alle kosten, heffingen en belastingen (waaronder BTW) te zijn.  </t>
    </r>
  </si>
  <si>
    <r>
      <t>*</t>
    </r>
    <r>
      <rPr>
        <i/>
        <vertAlign val="superscript"/>
        <sz val="10"/>
        <rFont val="Arial"/>
        <family val="2"/>
      </rPr>
      <t xml:space="preserve">2.1 </t>
    </r>
    <r>
      <rPr>
        <i/>
        <sz val="10"/>
        <rFont val="Arial"/>
        <family val="2"/>
      </rPr>
      <t>Dit betreffen opbrengsten van maatschappelijke huurders. De compensatie van de geharmoniseerde uren dient hier niet in meegenomen te worden.</t>
    </r>
  </si>
  <si>
    <r>
      <t>*</t>
    </r>
    <r>
      <rPr>
        <i/>
        <vertAlign val="superscript"/>
        <sz val="10"/>
        <rFont val="Arial"/>
        <family val="2"/>
      </rPr>
      <t xml:space="preserve">2.2 </t>
    </r>
    <r>
      <rPr>
        <i/>
        <sz val="10"/>
        <rFont val="Arial"/>
        <family val="2"/>
      </rPr>
      <t xml:space="preserve"> De ingevulde compensatie is een schatting waar geen rechten aan ontleent kunnen worden. De werkelijke compensatie van geharmoniseerde uurtarieven in 2026 dient exploitant maandelijks in rekening te brengen bij gemeente op basis van werkelijke aantal verhuringen van de sporthal en MF-ruimten.</t>
    </r>
  </si>
  <si>
    <r>
      <t>*</t>
    </r>
    <r>
      <rPr>
        <i/>
        <vertAlign val="superscript"/>
        <sz val="10"/>
        <rFont val="Arial"/>
        <family val="2"/>
      </rPr>
      <t>4</t>
    </r>
    <r>
      <rPr>
        <i/>
        <sz val="10"/>
        <rFont val="Arial"/>
        <family val="2"/>
      </rPr>
      <t xml:space="preserve"> De huur van 2025 is op basis van CBS inschatting geïndexeerd met 3%. De werkelijke indexering zal eind maart 2026 bekend gemaakt worden. Aan deze inschatting kunnen geen rechten ontleent worden en er kan geen verrekening plaats vinden. </t>
    </r>
  </si>
  <si>
    <r>
      <t>*</t>
    </r>
    <r>
      <rPr>
        <i/>
        <vertAlign val="superscript"/>
        <sz val="10"/>
        <rFont val="Arial"/>
        <family val="2"/>
      </rPr>
      <t xml:space="preserve">8 </t>
    </r>
    <r>
      <rPr>
        <i/>
        <sz val="10"/>
        <rFont val="Arial"/>
        <family val="2"/>
      </rPr>
      <t xml:space="preserve">Het totaalbedrag van de exploitatie van MFA De Parel mag geen negatief resultaat opleveren. </t>
    </r>
  </si>
  <si>
    <r>
      <t>*</t>
    </r>
    <r>
      <rPr>
        <vertAlign val="superscript"/>
        <sz val="10"/>
        <rFont val="Arial"/>
        <family val="2"/>
      </rPr>
      <t>7</t>
    </r>
  </si>
  <si>
    <r>
      <t>*</t>
    </r>
    <r>
      <rPr>
        <i/>
        <vertAlign val="superscript"/>
        <sz val="10"/>
        <rFont val="Arial"/>
        <family val="2"/>
      </rPr>
      <t xml:space="preserve">6 </t>
    </r>
    <r>
      <rPr>
        <i/>
        <sz val="10"/>
        <rFont val="Arial"/>
        <family val="2"/>
      </rPr>
      <t>Toelichting van overige bedrijfskosten (verplicht wanneer hier kosten voor opgenomen worden).</t>
    </r>
  </si>
  <si>
    <t>De inschrijver verklaart deze aanbieding te doen overeenkomstig de bepalingen van het beschrijvend document met kenmerk K011543 van datum 09-10-2025.</t>
  </si>
  <si>
    <r>
      <t>Algemene kosten*</t>
    </r>
    <r>
      <rPr>
        <b/>
        <vertAlign val="superscript"/>
        <sz val="10"/>
        <rFont val="Arial"/>
        <family val="2"/>
      </rPr>
      <t>3</t>
    </r>
  </si>
  <si>
    <t>Beoogde resultaat incl. exploitatiebijdrage (Opbrengsten - Kosten)</t>
  </si>
  <si>
    <r>
      <t>*</t>
    </r>
    <r>
      <rPr>
        <i/>
        <vertAlign val="superscript"/>
        <sz val="10"/>
        <rFont val="Arial"/>
        <family val="2"/>
      </rPr>
      <t>5</t>
    </r>
    <r>
      <rPr>
        <i/>
        <sz val="10"/>
        <rFont val="Arial"/>
        <family val="2"/>
      </rPr>
      <t xml:space="preserve"> De energie- en nutsvoorziening betreft een inschatting waar geen rechten aan ontleent kunnen worden of verrekening op plaats kan vinden met opdrachtgever. In 2024 betroffen de totale werkelijke kosten van elektra, gas en water afgerond €40.000. Bij de inschatting is uitgegaan van vergelijkbaar verbruik in 2026 en CBS indexeringsprognose.</t>
    </r>
  </si>
  <si>
    <t xml:space="preserve">Verwachte exploitatie resultaat en aanvraag exploitatiebijdrage MFA De Parel </t>
  </si>
  <si>
    <t>BTW nummer</t>
  </si>
  <si>
    <r>
      <t>*</t>
    </r>
    <r>
      <rPr>
        <i/>
        <vertAlign val="superscript"/>
        <sz val="10"/>
        <rFont val="Arial"/>
        <family val="2"/>
      </rPr>
      <t>3</t>
    </r>
    <r>
      <rPr>
        <i/>
        <sz val="10"/>
        <rFont val="Arial"/>
        <family val="2"/>
      </rPr>
      <t xml:space="preserve"> Wanneer op regelniveau geen uitsplitsing van kosten te maken is dient er bij de sporthal, mf-ruimte en horeca overal 1/3 van de kosten ingevuld te worden.</t>
    </r>
  </si>
  <si>
    <r>
      <t>*</t>
    </r>
    <r>
      <rPr>
        <i/>
        <vertAlign val="superscript"/>
        <sz val="10"/>
        <rFont val="Arial"/>
        <family val="2"/>
      </rPr>
      <t>7</t>
    </r>
    <r>
      <rPr>
        <i/>
        <sz val="10"/>
        <rFont val="Arial"/>
        <family val="2"/>
      </rPr>
      <t xml:space="preserve"> Voor het gunningcriteria 'Inschrijfbiljet' zal de inschrijver met de laagste inschrijving 400 punten behalen. Overige inschrijvers ontvangen punten die worden berekend ten opzichte van de laagste inschrijfsom. De totaal ingevulde benodigde exploitatiebijdrage is bij gunning bindend voor de inschrijver die in aanmerking komt voor gunning, voor de rekenperiode van 11 maanden, startende per 01-02-2026.</t>
    </r>
  </si>
  <si>
    <t>Bijlage 3 - Inschrijfbiljet - Exploitatie MFA De Parel</t>
  </si>
  <si>
    <t>Inschrijver dient dit inschrijfbiljet digitaal in te vullen, vervolgens te printen en rechtsgeldig te ondertekenen, vervolgens te scannen en in PDF-formaat in te dienen.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</si>
</sst>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amily val="2"/>
    </font>
    <font>
      <sz val="10"/>
      <name val="Arial"/>
      <family val="2"/>
    </font>
    <font>
      <sz val="16"/>
      <name val="Arial"/>
      <family val="2"/>
    </font>
    <font>
      <b/>
      <sz val="10"/>
      <name val="Arial"/>
      <family val="2"/>
    </font>
    <font>
      <i/>
      <sz val="9"/>
      <name val="Arial"/>
      <family val="2"/>
    </font>
    <font>
      <sz val="10"/>
      <color rgb="FF000000"/>
      <name val="Calibri"/>
      <family val="2"/>
    </font>
    <font>
      <sz val="11"/>
      <color rgb="FF000000"/>
      <name val="Calibri"/>
      <family val="2"/>
    </font>
    <font>
      <sz val="10"/>
      <color rgb="FF595959"/>
      <name val="Calibri"/>
      <family val="2"/>
    </font>
    <font>
      <b/>
      <vertAlign val="superscript"/>
      <sz val="10"/>
      <name val="Arial"/>
      <family val="2"/>
    </font>
    <font>
      <vertAlign val="superscript"/>
      <sz val="10"/>
      <name val="Arial"/>
      <family val="2"/>
    </font>
    <font>
      <b/>
      <vertAlign val="superscript"/>
      <sz val="11"/>
      <name val="Arial"/>
      <family val="2"/>
    </font>
    <font>
      <i/>
      <sz val="10"/>
      <name val="Arial"/>
      <family val="2"/>
    </font>
    <font>
      <i/>
      <vertAlign val="superscript"/>
      <sz val="10"/>
      <name val="Arial"/>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55">
    <xf numFmtId="0" fontId="0" fillId="0" borderId="0" xfId="0"/>
    <xf numFmtId="0" fontId="2" fillId="2" borderId="0" xfId="0" applyFont="1" applyFill="1"/>
    <xf numFmtId="0" fontId="0" fillId="2" borderId="0" xfId="0" applyFill="1"/>
    <xf numFmtId="0" fontId="3" fillId="2" borderId="0" xfId="0" applyFont="1" applyFill="1"/>
    <xf numFmtId="0" fontId="3" fillId="2" borderId="0" xfId="0" applyFont="1" applyFill="1" applyAlignment="1">
      <alignment horizontal="right"/>
    </xf>
    <xf numFmtId="0" fontId="3" fillId="2" borderId="1" xfId="0" applyFont="1" applyFill="1" applyBorder="1"/>
    <xf numFmtId="0" fontId="0" fillId="2" borderId="1" xfId="0" applyFill="1" applyBorder="1"/>
    <xf numFmtId="3" fontId="0" fillId="2" borderId="1" xfId="0" applyNumberFormat="1" applyFill="1" applyBorder="1"/>
    <xf numFmtId="3" fontId="0" fillId="2" borderId="0" xfId="0" applyNumberFormat="1" applyFill="1"/>
    <xf numFmtId="0" fontId="1" fillId="2" borderId="0" xfId="0" applyFont="1" applyFill="1"/>
    <xf numFmtId="3" fontId="0" fillId="3" borderId="0" xfId="0" applyNumberFormat="1" applyFill="1"/>
    <xf numFmtId="0" fontId="1" fillId="2" borderId="1" xfId="0" applyFont="1" applyFill="1" applyBorder="1"/>
    <xf numFmtId="3" fontId="0" fillId="0" borderId="0" xfId="0" applyNumberFormat="1"/>
    <xf numFmtId="0" fontId="3" fillId="2" borderId="2" xfId="0" applyFont="1" applyFill="1" applyBorder="1" applyAlignment="1">
      <alignment horizontal="left" vertical="center"/>
    </xf>
    <xf numFmtId="3" fontId="3" fillId="2" borderId="2" xfId="0" applyNumberFormat="1" applyFont="1" applyFill="1" applyBorder="1" applyAlignment="1">
      <alignment horizontal="right" vertical="center"/>
    </xf>
    <xf numFmtId="0" fontId="0" fillId="0" borderId="0" xfId="0" applyAlignment="1">
      <alignment horizontal="left" vertical="center"/>
    </xf>
    <xf numFmtId="0" fontId="3" fillId="2" borderId="0" xfId="0" applyFont="1" applyFill="1" applyAlignment="1">
      <alignment horizontal="left" vertical="center"/>
    </xf>
    <xf numFmtId="3" fontId="3" fillId="2" borderId="0" xfId="0" applyNumberFormat="1" applyFont="1" applyFill="1" applyAlignment="1">
      <alignment horizontal="right" vertical="center"/>
    </xf>
    <xf numFmtId="0" fontId="5" fillId="4" borderId="0" xfId="0" applyFont="1" applyFill="1" applyAlignment="1">
      <alignment vertical="center"/>
    </xf>
    <xf numFmtId="0" fontId="6" fillId="4" borderId="0" xfId="0" applyFont="1" applyFill="1"/>
    <xf numFmtId="0" fontId="5" fillId="4" borderId="0" xfId="0" applyFont="1" applyFill="1" applyAlignment="1">
      <alignment horizontal="justify" vertical="center" wrapText="1"/>
    </xf>
    <xf numFmtId="0" fontId="7" fillId="4" borderId="0" xfId="0" applyFont="1" applyFill="1" applyAlignment="1">
      <alignment vertical="center" wrapText="1"/>
    </xf>
    <xf numFmtId="0" fontId="0" fillId="2" borderId="0" xfId="0" applyFill="1" applyAlignment="1">
      <alignment horizontal="left" vertical="center"/>
    </xf>
    <xf numFmtId="0" fontId="4" fillId="2" borderId="0" xfId="0" applyFont="1" applyFill="1"/>
    <xf numFmtId="0" fontId="5" fillId="5" borderId="0" xfId="0" applyFont="1" applyFill="1" applyAlignment="1">
      <alignment vertical="center"/>
    </xf>
    <xf numFmtId="0" fontId="6" fillId="5" borderId="1" xfId="0" applyFont="1" applyFill="1" applyBorder="1"/>
    <xf numFmtId="0" fontId="6" fillId="5" borderId="0" xfId="0" applyFont="1" applyFill="1"/>
    <xf numFmtId="0" fontId="6" fillId="5" borderId="3" xfId="0" applyFont="1" applyFill="1" applyBorder="1"/>
    <xf numFmtId="0" fontId="5" fillId="5" borderId="0" xfId="0" applyFont="1" applyFill="1" applyAlignment="1">
      <alignment vertical="center" wrapText="1"/>
    </xf>
    <xf numFmtId="0" fontId="5" fillId="5" borderId="4" xfId="0" applyFont="1" applyFill="1" applyBorder="1" applyAlignment="1">
      <alignment vertical="center" wrapText="1"/>
    </xf>
    <xf numFmtId="49" fontId="6" fillId="5" borderId="0" xfId="0" applyNumberFormat="1" applyFont="1" applyFill="1" applyAlignment="1">
      <alignment vertical="top"/>
    </xf>
    <xf numFmtId="0" fontId="7" fillId="5" borderId="0" xfId="0" applyFont="1" applyFill="1" applyAlignment="1">
      <alignment vertical="center" wrapText="1"/>
    </xf>
    <xf numFmtId="0" fontId="3" fillId="6" borderId="0" xfId="0" applyFont="1" applyFill="1"/>
    <xf numFmtId="3" fontId="3" fillId="6" borderId="0" xfId="0" applyNumberFormat="1" applyFont="1" applyFill="1"/>
    <xf numFmtId="3" fontId="0" fillId="2" borderId="0" xfId="0" applyNumberFormat="1" applyFill="1" applyAlignment="1">
      <alignment horizontal="right"/>
    </xf>
    <xf numFmtId="0" fontId="3" fillId="2" borderId="2" xfId="0" applyFont="1" applyFill="1" applyBorder="1" applyAlignment="1">
      <alignment vertical="center"/>
    </xf>
    <xf numFmtId="3" fontId="0" fillId="2" borderId="2" xfId="0" applyNumberFormat="1" applyFill="1" applyBorder="1" applyAlignment="1">
      <alignment vertical="center"/>
    </xf>
    <xf numFmtId="3" fontId="0" fillId="3" borderId="5" xfId="0" applyNumberFormat="1" applyFill="1" applyBorder="1" applyAlignment="1">
      <alignment vertical="center"/>
    </xf>
    <xf numFmtId="3" fontId="0" fillId="2" borderId="8" xfId="0" applyNumberFormat="1" applyFill="1" applyBorder="1" applyAlignment="1">
      <alignment vertical="center"/>
    </xf>
    <xf numFmtId="0" fontId="0" fillId="2" borderId="0" xfId="0" applyFill="1" applyAlignment="1">
      <alignment horizontal="left"/>
    </xf>
    <xf numFmtId="0" fontId="0" fillId="0" borderId="0" xfId="0" applyAlignment="1">
      <alignment horizontal="left"/>
    </xf>
    <xf numFmtId="0" fontId="11" fillId="2" borderId="0" xfId="0" applyFont="1" applyFill="1" applyAlignment="1">
      <alignment horizontal="left"/>
    </xf>
    <xf numFmtId="0" fontId="11" fillId="2" borderId="0" xfId="0" applyFont="1" applyFill="1" applyAlignment="1">
      <alignment horizontal="left" vertical="top" wrapText="1"/>
    </xf>
    <xf numFmtId="0" fontId="5" fillId="4" borderId="0" xfId="0" applyFont="1" applyFill="1" applyAlignment="1">
      <alignment horizontal="justify" vertical="center" wrapText="1"/>
    </xf>
    <xf numFmtId="0" fontId="5" fillId="4" borderId="4" xfId="0" applyFont="1" applyFill="1" applyBorder="1" applyAlignment="1">
      <alignment horizontal="justify" vertical="center" wrapText="1"/>
    </xf>
    <xf numFmtId="0" fontId="5" fillId="5" borderId="0" xfId="0" applyFont="1" applyFill="1" applyAlignment="1">
      <alignment horizontal="justify" vertical="center" wrapText="1"/>
    </xf>
    <xf numFmtId="0" fontId="13" fillId="5" borderId="0" xfId="0" applyFont="1" applyFill="1" applyAlignment="1">
      <alignment horizontal="left" vertical="center"/>
    </xf>
    <xf numFmtId="0" fontId="11" fillId="2" borderId="5" xfId="0" applyFont="1" applyFill="1" applyBorder="1" applyAlignment="1">
      <alignment horizontal="center"/>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0" xfId="0" applyFont="1" applyFill="1" applyAlignment="1">
      <alignment horizontal="left"/>
    </xf>
    <xf numFmtId="0" fontId="11" fillId="2" borderId="7" xfId="0" applyFont="1" applyFill="1" applyBorder="1" applyAlignment="1">
      <alignment horizontal="left" vertical="top" wrapText="1"/>
    </xf>
    <xf numFmtId="0" fontId="5" fillId="5" borderId="0" xfId="0" applyFont="1" applyFill="1" applyAlignment="1">
      <alignment horizontal="left" vertical="top"/>
    </xf>
    <xf numFmtId="0" fontId="0" fillId="2" borderId="0" xfId="0" applyFill="1" applyAlignment="1">
      <alignment vertical="top"/>
    </xf>
    <xf numFmtId="0" fontId="0" fillId="0" borderId="0" xfId="0"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4BBD-2D23-4E99-8F3C-F35EA7ED0317}">
  <dimension ref="A1:G78"/>
  <sheetViews>
    <sheetView tabSelected="1" topLeftCell="A52" zoomScale="85" zoomScaleNormal="85" workbookViewId="0">
      <selection activeCell="A69" sqref="A69"/>
    </sheetView>
  </sheetViews>
  <sheetFormatPr defaultRowHeight="12.3" x14ac:dyDescent="0.4"/>
  <cols>
    <col min="1" max="1" width="63.109375" customWidth="1"/>
    <col min="2" max="2" width="13.21875" customWidth="1"/>
    <col min="3" max="4" width="14.6640625" customWidth="1"/>
    <col min="5" max="5" width="16.77734375" customWidth="1"/>
    <col min="6" max="6" width="3" customWidth="1"/>
  </cols>
  <sheetData>
    <row r="1" spans="1:6" ht="19.8" x14ac:dyDescent="0.65">
      <c r="A1" s="1" t="s">
        <v>62</v>
      </c>
      <c r="B1" s="2"/>
      <c r="C1" s="2"/>
      <c r="D1" s="2"/>
      <c r="E1" s="2"/>
    </row>
    <row r="2" spans="1:6" x14ac:dyDescent="0.4">
      <c r="A2" s="2"/>
      <c r="B2" s="2"/>
      <c r="C2" s="2"/>
      <c r="D2" s="2"/>
      <c r="E2" s="2"/>
    </row>
    <row r="3" spans="1:6" x14ac:dyDescent="0.4">
      <c r="A3" s="2"/>
      <c r="B3" s="2"/>
      <c r="C3" s="2"/>
      <c r="D3" s="2"/>
      <c r="E3" s="2"/>
      <c r="F3" s="2"/>
    </row>
    <row r="4" spans="1:6" x14ac:dyDescent="0.4">
      <c r="A4" s="3" t="s">
        <v>58</v>
      </c>
      <c r="B4" s="2"/>
      <c r="C4" s="2"/>
      <c r="D4" s="2"/>
      <c r="E4" s="2"/>
      <c r="F4" s="2"/>
    </row>
    <row r="5" spans="1:6" x14ac:dyDescent="0.4">
      <c r="A5" s="3" t="s">
        <v>32</v>
      </c>
      <c r="B5" s="4"/>
      <c r="C5" s="4"/>
      <c r="D5" s="4"/>
      <c r="E5" s="4"/>
      <c r="F5" s="2"/>
    </row>
    <row r="6" spans="1:6" ht="20.100000000000001" customHeight="1" x14ac:dyDescent="0.4">
      <c r="A6" s="2"/>
      <c r="B6" s="4" t="s">
        <v>0</v>
      </c>
      <c r="C6" s="4" t="s">
        <v>1</v>
      </c>
      <c r="D6" s="4" t="s">
        <v>2</v>
      </c>
      <c r="E6" s="4" t="s">
        <v>33</v>
      </c>
      <c r="F6" s="2"/>
    </row>
    <row r="7" spans="1:6" x14ac:dyDescent="0.4">
      <c r="A7" s="5" t="s">
        <v>3</v>
      </c>
      <c r="B7" s="6"/>
      <c r="C7" s="7"/>
      <c r="D7" s="7"/>
      <c r="E7" s="7"/>
      <c r="F7" s="8"/>
    </row>
    <row r="8" spans="1:6" ht="13.8" x14ac:dyDescent="0.4">
      <c r="A8" s="2" t="s">
        <v>39</v>
      </c>
      <c r="B8" s="8">
        <v>0</v>
      </c>
      <c r="C8" s="8">
        <v>0</v>
      </c>
      <c r="D8" s="8">
        <v>0</v>
      </c>
      <c r="E8" s="8">
        <f>B8+C8+D8</f>
        <v>0</v>
      </c>
      <c r="F8" s="8"/>
    </row>
    <row r="9" spans="1:6" x14ac:dyDescent="0.4">
      <c r="A9" s="9" t="s">
        <v>40</v>
      </c>
      <c r="B9" s="8">
        <v>0</v>
      </c>
      <c r="C9" s="8">
        <v>0</v>
      </c>
      <c r="D9" s="8">
        <v>0</v>
      </c>
      <c r="E9" s="8">
        <f>B9+C9+D9</f>
        <v>0</v>
      </c>
      <c r="F9" s="8"/>
    </row>
    <row r="10" spans="1:6" ht="13.8" x14ac:dyDescent="0.4">
      <c r="A10" s="2" t="s">
        <v>41</v>
      </c>
      <c r="B10" s="8">
        <f>((9440*1.03*1.03)/12)*11</f>
        <v>9180.3213333333351</v>
      </c>
      <c r="C10" s="8">
        <f>((17450*1.03*1.03)/12)*11</f>
        <v>16969.979583333337</v>
      </c>
      <c r="D10" s="10"/>
      <c r="E10" s="8">
        <f>B10+C10+D10</f>
        <v>26150.300916666674</v>
      </c>
      <c r="F10" s="8"/>
    </row>
    <row r="11" spans="1:6" ht="18.3" customHeight="1" x14ac:dyDescent="0.4">
      <c r="A11" s="32" t="s">
        <v>4</v>
      </c>
      <c r="B11" s="33">
        <f>SUM(B8:B10)</f>
        <v>9180.3213333333351</v>
      </c>
      <c r="C11" s="33">
        <f t="shared" ref="C11:E11" si="0">SUM(C8:C10)</f>
        <v>16969.979583333337</v>
      </c>
      <c r="D11" s="33">
        <f t="shared" si="0"/>
        <v>0</v>
      </c>
      <c r="E11" s="33">
        <f t="shared" si="0"/>
        <v>26150.300916666674</v>
      </c>
      <c r="F11" s="8"/>
    </row>
    <row r="12" spans="1:6" x14ac:dyDescent="0.4">
      <c r="A12" s="2"/>
      <c r="B12" s="8"/>
      <c r="C12" s="8"/>
      <c r="D12" s="8"/>
      <c r="E12" s="8"/>
      <c r="F12" s="8"/>
    </row>
    <row r="13" spans="1:6" ht="16.2" x14ac:dyDescent="0.5">
      <c r="A13" s="3" t="s">
        <v>34</v>
      </c>
      <c r="B13" s="2"/>
      <c r="C13" s="2"/>
      <c r="D13" s="2"/>
      <c r="E13" s="2"/>
      <c r="F13" s="8"/>
    </row>
    <row r="14" spans="1:6" x14ac:dyDescent="0.4">
      <c r="A14" s="11" t="s">
        <v>5</v>
      </c>
      <c r="B14" s="7"/>
      <c r="C14" s="7"/>
      <c r="D14" s="7"/>
      <c r="E14" s="7"/>
      <c r="F14" s="8"/>
    </row>
    <row r="15" spans="1:6" x14ac:dyDescent="0.4">
      <c r="A15" s="9" t="s">
        <v>6</v>
      </c>
      <c r="B15" s="8">
        <v>0</v>
      </c>
      <c r="C15" s="8">
        <v>0</v>
      </c>
      <c r="D15" s="8">
        <v>0</v>
      </c>
      <c r="E15" s="8">
        <f>B15+C15+D15</f>
        <v>0</v>
      </c>
      <c r="F15" s="8"/>
    </row>
    <row r="16" spans="1:6" x14ac:dyDescent="0.4">
      <c r="A16" s="9" t="s">
        <v>7</v>
      </c>
      <c r="B16" s="8">
        <v>0</v>
      </c>
      <c r="C16" s="8">
        <v>0</v>
      </c>
      <c r="D16" s="8">
        <v>0</v>
      </c>
      <c r="E16" s="8">
        <f t="shared" ref="E16:E19" si="1">B16+C16+D16</f>
        <v>0</v>
      </c>
      <c r="F16" s="8"/>
    </row>
    <row r="17" spans="1:7" x14ac:dyDescent="0.4">
      <c r="A17" s="9" t="s">
        <v>8</v>
      </c>
      <c r="B17" s="8">
        <v>0</v>
      </c>
      <c r="C17" s="8">
        <v>0</v>
      </c>
      <c r="D17" s="8">
        <v>0</v>
      </c>
      <c r="E17" s="8">
        <f t="shared" si="1"/>
        <v>0</v>
      </c>
      <c r="F17" s="8"/>
    </row>
    <row r="18" spans="1:7" x14ac:dyDescent="0.4">
      <c r="A18" s="9" t="s">
        <v>9</v>
      </c>
      <c r="B18" s="8">
        <v>0</v>
      </c>
      <c r="C18" s="8">
        <v>0</v>
      </c>
      <c r="D18" s="8">
        <v>0</v>
      </c>
      <c r="E18" s="8">
        <f t="shared" si="1"/>
        <v>0</v>
      </c>
      <c r="F18" s="8"/>
    </row>
    <row r="19" spans="1:7" x14ac:dyDescent="0.4">
      <c r="A19" s="11" t="s">
        <v>10</v>
      </c>
      <c r="B19" s="7">
        <v>0</v>
      </c>
      <c r="C19" s="7">
        <v>0</v>
      </c>
      <c r="D19" s="7">
        <v>0</v>
      </c>
      <c r="E19" s="7">
        <f t="shared" si="1"/>
        <v>0</v>
      </c>
      <c r="F19" s="8"/>
    </row>
    <row r="20" spans="1:7" x14ac:dyDescent="0.4">
      <c r="A20" s="9" t="s">
        <v>11</v>
      </c>
      <c r="B20" s="8">
        <f>SUM(B15:B19)</f>
        <v>0</v>
      </c>
      <c r="C20" s="8">
        <f t="shared" ref="C20:D20" si="2">SUM(C15:C19)</f>
        <v>0</v>
      </c>
      <c r="D20" s="8">
        <f t="shared" si="2"/>
        <v>0</v>
      </c>
      <c r="E20" s="8">
        <f t="shared" ref="E20" si="3">SUM(E15:E19)</f>
        <v>0</v>
      </c>
      <c r="F20" s="8"/>
    </row>
    <row r="21" spans="1:7" x14ac:dyDescent="0.4">
      <c r="A21" s="2"/>
      <c r="B21" s="2"/>
      <c r="C21" s="2"/>
      <c r="D21" s="2"/>
      <c r="E21" s="2"/>
      <c r="F21" s="8"/>
    </row>
    <row r="22" spans="1:7" x14ac:dyDescent="0.4">
      <c r="A22" s="11" t="s">
        <v>12</v>
      </c>
      <c r="B22" s="7"/>
      <c r="C22" s="7"/>
      <c r="D22" s="7"/>
      <c r="E22" s="7"/>
      <c r="F22" s="8"/>
    </row>
    <row r="23" spans="1:7" ht="13.8" x14ac:dyDescent="0.4">
      <c r="A23" s="2" t="s">
        <v>37</v>
      </c>
      <c r="B23" s="8">
        <f>((144120.3*1.03)/12)*11</f>
        <v>136073.58324999997</v>
      </c>
      <c r="C23" s="8">
        <f>((88273.7*1.03)/12)*11</f>
        <v>83345.085083333324</v>
      </c>
      <c r="D23" s="8">
        <f>((48640.61*1.03)/12)*11</f>
        <v>45924.842608333332</v>
      </c>
      <c r="E23" s="8">
        <f>B23+C23+D23</f>
        <v>265343.51094166661</v>
      </c>
      <c r="F23" s="34"/>
    </row>
    <row r="24" spans="1:7" x14ac:dyDescent="0.4">
      <c r="A24" s="9" t="s">
        <v>42</v>
      </c>
      <c r="B24" s="8">
        <f>(B23/1.21)-B23</f>
        <v>-23616.076431818175</v>
      </c>
      <c r="C24" s="8">
        <f t="shared" ref="C24:D24" si="4">(C23/1.21)-C23</f>
        <v>-14464.849477272728</v>
      </c>
      <c r="D24" s="8">
        <f t="shared" si="4"/>
        <v>-7970.4272295454502</v>
      </c>
      <c r="E24" s="8">
        <f>B24+C24+D24</f>
        <v>-46051.353138636354</v>
      </c>
      <c r="F24" s="34"/>
    </row>
    <row r="25" spans="1:7" ht="13.8" x14ac:dyDescent="0.4">
      <c r="A25" s="9" t="s">
        <v>13</v>
      </c>
      <c r="B25" s="8">
        <f>E25*0.333333333</f>
        <v>17416.666649250001</v>
      </c>
      <c r="C25" s="8">
        <f>E25*0.333333333</f>
        <v>17416.666649250001</v>
      </c>
      <c r="D25" s="8">
        <f>E25*0.333333333</f>
        <v>17416.666649250001</v>
      </c>
      <c r="E25" s="8">
        <f>(57000/12)*11</f>
        <v>52250</v>
      </c>
      <c r="F25" s="8" t="s">
        <v>35</v>
      </c>
      <c r="G25" s="8"/>
    </row>
    <row r="26" spans="1:7" x14ac:dyDescent="0.4">
      <c r="A26" s="9" t="s">
        <v>14</v>
      </c>
      <c r="B26" s="8">
        <v>0</v>
      </c>
      <c r="C26" s="8">
        <v>0</v>
      </c>
      <c r="D26" s="8">
        <v>0</v>
      </c>
      <c r="E26" s="8">
        <f>B26+C26+D26</f>
        <v>0</v>
      </c>
      <c r="F26" s="8"/>
    </row>
    <row r="27" spans="1:7" x14ac:dyDescent="0.4">
      <c r="A27" s="9" t="s">
        <v>45</v>
      </c>
      <c r="B27" s="8">
        <v>0</v>
      </c>
      <c r="C27" s="8">
        <v>0</v>
      </c>
      <c r="D27" s="8">
        <v>0</v>
      </c>
      <c r="E27" s="8">
        <f t="shared" ref="E27:E30" si="5">B27+C27+D27</f>
        <v>0</v>
      </c>
      <c r="F27" s="8"/>
    </row>
    <row r="28" spans="1:7" x14ac:dyDescent="0.4">
      <c r="A28" s="9" t="s">
        <v>15</v>
      </c>
      <c r="B28" s="8">
        <v>0</v>
      </c>
      <c r="C28" s="8">
        <v>0</v>
      </c>
      <c r="D28" s="8">
        <v>0</v>
      </c>
      <c r="E28" s="8">
        <f t="shared" si="5"/>
        <v>0</v>
      </c>
      <c r="F28" s="8"/>
    </row>
    <row r="29" spans="1:7" x14ac:dyDescent="0.4">
      <c r="A29" s="9" t="s">
        <v>16</v>
      </c>
      <c r="B29" s="8">
        <v>0</v>
      </c>
      <c r="C29" s="8">
        <v>0</v>
      </c>
      <c r="D29" s="8">
        <v>0</v>
      </c>
      <c r="E29" s="8">
        <f t="shared" si="5"/>
        <v>0</v>
      </c>
      <c r="F29" s="8"/>
    </row>
    <row r="30" spans="1:7" ht="13.8" x14ac:dyDescent="0.4">
      <c r="A30" s="6" t="s">
        <v>36</v>
      </c>
      <c r="B30" s="7">
        <v>0</v>
      </c>
      <c r="C30" s="7">
        <v>0</v>
      </c>
      <c r="D30" s="7">
        <v>0</v>
      </c>
      <c r="E30" s="7">
        <f t="shared" si="5"/>
        <v>0</v>
      </c>
      <c r="F30" s="8"/>
    </row>
    <row r="31" spans="1:7" x14ac:dyDescent="0.4">
      <c r="A31" s="9" t="s">
        <v>17</v>
      </c>
      <c r="B31" s="8">
        <f>B23+B24+B30</f>
        <v>112457.50681818179</v>
      </c>
      <c r="C31" s="8">
        <f t="shared" ref="C31:D31" si="6">C23+C24+C30</f>
        <v>68880.235606060596</v>
      </c>
      <c r="D31" s="8">
        <f t="shared" si="6"/>
        <v>37954.415378787882</v>
      </c>
      <c r="E31" s="8">
        <f>SUM(E23:E30)</f>
        <v>271542.15780303022</v>
      </c>
      <c r="F31" s="12"/>
    </row>
    <row r="32" spans="1:7" x14ac:dyDescent="0.4">
      <c r="A32" s="2"/>
      <c r="B32" s="8"/>
      <c r="C32" s="8"/>
      <c r="D32" s="8"/>
      <c r="E32" s="8"/>
      <c r="F32" s="8"/>
    </row>
    <row r="33" spans="1:6" ht="18.3" customHeight="1" x14ac:dyDescent="0.4">
      <c r="A33" s="32" t="s">
        <v>18</v>
      </c>
      <c r="B33" s="33">
        <f>B20+B31</f>
        <v>112457.50681818179</v>
      </c>
      <c r="C33" s="33">
        <f>C20+C31</f>
        <v>68880.235606060596</v>
      </c>
      <c r="D33" s="33">
        <f>D20+D31</f>
        <v>37954.415378787882</v>
      </c>
      <c r="E33" s="33">
        <f>E20+E31</f>
        <v>271542.15780303022</v>
      </c>
      <c r="F33" s="8"/>
    </row>
    <row r="34" spans="1:6" x14ac:dyDescent="0.4">
      <c r="A34" s="2"/>
      <c r="B34" s="2"/>
      <c r="C34" s="2"/>
      <c r="D34" s="2"/>
      <c r="E34" s="2"/>
      <c r="F34" s="8"/>
    </row>
    <row r="35" spans="1:6" ht="14.1" x14ac:dyDescent="0.4">
      <c r="A35" s="5" t="s">
        <v>55</v>
      </c>
      <c r="B35" s="6"/>
      <c r="C35" s="6"/>
      <c r="D35" s="6"/>
      <c r="E35" s="6"/>
      <c r="F35" s="8"/>
    </row>
    <row r="36" spans="1:6" x14ac:dyDescent="0.4">
      <c r="A36" s="2" t="s">
        <v>19</v>
      </c>
      <c r="B36" s="8">
        <v>0</v>
      </c>
      <c r="C36" s="8">
        <v>0</v>
      </c>
      <c r="D36" s="8">
        <v>0</v>
      </c>
      <c r="E36" s="8">
        <f>B36+C36+D36</f>
        <v>0</v>
      </c>
      <c r="F36" s="8"/>
    </row>
    <row r="37" spans="1:6" x14ac:dyDescent="0.4">
      <c r="A37" s="9" t="s">
        <v>20</v>
      </c>
      <c r="B37" s="8">
        <v>0</v>
      </c>
      <c r="C37" s="8">
        <v>0</v>
      </c>
      <c r="D37" s="8">
        <v>0</v>
      </c>
      <c r="E37" s="8">
        <f t="shared" ref="E37:E40" si="7">B37+C37+D37</f>
        <v>0</v>
      </c>
      <c r="F37" s="8"/>
    </row>
    <row r="38" spans="1:6" x14ac:dyDescent="0.4">
      <c r="A38" s="9" t="s">
        <v>21</v>
      </c>
      <c r="B38" s="8">
        <v>0</v>
      </c>
      <c r="C38" s="8">
        <v>0</v>
      </c>
      <c r="D38" s="8">
        <v>0</v>
      </c>
      <c r="E38" s="8">
        <f t="shared" si="7"/>
        <v>0</v>
      </c>
      <c r="F38" s="8"/>
    </row>
    <row r="39" spans="1:6" x14ac:dyDescent="0.4">
      <c r="A39" s="9" t="s">
        <v>22</v>
      </c>
      <c r="B39" s="8">
        <v>0</v>
      </c>
      <c r="C39" s="8">
        <v>0</v>
      </c>
      <c r="D39" s="8">
        <v>0</v>
      </c>
      <c r="E39" s="8">
        <f t="shared" si="7"/>
        <v>0</v>
      </c>
      <c r="F39" s="8"/>
    </row>
    <row r="40" spans="1:6" x14ac:dyDescent="0.4">
      <c r="A40" s="11" t="s">
        <v>46</v>
      </c>
      <c r="B40" s="7">
        <v>0</v>
      </c>
      <c r="C40" s="7">
        <v>0</v>
      </c>
      <c r="D40" s="7">
        <v>0</v>
      </c>
      <c r="E40" s="7">
        <f t="shared" si="7"/>
        <v>0</v>
      </c>
      <c r="F40" s="8"/>
    </row>
    <row r="41" spans="1:6" ht="18.3" customHeight="1" x14ac:dyDescent="0.4">
      <c r="A41" s="32" t="s">
        <v>23</v>
      </c>
      <c r="B41" s="33">
        <f>SUM(B36:B40)</f>
        <v>0</v>
      </c>
      <c r="C41" s="33">
        <f t="shared" ref="C41:E41" si="8">SUM(C36:C40)</f>
        <v>0</v>
      </c>
      <c r="D41" s="33">
        <f t="shared" si="8"/>
        <v>0</v>
      </c>
      <c r="E41" s="33">
        <f t="shared" si="8"/>
        <v>0</v>
      </c>
      <c r="F41" s="8"/>
    </row>
    <row r="42" spans="1:6" x14ac:dyDescent="0.4">
      <c r="A42" s="2"/>
      <c r="B42" s="8"/>
      <c r="C42" s="8"/>
      <c r="D42" s="8"/>
      <c r="E42" s="8"/>
      <c r="F42" s="8"/>
    </row>
    <row r="43" spans="1:6" x14ac:dyDescent="0.4">
      <c r="A43" s="2"/>
      <c r="B43" s="8"/>
      <c r="C43" s="8"/>
      <c r="D43" s="8"/>
      <c r="E43" s="8"/>
      <c r="F43" s="8"/>
    </row>
    <row r="44" spans="1:6" s="15" customFormat="1" ht="19.5" customHeight="1" x14ac:dyDescent="0.4">
      <c r="A44" s="13" t="s">
        <v>43</v>
      </c>
      <c r="B44" s="14">
        <f>B11-B33-B41</f>
        <v>-103277.18548484845</v>
      </c>
      <c r="C44" s="14">
        <f>C11-C33-C41</f>
        <v>-51910.256022727262</v>
      </c>
      <c r="D44" s="14">
        <f>D11-D33-D41</f>
        <v>-37954.415378787882</v>
      </c>
      <c r="E44" s="14">
        <f>E11-E33-E41</f>
        <v>-245391.85688636353</v>
      </c>
      <c r="F44" s="22"/>
    </row>
    <row r="45" spans="1:6" s="15" customFormat="1" ht="19.5" customHeight="1" thickBot="1" x14ac:dyDescent="0.45">
      <c r="A45" s="16"/>
      <c r="B45" s="17"/>
      <c r="C45" s="17"/>
      <c r="D45" s="17"/>
      <c r="E45" s="17"/>
      <c r="F45" s="22"/>
    </row>
    <row r="46" spans="1:6" s="15" customFormat="1" ht="19.5" customHeight="1" thickTop="1" thickBot="1" x14ac:dyDescent="0.45">
      <c r="A46" s="35" t="s">
        <v>44</v>
      </c>
      <c r="B46" s="36">
        <v>0</v>
      </c>
      <c r="C46" s="36">
        <v>0</v>
      </c>
      <c r="D46" s="37"/>
      <c r="E46" s="38">
        <f>B46+C46</f>
        <v>0</v>
      </c>
      <c r="F46" s="22" t="s">
        <v>52</v>
      </c>
    </row>
    <row r="47" spans="1:6" s="15" customFormat="1" ht="19.5" customHeight="1" thickTop="1" x14ac:dyDescent="0.4">
      <c r="A47" s="16"/>
      <c r="B47" s="17"/>
      <c r="C47" s="17"/>
      <c r="D47" s="17"/>
      <c r="E47" s="17"/>
      <c r="F47" s="22"/>
    </row>
    <row r="48" spans="1:6" s="15" customFormat="1" ht="19.5" customHeight="1" x14ac:dyDescent="0.4">
      <c r="A48" s="35" t="s">
        <v>56</v>
      </c>
      <c r="B48" s="36">
        <f>B44+B46</f>
        <v>-103277.18548484845</v>
      </c>
      <c r="C48" s="36">
        <f>C44+C46</f>
        <v>-51910.256022727262</v>
      </c>
      <c r="D48" s="14">
        <f>D44</f>
        <v>-37954.415378787882</v>
      </c>
      <c r="E48" s="36">
        <f>E44+E46</f>
        <v>-245391.85688636353</v>
      </c>
      <c r="F48" s="22" t="s">
        <v>38</v>
      </c>
    </row>
    <row r="49" spans="1:6" s="15" customFormat="1" ht="19.5" customHeight="1" x14ac:dyDescent="0.4">
      <c r="A49" s="16"/>
      <c r="B49" s="17"/>
      <c r="C49" s="17"/>
      <c r="D49" s="17"/>
      <c r="E49" s="17"/>
      <c r="F49" s="22"/>
    </row>
    <row r="50" spans="1:6" ht="21.6" customHeight="1" x14ac:dyDescent="0.4">
      <c r="A50" s="42" t="s">
        <v>47</v>
      </c>
      <c r="B50" s="42"/>
      <c r="C50" s="42"/>
      <c r="D50" s="42"/>
      <c r="E50" s="42"/>
      <c r="F50" s="2"/>
    </row>
    <row r="51" spans="1:6" ht="32.700000000000003" customHeight="1" x14ac:dyDescent="0.4">
      <c r="A51" s="42" t="s">
        <v>48</v>
      </c>
      <c r="B51" s="42"/>
      <c r="C51" s="42"/>
      <c r="D51" s="42"/>
      <c r="E51" s="42"/>
      <c r="F51" s="2"/>
    </row>
    <row r="52" spans="1:6" ht="47.1" customHeight="1" x14ac:dyDescent="0.4">
      <c r="A52" s="42" t="s">
        <v>49</v>
      </c>
      <c r="B52" s="42"/>
      <c r="C52" s="42"/>
      <c r="D52" s="42"/>
      <c r="E52" s="42"/>
      <c r="F52" s="2"/>
    </row>
    <row r="53" spans="1:6" ht="33" customHeight="1" x14ac:dyDescent="0.4">
      <c r="A53" s="42" t="s">
        <v>60</v>
      </c>
      <c r="B53" s="42"/>
      <c r="C53" s="42"/>
      <c r="D53" s="42"/>
      <c r="E53" s="42"/>
      <c r="F53" s="2"/>
    </row>
    <row r="54" spans="1:6" ht="35.700000000000003" customHeight="1" x14ac:dyDescent="0.4">
      <c r="A54" s="42" t="s">
        <v>50</v>
      </c>
      <c r="B54" s="42"/>
      <c r="C54" s="42"/>
      <c r="D54" s="42"/>
      <c r="E54" s="42"/>
      <c r="F54" s="2"/>
    </row>
    <row r="55" spans="1:6" ht="45.9" customHeight="1" x14ac:dyDescent="0.4">
      <c r="A55" s="42" t="s">
        <v>57</v>
      </c>
      <c r="B55" s="42"/>
      <c r="C55" s="42"/>
      <c r="D55" s="42"/>
      <c r="E55" s="42"/>
      <c r="F55" s="2"/>
    </row>
    <row r="56" spans="1:6" s="40" customFormat="1" ht="18.899999999999999" customHeight="1" x14ac:dyDescent="0.45">
      <c r="A56" s="41" t="s">
        <v>53</v>
      </c>
      <c r="B56" s="39"/>
      <c r="C56" s="39"/>
      <c r="D56" s="39"/>
      <c r="E56" s="39"/>
      <c r="F56" s="39"/>
    </row>
    <row r="57" spans="1:6" ht="89.7" customHeight="1" x14ac:dyDescent="0.45">
      <c r="A57" s="47"/>
      <c r="B57" s="48"/>
      <c r="C57" s="48"/>
      <c r="D57" s="48"/>
      <c r="E57" s="49"/>
      <c r="F57" s="2"/>
    </row>
    <row r="58" spans="1:6" ht="45" customHeight="1" x14ac:dyDescent="0.4">
      <c r="A58" s="51" t="s">
        <v>61</v>
      </c>
      <c r="B58" s="51"/>
      <c r="C58" s="51"/>
      <c r="D58" s="51"/>
      <c r="E58" s="51"/>
      <c r="F58" s="2"/>
    </row>
    <row r="59" spans="1:6" ht="18" customHeight="1" x14ac:dyDescent="0.45">
      <c r="A59" s="50" t="s">
        <v>51</v>
      </c>
      <c r="B59" s="50"/>
      <c r="C59" s="50"/>
      <c r="D59" s="50"/>
      <c r="E59" s="50"/>
      <c r="F59" s="2"/>
    </row>
    <row r="60" spans="1:6" x14ac:dyDescent="0.4">
      <c r="A60" s="23"/>
      <c r="B60" s="2"/>
      <c r="C60" s="2"/>
      <c r="D60" s="2"/>
      <c r="E60" s="2"/>
      <c r="F60" s="2"/>
    </row>
    <row r="61" spans="1:6" ht="12.9" x14ac:dyDescent="0.4">
      <c r="A61" s="46" t="s">
        <v>54</v>
      </c>
      <c r="B61" s="46"/>
      <c r="C61" s="46"/>
      <c r="D61" s="46"/>
      <c r="E61" s="46"/>
      <c r="F61" s="2"/>
    </row>
    <row r="62" spans="1:6" x14ac:dyDescent="0.4">
      <c r="A62" s="2"/>
      <c r="B62" s="2"/>
      <c r="C62" s="2"/>
      <c r="D62" s="2"/>
      <c r="E62" s="2"/>
      <c r="F62" s="2"/>
    </row>
    <row r="63" spans="1:6" s="54" customFormat="1" ht="35.700000000000003" customHeight="1" x14ac:dyDescent="0.4">
      <c r="A63" s="52" t="s">
        <v>63</v>
      </c>
      <c r="B63" s="52"/>
      <c r="C63" s="52"/>
      <c r="D63" s="52"/>
      <c r="E63" s="52"/>
      <c r="F63" s="53"/>
    </row>
    <row r="64" spans="1:6" ht="14.4" x14ac:dyDescent="0.55000000000000004">
      <c r="A64" s="24" t="s">
        <v>29</v>
      </c>
      <c r="B64" s="25"/>
      <c r="C64" s="25"/>
      <c r="D64" s="25"/>
      <c r="E64" s="25"/>
      <c r="F64" s="26"/>
    </row>
    <row r="65" spans="1:6" ht="14.4" x14ac:dyDescent="0.55000000000000004">
      <c r="A65" s="24" t="s">
        <v>30</v>
      </c>
      <c r="B65" s="27"/>
      <c r="C65" s="27"/>
      <c r="D65" s="27"/>
      <c r="E65" s="27"/>
      <c r="F65" s="26"/>
    </row>
    <row r="66" spans="1:6" ht="14.4" x14ac:dyDescent="0.55000000000000004">
      <c r="A66" s="24" t="s">
        <v>31</v>
      </c>
      <c r="B66" s="27"/>
      <c r="C66" s="27"/>
      <c r="D66" s="27"/>
      <c r="E66" s="27"/>
      <c r="F66" s="26"/>
    </row>
    <row r="67" spans="1:6" ht="14.4" x14ac:dyDescent="0.55000000000000004">
      <c r="A67" s="24" t="s">
        <v>59</v>
      </c>
      <c r="B67" s="27"/>
      <c r="C67" s="27"/>
      <c r="D67" s="27"/>
      <c r="E67" s="27"/>
      <c r="F67" s="26"/>
    </row>
    <row r="68" spans="1:6" ht="14.4" x14ac:dyDescent="0.55000000000000004">
      <c r="A68" s="24"/>
      <c r="B68" s="26"/>
      <c r="C68" s="26"/>
      <c r="D68" s="26"/>
      <c r="E68" s="26"/>
      <c r="F68" s="26"/>
    </row>
    <row r="69" spans="1:6" ht="29.7" customHeight="1" thickBot="1" x14ac:dyDescent="0.45">
      <c r="A69" s="28" t="s">
        <v>24</v>
      </c>
      <c r="B69" s="29"/>
      <c r="C69" s="30"/>
      <c r="D69" s="2"/>
      <c r="E69" s="29"/>
      <c r="F69" s="2"/>
    </row>
    <row r="70" spans="1:6" ht="38.700000000000003" x14ac:dyDescent="0.4">
      <c r="A70" s="20"/>
      <c r="B70" s="21" t="s">
        <v>25</v>
      </c>
      <c r="C70" s="30"/>
      <c r="D70" s="2"/>
      <c r="E70" s="31" t="s">
        <v>26</v>
      </c>
      <c r="F70" s="2"/>
    </row>
    <row r="71" spans="1:6" ht="14.4" x14ac:dyDescent="0.55000000000000004">
      <c r="A71" s="18"/>
      <c r="B71" s="19"/>
      <c r="C71" s="26"/>
      <c r="D71" s="26"/>
      <c r="E71" s="26"/>
      <c r="F71" s="26"/>
    </row>
    <row r="72" spans="1:6" ht="14.4" x14ac:dyDescent="0.55000000000000004">
      <c r="A72" s="43"/>
      <c r="B72" s="43"/>
      <c r="C72" s="45"/>
      <c r="D72" s="26"/>
      <c r="E72" s="26"/>
      <c r="F72" s="26"/>
    </row>
    <row r="73" spans="1:6" ht="14.4" x14ac:dyDescent="0.55000000000000004">
      <c r="A73" s="43"/>
      <c r="B73" s="43"/>
      <c r="C73" s="45"/>
      <c r="D73" s="26"/>
      <c r="E73" s="26"/>
      <c r="F73" s="26"/>
    </row>
    <row r="74" spans="1:6" ht="14.4" x14ac:dyDescent="0.55000000000000004">
      <c r="A74" s="43"/>
      <c r="B74" s="43"/>
      <c r="C74" s="45"/>
      <c r="D74" s="2"/>
      <c r="E74" s="26"/>
      <c r="F74" s="26"/>
    </row>
    <row r="75" spans="1:6" ht="14.7" thickBot="1" x14ac:dyDescent="0.6">
      <c r="A75" s="43"/>
      <c r="B75" s="44"/>
      <c r="C75" s="45"/>
      <c r="D75" s="2"/>
      <c r="E75" s="29"/>
      <c r="F75" s="26"/>
    </row>
    <row r="76" spans="1:6" ht="25.8" x14ac:dyDescent="0.55000000000000004">
      <c r="A76" s="20"/>
      <c r="B76" s="21" t="s">
        <v>28</v>
      </c>
      <c r="C76" s="31"/>
      <c r="D76" s="2"/>
      <c r="E76" s="31" t="s">
        <v>27</v>
      </c>
      <c r="F76" s="26"/>
    </row>
    <row r="77" spans="1:6" ht="14.4" x14ac:dyDescent="0.55000000000000004">
      <c r="A77" s="18"/>
      <c r="B77" s="19"/>
      <c r="C77" s="26"/>
      <c r="D77" s="26"/>
      <c r="E77" s="26"/>
      <c r="F77" s="26"/>
    </row>
    <row r="78" spans="1:6" ht="14.4" x14ac:dyDescent="0.55000000000000004">
      <c r="A78" s="18"/>
      <c r="B78" s="19"/>
      <c r="C78" s="19"/>
      <c r="D78" s="19"/>
      <c r="E78" s="19"/>
      <c r="F78" s="19"/>
    </row>
  </sheetData>
  <mergeCells count="14">
    <mergeCell ref="A50:E50"/>
    <mergeCell ref="A51:E51"/>
    <mergeCell ref="A53:E53"/>
    <mergeCell ref="A72:A75"/>
    <mergeCell ref="B72:B75"/>
    <mergeCell ref="C72:C75"/>
    <mergeCell ref="A61:E61"/>
    <mergeCell ref="A57:E57"/>
    <mergeCell ref="A55:E55"/>
    <mergeCell ref="A59:E59"/>
    <mergeCell ref="A54:E54"/>
    <mergeCell ref="A58:E58"/>
    <mergeCell ref="A52:E52"/>
    <mergeCell ref="A63:E63"/>
  </mergeCells>
  <pageMargins left="0.59055118110236227" right="0.19685039370078741" top="0.98425196850393704" bottom="0.98425196850393704" header="0.51181102362204722" footer="0.51181102362204722"/>
  <pageSetup paperSize="9" scale="75"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Sven van Ruijven</dc:creator>
  <cp:lastModifiedBy>Sven van Ruijven</cp:lastModifiedBy>
  <cp:lastPrinted>2025-10-09T14:55:01Z</cp:lastPrinted>
  <dcterms:created xsi:type="dcterms:W3CDTF">2025-10-06T18:41:15Z</dcterms:created>
  <dcterms:modified xsi:type="dcterms:W3CDTF">2025-10-09T15:56:05Z</dcterms:modified>
</cp:coreProperties>
</file>