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ad.ede.nl\Data\Iedereen\Cluster DB\BIAS\Projecten\2024-0051 Multifunctionele Printers (MFP) Ede\01_orientatie\Programma van Eisen_PvE 2025\"/>
    </mc:Choice>
  </mc:AlternateContent>
  <xr:revisionPtr revIDLastSave="0" documentId="13_ncr:1_{CCE73FA0-C4D4-4355-9430-CCE7E9FA144B}" xr6:coauthVersionLast="47" xr6:coauthVersionMax="47" xr10:uidLastSave="{00000000-0000-0000-0000-000000000000}"/>
  <bookViews>
    <workbookView xWindow="-110" yWindow="-110" windowWidth="19420" windowHeight="11500" tabRatio="900" activeTab="4" xr2:uid="{C63D160C-9AC6-4970-AFDF-726544E9C5C8}"/>
  </bookViews>
  <sheets>
    <sheet name="2025 Instructie" sheetId="7" r:id="rId1"/>
    <sheet name="Begrippenlijst" sheetId="18" r:id="rId2"/>
    <sheet name="PvE 2025" sheetId="8" r:id="rId3"/>
    <sheet name="Architectuur" sheetId="25" r:id="rId4"/>
    <sheet name="Printers sizes Full_Small" sheetId="24" r:id="rId5"/>
    <sheet name="Security Leesw 2.11" sheetId="14" r:id="rId6"/>
    <sheet name="Security invulsheet 2.11" sheetId="10" r:id="rId7"/>
  </sheets>
  <definedNames>
    <definedName name="_xlnm._FilterDatabase" localSheetId="4" hidden="1">'Printers sizes Full_Small'!$E$3:$L$34</definedName>
    <definedName name="_xlnm._FilterDatabase" localSheetId="2" hidden="1">'PvE 2025'!$A$1:$G$147</definedName>
    <definedName name="_ftnref10" localSheetId="3">Architectuur!#REF!</definedName>
    <definedName name="_ftnref2" localSheetId="3">Architectuur!#REF!</definedName>
    <definedName name="_ftnref4" localSheetId="3">Architectuur!$B$48</definedName>
    <definedName name="_ftnref5" localSheetId="3">Architectuur!$B$49</definedName>
    <definedName name="_ftnref6" localSheetId="3">Architectuur!$B$63</definedName>
    <definedName name="_ftnref7" localSheetId="3">Architectuur!$B$77</definedName>
    <definedName name="_ftnref8" localSheetId="3">Architectuur!$B$52</definedName>
    <definedName name="_ftnref9" localSheetId="3">Architectuur!$B$53</definedName>
    <definedName name="_Hlk148358937" localSheetId="3">Architectuur!#REF!</definedName>
    <definedName name="_Hlk148450465" localSheetId="3">Architectuur!$C$31</definedName>
    <definedName name="_Hlk148451590" localSheetId="3">Architectuur!$B$43</definedName>
    <definedName name="_Toc187921814" localSheetId="3">Architectuur!$C$29</definedName>
    <definedName name="_Toc187921816" localSheetId="3">Architectuur!#REF!</definedName>
    <definedName name="_Toc187921817" localSheetId="3">Architectuur!$B$69</definedName>
    <definedName name="_Toc187921818" localSheetId="3">Architectuur!$B$74</definedName>
    <definedName name="_Toc532983324" localSheetId="2">'PvE 2025'!$B$109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0" l="1"/>
  <c r="E44" i="10"/>
  <c r="D44" i="10"/>
  <c r="C44" i="10"/>
  <c r="B44" i="10"/>
  <c r="A44" i="10"/>
  <c r="F31" i="10"/>
  <c r="E31" i="10"/>
  <c r="D31" i="10"/>
  <c r="C31" i="10"/>
  <c r="B31" i="10"/>
  <c r="A31" i="10"/>
  <c r="F17" i="10"/>
  <c r="E17" i="10"/>
  <c r="D17" i="10"/>
  <c r="C17" i="10"/>
  <c r="B17" i="10"/>
  <c r="A17" i="10"/>
  <c r="F9" i="10"/>
  <c r="E9" i="10"/>
  <c r="D9" i="10"/>
  <c r="C9" i="10"/>
  <c r="B9" i="10"/>
  <c r="A9" i="10"/>
  <c r="F46" i="24"/>
  <c r="K19" i="24"/>
  <c r="J19" i="24"/>
  <c r="K10" i="24"/>
  <c r="J10" i="24"/>
  <c r="K9" i="24"/>
  <c r="J9" i="24"/>
  <c r="K34" i="24"/>
  <c r="K22" i="24"/>
  <c r="J22" i="24"/>
  <c r="K4" i="24"/>
  <c r="J4" i="24"/>
  <c r="K14" i="24"/>
  <c r="J14" i="24"/>
  <c r="J6" i="24"/>
  <c r="K6" i="24"/>
  <c r="K13" i="24"/>
  <c r="J13" i="24"/>
  <c r="K8" i="24"/>
  <c r="J8" i="24"/>
  <c r="K7" i="24"/>
  <c r="J7" i="24"/>
  <c r="K12" i="24"/>
  <c r="J12" i="24"/>
  <c r="L6" i="24" l="1"/>
  <c r="L9" i="24"/>
  <c r="K36" i="24"/>
  <c r="L13" i="24"/>
  <c r="L14" i="24"/>
  <c r="J36" i="24"/>
  <c r="L7" i="24"/>
  <c r="L8" i="24"/>
  <c r="L4" i="24"/>
  <c r="L12" i="24"/>
  <c r="L36" i="24" l="1"/>
</calcChain>
</file>

<file path=xl/sharedStrings.xml><?xml version="1.0" encoding="utf-8"?>
<sst xmlns="http://schemas.openxmlformats.org/spreadsheetml/2006/main" count="874" uniqueCount="456">
  <si>
    <t>Index</t>
  </si>
  <si>
    <t>Onderwerp</t>
  </si>
  <si>
    <t>Eis/Wens</t>
  </si>
  <si>
    <t>Aanvullende informatie</t>
  </si>
  <si>
    <t>Akkoord Opdrachtnemer</t>
  </si>
  <si>
    <t>Opmerking Opdrachtnemer</t>
  </si>
  <si>
    <t>4.1</t>
  </si>
  <si>
    <t>Standaard oplossingen</t>
  </si>
  <si>
    <t>Eis</t>
  </si>
  <si>
    <t>4.2</t>
  </si>
  <si>
    <t>Wettelijke eisen</t>
  </si>
  <si>
    <t>4.3</t>
  </si>
  <si>
    <t>Onderaannemers en subverwerkers</t>
  </si>
  <si>
    <t>Koppelingen met overige systemen</t>
  </si>
  <si>
    <t>5.1</t>
  </si>
  <si>
    <t>Uitwisseling van gegevens</t>
  </si>
  <si>
    <t>5.2</t>
  </si>
  <si>
    <t>Technische logging</t>
  </si>
  <si>
    <t>5.3</t>
  </si>
  <si>
    <t>Gebruik van e-Mail</t>
  </si>
  <si>
    <t>5.4</t>
  </si>
  <si>
    <t>5.5</t>
  </si>
  <si>
    <t>Monitoring</t>
  </si>
  <si>
    <t>5.6</t>
  </si>
  <si>
    <t>Toegankelijkheid</t>
  </si>
  <si>
    <t>n.v.t.</t>
  </si>
  <si>
    <t>Configuratie en voorwaardelijke instellingen</t>
  </si>
  <si>
    <t>6.1</t>
  </si>
  <si>
    <t>Wachtwoorden</t>
  </si>
  <si>
    <t>6.2</t>
  </si>
  <si>
    <t>TLS/SSL-beveiliging - Certificaten</t>
  </si>
  <si>
    <t>6.3</t>
  </si>
  <si>
    <t>Network Security Monitoring</t>
  </si>
  <si>
    <t>6.4</t>
  </si>
  <si>
    <t>(D)DOS Maatregelen</t>
  </si>
  <si>
    <t>6.5</t>
  </si>
  <si>
    <t>Opslag van vertrouwelijke en privacygevoelige informatie</t>
  </si>
  <si>
    <t>6.6</t>
  </si>
  <si>
    <t>Back-up</t>
  </si>
  <si>
    <t>6.7</t>
  </si>
  <si>
    <t>Systeemisolatie</t>
  </si>
  <si>
    <t>6.8</t>
  </si>
  <si>
    <t>Beheer op afstand (door leverancier)</t>
  </si>
  <si>
    <t>6.9</t>
  </si>
  <si>
    <t>Gebruik van trackers op websites en webdiensten</t>
  </si>
  <si>
    <t>6.10</t>
  </si>
  <si>
    <t>Gebruik van trackers en logging in apps/applicaties</t>
  </si>
  <si>
    <t>6.11</t>
  </si>
  <si>
    <t>OTA(P) straat</t>
  </si>
  <si>
    <t>6.12</t>
  </si>
  <si>
    <t>Dienstgebonden Auditlogging</t>
  </si>
  <si>
    <t>Procedurele voorwaarden</t>
  </si>
  <si>
    <t>7.1</t>
  </si>
  <si>
    <t>Controle op bekende kwetsbaarheden</t>
  </si>
  <si>
    <t>7.2</t>
  </si>
  <si>
    <t>Patchbeleid</t>
  </si>
  <si>
    <t>7.3</t>
  </si>
  <si>
    <t>Exit-strategie</t>
  </si>
  <si>
    <t>7.4</t>
  </si>
  <si>
    <t>Locatie van apparatuur, data en onderaannemers</t>
  </si>
  <si>
    <t>7.5</t>
  </si>
  <si>
    <t>Privacywetgeving</t>
  </si>
  <si>
    <t>7.6</t>
  </si>
  <si>
    <t>Verwerkersovereenkomst</t>
  </si>
  <si>
    <t>7.7</t>
  </si>
  <si>
    <t>Audits - The Right to Audit</t>
  </si>
  <si>
    <t>7.8</t>
  </si>
  <si>
    <t>Fysieke beveiliging</t>
  </si>
  <si>
    <t>7.9</t>
  </si>
  <si>
    <t>Responsible Disclosure</t>
  </si>
  <si>
    <t>7.10</t>
  </si>
  <si>
    <t>Incident Response en forensisch onderzoek</t>
  </si>
  <si>
    <t>7.11</t>
  </si>
  <si>
    <t>Principe van Least Privilege</t>
  </si>
  <si>
    <t>Uitsluitingen en uitzonderingen</t>
  </si>
  <si>
    <t>8.1</t>
  </si>
  <si>
    <t>GEO politieke uitzonderingen</t>
  </si>
  <si>
    <t>Landen die vallen onder de geopolitieke uitzonderingen zijn: (niet uitputtend)
 · Rusland
 · China
 · Iran
 · Noord-Korea</t>
  </si>
  <si>
    <t>8.2</t>
  </si>
  <si>
    <t>W3C compatibiliteit</t>
  </si>
  <si>
    <t>8.3</t>
  </si>
  <si>
    <t>Uitsluiting RDP protocol</t>
  </si>
  <si>
    <t>8.4</t>
  </si>
  <si>
    <t>Opgave client applicaties</t>
  </si>
  <si>
    <t>8.5</t>
  </si>
  <si>
    <t>Uitsluiting client side plugins</t>
  </si>
  <si>
    <t>8.6</t>
  </si>
  <si>
    <t>DRM / EME afhankelijkheid</t>
  </si>
  <si>
    <t>De spreadsheet die u geopend heeft kan op het tabblad “Invulsheet” ingevuld worden door akkoord of niet akkoord te geven op de aldaar genoemde hoofdstukken uit de Aansluitvoorwaarden met mogelijkheid tot geven van commentaar. Dit zijn de kolommen aangegeven met de lichtgroene titels.</t>
  </si>
  <si>
    <t>De index kolom is de verwijzing naar die hoofdstukken. Het aansluitvoorwaarden document dient onderdeel uit te maken van de verstrekking vanuit de gemeente. Heeft u dit document niet ontvangen, kunt u bij uw contactpersoon navraag doen.</t>
  </si>
  <si>
    <t>Legenda:</t>
  </si>
  <si>
    <t>Kolom in te vullen door gemeentelijk security personeel</t>
  </si>
  <si>
    <t>Kolom in te vullen door de opdrachtnemer</t>
  </si>
  <si>
    <t>Leeswijzer en instructie</t>
  </si>
  <si>
    <t>Begrip</t>
  </si>
  <si>
    <t>Definitie</t>
  </si>
  <si>
    <t>Opdrachtgever</t>
  </si>
  <si>
    <t>De gemeente Ede</t>
  </si>
  <si>
    <t>Aanvrager</t>
  </si>
  <si>
    <t>Vergunninghouder</t>
  </si>
  <si>
    <t>Oplossing</t>
  </si>
  <si>
    <t>Eisen</t>
  </si>
  <si>
    <t>Wensen</t>
  </si>
  <si>
    <t>Geef middels 'ja'of 'nee'aan of u voldoet aan de betreffende wens. Indien het antwoord 'ja' is, dan dient deze wens gedemonstreerd te worden in de demonstratie (zie aanbestedingsdocument). Alleen dan kan het voldoen aan de betreffende wens meewegen in de beoordeling van de verwachte meerwaarde van de applicatie.</t>
  </si>
  <si>
    <t>Prijsvoorstel</t>
  </si>
  <si>
    <t>Neem in het prijsvoorstel de initiële en jaarlijkse kosten op voor levering van de oplossing, zodat de opdrachtgever zich een beeld kan vormen van de totale kosten van eigenaarschap van de oplossing voor de maximale contractperiode van vijf jaar. Gerbuik hiervoor het daarvoor bedoelde prijsformulier.</t>
  </si>
  <si>
    <t>#</t>
  </si>
  <si>
    <t>Toelichting</t>
  </si>
  <si>
    <t>Bijlage</t>
  </si>
  <si>
    <t>Inschrijvende partij</t>
  </si>
  <si>
    <t>Indien van Toepassing</t>
  </si>
  <si>
    <t>De aangeboden producten diensten of levering van de inschrijver</t>
  </si>
  <si>
    <t>1.1. Begrippenlijst</t>
  </si>
  <si>
    <t>Begrip / afkorting</t>
  </si>
  <si>
    <t>Betekenis / toelichting / uitleg</t>
  </si>
  <si>
    <t>BIAS</t>
  </si>
  <si>
    <t>Afdeling Beheer Infrastructuur, Applicaties en Systemen, verantwoordelijk voor het beheer van de hosting-diensten ten behoeve van gemeente Ede en gast-organisaties.</t>
  </si>
  <si>
    <t>Dossier Afspraken en Procedures</t>
  </si>
  <si>
    <t>NvI</t>
  </si>
  <si>
    <t>Nota van Inlichtingen</t>
  </si>
  <si>
    <t>PvE</t>
  </si>
  <si>
    <t>Programma van Eisen (dit document)</t>
  </si>
  <si>
    <t>SSO</t>
  </si>
  <si>
    <t>Single Sign On: als gebruiker is ingelogd in de Ede(VDI) omgeving hoeft niet nog een keer handmatig ingelogd te worden in applicaties die SSO ondersteunen.</t>
  </si>
  <si>
    <t>Uniform Europees Aanbestedingsformulier.</t>
  </si>
  <si>
    <t>Opdrachtnemer</t>
  </si>
  <si>
    <t>Omschrijving</t>
  </si>
  <si>
    <t>Categorie</t>
  </si>
  <si>
    <t>UEA</t>
  </si>
  <si>
    <r>
      <t xml:space="preserve">Geef </t>
    </r>
    <r>
      <rPr>
        <u/>
        <sz val="11"/>
        <color theme="1"/>
        <rFont val="Calibri"/>
        <family val="2"/>
      </rPr>
      <t>alleen</t>
    </r>
    <r>
      <rPr>
        <sz val="11"/>
        <color theme="1"/>
        <rFont val="Calibri"/>
        <family val="2"/>
      </rPr>
      <t xml:space="preserve"> bij de items waar expliciet om </t>
    </r>
    <r>
      <rPr>
        <i/>
        <sz val="11"/>
        <color theme="1"/>
        <rFont val="Calibri"/>
        <family val="2"/>
      </rPr>
      <t>toelichting</t>
    </r>
    <r>
      <rPr>
        <sz val="11"/>
        <color theme="1"/>
        <rFont val="Calibri"/>
        <family val="2"/>
      </rPr>
      <t xml:space="preserve"> wordt gevraagd een toelichting in de hiervoor bestemde kolom</t>
    </r>
  </si>
  <si>
    <r>
      <t xml:space="preserve">Bij diverse items is een </t>
    </r>
    <r>
      <rPr>
        <i/>
        <sz val="11"/>
        <color theme="1"/>
        <rFont val="Calibri"/>
        <family val="2"/>
      </rPr>
      <t>bijlage</t>
    </r>
    <r>
      <rPr>
        <sz val="11"/>
        <color theme="1"/>
        <rFont val="Calibri"/>
        <family val="2"/>
      </rPr>
      <t xml:space="preserve"> opgenomen bij de eis/wens. De bijlage bevat relevante/ leidende informatie voor de beantwoording</t>
    </r>
  </si>
  <si>
    <t>Based on reporting</t>
  </si>
  <si>
    <t>Dislocaties</t>
  </si>
  <si>
    <t>Requirments</t>
  </si>
  <si>
    <t xml:space="preserve"> Full</t>
  </si>
  <si>
    <t>Small</t>
  </si>
  <si>
    <t>Locatie</t>
  </si>
  <si>
    <t>Machines</t>
  </si>
  <si>
    <t>Straat</t>
  </si>
  <si>
    <t>Postcode</t>
  </si>
  <si>
    <t>Stad</t>
  </si>
  <si>
    <t>Afdrukken Zwart-Wit</t>
  </si>
  <si>
    <t>Afdrukken Kleur</t>
  </si>
  <si>
    <t>Afdrukken Totaal</t>
  </si>
  <si>
    <t>Full</t>
  </si>
  <si>
    <t>Begraafplaats Ede</t>
  </si>
  <si>
    <t>A4</t>
  </si>
  <si>
    <t>Yes</t>
  </si>
  <si>
    <t>6717 LT</t>
  </si>
  <si>
    <t>Ede</t>
  </si>
  <si>
    <t>GOO Klomperweg</t>
  </si>
  <si>
    <t>A3</t>
  </si>
  <si>
    <t>6717 LZ</t>
  </si>
  <si>
    <t>GOO Zandlaan</t>
  </si>
  <si>
    <t>enkelzijdig</t>
  </si>
  <si>
    <t>6711 DE</t>
  </si>
  <si>
    <t>dubbel zijdig</t>
  </si>
  <si>
    <t xml:space="preserve">Doelen A-3  </t>
  </si>
  <si>
    <t>multilade invoer</t>
  </si>
  <si>
    <t xml:space="preserve">Doelen C-0  </t>
  </si>
  <si>
    <t>hand invoer</t>
  </si>
  <si>
    <t xml:space="preserve">Doelen C-1  </t>
  </si>
  <si>
    <t>Printen</t>
  </si>
  <si>
    <t>6718 ZG</t>
  </si>
  <si>
    <t>scannnen</t>
  </si>
  <si>
    <t>Horaplantsoen H-0 0 Hal</t>
  </si>
  <si>
    <t>scan to email</t>
  </si>
  <si>
    <t>6711 DD</t>
  </si>
  <si>
    <t>Ede Gld</t>
  </si>
  <si>
    <t>scan to file</t>
  </si>
  <si>
    <t>6711 AW</t>
  </si>
  <si>
    <t>Scannen OCR</t>
  </si>
  <si>
    <t>NTH</t>
  </si>
  <si>
    <t>Aanraakscherm kleur</t>
  </si>
  <si>
    <t xml:space="preserve">Manenberg MD  </t>
  </si>
  <si>
    <t>Aanraakscherm in te stellen</t>
  </si>
  <si>
    <t>Aanraakscherm te beveiligen</t>
  </si>
  <si>
    <t>6711 DS</t>
  </si>
  <si>
    <t>Paslezer (toegangspas)</t>
  </si>
  <si>
    <t>Raadhuis A-2 -1 Archief</t>
  </si>
  <si>
    <t>Queue legen na print opdracht</t>
  </si>
  <si>
    <t>Qwachrij legen na x uur.</t>
  </si>
  <si>
    <t>Perferator</t>
  </si>
  <si>
    <t xml:space="preserve">Raadhuis B-3  </t>
  </si>
  <si>
    <t>Nieten</t>
  </si>
  <si>
    <t>Geen USB toegang</t>
  </si>
  <si>
    <t xml:space="preserve">Raadhuis C-2  </t>
  </si>
  <si>
    <t>Beheer  instellingen op afstand</t>
  </si>
  <si>
    <t>YEs</t>
  </si>
  <si>
    <t xml:space="preserve">Raadhuis D-0  </t>
  </si>
  <si>
    <t>Beheer instellingen lokaal</t>
  </si>
  <si>
    <t>YES</t>
  </si>
  <si>
    <t>Boekjes vouwen en nieten A4</t>
  </si>
  <si>
    <t xml:space="preserve">Raadhuis D-2  </t>
  </si>
  <si>
    <t>Boekjes vouwen en nieten A3</t>
  </si>
  <si>
    <t xml:space="preserve">Raadhuis E-0  </t>
  </si>
  <si>
    <t>Boekjes vouwen A4</t>
  </si>
  <si>
    <t xml:space="preserve">Raadhuis E-2  </t>
  </si>
  <si>
    <t>Boekjes vouwen A3</t>
  </si>
  <si>
    <t xml:space="preserve">Vleugel V-0  </t>
  </si>
  <si>
    <t xml:space="preserve">Vleugel V-3  </t>
  </si>
  <si>
    <t>Totaal locaties</t>
  </si>
  <si>
    <t>Totaal dislokaties</t>
  </si>
  <si>
    <t>Bij aanvang project dienen er uitsluitend twee modellen printers te worden geleverd te weten een full size en een small size. (zie tabblad 'Printer size full_Small in dit PvE). Beiden aangeboden modellen printers moeten  met dezelfde printer driver aangestuurd kunnen worden.</t>
  </si>
  <si>
    <t>De MFP'moeten Zwart/Wit en kleuren kunnen afdrukken</t>
  </si>
  <si>
    <t>Kleurdetectie is vereist maar mag niet actief inschakelen. Standaard wordt er zwart/wit afgedrukt waarbij zwart is geen kleur menging mag zijn.</t>
  </si>
  <si>
    <t>Pas 4 Jaar na de initiële levering (tenzij anders overeengekomen) van de MFP oplossing is opdrachtnemer bevoegd bij vervanging apparatuur te leveren, die niet identiek is aan het geleverde type in de startconfiguratie maar waarmee eveneens voldaan wordt aan alle gestelde eisen</t>
  </si>
  <si>
    <t>Alle aan te bieden apparatuur moet tenminste zijn voorzien van powermanagement c.q. een energie arme stand.</t>
  </si>
  <si>
    <t>De MFP’s voldoen aan alle huidige wettelijk geldende milieu- en Arbo-eisen.</t>
  </si>
  <si>
    <t>De MFP’s zijn geschikt voor gebruik van gerecycled papier (overeenkomstig: EN 12281-2002  )</t>
  </si>
  <si>
    <t>De MFP’s dienen te voldoen aan de eisen van een energie-efficiënt label, zoals GEA label, Energy Star of een vergelijkbare norm. </t>
  </si>
  <si>
    <t>De door opdrachtnemer aangeboden apparatuur moet minimaal voldoen aan de in Nederland geldende wettelijke voorschriften op het gebied van arbeidsomstandigheden, milieu, ergonomie en veiligheid. Dit geldt uiteraard voor de huidige wetgeving, maar ook voor wat betreft de reeds bekend zijnde toekomstige veranderingen volgens de nieuwste inzichten van het NNI (Nederlands Normalisatie Instituut).</t>
  </si>
  <si>
    <t>Omgevingseisen</t>
  </si>
  <si>
    <t xml:space="preserve">Gebruikersinstructies voor groen beheer van de prestaties. Een richtsnoer met instructies voor het  maximaliseren van de milieuprestaties van de beeldverwerkingsapparatuur in kwestie (waarin de functies voor papierbeheer, energie-efficiëntie en voor verbruiksgoederen zoals inkt- en/of tonercartridges aan bod komen) moet worden verstrekt. </t>
  </si>
  <si>
    <t>Opdrachtnemer verklaart dat in geen enkele fase van het productieproces, van zowel apparatuur als verbruiksmaterialen, sprake is van kinderarbeid, gedwongen arbeid en schending van de mensenrechten.</t>
  </si>
  <si>
    <t>De aangeboden apparatuur voldoet aan de CE-markering en er komen geen stoffen in voor die op de zogenaamde zwarte lijst staan (RoHS-compliant). Er mogen geen broom bevattende vlamvertragers, cadmium houdende pigmenten en éénmalige OPC-kopieerpatronen en cartridges worden gebruikt. RoHS staat voor ‘Restriction of the use of Certain Hazardous Substances in Electrical and Electronic Equipment’ (‘Beperking van Gevaarlijke Stoffen in Elektrische en Elektronische Apparatuur’) en geldt voor apparatuur die op de markt gebracht is na 1 juli 2006. De verboden stoffen zijn lood, kwik, cadmium, hexavalent chroom, polybrominatedbiphenyls (PBB) of polybrominateddiphenylethers (PBDE).</t>
  </si>
  <si>
    <t>De leverancier dient alle bij de apparatuur vrijkomende afvalstoffen die schadelijk zijn voor milieu, waaronder tonerhouders, klein chemisch afval, toners, toner- en inktcartridges en onderhoudsmateriaal alsmede de verpakkingen, gedurende de looptijd van de overeenkomst kosteloos en op een aantoonbaar verantwoorde wijze af te voeren, te re-conditioneren en te verwerken. Zowel periodiek op eigen initiatief, als op verzoek van de opdrachtgever.</t>
  </si>
  <si>
    <t>Facilitaire voorzieningen</t>
  </si>
  <si>
    <t>De MFP moet op stahoogte bediend kunnen worden.</t>
  </si>
  <si>
    <t>De aangeboden printer(s) moeten geschikt zijn voor bediening vanuit rolstoel (Scherm, Paslezer)</t>
  </si>
  <si>
    <t>De maximale afmetingen van de MFP’s voor zowel de Full-als de Small size zijn (breedte, diepte, hoogte): 150 x 66 x 150 cm.  </t>
  </si>
  <si>
    <t>Na gebruik apparatuur door gebruiker dient apparatuur altijd terug te gaan naar standaardinstellingen.</t>
  </si>
  <si>
    <t>De systeeminstellingen op het display dienen niet door de gebruikers aangepast te kunnen worden.</t>
  </si>
  <si>
    <t>Bij de bediening van de MFP wordt gebruik gemaakt van internationaal bekende symbolen (beeldpraat).</t>
  </si>
  <si>
    <t>Directe Bediening</t>
  </si>
  <si>
    <t>De volgende eisen worden gesteld t.a.v. ten aanzien van het display van de MFP: 
1.1 - Het toetsenbord en het display zijn geïntegreerd in de MFP, duidelijk leesbaar en het betreft een touchscreen. 
1.2 - Er is verlichting in het display aanwezig. 
1.3 - Het menu bestaat uit logische en begrijpelijke keuzes. 
1.4 - Het touchscreen reageert probleemloos op aanraking. 
1.5 - De getoonde foutmeldingen zijn begrijpelijk beschreven en in het Nederlands. 
1.6 - De betekenis van foutcodes wordt in de display duidelijk toegelicht. 
1.7 - Taalinstelling Nederlands (default). 
1.8 - De menustructuur is aan te passen; minimaal door Opdrachtnemer, eventueel door Opdrachtgever</t>
  </si>
  <si>
    <t>Invoer</t>
  </si>
  <si>
    <t>De small size MFP ondersteunt ten minste de volgende invoer functies:
1 x papierlade, A4 (Blanco) met een capaciteit van minimaal 500 vel
1 x papierlade, A4 (Briefpapier) met een capaciteit van minimaal 500 vel
1 x papierlade, A3 met een capaciteit van minimaal 500 vel
Handmatige invoer moet mogelijk zijn, maar telt niet als een papierlade.</t>
  </si>
  <si>
    <t>De full size MFP ondersteunt ten minste de volgende invoer functies:
1 x papierlade, A4 (Blanco) met een capaciteit van minimaal 1500 vel
1 x papierlade, A4 (Briefpapier) met een capaciteit van minimaal 500 vel
1 x papierlade, A3 met een capaciteit van minimaal 500 vel
Handmatige invoer moet mogelijk zijn, maar telt niet als een papierlade</t>
  </si>
  <si>
    <t>De MFP kan minimaal 50 pagina’s per minuut printen.</t>
  </si>
  <si>
    <t>Opdrachtgever kan per gebruiker instellen of in kleur mag worden uitgevoerd</t>
  </si>
  <si>
    <t>De eerste pagina dient binnen 20 seconden te worden uitgevoerd.</t>
  </si>
  <si>
    <t>Verkleinen en vergroten (alle formaten) moet mogelijk zijn (traploos en in vaste stappen).</t>
  </si>
  <si>
    <t>Keuze papiersoort / papierlade moet mogelijk zijn.</t>
  </si>
  <si>
    <t>Enkelzijdig en dubbelzijdig afdrukken.</t>
  </si>
  <si>
    <t>Landscape (liggend) en portret (staand) afdrukken.</t>
  </si>
  <si>
    <t>Afdrukken in kleur en zwart/wit.</t>
  </si>
  <si>
    <t>Uitvoer</t>
  </si>
  <si>
    <t>Mogelijkheid om papierbakken/lades te beveiligen tegen automatisch doorgaan. Als het papier op is in een bepaalde bak/lade mag er niet automatisch worden doorgegaan met printen uit een andere papierbak.</t>
  </si>
  <si>
    <t>Indien met een afwijkend papierformaat geprint wordt (b.v. Letter), dan dient dit bij de MFP aangepast te kunnen worden naar b.v. A4. De MFP geeft dit actief aan bij de gebruiker die dit voorstel met 1 handeling bevestigt.</t>
  </si>
  <si>
    <t>Eén document van meerdere pagina’s afdrukken op meerdere papiersoorten uit meerdere lades.</t>
  </si>
  <si>
    <t>Vergaren aan/uit zetten (default aan).</t>
  </si>
  <si>
    <t>Nieten aan/uit zetten (default uit). Full /small tabel</t>
  </si>
  <si>
    <t>Aanmelden</t>
  </si>
  <si>
    <t>Printerdriver / Applicatie</t>
  </si>
  <si>
    <t>Functionele Eisen m.b.t. de printerdriver:
1 - In de printerdriver dient de gebruiker alle mogelijke functies van de MFP m.b.t. INVOER en  UITVOER aan te kunnen geven (tenzij geblokkeerd voor gebruik).
2 - De printerdriver heeft een helpfunctie voor alle mogelijke instellingen.
3 - De printerdriver is taalonafhankelijk en volgt de taalinstellingen van het werkstation. De ondersteunde talen zijn: Nederlands en Engels. De printerdriver dient de opdrachten in deze talen op de juiste manier te verwerken, onafhankelijk van de ingestelde taal op de printer.</t>
  </si>
  <si>
    <t>Printserver</t>
  </si>
  <si>
    <t>Follow Me software draait eveneens op de server voor de  PRINTSERVER (en dient te voldoen aan de Server gestelde eisen).</t>
  </si>
  <si>
    <t>Er dient rekening gehouden te worden dat de Opdrachtgever een multi-forest AD inrichting heeft gerealiseerd. Vanuit alle forests moet gebruik gemaakt kunnen worden van alle aangeboden MFP functionaliteit op alle MFP’s door alle gebruikers.</t>
  </si>
  <si>
    <t>Er zijn restricties in te stellen die opdrachten maximeren, met een melding dat grote aantallen door Repro geprint moeten worden.</t>
  </si>
  <si>
    <t>Beheer- en technische eisen</t>
  </si>
  <si>
    <t xml:space="preserve">Alle software (printerserver, printerdrivers, Follow Me, beheer applicatie) zijn gecertificeerd voor gebruik op de beschreven operating systemen. </t>
  </si>
  <si>
    <t>De printserver maakt gebruik van een standaard server van Opdrachtgever.</t>
  </si>
  <si>
    <t>Niet afgedrukte printopdrachten gedurende een in te stellen aantal werkdagen worden bewaard op het printplatform en na het aantal ingestelde aantal werkdagen automatisch worden verwijderd. Deze default waarde is 3 werkdagen.</t>
  </si>
  <si>
    <t>De MFP oplossing (apparatuur en daarbij behorende printerdrivers en software) functioneert fout- en conflict-loos binnen de Automatiserings-omgeving van de opdrachtgever</t>
  </si>
  <si>
    <t>Scannen</t>
  </si>
  <si>
    <t xml:space="preserve">Het afdrukken van niet voltooide printopdrachten wordt niet automatisch vervolgd nadat een storing in de keten of de apparatuur is verholpen. </t>
  </si>
  <si>
    <t>De printopdracht kan alleen herstart worden op commando van de documenteigenaar.</t>
  </si>
  <si>
    <t>Printopdrachten worden automatisch verwijderd nadat ze zijn afgedrukt.</t>
  </si>
  <si>
    <t>Kopiëren</t>
  </si>
  <si>
    <t>Aansluitvoorwaarden</t>
  </si>
  <si>
    <t>Server systeem:
1 - Server system’s zijn gevirtualiseerd en worden aangemaakt door de opdrachtgever.
2 - Het standaard OS is Windows server (2022 of hoger). 
3 - Huidig virtualisatieplatform: Nutanix AHV
4 - Het server virtualisatieplatform draait on premise bij gemeente Ede.</t>
  </si>
  <si>
    <t>Opdrachtnemer draagt zorg voor de levering, installatie en onderhoud van beheerapplicatie om statusinformatie van de apparatuur te verkrijgen</t>
  </si>
  <si>
    <t>De beheerapplicatie zal minimaal onderstaande taken kunnen uitvoeren:
1 - monitoren van en meldingen versturen over statusinformatie (toner, nietjes, voorraad van papier in alle bakken, storingen);
2 - verzamelen van tellerstanden;
2 - beheren en bestellen van de verbruiksmaterialen;
2 - melden en registreren van storingen;
2 - opvraagmogelijkheden voor hardware adres, serienummers, apparaat model;
2 - inspecteren en wijzigen van de configuratie;</t>
  </si>
  <si>
    <t>Beheerapplicatie: Het moet mogelijk zijn om via de door opdrachtgever gebruikte monitoring/alerting tool Nagios de correcte werking en beschikbaarheid van de MFP’s en printservers te monitoren.</t>
  </si>
  <si>
    <t xml:space="preserve">Beheerapplicatie: De webinterface van de te gebruiken applicatie dient voor beheerders van de Opdrachtgever tenminste dezelfde functionaliteit te bieden als op het display van de MFP (beheer menu’s). </t>
  </si>
  <si>
    <t>Beheerapplicatie: Indien de applicatie een database gebruikt dan moet deze aansluiten bij de standaarden van de opdrachtgever. De gevoerde standaard is MSSQL In het geval dat de database is opgenomen in de applicatie volgt hieruit geen beheerlast voor de opdrachtgever en is support en wordt onderhoud volledig verzorgd door de opdrachtnemer; in dat geval hoeft niet aan de standaard voldaan te worden.</t>
  </si>
  <si>
    <t>Beheerapplicatie: Opdrachtnemer biedt door opdrachtgever geautoriseerde personen een beveiligde (https) webbased toegang tot de boven bedoelde applicatie, zonder het gebruik van een plug-in of lokaal geïnstalleerde software anders dan de browser zelf. De beheerapplicatie werkt browser onafhankelijk (dat wil zeggen: elke standaard browser is geschikt zonder dat verlies van functionaliteit optreedt).</t>
  </si>
  <si>
    <t>Beheerapplicatie: De status van de apparatuur dient op afstand te kunnen worden beheerd, d.w.z. er moet een beheertool zijn die gebruikt kan worden door de opdrachtgever. Op deze wijze moet onder andere kunnen worden besloten tot noodzakelijke onderhouds- of reparatiewerkzaamheden, waaronder bijvullen toner.</t>
  </si>
  <si>
    <t>Beveiliging: 
1 - De MFP apparatuur moet dusdanig beveiligd zijn dat alleen geautoriseerde functionarissen veranderingen kunnen aanbrengen in de systeeminstellingen van de apparatuur.
2 - Alle op de MFP apparatuur opgeslagen data dient zodanig beveiligd te zijn, dat misbruik en/of privacy inbreuken voorkomen worden.</t>
  </si>
  <si>
    <t xml:space="preserve">PATCHES, UPDATES EN RELEASES: Een MFP firmware update dient door opdrachtnemer voor alle apparatuur vanuit een centrale netwerkpositie uitgevoerd te worden.
</t>
  </si>
  <si>
    <t>PATCHES, UPDATES EN RELEASES: Patches en updates dienen tot een minimum beperkt te blijven, zodat de beschikbaarheid zoveel mogelijk behouden blijft evenals het beheer aan de zijde van Opdrachtgever. Opdrachtnemer is verantwoordelijk voor de installatie van de updates van de beheerapplicatie. Dit dient te allen tijde in overleg met opdrachtgever plaats te vinden. Beleid is minimaal  n-1. Max 3 maanden achterlopen.</t>
  </si>
  <si>
    <t>PATCHES, UPDATES EN RELEASES: Een uitzondering is als de upgrade/update noodzakelijk is als gevolg van ontwikkelingen in het netwerk waar Inschrijver geen invloed op heeft, bijvoorbeeld wanneer Gemeente Ede over gaat op een andere versie van een besturingssysteem van de SERVERs. De hiervoor benodigde aanpassingen dienen in 1 (gecertificeerde) update/upgrade gerealiseerd te worden</t>
  </si>
  <si>
    <t>PATCHES, UPDATES EN RELEASES: Nieuwe versies van de software van leverancier als gevolg van een nieuwe versie van het operating system dienen uiterlijk 3 maanden na het uitbrengen van deze versie in gecertificeerde vorm beschikbaar te zijn.</t>
  </si>
  <si>
    <t>Realisatie</t>
  </si>
  <si>
    <t xml:space="preserve">Implementatie en Migratie:
1 - De uitrol van alle apparatuur vindt op alle locaties plaats in nauw overleg en via het changeproces  na goedkeuring van de Opdrachtgever.
2 - Alle af te leveren apparatuur en verbruiksmaterialen moeten deugdelijk zijn verpakt met duidelijke vermelding van afzender, inhoud, besteller en bestemming. Verpakkings materiaal af te voeren door opdrachtnemer.
3 - De monteurs die met de uitrol zijn belast dienen te beschikken over adequate competenties en voldoende deskundig te zijn om alle mogelijk voorkomende issues voortvarend zelfstandig op te lossen. Deze monteur dient adequaat te kunnen communiceren met betrokken medewerkers van Opdrachtgever. Zij beheersen daartoe de Nederlandse taal vloeiend in woord en geschrift.
4 - De opdrachtnemer test de MFP uitvoerig op het correct functioneren voordat een MFP definitief aan de daartoe aangewezen medewerker van opdrachtgever wordt overgedragen. Voorafgaand aan de definitieve opdrachtverstrekking wordt een implementatieprotocol vastgelegd met de opdrachtnemer. </t>
  </si>
  <si>
    <t>Testen, Accepteren en opleveren:
1 - Opdrachtnemer stelt een door Opdrachtgever goed te keuren testprotocol op. Testprotocol opzoeken.
2 - Elke MFP configuratie dient na installatie functioneel te worden getest door opdrachtnemer.
3 -Opdrachtgever is bevoegd de functionele test van elk apparaat bij te wonen. 
3.1 - Opdrachtnemer nodigt Opdrachtgever voldoende tijdig uit om bij elke functionele test aanwezig te kunnen zijn. 
3.2 - Van elke functionele test wordt een testrapport conform het testprotocol opgesteld.
4 - Na installatie, implementatie en functionele test biedt opdrachtnemer elk apparaat met behorend testrapport ter acceptatie bij opdrachtgever aan.
5 - Aansluitend aan de ingebruikstelling zorgt opdrachtnemer dat de locatie schoon wordt opgeleverd en alle verpakkingsmaterialen zijn verwijderd/ afvoeren.
6 - Opdrachtnemer draagt zorg voor een voor Opdrachtgever kosteloze en milieuvriendelijke afvoer en verwerking van verpakkingsmaterialen.
7-  Voor het plaatsen en het weghalen van de apparatuur worden door leverancier geen kosten in rekening gebracht bij opdrachtgever.</t>
  </si>
  <si>
    <t>Training, Opleiding en instructie:
Iedere MFP is voorzien van een digitale (pdf) en geplastificeerde instructiekaart in het Nederlands (taalniveau B1), met daarop vermeld de basishandelingen voor het vervaardigen van een kopie-, print- en scanopdracht</t>
  </si>
  <si>
    <t>Training, Opleiding en instructie:
Van alle aangeboden apparatuur worden de teksten van de displays, handleidingen en eventuele instructiekaarten, met basisuitleg voor printen, kopiëren en scannen, in de Nederlandse taal geleverd.</t>
  </si>
  <si>
    <t>Training, Opleiding en instructie:
De instructiekaart, handleidingen en training / opleiding dienen vooraf door Opdrachtgever te zijn geaccordeerd</t>
  </si>
  <si>
    <t>Accounting, rapportage en overleg:
1- Elke MFP dient minimaal de aantallen afdrukken te registreren. Er is daarbij onderscheid tussen kleur en zwart/wit. 
1.1 - Bij combinatie van kleur en zwart/wit worden de pagina’s in kleur en zwart/wit separaat geregistreerd. Voorbeeld: Indien een afdrukopdracht van 30 pagina’s slechts 3 pagina’s kleur bevat, dienen 3 afdrukken kleur en 27 afdrukken zwart/wit te worden geregistreerd en niet 30 afdrukken kleur.</t>
  </si>
  <si>
    <t>Accounting, rapportage en overleg:
De tellerstanden (onderscheiden naar kleur en zwart/wit) van alle MFP’s dienen aan het einde van elke maand automatisch te worden gegenereerd naar één centraal, later te verstrekken, emailadres van Gemeente Ede.</t>
  </si>
  <si>
    <t>Accounting, rapportage en overleg:
De (digitale) tellerstanden dienen te kunnen worden geëxporteerd naar Microsoft Office-applicaties.</t>
  </si>
  <si>
    <t>Accounting, rapportage en overleg:
Per MFP dienen de afdrukken en scans in zwart/wit en kleur te worden geregistreerd en inzichtelijk te worden gemaakt in een rapportage(tool), alsook de bijbehorende kosten.</t>
  </si>
  <si>
    <t>Accounting, rapportage en overleg:
De kwartaalrapportage dient na afloop van een driemaands periode opgeleverd worden:
1  - De volgende gegevens zijn opgenomen van elke MFP:
2 - het serienummer, serietype en de locatie;
3 - geïnstalleerde firmware en meest actuele firmware;
4 - tellerstanden en verbruik van elke MFP (onderscheiden naar kleur en zwart/wit) per kwartaal;
5 - Installatiedatum en de tellerstand per installatiedatum;
6 - het beschikbaarheidspercentage;
7 - aantal storingen per kwartaal;
8 - type van elke storing;
9 - datum en tijdstip van de melding van elke storing;
10 - datum en tijdstip van de afhandeling van elke storing;
11 - de reparatietijd na melding van een storing;
12 - totale storingstijd binnen kantooruren (8:00 – 17:00 uur).</t>
  </si>
  <si>
    <t>Accounting, rapportage en overleg:
Na overlegging van de kwartaalrapportage neemt opdrachtnemer het initiatief voor het overleg waarin de uitvoering van de overeenkomst wordt besproken. De kostenontwikkeling van het contract dient altijd onder de aandacht gebracht te worden met advies hoe de kosten te beperken. Indien Opdrachtgever behoefte heeft aan extra overleg dient opdrachtnemer hieraan mee te werken.</t>
  </si>
  <si>
    <t>Accounting, rapportage en overleg:
De opdrachtnemer wijst een vaste contactpersoon toe aan opdrachtgever die de totale geleverde dienstverlening kan overzien en beoordelen. De contactpersoon is bevoegd om, indien noodzakelijk, de dienstverlening bij te sturen n.a.v. berichten van Opdrachtgever m.b.t. Key Performance Indicators (KPI’s</t>
  </si>
  <si>
    <t>HELPDESK:
1 - Opdrachtnemer draagt zorg voor een helpdesk die tijdens kantooruren (08:00 tot 17:00 uur) bereikbaar is voor vragen en meldingen van beheerders en helpdeskmedewerkers van Opdrachtgever.
2 - Binnen 20 seconden wordt een telefoon van Opdrachtgever aangenomen met de mogelijkheid om een vraag of klacht te registeren. Binnen 30 minuten wordt door opdrachtnemer contact opgenomen met de indiener.
3 - De medewerkers van de serviceorganisatie waar de klachten, storingen en dergelijke worden gemeld, beheersen de Nederlandse taal, zowel mondeling als schriftelijk.
4 -De medewerkers van de service organisatie beschikken over voldoende kennis om vragen en meldingen in behandeling te kunnen nemen en indien de aard van de storing het mogelijk maakt, om een storing op afstand op te lossen.</t>
  </si>
  <si>
    <t>SERVICE PORTAL:
1 - Meldingen of klachten moeten ook online (serviceportal) kunnen worden gemeld bij opdrachtnemer.
2 - Het serviceportal biedt Opdrachtgever online inzicht van elke MFP en de afhandeling van meldingen.</t>
  </si>
  <si>
    <t>Dienstverlening</t>
  </si>
  <si>
    <t>Servicelevels</t>
  </si>
  <si>
    <t>REPARATIETIJD
1 - De reparatietijd is in 95 % van alle storingsgevallen maximaal 14 kantooruren (08:00 tot 17:00 uur) na storingsmelding.
2 - Indien de storing niet binnen de maximale reparatietijd na storing kan worden verholpen deelt opdrachtnemer aan Opdrachtgever mede de termijn waarbinnen de storing zal zijn verholpen. Indien de reparatietermijn langer dan 5 werkdagen duurt, is opdrachtnemer verplicht de MFP tijdelijk te vervangen door een wel functionerend, en identiek apparaat.</t>
  </si>
  <si>
    <t xml:space="preserve">VERVANGING
Opdrachtnemer dient een MFP te vervangen door een zelfde (nieuw of gereviseerd) exemplaar, als deze MFP in een periode van een half contractjaar meer dan 4 storingen of een periode van een contractjaar meer dan 6 storingen vertoont. </t>
  </si>
  <si>
    <t>Kwaliteit afdrukken: 
1 - De kwaliteit van de afdrukken dient gedurende de looptijd van de overeenkomst gelijk te blijven aan de kwaliteit van de proefsets die per type machine tijdens de Proof of Concept zijn gemaakt.
2 - Indien de kwaliteit van de afdrukken binnen 6 maanden na eerste reparatie vanwege afwijkende afdrukkwaliteit een derde keer vanwege afwijkende afdrukkwaliteit dient te worden gerepareerd, wordt de betreffende MFP vervangen door een exemplaar waarvan de kwaliteit van de afdrukken wel voldoet aan de kwaliteit van de proefsets.</t>
  </si>
  <si>
    <t>Overige diensten:
1 - Opdrachtnemer verklaart dat alle geleverde en te leveren artikelen en materialen, inclusief de verpakkingen, veilig zijn te gebruiken zonder specifieke instructie en/of vaardigheden. De totale verpakking voldoet aan alle eisen met betrekking tot veiligheid.
2 - Opdrachtnemer moet voor het vaststellen van de benodigde voorraad gebruik maken van automatisch gegenereerde meldingen door de apparatuur.
3- Opdrachtnemer draagt zorg voor een milieuvriendelijke afvoer en verwerking van alle bij de apparatuur vrijkomende afvalstoffen, waaronder tonerhouders, klein chemisch afval, onderhouds- en verpakkingsmateriaal.
4 - Nieuwe ontwikkelingen m.b.t. functionaliteit (updates en upgrades) aangaande de geleverde apparatuur moeten in het kader van de door Opdrachtnemer geleverde service worden toegepast zodat de aangeboden dienstverlening voor Opdrachtgever optimaal is (zonder extra kosten).</t>
  </si>
  <si>
    <t>Overige diensten:
NB. Opdrachtgever beheert zelf de papiervoorraad. Er zijn andere leveranciers die papier leveren.</t>
  </si>
  <si>
    <r>
      <t xml:space="preserve">De functie Kopiëren is een combinatie van de functies INVOER, SCANNEN, PRINTEN en UITVOER. Dat betekent dat in beginsel alle eisen m.b.t. deze functies van toepassing zijn op Kopiëren. Er wordt daarom volstaan met het benoemen van aanvullende eisen.
FUNCTIONELE EISEN
1 - De kopieerfunctie wordt bediend d.m.v. DIRECTE BEDIENING op de MFP. 
2 - De kopieerfunctie is in staat om met tekststand, fotostand en automatische formaatherkenning te kunnen werken. 
3 - Kopiëren van enkelzijdig -&gt; enkelzijdig of dubbelzijdig en van dubbelzijdig -&gt; dubbelzijdig of enkelzijdig moet mogelijk zijn.
BEHEER- EN TECHNISCHE EISEN: 
</t>
    </r>
    <r>
      <rPr>
        <sz val="11"/>
        <rFont val="Calibri"/>
        <family val="2"/>
      </rPr>
      <t>Er zijn geen aanvullende eisen vanuit beheer en technisch perspectief t.a.v. de Kopieer functie.</t>
    </r>
  </si>
  <si>
    <r>
      <rPr>
        <sz val="11"/>
        <rFont val="Calibri"/>
        <family val="2"/>
      </rPr>
      <t>De MFP's dienen te voldoen aan de ISO 14020:2022 en NEN-EN-ISO 14024:2018 norm.</t>
    </r>
    <r>
      <rPr>
        <sz val="11"/>
        <color rgb="FFFF0000"/>
        <rFont val="Calibri"/>
        <family val="2"/>
      </rPr>
      <t xml:space="preserve">
</t>
    </r>
  </si>
  <si>
    <r>
      <t>PATCHES, UPDATES EN RELEASES: Drivers, updates en patches van geleverde apparatuur en software zijn vrij en kosteloos te downloaden v</t>
    </r>
    <r>
      <rPr>
        <sz val="11"/>
        <rFont val="Calibri"/>
        <family val="2"/>
      </rPr>
      <t>an het web of de ftp site van de opdrachtnemer. Het standaard beleid is minimaal  n-1 (n = laatste versie) en het uitvoeren van de update naar de laatste versie mag maximaal 3 maanden achterlopen.</t>
    </r>
    <r>
      <rPr>
        <sz val="11"/>
        <color theme="1"/>
        <rFont val="Calibri"/>
        <family val="2"/>
      </rPr>
      <t xml:space="preserve">
Emergency (security) fixes dienen direct te kunnen worden geïmplementeerd.</t>
    </r>
  </si>
  <si>
    <t>Beschikbaarheid:
Elke MFP dient minimaal 98%, van de kantooruren (08:00 tot 17:00 uur op werkdagen) beschikbaar te zijn. 
De beschikbaarheid wordt gemeten per kwartaal (Bkw). Daarbij wordt het aantal kantooruren (U) van een kwartaal vastgesteld op 570 uur ongeacht het daadwerkelijk aantal kantooruren in het betreffende kwartaal. Het aantal uren gedurende het kwartaal dat een MFP in storing is (en dus niet beschikbaar) wordt aangeduid als S. Het beschikbaarheidspercentage (B) wordt berekend door middel van de formule: Bkw = [(U-S)/U] x 100 %. Indien niet wordt voldaan aan deze KPI, dan heeft Opdrachtnemer nog zes (6) maanden de tijd (voor de volgende periode) om een verbetering door te voeren om alsnog aan de KPI te voldoen. Indien er geen verbetering in de volgende periode is gerealiseerd dan zal een korting van 5% op de jaarlijkse kosten worden ingehouden.</t>
  </si>
  <si>
    <t>Nee</t>
  </si>
  <si>
    <t>Opdrachtnemer dient aantoonbaar over het niveau basis en ambitieus te beschikken voor wat betreft de criteria uit de MVI-criteriatool (productgroep: reproductieapparatuur en tonercatridges)</t>
  </si>
  <si>
    <t>Per jaar</t>
  </si>
  <si>
    <t>Doelen A-1</t>
  </si>
  <si>
    <t>Raadhuis A-3</t>
  </si>
  <si>
    <t>Vleugel V-1</t>
  </si>
  <si>
    <t>Raadhuis (Huiskamer b1 B1 gang)</t>
  </si>
  <si>
    <t>CNO Galvanistraat</t>
  </si>
  <si>
    <t>Westerhoffhuis Lunteren</t>
  </si>
  <si>
    <t>Gemeente Werf (uitgifte loket)</t>
  </si>
  <si>
    <t>Asakkerweg 6</t>
  </si>
  <si>
    <t>Lunteren</t>
  </si>
  <si>
    <t>Galvanistraat 9</t>
  </si>
  <si>
    <t>6716 AE</t>
  </si>
  <si>
    <t>Zandlaan 34</t>
  </si>
  <si>
    <t>Dorpsstraat 28</t>
  </si>
  <si>
    <t>6741 AL</t>
  </si>
  <si>
    <t>Asakkerweg 8</t>
  </si>
  <si>
    <t>Zandlaan 27</t>
  </si>
  <si>
    <t>6717 LN</t>
  </si>
  <si>
    <t>6717 LP</t>
  </si>
  <si>
    <t>Zandlaan 34 (wijkbeheer)</t>
  </si>
  <si>
    <t xml:space="preserve">Klomperweg 175 </t>
  </si>
  <si>
    <t>6741 PH</t>
  </si>
  <si>
    <t>Raadhuisstraat 117</t>
  </si>
  <si>
    <t>Bergstraat 4</t>
  </si>
  <si>
    <t>Raadhuisplein 2</t>
  </si>
  <si>
    <t>Horapark 4</t>
  </si>
  <si>
    <t>Molenstraat 80</t>
  </si>
  <si>
    <t>Horaplantsoen 2</t>
  </si>
  <si>
    <t>Totaal</t>
  </si>
  <si>
    <t>Huidige versie van het document en de spreadsheet is 2.11</t>
  </si>
  <si>
    <r>
      <rPr>
        <b/>
        <sz val="10"/>
        <color theme="1"/>
        <rFont val="Liberation Sans"/>
      </rPr>
      <t>Kolommen uitgelegd:</t>
    </r>
    <r>
      <rPr>
        <b/>
        <sz val="10"/>
        <color theme="1"/>
        <rFont val="Liberation Sans"/>
      </rPr>
      <t xml:space="preserve">
</t>
    </r>
    <r>
      <rPr>
        <sz val="10"/>
        <color theme="1"/>
        <rFont val="Ubuntu"/>
        <family val="2"/>
      </rPr>
      <t xml:space="preserve">
</t>
    </r>
    <r>
      <rPr>
        <b/>
        <sz val="10"/>
        <color theme="1"/>
        <rFont val="Liberation Sans"/>
      </rPr>
      <t>Index</t>
    </r>
    <r>
      <rPr>
        <sz val="10"/>
        <color theme="1"/>
        <rFont val="Ubuntu"/>
        <family val="2"/>
      </rPr>
      <t xml:space="preserve">: Verwijzing naar het meegeleverde document
</t>
    </r>
    <r>
      <rPr>
        <b/>
        <sz val="10"/>
        <color theme="1"/>
        <rFont val="Liberation Sans"/>
      </rPr>
      <t>Onderwerp</t>
    </r>
    <r>
      <rPr>
        <sz val="10"/>
        <color theme="1"/>
        <rFont val="Ubuntu"/>
        <family val="2"/>
      </rPr>
      <t xml:space="preserve">: Naam van het hoofdstuk uit meegeleverde document
</t>
    </r>
    <r>
      <rPr>
        <b/>
        <sz val="10"/>
        <color theme="1"/>
        <rFont val="Liberation Sans"/>
      </rPr>
      <t>Eis/Wens</t>
    </r>
    <r>
      <rPr>
        <sz val="10"/>
        <color theme="1"/>
        <rFont val="Ubuntu"/>
        <family val="2"/>
      </rPr>
      <t xml:space="preserve">: Of dit binnen de gemeente voor dit project als wens of eis geldt
</t>
    </r>
    <r>
      <rPr>
        <b/>
        <sz val="10"/>
        <color theme="1"/>
        <rFont val="Ubuntu"/>
        <family val="2"/>
      </rPr>
      <t xml:space="preserve">Aanvullende informatie: </t>
    </r>
    <r>
      <rPr>
        <sz val="10"/>
        <color theme="1"/>
        <rFont val="Ubuntu"/>
        <family val="2"/>
      </rPr>
      <t xml:space="preserve">Commentaar van Security personeel
</t>
    </r>
    <r>
      <rPr>
        <b/>
        <sz val="10"/>
        <color theme="1"/>
        <rFont val="Liberation Sans"/>
      </rPr>
      <t>Akkoord</t>
    </r>
    <r>
      <rPr>
        <sz val="10"/>
        <color theme="1"/>
        <rFont val="Ubuntu"/>
        <family val="2"/>
      </rPr>
      <t xml:space="preserve"> </t>
    </r>
    <r>
      <rPr>
        <b/>
        <sz val="10"/>
        <color theme="1"/>
        <rFont val="Liberation Sans"/>
      </rPr>
      <t>Opdrachtnemer</t>
    </r>
    <r>
      <rPr>
        <sz val="10"/>
        <color theme="1"/>
        <rFont val="Ubuntu"/>
        <family val="2"/>
      </rPr>
      <t xml:space="preserve">: Gaat de opdrachtnemer akkoord met de Eis/Wens?
</t>
    </r>
    <r>
      <rPr>
        <b/>
        <sz val="10"/>
        <color theme="1"/>
        <rFont val="Liberation Sans"/>
      </rPr>
      <t>Opmerking</t>
    </r>
    <r>
      <rPr>
        <sz val="10"/>
        <color theme="1"/>
        <rFont val="Ubuntu"/>
        <family val="2"/>
      </rPr>
      <t>: Uitleg m.b.t. de akkoordverklaring of niet akkoordverklaring.</t>
    </r>
  </si>
  <si>
    <t>Algemene voorwaarden</t>
  </si>
  <si>
    <t>4.4</t>
  </si>
  <si>
    <t>Zelflerende systemen en Artificiële Intelligentie</t>
  </si>
  <si>
    <t>4.5</t>
  </si>
  <si>
    <t>Autorisaties cloud2cloudkoppelingen</t>
  </si>
  <si>
    <t>Aansluiting op ADFS en/of Entra ID</t>
  </si>
  <si>
    <t>Verloopt direct van de MFP naar de mailserver van de gem. Ede.</t>
  </si>
  <si>
    <t>Vraag aan leverancier: Hoe wordt de on-prem apparatuur gemonitoord?</t>
  </si>
  <si>
    <t>We nemen geen SaaS dienst af dus n.v.t.</t>
  </si>
  <si>
    <t>Alles is on-premisses</t>
  </si>
  <si>
    <t>Locale gegevensopslag moet versleuteld zijn</t>
  </si>
  <si>
    <t>Verantwoordelijkheid van de gem. Ede. Alles draait on premisses.</t>
  </si>
  <si>
    <t>Vraag aan leverancier: Hoe wordt de on-prem apparatuur beheerd?</t>
  </si>
  <si>
    <t>Authenticatie verloopt direct via de AD van de gem Ede. Voor externe portalen geldt deze eis wel.</t>
  </si>
  <si>
    <t xml:space="preserve">We maken gebruik van meerdere (3) AD’s </t>
  </si>
  <si>
    <t>Netwerk en Security:
1 - De MFP’s dienen aangesloten  te worden op het TCP/IP LAN van de opdrachtgever met ondersteuning van 802.1x authenticatie en dat deze, zonder aanvullende apparatuur, anders dan een printserver, printopdrachten van alle werkplekken kan ontvangen. 
2 - De gemeente Ede gebruikt  de IEEE 802.1X-standaard  om de netwerktoegang te beheren, de machines en de daarbij behorende software dient compatibel te zijn.
3 - IP-adressen van de MFP worden middels gereserveerde IP nummers en daaraan gekoppelde MAC adressen via  DHCP toegewezen. 
4 - De apparatuur dient minimaal  100 Mbit/sec en bij voorkeur 1 Gbit/sec ethernet te ondersteunen. 
5 - De te leveren machines moeten zowel het IPv4 als het IPv6 protocol ondersteunen. 
6 -Bij de aanbieding en in het ontwerp moet rekening gehouden worden met de zonering en routering van het netwerk van de gemeente Ede. D.w.z. de printer server(s), clients en MFP’s zijn in verschillende netwerkzones geplaatst. De routering tussen de zones wordt uitgevoerd door de Firewalls van de gemeente Ede. 
7 -Alle communicatie met het netwerk van de gemeente dient middels beveiligde protocollen te verlopen. (bijv. HTTPS)</t>
  </si>
  <si>
    <r>
      <t xml:space="preserve">Het betreft hier het aanmelden op de MFP zelf.
1. De MFP moet voorzien zijn van een gebruikers-identificatiesysteem middels een geïntegreerde paslezer.
2. De paslezer dient geschikt te zijn voor het gebruik van Follow Me print software.
3. </t>
    </r>
    <r>
      <rPr>
        <sz val="11"/>
        <rFont val="Calibri"/>
        <family val="2"/>
      </rPr>
      <t>De paslezer werkt met het Mifare DESFire EV2 protocol. Daarnaast wordt Opdrachtnemer gevraagd om aan te geven met welke protocollen nog meer gewerkt kan worden.</t>
    </r>
    <r>
      <rPr>
        <sz val="11"/>
        <color theme="1"/>
        <rFont val="Calibri"/>
        <family val="2"/>
      </rPr>
      <t xml:space="preserve">
4. De functionaliteit van de MFP wordt pas vrijgegeven als de gebruiker zich bij de MFP heeft aangemeld. 
5. </t>
    </r>
    <r>
      <rPr>
        <sz val="11"/>
        <rFont val="Calibri"/>
        <family val="2"/>
      </rPr>
      <t>Er moet een mobile printing functie worden geboden ten behoeve van iPad en iPhone (iOS) gebruikers die verloopt middels Follow Me printing. M.a.w. ook deze print-opdrachten mogen na aanbieden van de pas (badge)) aan de printer verwerkt worden. Deze mogelijkheid moet afzonderlijk uit te schakelen zijn (niet voor alle gebruikers beschikbaar) en dient alleen via de infrastructuur van de Opdrachtgever te worden aangeboden. Koppelingen met externe diensten worden uitgesloten. (mprint@Ede.nl) Inschrijver wordt gevraagd welke oplossingen hiervoor beschikbaar zijn.</t>
    </r>
    <r>
      <rPr>
        <sz val="11"/>
        <color theme="1"/>
        <rFont val="Calibri"/>
        <family val="2"/>
      </rPr>
      <t xml:space="preserve">
6. Na een instelbare tijd dient de gebruiker automatisch uitgelogd te worden.</t>
    </r>
  </si>
  <si>
    <t>Zie uitwerking in PvE 2025 tabblad</t>
  </si>
  <si>
    <t>De lichtgroene blokken zijn onderdeel van de oplossing, waaraan zowel functionele als beheer- en technische eiden worden gesteld. Dze zwarte blokken betreffen overkoepelende randvoorwaarden waar aan voldaan moet worden en eisen met betrekking tot koppelvlakken met systemen waar op aangeslote moet worden.</t>
  </si>
  <si>
    <t>Het dondergroene vlak bakent de functionaliteit af welke direct zichtbaar is voor - en gebruikt wordt door de gebruiker.</t>
  </si>
  <si>
    <r>
      <t>1.1.1.</t>
    </r>
    <r>
      <rPr>
        <b/>
        <sz val="7"/>
        <color theme="1"/>
        <rFont val="Times New Roman"/>
        <family val="1"/>
      </rPr>
      <t xml:space="preserve">            </t>
    </r>
    <r>
      <rPr>
        <b/>
        <sz val="11"/>
        <color theme="1"/>
        <rFont val="Calibri"/>
        <family val="2"/>
        <scheme val="minor"/>
      </rPr>
      <t xml:space="preserve"> IST: toelichting op de huidige situatie</t>
    </r>
  </si>
  <si>
    <t>De huidige situatie m.b.t. Microsoft 365 moet opgedeeld worden in de twee Microsoft 365 tenants die door gemeente Ede in gebruik zijn:</t>
  </si>
  <si>
    <r>
      <t>·</t>
    </r>
    <r>
      <rPr>
        <sz val="7"/>
        <color theme="1"/>
        <rFont val="Times New Roman"/>
        <family val="1"/>
      </rPr>
      <t xml:space="preserve">         </t>
    </r>
    <r>
      <rPr>
        <sz val="11"/>
        <color theme="1"/>
        <rFont val="Calibri"/>
        <family val="2"/>
        <scheme val="minor"/>
      </rPr>
      <t>Gemeente Ede tenant “gemeenteede.onmicrosoft.com”;</t>
    </r>
  </si>
  <si>
    <r>
      <t>·</t>
    </r>
    <r>
      <rPr>
        <sz val="7"/>
        <color theme="1"/>
        <rFont val="Times New Roman"/>
        <family val="1"/>
      </rPr>
      <t xml:space="preserve">         </t>
    </r>
    <r>
      <rPr>
        <sz val="11"/>
        <color theme="1"/>
        <rFont val="Calibri"/>
        <family val="2"/>
        <scheme val="minor"/>
      </rPr>
      <t>Hosting tenant “ederegio.onmicrosoft.com”.</t>
    </r>
  </si>
  <si>
    <r>
      <t>1.1.1.1.</t>
    </r>
    <r>
      <rPr>
        <i/>
        <sz val="7"/>
        <color theme="1"/>
        <rFont val="Times New Roman"/>
        <family val="1"/>
      </rPr>
      <t xml:space="preserve">      </t>
    </r>
    <r>
      <rPr>
        <i/>
        <sz val="11"/>
        <color theme="1"/>
        <rFont val="Calibri"/>
        <family val="2"/>
        <scheme val="minor"/>
      </rPr>
      <t>Gemeente Ede tenant “gemeenteede.onmicrosoft.com”</t>
    </r>
  </si>
  <si>
    <t>Multifunctionele printers met Follow-me-Print</t>
  </si>
  <si>
    <t>De gemeente heeft in gemeentehuis, gemeentewerf, OddV en Werkkracht gestandaardiseerd op multifunctionele printers van Konica Minolta, met het Follow-me-Print principe.</t>
  </si>
  <si>
    <t>Printservers</t>
  </si>
  <si>
    <t>Voor het Follow-me-Print principe zijn Windows Server virtual machines ingericht als printserver. Deze printservers bewaren een printjob van een gebruiker in een veilige printqueue (YSoft SafeQ pasjessysteem). De printjob in de printqueue wordt vrij gegeven naar een printer, als de gebruiker bij desbetreffende printer het pasje tegen de printer houdt en daarmee inlogt in Active Directory.</t>
  </si>
  <si>
    <t>Citrix XenDesktop VDI</t>
  </si>
  <si>
    <t>Multifunctionele printers worden in de gepubliceerde virtuele desktop (Citrix XenDesktop) toegekend aan de gebruiker m.b.v. Ivanti Workspace Control. Omdat het hier Follow-me-Printers betreft is toekenning op basis van IP-adres of groep niet noodzakelijk. Elke gebruiker kan elke multifunctionele printer gebruiken m.b.v. een pasjessysteem dat toegang geeft tot de printers, lockers en deuren van afdelingen.</t>
  </si>
  <si>
    <t>Omdat het in de huidige situatie niet mogelijk is om op EDW-devices te printen naar de multifunctional printers van de gemeente, OddV of Werkkracht, kan het printen alleen uitgevoerd worden op een Citrix XenDesktop VDI virtuele desktop.</t>
  </si>
  <si>
    <r>
      <t>1.1.1.2.</t>
    </r>
    <r>
      <rPr>
        <i/>
        <sz val="7"/>
        <color theme="1"/>
        <rFont val="Times New Roman"/>
        <family val="1"/>
      </rPr>
      <t xml:space="preserve">      </t>
    </r>
    <r>
      <rPr>
        <i/>
        <sz val="11"/>
        <color theme="1"/>
        <rFont val="Calibri"/>
        <family val="2"/>
        <scheme val="minor"/>
      </rPr>
      <t>Hosting tenant “ederegio.onmicrosoft.com”</t>
    </r>
  </si>
  <si>
    <t>Voor de Hosting tenant “ederegio.onmicrosoft.com” geldt dezelfde configuratie als voor gemeente Ede tenant “gemeenteede.onmicrosoft.com”.</t>
  </si>
  <si>
    <r>
      <t>1.1.2.</t>
    </r>
    <r>
      <rPr>
        <b/>
        <sz val="7"/>
        <color theme="1"/>
        <rFont val="Times New Roman"/>
        <family val="1"/>
      </rPr>
      <t xml:space="preserve">            </t>
    </r>
    <r>
      <rPr>
        <b/>
        <sz val="11"/>
        <color theme="1"/>
        <rFont val="Calibri"/>
        <family val="2"/>
        <scheme val="minor"/>
      </rPr>
      <t>SOLL: toelichting op de gewenste situatie</t>
    </r>
  </si>
  <si>
    <r>
      <t>1.1.2.1.</t>
    </r>
    <r>
      <rPr>
        <i/>
        <sz val="7"/>
        <color theme="1"/>
        <rFont val="Times New Roman"/>
        <family val="1"/>
      </rPr>
      <t xml:space="preserve">      </t>
    </r>
    <r>
      <rPr>
        <i/>
        <sz val="11"/>
        <color theme="1"/>
        <rFont val="Calibri"/>
        <family val="2"/>
        <scheme val="minor"/>
      </rPr>
      <t>Gemeente Ede tenant “gemeenteede.onmicrosoft.com”</t>
    </r>
  </si>
  <si>
    <r>
      <t>·</t>
    </r>
    <r>
      <rPr>
        <sz val="7"/>
        <color theme="1"/>
        <rFont val="Times New Roman"/>
        <family val="1"/>
      </rPr>
      <t xml:space="preserve">         </t>
    </r>
    <r>
      <rPr>
        <sz val="11"/>
        <color theme="1"/>
        <rFont val="Calibri"/>
        <family val="2"/>
        <scheme val="minor"/>
      </rPr>
      <t>Specifying the number of copies to be printed;</t>
    </r>
  </si>
  <si>
    <r>
      <t>·</t>
    </r>
    <r>
      <rPr>
        <sz val="7"/>
        <color theme="1"/>
        <rFont val="Times New Roman"/>
        <family val="1"/>
      </rPr>
      <t xml:space="preserve">         </t>
    </r>
    <r>
      <rPr>
        <sz val="11"/>
        <color theme="1"/>
        <rFont val="Calibri"/>
        <family val="2"/>
        <scheme val="minor"/>
      </rPr>
      <t>Finishing options (stapling, hole punching, binding, and folding);</t>
    </r>
  </si>
  <si>
    <r>
      <t>·</t>
    </r>
    <r>
      <rPr>
        <sz val="7"/>
        <color theme="1"/>
        <rFont val="Times New Roman"/>
        <family val="1"/>
      </rPr>
      <t xml:space="preserve">         </t>
    </r>
    <r>
      <rPr>
        <sz val="11"/>
        <color theme="1"/>
        <rFont val="Calibri"/>
        <family val="2"/>
        <scheme val="minor"/>
      </rPr>
      <t>Different media sizes (e.g. A3, A4, letter, etc.);</t>
    </r>
  </si>
  <si>
    <r>
      <t>·</t>
    </r>
    <r>
      <rPr>
        <sz val="7"/>
        <color theme="1"/>
        <rFont val="Times New Roman"/>
        <family val="1"/>
      </rPr>
      <t xml:space="preserve">         </t>
    </r>
    <r>
      <rPr>
        <sz val="11"/>
        <color theme="1"/>
        <rFont val="Calibri"/>
        <family val="2"/>
        <scheme val="minor"/>
      </rPr>
      <t>Different media types (e.g. plain paper, photographic paper, transparency, etc.);</t>
    </r>
  </si>
  <si>
    <r>
      <t>·</t>
    </r>
    <r>
      <rPr>
        <sz val="7"/>
        <color theme="1"/>
        <rFont val="Times New Roman"/>
        <family val="1"/>
      </rPr>
      <t xml:space="preserve">         </t>
    </r>
    <r>
      <rPr>
        <sz val="11"/>
        <color theme="1"/>
        <rFont val="Calibri"/>
        <family val="2"/>
        <scheme val="minor"/>
      </rPr>
      <t>Specifying the input tray to draw media from;</t>
    </r>
  </si>
  <si>
    <r>
      <t>·</t>
    </r>
    <r>
      <rPr>
        <sz val="7"/>
        <color theme="1"/>
        <rFont val="Times New Roman"/>
        <family val="1"/>
      </rPr>
      <t xml:space="preserve">         </t>
    </r>
    <r>
      <rPr>
        <sz val="11"/>
        <color theme="1"/>
        <rFont val="Calibri"/>
        <family val="2"/>
        <scheme val="minor"/>
      </rPr>
      <t>Printing multiple pages on a single sheet. This includes the ability to specify the layout order of the printed pages;</t>
    </r>
  </si>
  <si>
    <r>
      <t>·</t>
    </r>
    <r>
      <rPr>
        <sz val="7"/>
        <color theme="1"/>
        <rFont val="Times New Roman"/>
        <family val="1"/>
      </rPr>
      <t xml:space="preserve">         </t>
    </r>
    <r>
      <rPr>
        <sz val="11"/>
        <color theme="1"/>
        <rFont val="Calibri"/>
        <family val="2"/>
        <scheme val="minor"/>
      </rPr>
      <t>Printing on both sides of a sheet;</t>
    </r>
  </si>
  <si>
    <r>
      <t>·</t>
    </r>
    <r>
      <rPr>
        <sz val="7"/>
        <color theme="1"/>
        <rFont val="Times New Roman"/>
        <family val="1"/>
      </rPr>
      <t xml:space="preserve">         </t>
    </r>
    <r>
      <rPr>
        <sz val="11"/>
        <color theme="1"/>
        <rFont val="Calibri"/>
        <family val="2"/>
        <scheme val="minor"/>
      </rPr>
      <t>Support for portrait and landscape orientations;</t>
    </r>
  </si>
  <si>
    <r>
      <t>·</t>
    </r>
    <r>
      <rPr>
        <sz val="7"/>
        <color theme="1"/>
        <rFont val="Times New Roman"/>
        <family val="1"/>
      </rPr>
      <t xml:space="preserve">         </t>
    </r>
    <r>
      <rPr>
        <sz val="11"/>
        <color theme="1"/>
        <rFont val="Calibri"/>
        <family val="2"/>
        <scheme val="minor"/>
      </rPr>
      <t>Printing in color, grayscale, or monochrome;</t>
    </r>
  </si>
  <si>
    <r>
      <t>·</t>
    </r>
    <r>
      <rPr>
        <sz val="7"/>
        <color theme="1"/>
        <rFont val="Times New Roman"/>
        <family val="1"/>
      </rPr>
      <t xml:space="preserve">         </t>
    </r>
    <r>
      <rPr>
        <sz val="11"/>
        <color theme="1"/>
        <rFont val="Calibri"/>
        <family val="2"/>
        <scheme val="minor"/>
      </rPr>
      <t>Printing in different qualities (e.g. draft, normal, high);</t>
    </r>
  </si>
  <si>
    <r>
      <t>·</t>
    </r>
    <r>
      <rPr>
        <sz val="7"/>
        <color theme="1"/>
        <rFont val="Times New Roman"/>
        <family val="1"/>
      </rPr>
      <t xml:space="preserve">         </t>
    </r>
    <r>
      <rPr>
        <sz val="11"/>
        <color theme="1"/>
        <rFont val="Calibri"/>
        <family val="2"/>
        <scheme val="minor"/>
      </rPr>
      <t>Different print resolutions (e.g. 300 DPI, 600 DPI);</t>
    </r>
  </si>
  <si>
    <r>
      <t>·</t>
    </r>
    <r>
      <rPr>
        <sz val="7"/>
        <color theme="1"/>
        <rFont val="Times New Roman"/>
        <family val="1"/>
      </rPr>
      <t xml:space="preserve">         </t>
    </r>
    <r>
      <rPr>
        <sz val="11"/>
        <color theme="1"/>
        <rFont val="Calibri"/>
        <family val="2"/>
        <scheme val="minor"/>
      </rPr>
      <t>Support for collation;</t>
    </r>
  </si>
  <si>
    <r>
      <t>·</t>
    </r>
    <r>
      <rPr>
        <sz val="7"/>
        <color theme="1"/>
        <rFont val="Times New Roman"/>
        <family val="1"/>
      </rPr>
      <t xml:space="preserve">         </t>
    </r>
    <r>
      <rPr>
        <sz val="11"/>
        <color theme="1"/>
        <rFont val="Calibri"/>
        <family val="2"/>
        <scheme val="minor"/>
      </rPr>
      <t>Scaling options (e.g. fit to page, stretch, etc.);</t>
    </r>
  </si>
  <si>
    <t>Voor het gebruik van (netwerk-)printers zijn 3 onderdelen noodzakelijk:</t>
  </si>
  <si>
    <r>
      <t>1.</t>
    </r>
    <r>
      <rPr>
        <sz val="7"/>
        <color theme="1"/>
        <rFont val="Times New Roman"/>
        <family val="1"/>
      </rPr>
      <t xml:space="preserve">       </t>
    </r>
    <r>
      <rPr>
        <sz val="11"/>
        <color theme="1"/>
        <rFont val="Calibri"/>
        <family val="2"/>
        <scheme val="minor"/>
      </rPr>
      <t xml:space="preserve">Een </t>
    </r>
    <r>
      <rPr>
        <b/>
        <sz val="11"/>
        <color theme="1"/>
        <rFont val="Calibri"/>
        <family val="2"/>
        <scheme val="minor"/>
      </rPr>
      <t>Printer Port</t>
    </r>
    <r>
      <rPr>
        <sz val="11"/>
        <color theme="1"/>
        <rFont val="Calibri"/>
        <family val="2"/>
        <scheme val="minor"/>
      </rPr>
      <t>: met een Printer Port wordt vanaf een client device, bv. een laptop of een print server, verbinding gelegd over het netwerk, met TCP/IP en een IP-adres, met een netwerkprinter;</t>
    </r>
  </si>
  <si>
    <r>
      <t>3.</t>
    </r>
    <r>
      <rPr>
        <sz val="7"/>
        <color theme="1"/>
        <rFont val="Times New Roman"/>
        <family val="1"/>
      </rPr>
      <t xml:space="preserve">       </t>
    </r>
    <r>
      <rPr>
        <sz val="11"/>
        <color theme="1"/>
        <rFont val="Calibri"/>
        <family val="2"/>
        <scheme val="minor"/>
      </rPr>
      <t xml:space="preserve">De </t>
    </r>
    <r>
      <rPr>
        <b/>
        <sz val="11"/>
        <color theme="1"/>
        <rFont val="Calibri"/>
        <family val="2"/>
        <scheme val="minor"/>
      </rPr>
      <t>Printer</t>
    </r>
    <r>
      <rPr>
        <sz val="11"/>
        <color theme="1"/>
        <rFont val="Calibri"/>
        <family val="2"/>
        <scheme val="minor"/>
      </rPr>
      <t>: afhankelijk van rechten op een printer wordt een printer geïnstalleerd. De printer gebruikt de Printer Driver en de Printer Port om te communiceren met de printer;</t>
    </r>
  </si>
  <si>
    <r>
      <t>4.</t>
    </r>
    <r>
      <rPr>
        <sz val="7"/>
        <color theme="1"/>
        <rFont val="Times New Roman"/>
        <family val="1"/>
      </rPr>
      <t xml:space="preserve">       </t>
    </r>
    <r>
      <rPr>
        <sz val="11"/>
        <color theme="1"/>
        <rFont val="Calibri"/>
        <family val="2"/>
        <scheme val="minor"/>
      </rPr>
      <t xml:space="preserve">De </t>
    </r>
    <r>
      <rPr>
        <b/>
        <sz val="11"/>
        <color theme="1"/>
        <rFont val="Calibri"/>
        <family val="2"/>
        <scheme val="minor"/>
      </rPr>
      <t>Standaard Printer</t>
    </r>
    <r>
      <rPr>
        <sz val="11"/>
        <color theme="1"/>
        <rFont val="Calibri"/>
        <family val="2"/>
        <scheme val="minor"/>
      </rPr>
      <t>: de printer die als standaard (default) staat ingesteld waarmee altijd geprint wordt, als de gebruiker zelf geen andere printer selecteert.</t>
    </r>
  </si>
  <si>
    <t>Azure Universal Print is gebaseerd op het Internet Printing Protocol (IPP).</t>
  </si>
  <si>
    <t>Lijst van ondersteunde print opties :</t>
  </si>
  <si>
    <t>·         Label printing is currently limited to printing PDF documents .</t>
  </si>
  <si>
    <r>
      <t xml:space="preserve">STORINGEN
Onder een storing wordt verstaan:
1 - Een (hinderlijke) onderbreking of belemmering van het functioneren van (delen van) de apparatuur, dan wel vlekken of strepen die niet voorkomen op het digitale of papieren origineel;
</t>
    </r>
    <r>
      <rPr>
        <sz val="11"/>
        <rFont val="Calibri"/>
        <family val="2"/>
      </rPr>
      <t xml:space="preserve">2 - Een afwijking van de kwaliteit van de afdrukken ten opzichte van de proefsets die tijdens de Proof of Concept zijn gemaakt.
Dit betekent onder andere dat een geconstateerde en gemelde storende afwijking van de afdrukkwaliteit op de door opdrachtnemer geleverde apparatuur, wordt aangemerkt als een storing. Ook het niet werken van een functie (bijvoorbeeld scannen), terwijl de andere functies, zoals printen wel werken, wordt aangemerkt als een storing.
Storingen die niet te wijten zijn aan het apparaat, danwel de software of de opdrachtnemer worden, evenals het correctief onderhoud hierop, niet meegenomen in de vaststelling van het beschikbaarheidspercentage.
3) Indien een MFP meer dan 2 keer in één jaar storing vertoond, zal Opdrachtnemer de machine vrijblijvend (kosteloos) vervangen.
</t>
    </r>
  </si>
  <si>
    <t>IAM systeem (Identity en Access Management:
1.	Ten behoeve van overnemen van gebruikersgegevens (o.a. e-mail adres) dient aangesloten te worden op de Active Directory van gemeente Ede. 
2.	Toekomstige ontwikkeling op het gebied van IAM SYSTEEM dient tevens ondersteund te worden: To be implemented Implementatie van Entra-ID.</t>
  </si>
  <si>
    <t>beheer en monitoring:
1 - De opdrachtnemer is verantwoordelijk voor het beheren en preventief en correctief onderhouden van de MFP apparatuur en alle bijbehorende software producten (printerdrivers, printerserver, follow-me software, beheerapplicaties, rapportages, etc.).
2 - De MFP’s dienen storingen en standaard onderhoudsactiviteiten (bijvullen papier, vervangen toner, nietjes, etc.) proactief te melden aan beheerorganisatie van opdrachtgever en aan opdrachtnemer. Opdrachtnemer voorziet de gemeente van een buffer voor het vervangen van toners en nietjes
3 - Ten behoeve van meldingen en signaleringen naar de opdrachtnemer wordt een verbinding altijd van binnen naar buiten opgebouwd, en nooit van buiten naar binnen. Bij voorkeur wordt gebruik gemaakt van de mail functionaliteit of de beheerapplicatie. Deze meldingen en signaleringen worden eveneens bedrijfsklaar opgeleverd als onderdeel van de realisatie.
4 - In geval van storingen: Opdrachtnemer registreert het tijdstip van de aanvang en de duur dat een MFP in storing is en legt dat digitaal vast.
5 - Op basis van storingen en trends voert opdrachtnemer het onderhoudsschema uit en levert -proactief- alle noodzakelijke vervangingsonderdelen en verbruiksmaterialen, uitgezonderd papier.
6 - Ten behoeve van remote beheer door opdrachtnemer stelt gemeente Ede een beheeraccount ter beschikking.</t>
  </si>
  <si>
    <t>File System's:
1 - Huidige FILE  SYSTEEM: Windows fileshares
2 -  Nutanix AFS en Onedrive for Business en MS-Sharepoint</t>
  </si>
  <si>
    <t>Akkoord Ja / Nee</t>
  </si>
  <si>
    <t>Beheer- technisch:  de bestandsopslag functionaliteit van de MFP moet kunnen koppelen met/gebruik maken van het file systeem van de opdrachtgever. Data moet binnen de systemen van de opdrachtgever blijven.</t>
  </si>
  <si>
    <t>57.1</t>
  </si>
  <si>
    <t>57.2</t>
  </si>
  <si>
    <t>POC na voorlopige gunning</t>
  </si>
  <si>
    <t>DAP</t>
  </si>
  <si>
    <t>MFP</t>
  </si>
  <si>
    <t>In geval van storing geeft de machine de gebruiker visuele ondersteuning hoe de storing te verhelpen</t>
  </si>
  <si>
    <t>Bij gebruik van de directe bediening op de MFP dienen - afhankelijk van de gebruikte functionaliteit (printen, kopiëren, scannen)- alle INVOER en UITVOER functieopties beschikbaar te zijn.</t>
  </si>
  <si>
    <t>Multi Functional Printer</t>
  </si>
  <si>
    <t>In Bovenstaande figuur wordt schematisch weergegeven wat de hoofd componenten van de gevraagde MFP oplossing zijn. Op basis van deze hoofdcomponenten woren de eisen en wensen geformuleerd.</t>
  </si>
  <si>
    <t>Cloud EDW architectuur  Zie Tabblad Architectuur, punt SOLL 1.1.2</t>
  </si>
  <si>
    <t xml:space="preserve">De opdrachtgever mag gedurende de looptijd van het contract kosteloos maximaal 10 type Full machines inleveren, met bijbehorende verlaging van de maandfactuur. </t>
  </si>
  <si>
    <t>Algemene Eisen</t>
  </si>
  <si>
    <t xml:space="preserve">De opdrachtgever mag gedurende de looptijd van het contract kosteloos maximaal 5 type Small machines inleveren, met bijbehorende verlaging van de maandfactuur. </t>
  </si>
  <si>
    <t>Beheer Technische Eisen:
1 - Opdrachtnemer is verantwoordelijk voor levering, configuratie, aanpassing en ondersteuning van printerdrivers voor de door Opdrachtgever gebruikte besturingssystemen en desktopbrokers.
2 - De printerdriver dient over de mogelijkheid te beschikken om vóór, dan wel tijdens de installatie op de printservers, specifieke driver-instellingen in te stellen (zowel default settings als blokkeren van specifieke functies). 
3 - De printerdrivers zijn beschikbaar voor 
3.1 - Desktop OS-en W11,  64 bits (en toekomstige hogere versies);
3.2 - Server OS-en, W2019, W2022 (en hogere versies);
3.3 - Zijn tevens SBC en VDI compliant;</t>
  </si>
  <si>
    <t>Wens</t>
  </si>
  <si>
    <t>Beheer- technisch:  de mailfunctionaliteit van de MFP moet kunnen koppelen met/gebruik maken van het mailsysteem van de opdrachtgever.
Zie ook Tab Security invulsheet 2.11 punt 5.3.</t>
  </si>
  <si>
    <t>Beheerapplicatie: Voor de beheerapplicatie wordt een gestandaardiseerde, volgens de richtlijnen van opdrachtgever ingerichte,  virtuele Windowsserver 2022/2025 beschikbaar gesteld door de opdrachtgever. Aanvullende software producten ten behoeve van de beheerapplicatie dienen meegeleverd en geoffreerd te worden. De beheerapplicatie moet gebruiksklaar opgeleverd worden.</t>
  </si>
  <si>
    <t xml:space="preserve">Planning en organisatie: 
1 - Opdrachtnemer stelt een door Opdrachtgever goed te keuren plan van aanpak (PvA)voor de installatie, implementatie en migratie op. Het plan moet twee weken voor aanvang van de installatie, implementatie en migratie door Opdrachtgever zijn goedgekeurd. 
2 - In het PvA dient onder andere te worden ingegaan op de planning, de in te zetten functionarissen, de benodigde capaciteit van Opdrachtgever en eventuele te voorziene knelpunten en risico’s. 
3 - Als onderdeel van de aanbieding dienen inschrijvers al een eerste concept-implementatieplan in te dienen.
4 - De installatie, implementatie dient in overleg met de opdrachtgever  maar uiterlijk juni 2026 plaats te vinden.
5 - Opdrachtgever stelt een projectverantwoordelijke aan. 
6 - Opdrachtnemer dient een projectleider aan te stellen die verantwoordelijk is voor zowel de POC als de uitrol. 
7 - De projectleider dient te beschikken over adequate competenties en voldoende bevoegdheden om zijn taak uit te voeren. 
8 -De projectleider dient de Nederlandse taal vloeiend in woord en geschrift te beheersen.
De inzet van Opdrachtgever in het kader van de implementatie zal beperkt zijn tot slechts hetgeen de verantwoordelijkheid is van Opdrachtgever:
A - Gemeente Ede verstrekt een lijst met IP-adressen voor de nieuwe aansluitingen.
B -Gemeente Ede meldt elke MFP in de automatiseringsomgeving  van gemeente Ede aan zodra opdrachtnemer aangeeft dat de machine gereed is voor ingebruikname.
C - Opdrachtgever zal bij de uitrol de monteur begeleiden en wegwijs maken in het gebouw.
D - De tijd voor migratie van een MFP, dat wil zeggen de tijd tussen het uitbedrijf stellen voor gebruikers van een bestaande MFP tot ingebruikstelling voor gebruikers van de nieuwe MFP, bedraagt ten hoogste 90 minuten. 
E -Nadat het implementatieplan in overleg met opdrachtgever is goedgekeurd, zal opdrachtgever zorgen voor de communicatie voorafgaand aan de implementatie/uitrol en ervoor zorg dragen dat medewerkers zijn geïnformeerd over de implementatie en het feit dat er gedurende korte periode geen MFP’s op de afdeling beschikbaar zullen zijn. </t>
  </si>
  <si>
    <t>Training, Opleiding en instructie:
Opdrachtnemer dient een aantal medewerkers te trainen/instrueren op de volgende onderdelen:
1.1 - Complete hardware en software training;
1.2 - Training op het gebruik van de beheertool en het verhelpen van eenvoudige problemen om systemen zo snel mogelijk weer operationeel te krijgen;
1.3 - Training gericht op een duurzaam gebruik van het apparatuur;
1.4 -Training om eenvoudige vragen eenvoudig en snel af te handelen.
1.5 -Training voor alle te vervangen verbruiks materialen. (op locatie, visuele (plaatjes) documentatie</t>
  </si>
  <si>
    <t>Einde inzet MFP
1 - Bij einde inzet van een MFP neemt opdrachtnemer het apparaat in en draagt zorg voor verwijdering van de locatie van Opdrachtgever zonder dat hier voor Opdrachtgever kosten aan verbonden zijn.
2 - Opdrachtnemer vernietigt of wist de opslag media conform de NIST 800-88 norm van een MFP die retour wordt genomen. Conform de Purge methode die toepasselijk is voor het type opslag dat gebruikt word, volgens de NIST Special Publication 800-88. Tabellen op vanaf pagina 27. Onder geen beding mag informatie van Opdrachtgever zich op het opslag medium bevinden. Inschrijver verstrekt binnen een maand na retourname een certificaat waarin vermeld staat dat de opslag mediaveilig zijn gewist of vernietigd conform bovengenoemde norm</t>
  </si>
  <si>
    <t>Mail System:
1 - Huidige MAIL SYSTEEM: Microsoft Exchange  subscription edition (on premise) en exchange online en Fortinetmail. Let op Aansluitvoorwaarden hoofdstuk 5. 3.
2 - EDW platform: wordt geüpgraded naar O365 Microsoft Exchange online. Het systeem moet voorbereid zijn op gebruik van TLS , encryptie en authenticatie van de mailverbinding. Let op Aansluitvoorwaarden hoofdstuk 5. 3.</t>
  </si>
  <si>
    <t>Volgt de archiefwet met betrekking tot snelheid en prestaties</t>
  </si>
  <si>
    <t>Software ondersteunt meerdere talen en herkent dialiecten</t>
  </si>
  <si>
    <t>Software herkent handgeschreven teksten</t>
  </si>
  <si>
    <t xml:space="preserve">Software herkent teksten en voegt automatisch een OCR laag toe.
</t>
  </si>
  <si>
    <t>57.3</t>
  </si>
  <si>
    <t>57.4</t>
  </si>
  <si>
    <r>
      <t xml:space="preserve">Functioneel:.
1 - Scannen moet mogelijk zijn in zowel zwart/wit als kleur, dit ter keuze van de gebruiker.
2 - Het moet mogelijk zijn meerdere pagina’s - ook dubbelzijdig- in één scanopdracht te scannen, waarbij de pagina’s in de zelfde aangeboden volgorde in één PDF) bestand terecht komen. 
3 - Scan to JPEG en PDF, PDF/A, TIFF is mogelijk zonder aanvullende software met de mogelijkheid dit uit te zetten.
4 - OCR dient als een geïntegreerde functie aangeboden te worden. De data </t>
    </r>
    <r>
      <rPr>
        <sz val="11"/>
        <rFont val="Calibri"/>
        <family val="2"/>
      </rPr>
      <t>dient lokaal te blijven.</t>
    </r>
    <r>
      <rPr>
        <sz val="11"/>
        <color theme="1"/>
        <rFont val="Calibri"/>
        <family val="2"/>
      </rPr>
      <t xml:space="preserve">
5 - Gescande documenten kunnen als volgt worden verwerkt.
5.1 - Scan2mail: Versturen vanaf de MFP via het MAIL SYSTEEM   naar een of meer mail-adressen;
5.1.1 - Default instelling is dat de scan verzonden wordt naar het mailadres van de gebruiker; de gebruiker hoeft dit niet separaat in te voeren, want dit volgt uit de Follow Me functionaliteit.
5.2. - Opslaan op een bestandslocatie via het FILE SYSTEEM   op een door de opdrachtgever opgegeven locatie. Als er opgegeven wordt dat bestanden in de home directory op geslagen moeten worden, dient het systeem dit uit de Active Directory HomeDirectory attribuut te halen;</t>
    </r>
  </si>
  <si>
    <t>Herstelclausule:
Bij het niet naleven van de afgesproken termijnen en voorwaarden, wordt de opdrachtnemer schriftelijk in gebreke gesteld en krijgt hij de kans tot herstel.
Indien het verzuim voortduurt, kan de opdrachtgever een compensatie van één maandtermijn van de MFP per week rekenen, met een maximum van 10 werkdagen.
Blijft herstel uit, dan kan de overeenkomst worden beëindigd, zonder verlies van het recht op schadevergoeding. Partijen streven naar een oplossing in goed overleg.</t>
  </si>
  <si>
    <t>Printopdracht gaat naar de lokale SafeQ printqueu</t>
  </si>
  <si>
    <t>SafeQ Server / Appliance (On-Prem)</t>
  </si>
  <si>
    <t>• Centrale component in het gemeentelijk datacenter.</t>
  </si>
  <si>
    <t>• Beheert alle printqueues, job storage en policies.</t>
  </si>
  <si>
    <t>• Integreert met Active Directory/LDAP voor authenticatie en autorisatie.</t>
  </si>
  <si>
    <t>• Houdt logging, rapportage en kostenallocatie bij.</t>
  </si>
  <si>
    <t>Gebruiker / Device
Medewerker kiest “Print” vanaf pc/laptop (Windows, macOS, Linux) of mobiel device (via lokale printdriver).</t>
  </si>
  <si>
    <t>Netwerk / Beveiliging</t>
  </si>
  <si>
    <t>• Al het verkeer blijft binnen het gemeentelijke netwerk.</t>
  </si>
  <si>
    <t>• Geen cloudverbinding of hybrid trust.</t>
  </si>
  <si>
    <t>• ZTNA  als privé access-laag naar de lokale SafeQ-omgeving.</t>
  </si>
  <si>
    <t>Printers / MFD’s (On-Prem)</t>
  </si>
  <si>
    <t>• YSoft SafeQ client of embedded terminal draait op de MFD’s.</t>
  </si>
  <si>
    <t>• Medewerker authenticeert zich op de printer (pincode, badge, AD login).</t>
  </si>
  <si>
    <t>• SafeQ server geeft vrij welke jobs deze gebruiker mag afdrukken.</t>
  </si>
  <si>
    <t>• Job wordt lokaal vanuit SafeQ queue naar de printer gestuurd.</t>
  </si>
  <si>
    <t>.</t>
  </si>
  <si>
    <r>
      <t>2.</t>
    </r>
    <r>
      <rPr>
        <sz val="7"/>
        <color theme="1"/>
        <rFont val="Times New Roman"/>
        <family val="1"/>
      </rPr>
      <t xml:space="preserve">       </t>
    </r>
    <r>
      <rPr>
        <sz val="11"/>
        <color theme="1"/>
        <rFont val="Calibri"/>
        <family val="2"/>
        <scheme val="minor"/>
      </rPr>
      <t xml:space="preserve">Een </t>
    </r>
    <r>
      <rPr>
        <b/>
        <sz val="11"/>
        <color theme="1"/>
        <rFont val="Calibri"/>
        <family val="2"/>
        <scheme val="minor"/>
      </rPr>
      <t>Printer Driver</t>
    </r>
    <r>
      <rPr>
        <sz val="11"/>
        <color theme="1"/>
        <rFont val="Calibri"/>
        <family val="2"/>
        <scheme val="minor"/>
      </rPr>
      <t>: Print driver software van de fabrikant van de printer</t>
    </r>
  </si>
  <si>
    <t xml:space="preserve">Printerdrivers voor Windows 10 en 11, Mac Ios/OS Linux en android. Ondersteuning release versie -1. </t>
  </si>
  <si>
    <t>Doelen A-1 (bedrijfsarts)</t>
  </si>
  <si>
    <t xml:space="preserve">Doelen A-2 </t>
  </si>
  <si>
    <t>Gemeentewerf G1</t>
  </si>
  <si>
    <t>Gemeentewerf Loods</t>
  </si>
  <si>
    <t>Horapark 4 ODDV</t>
  </si>
  <si>
    <t>Manenberg MB</t>
  </si>
  <si>
    <t>Manenberg MC</t>
  </si>
  <si>
    <t>Manenberg MF</t>
  </si>
  <si>
    <t>Raadhuis A-2</t>
  </si>
  <si>
    <t>Raadhuis A-4</t>
  </si>
  <si>
    <t xml:space="preserve">Raadhuis B-1 </t>
  </si>
  <si>
    <t>Raadhuis C-1</t>
  </si>
  <si>
    <t>Raadhuis 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</si>
</sst>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color rgb="FF000000"/>
      <name val="Arial"/>
      <family val="2"/>
    </font>
    <font>
      <sz val="11"/>
      <color theme="1"/>
      <name val="Calibri"/>
      <family val="2"/>
    </font>
    <font>
      <sz val="8"/>
      <name val="Calibri"/>
      <family val="2"/>
      <scheme val="minor"/>
    </font>
    <font>
      <sz val="11"/>
      <color rgb="FFFF0000"/>
      <name val="Calibri"/>
      <family val="2"/>
      <scheme val="minor"/>
    </font>
    <font>
      <b/>
      <sz val="11"/>
      <color theme="0"/>
      <name val="Calibri"/>
      <family val="2"/>
    </font>
    <font>
      <sz val="11"/>
      <name val="Calibri"/>
      <family val="2"/>
    </font>
    <font>
      <b/>
      <sz val="11"/>
      <color theme="1"/>
      <name val="Calibri"/>
      <family val="2"/>
      <scheme val="minor"/>
    </font>
    <font>
      <u/>
      <sz val="11"/>
      <color theme="1"/>
      <name val="Calibri"/>
      <family val="2"/>
    </font>
    <font>
      <i/>
      <sz val="11"/>
      <color theme="1"/>
      <name val="Calibri"/>
      <family val="2"/>
    </font>
    <font>
      <sz val="11"/>
      <name val="Calibri"/>
      <family val="2"/>
      <scheme val="minor"/>
    </font>
    <font>
      <sz val="11"/>
      <color rgb="FFFF0000"/>
      <name val="Calibri"/>
      <family val="2"/>
    </font>
    <font>
      <sz val="11"/>
      <color rgb="FFFF0000"/>
      <name val="Calibri Light"/>
      <family val="2"/>
    </font>
    <font>
      <sz val="10"/>
      <color theme="1"/>
      <name val="Ubuntu"/>
      <family val="2"/>
    </font>
    <font>
      <b/>
      <sz val="10"/>
      <color theme="1"/>
      <name val="Ubuntu"/>
      <family val="2"/>
    </font>
    <font>
      <b/>
      <sz val="10"/>
      <color theme="1"/>
      <name val="Liberation Sans"/>
    </font>
    <font>
      <b/>
      <sz val="18"/>
      <color theme="1"/>
      <name val="Ubuntu"/>
      <family val="2"/>
    </font>
    <font>
      <u/>
      <sz val="11"/>
      <color theme="10"/>
      <name val="Calibri"/>
      <family val="2"/>
      <scheme val="minor"/>
    </font>
    <font>
      <b/>
      <sz val="7"/>
      <color theme="1"/>
      <name val="Times New Roman"/>
      <family val="1"/>
    </font>
    <font>
      <sz val="11"/>
      <color theme="1"/>
      <name val="Symbol"/>
      <family val="1"/>
      <charset val="2"/>
    </font>
    <font>
      <sz val="7"/>
      <color theme="1"/>
      <name val="Times New Roman"/>
      <family val="1"/>
    </font>
    <font>
      <i/>
      <sz val="11"/>
      <color theme="1"/>
      <name val="Calibri"/>
      <family val="2"/>
      <scheme val="minor"/>
    </font>
    <font>
      <i/>
      <sz val="7"/>
      <color theme="1"/>
      <name val="Times New Roman"/>
      <family val="1"/>
    </font>
    <font>
      <vertAlign val="superscript"/>
      <sz val="8"/>
      <color theme="1"/>
      <name val="Verdana"/>
      <family val="2"/>
    </font>
    <font>
      <sz val="10"/>
      <color theme="1"/>
      <name val="Arial"/>
      <family val="2"/>
    </font>
  </fonts>
  <fills count="11">
    <fill>
      <patternFill patternType="none"/>
    </fill>
    <fill>
      <patternFill patternType="gray125"/>
    </fill>
    <fill>
      <patternFill patternType="solid">
        <fgColor theme="4"/>
        <bgColor indexed="64"/>
      </patternFill>
    </fill>
    <fill>
      <patternFill patternType="solid">
        <fgColor rgb="FFB4C7DC"/>
        <bgColor rgb="FFB4C7DC"/>
      </patternFill>
    </fill>
    <fill>
      <patternFill patternType="solid">
        <fgColor rgb="FFDDDDDD"/>
        <bgColor rgb="FFDDDDDD"/>
      </patternFill>
    </fill>
    <fill>
      <patternFill patternType="solid">
        <fgColor rgb="FFBBE33D"/>
        <bgColor rgb="FFBBE33D"/>
      </patternFill>
    </fill>
    <fill>
      <patternFill patternType="solid">
        <fgColor theme="8"/>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7" fillId="0" borderId="0" applyNumberFormat="0" applyFill="0" applyBorder="0" applyAlignment="0" applyProtection="0"/>
  </cellStyleXfs>
  <cellXfs count="141">
    <xf numFmtId="0" fontId="0" fillId="0" borderId="0" xfId="0"/>
    <xf numFmtId="0" fontId="0" fillId="0" borderId="0" xfId="0" applyFont="1" applyAlignment="1">
      <alignment vertical="top"/>
    </xf>
    <xf numFmtId="0" fontId="0" fillId="0" borderId="0" xfId="0" applyAlignment="1">
      <alignment vertical="top" wrapText="1"/>
    </xf>
    <xf numFmtId="0" fontId="0" fillId="0" borderId="0" xfId="0" applyAlignment="1">
      <alignment vertical="top"/>
    </xf>
    <xf numFmtId="0" fontId="2" fillId="0" borderId="0" xfId="0" applyFont="1"/>
    <xf numFmtId="0" fontId="2" fillId="0" borderId="0" xfId="0" applyFont="1" applyAlignment="1">
      <alignment horizontal="left" indent="1"/>
    </xf>
    <xf numFmtId="0" fontId="2" fillId="0" borderId="1" xfId="0" applyFont="1" applyBorder="1" applyProtection="1">
      <protection locked="0"/>
    </xf>
    <xf numFmtId="0" fontId="2" fillId="0" borderId="1" xfId="0" applyFont="1" applyBorder="1" applyAlignment="1">
      <alignment horizontal="center" vertical="top"/>
    </xf>
    <xf numFmtId="0" fontId="2" fillId="0" borderId="1" xfId="0" applyFont="1" applyBorder="1" applyAlignment="1" applyProtection="1">
      <alignment vertical="top"/>
      <protection locked="0"/>
    </xf>
    <xf numFmtId="0" fontId="2" fillId="0" borderId="1" xfId="0" applyFont="1" applyBorder="1" applyAlignment="1">
      <alignment horizontal="left" vertical="top" wrapText="1"/>
    </xf>
    <xf numFmtId="0" fontId="2" fillId="0" borderId="1" xfId="0" applyFont="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1" xfId="0" applyFont="1" applyFill="1" applyBorder="1" applyAlignment="1">
      <alignment horizontal="center" vertical="top"/>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top"/>
      <protection locked="0"/>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pplyProtection="1">
      <alignment horizontal="left" vertical="top"/>
      <protection locked="0"/>
    </xf>
    <xf numFmtId="0" fontId="0" fillId="0" borderId="0" xfId="0" applyFont="1"/>
    <xf numFmtId="0" fontId="0" fillId="0" borderId="1" xfId="0" applyFont="1" applyBorder="1"/>
    <xf numFmtId="0" fontId="0"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center" vertical="center"/>
    </xf>
    <xf numFmtId="0" fontId="0" fillId="0" borderId="1" xfId="0" applyFont="1" applyFill="1" applyBorder="1" applyAlignment="1">
      <alignment vertical="top"/>
    </xf>
    <xf numFmtId="0" fontId="5" fillId="6" borderId="0" xfId="0" applyFont="1" applyFill="1"/>
    <xf numFmtId="0" fontId="2" fillId="0" borderId="1" xfId="0" applyFont="1" applyFill="1" applyBorder="1" applyAlignment="1" applyProtection="1">
      <alignment vertical="top"/>
      <protection locked="0"/>
    </xf>
    <xf numFmtId="0" fontId="0" fillId="0" borderId="0" xfId="0" applyAlignment="1">
      <alignment horizontal="left" vertical="top"/>
    </xf>
    <xf numFmtId="0" fontId="7" fillId="8" borderId="11" xfId="0" applyFont="1" applyFill="1" applyBorder="1" applyAlignment="1">
      <alignment horizontal="center" vertical="top"/>
    </xf>
    <xf numFmtId="0" fontId="7" fillId="8" borderId="7" xfId="0" applyFont="1" applyFill="1" applyBorder="1" applyAlignment="1">
      <alignment horizontal="left" vertical="top"/>
    </xf>
    <xf numFmtId="0" fontId="7" fillId="8" borderId="8" xfId="0" applyFont="1" applyFill="1" applyBorder="1" applyAlignment="1">
      <alignment horizontal="center" vertical="top"/>
    </xf>
    <xf numFmtId="0" fontId="7" fillId="7" borderId="7" xfId="0" applyFont="1" applyFill="1" applyBorder="1" applyAlignment="1">
      <alignment horizontal="left" vertical="top" wrapText="1"/>
    </xf>
    <xf numFmtId="0" fontId="7" fillId="7" borderId="8" xfId="0" applyFont="1" applyFill="1" applyBorder="1" applyAlignment="1">
      <alignment horizontal="center" vertical="top" wrapText="1"/>
    </xf>
    <xf numFmtId="0" fontId="7" fillId="7" borderId="8" xfId="0" applyFont="1" applyFill="1" applyBorder="1" applyAlignment="1">
      <alignment horizontal="left" vertical="top" wrapText="1"/>
    </xf>
    <xf numFmtId="0" fontId="7" fillId="7" borderId="11" xfId="0" applyFont="1" applyFill="1" applyBorder="1" applyAlignment="1">
      <alignment horizontal="center" vertical="top" wrapText="1"/>
    </xf>
    <xf numFmtId="0" fontId="0" fillId="0" borderId="9" xfId="0" applyBorder="1" applyAlignment="1">
      <alignment horizontal="left" vertical="top"/>
    </xf>
    <xf numFmtId="0" fontId="0" fillId="0" borderId="1"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10" fillId="0" borderId="10" xfId="0" applyFont="1" applyBorder="1" applyAlignment="1">
      <alignment horizontal="center" vertical="top"/>
    </xf>
    <xf numFmtId="0" fontId="7" fillId="9" borderId="12" xfId="0" applyFont="1" applyFill="1" applyBorder="1" applyAlignment="1">
      <alignment horizontal="left" vertical="top"/>
    </xf>
    <xf numFmtId="0" fontId="11" fillId="0" borderId="1" xfId="0" applyFont="1" applyFill="1" applyBorder="1" applyAlignment="1">
      <alignment horizontal="left" vertical="top" wrapText="1"/>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Border="1" applyAlignment="1" applyProtection="1">
      <alignment wrapText="1"/>
      <protection locked="0"/>
    </xf>
    <xf numFmtId="0" fontId="2"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2" fillId="0" borderId="1" xfId="0" quotePrefix="1" applyFont="1" applyFill="1" applyBorder="1" applyAlignment="1">
      <alignment vertical="top" wrapText="1"/>
    </xf>
    <xf numFmtId="0" fontId="2" fillId="0" borderId="1" xfId="0" applyFont="1" applyFill="1" applyBorder="1" applyAlignment="1" applyProtection="1">
      <alignment horizontal="center" vertical="top"/>
      <protection locked="0"/>
    </xf>
    <xf numFmtId="0" fontId="11" fillId="0" borderId="1" xfId="0" applyFont="1" applyBorder="1" applyAlignment="1" applyProtection="1">
      <alignment vertical="top" wrapText="1"/>
      <protection locked="0"/>
    </xf>
    <xf numFmtId="0" fontId="7" fillId="7" borderId="8" xfId="0" applyFont="1" applyFill="1" applyBorder="1" applyAlignment="1">
      <alignment horizontal="left" vertical="top"/>
    </xf>
    <xf numFmtId="0" fontId="0" fillId="0" borderId="15" xfId="0" applyBorder="1" applyAlignment="1">
      <alignment horizontal="left" vertical="top"/>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6" fillId="0" borderId="1" xfId="0" applyFont="1" applyFill="1" applyBorder="1" applyAlignment="1">
      <alignment horizontal="left" vertical="top" wrapText="1"/>
    </xf>
    <xf numFmtId="3" fontId="0" fillId="0" borderId="10" xfId="0" applyNumberFormat="1" applyBorder="1" applyAlignment="1">
      <alignment horizontal="right" vertical="top"/>
    </xf>
    <xf numFmtId="3" fontId="0" fillId="0" borderId="1" xfId="0" applyNumberFormat="1" applyBorder="1" applyAlignment="1">
      <alignment horizontal="right" vertical="top"/>
    </xf>
    <xf numFmtId="0" fontId="0" fillId="0" borderId="9" xfId="0" applyFill="1" applyBorder="1" applyAlignment="1">
      <alignment horizontal="left" vertical="top"/>
    </xf>
    <xf numFmtId="0" fontId="7" fillId="8" borderId="7" xfId="0" applyFont="1" applyFill="1" applyBorder="1" applyAlignment="1">
      <alignment horizontal="right" vertical="center"/>
    </xf>
    <xf numFmtId="0" fontId="7" fillId="8" borderId="8" xfId="0" applyFont="1" applyFill="1" applyBorder="1" applyAlignment="1">
      <alignment horizontal="center" vertical="center"/>
    </xf>
    <xf numFmtId="0" fontId="7" fillId="9" borderId="14" xfId="0" applyFont="1" applyFill="1" applyBorder="1" applyAlignment="1">
      <alignment horizontal="center" vertical="top"/>
    </xf>
    <xf numFmtId="0" fontId="7" fillId="9" borderId="14" xfId="0" applyFont="1" applyFill="1" applyBorder="1" applyAlignment="1">
      <alignment horizontal="left" vertical="top"/>
    </xf>
    <xf numFmtId="3" fontId="7" fillId="9" borderId="14" xfId="0" applyNumberFormat="1" applyFont="1" applyFill="1" applyBorder="1" applyAlignment="1">
      <alignment horizontal="right" vertical="top"/>
    </xf>
    <xf numFmtId="3" fontId="7" fillId="9" borderId="13" xfId="0" applyNumberFormat="1" applyFont="1" applyFill="1" applyBorder="1" applyAlignment="1">
      <alignment horizontal="right" vertical="top"/>
    </xf>
    <xf numFmtId="0" fontId="0" fillId="7" borderId="16" xfId="0" applyFill="1" applyBorder="1" applyAlignment="1">
      <alignment horizontal="center" vertical="top"/>
    </xf>
    <xf numFmtId="0" fontId="0" fillId="7" borderId="17" xfId="0" applyFill="1" applyBorder="1" applyAlignment="1">
      <alignment horizontal="center" vertical="top"/>
    </xf>
    <xf numFmtId="0" fontId="0" fillId="7" borderId="18" xfId="0" applyFill="1" applyBorder="1" applyAlignment="1">
      <alignment horizontal="center" vertical="top"/>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0" fillId="7" borderId="20" xfId="0" applyFill="1" applyBorder="1" applyAlignment="1">
      <alignment horizontal="left" vertical="top"/>
    </xf>
    <xf numFmtId="0" fontId="13" fillId="0" borderId="0" xfId="0" applyFont="1" applyAlignment="1">
      <alignment horizontal="left" vertical="top" wrapText="1"/>
    </xf>
    <xf numFmtId="0" fontId="14" fillId="0" borderId="0" xfId="0" applyFont="1" applyAlignment="1">
      <alignment horizontal="left" vertical="top" wrapText="1"/>
    </xf>
    <xf numFmtId="0" fontId="14" fillId="4" borderId="0" xfId="0" applyFont="1" applyFill="1" applyAlignment="1">
      <alignment horizontal="left" vertical="top" wrapText="1"/>
    </xf>
    <xf numFmtId="0" fontId="14" fillId="5" borderId="0" xfId="0" applyFont="1" applyFill="1" applyAlignment="1">
      <alignment horizontal="left" vertical="top" wrapText="1"/>
    </xf>
    <xf numFmtId="0" fontId="16" fillId="3" borderId="2" xfId="0" applyFont="1" applyFill="1" applyBorder="1" applyAlignment="1">
      <alignment horizontal="left" vertical="top"/>
    </xf>
    <xf numFmtId="0" fontId="16" fillId="3" borderId="3" xfId="0" applyFont="1" applyFill="1" applyBorder="1" applyAlignment="1">
      <alignment horizontal="left" vertical="top"/>
    </xf>
    <xf numFmtId="0" fontId="16" fillId="3" borderId="4" xfId="0" applyFont="1" applyFill="1" applyBorder="1" applyAlignment="1">
      <alignment horizontal="left" vertical="top"/>
    </xf>
    <xf numFmtId="0" fontId="16" fillId="0" borderId="5" xfId="0" applyFont="1" applyBorder="1" applyAlignment="1">
      <alignment horizontal="left" vertical="top"/>
    </xf>
    <xf numFmtId="0" fontId="14" fillId="0" borderId="6" xfId="0" applyFont="1" applyBorder="1" applyAlignment="1">
      <alignment horizontal="left" vertical="top"/>
    </xf>
    <xf numFmtId="0" fontId="14" fillId="4" borderId="6" xfId="0" applyFont="1" applyFill="1" applyBorder="1" applyAlignment="1">
      <alignment horizontal="left" vertical="top"/>
    </xf>
    <xf numFmtId="0" fontId="14" fillId="5" borderId="6" xfId="0" applyFont="1" applyFill="1" applyBorder="1" applyAlignment="1">
      <alignment horizontal="left" vertical="top"/>
    </xf>
    <xf numFmtId="0" fontId="14" fillId="0" borderId="0" xfId="0" applyFont="1" applyAlignment="1">
      <alignment horizontal="left" vertical="top"/>
    </xf>
    <xf numFmtId="0" fontId="13" fillId="0" borderId="6" xfId="0" applyFont="1" applyBorder="1" applyAlignment="1">
      <alignment horizontal="left" vertical="top"/>
    </xf>
    <xf numFmtId="0" fontId="13" fillId="0" borderId="6" xfId="0" applyFont="1" applyBorder="1" applyAlignment="1">
      <alignment horizontal="left" vertical="top" wrapText="1"/>
    </xf>
    <xf numFmtId="0" fontId="13" fillId="0" borderId="6" xfId="0" applyFont="1" applyBorder="1" applyAlignment="1" applyProtection="1">
      <alignment horizontal="left" vertical="top"/>
      <protection locked="0"/>
    </xf>
    <xf numFmtId="0" fontId="13" fillId="0" borderId="0" xfId="0" applyFont="1" applyAlignment="1">
      <alignment horizontal="left" vertical="top"/>
    </xf>
    <xf numFmtId="49" fontId="16" fillId="3" borderId="2" xfId="0" applyNumberFormat="1" applyFont="1" applyFill="1" applyBorder="1" applyAlignment="1">
      <alignment horizontal="left" vertical="top"/>
    </xf>
    <xf numFmtId="49" fontId="13" fillId="0" borderId="6" xfId="0" applyNumberFormat="1" applyFont="1" applyBorder="1" applyAlignment="1">
      <alignment horizontal="left" vertical="top"/>
    </xf>
    <xf numFmtId="0" fontId="19" fillId="0" borderId="0" xfId="0" applyFont="1" applyAlignment="1">
      <alignment horizontal="left" vertical="center" indent="5"/>
    </xf>
    <xf numFmtId="0" fontId="23" fillId="0" borderId="0" xfId="0" applyFont="1" applyAlignment="1">
      <alignment horizontal="left" vertical="center" indent="1"/>
    </xf>
    <xf numFmtId="0" fontId="0" fillId="0" borderId="0" xfId="0" applyAlignment="1">
      <alignment wrapText="1"/>
    </xf>
    <xf numFmtId="0" fontId="7" fillId="9" borderId="19" xfId="0" applyFont="1" applyFill="1" applyBorder="1" applyAlignment="1">
      <alignment horizontal="left" vertical="top"/>
    </xf>
    <xf numFmtId="0" fontId="0" fillId="9" borderId="21" xfId="0" applyFill="1" applyBorder="1" applyAlignment="1">
      <alignment wrapText="1"/>
    </xf>
    <xf numFmtId="0" fontId="0" fillId="9" borderId="22" xfId="0" applyFill="1" applyBorder="1"/>
    <xf numFmtId="0" fontId="0" fillId="9" borderId="23" xfId="0" applyFill="1" applyBorder="1" applyAlignment="1">
      <alignment vertical="top" wrapText="1"/>
    </xf>
    <xf numFmtId="0" fontId="19" fillId="9" borderId="23" xfId="0" applyFont="1" applyFill="1" applyBorder="1" applyAlignment="1">
      <alignment horizontal="left" vertical="top" wrapText="1"/>
    </xf>
    <xf numFmtId="0" fontId="21" fillId="9" borderId="22" xfId="0" applyFont="1" applyFill="1" applyBorder="1" applyAlignment="1">
      <alignment horizontal="left" vertical="top"/>
    </xf>
    <xf numFmtId="0" fontId="0" fillId="9" borderId="23" xfId="0" applyFill="1" applyBorder="1" applyAlignment="1">
      <alignment wrapText="1"/>
    </xf>
    <xf numFmtId="0" fontId="7" fillId="9" borderId="23" xfId="0" applyFont="1" applyFill="1" applyBorder="1" applyAlignment="1">
      <alignment vertical="top" wrapText="1"/>
    </xf>
    <xf numFmtId="0" fontId="7" fillId="9" borderId="22" xfId="0" applyFont="1" applyFill="1" applyBorder="1" applyAlignment="1">
      <alignment horizontal="left" vertical="top"/>
    </xf>
    <xf numFmtId="0" fontId="23" fillId="9" borderId="22" xfId="0" applyFont="1" applyFill="1" applyBorder="1" applyAlignment="1">
      <alignment horizontal="left" vertical="top"/>
    </xf>
    <xf numFmtId="0" fontId="0" fillId="9" borderId="23" xfId="0" applyFill="1" applyBorder="1" applyAlignment="1">
      <alignment vertical="center" wrapText="1"/>
    </xf>
    <xf numFmtId="0" fontId="0" fillId="9" borderId="22" xfId="0" applyFill="1" applyBorder="1" applyAlignment="1">
      <alignment vertical="center"/>
    </xf>
    <xf numFmtId="0" fontId="0" fillId="9" borderId="23" xfId="0" applyFill="1" applyBorder="1" applyAlignment="1">
      <alignment horizontal="left" vertical="center" wrapText="1"/>
    </xf>
    <xf numFmtId="0" fontId="0" fillId="9" borderId="22" xfId="0" applyFill="1" applyBorder="1" applyAlignment="1">
      <alignment horizontal="left" vertical="center" indent="5"/>
    </xf>
    <xf numFmtId="0" fontId="17" fillId="9" borderId="22" xfId="2" applyFill="1" applyBorder="1" applyAlignment="1">
      <alignment vertical="center"/>
    </xf>
    <xf numFmtId="0" fontId="19" fillId="9" borderId="23" xfId="0" applyFont="1" applyFill="1" applyBorder="1" applyAlignment="1">
      <alignment horizontal="left" vertical="center" wrapText="1"/>
    </xf>
    <xf numFmtId="0" fontId="19" fillId="9" borderId="22" xfId="0" applyFont="1" applyFill="1" applyBorder="1" applyAlignment="1">
      <alignment horizontal="left" vertical="center" indent="5"/>
    </xf>
    <xf numFmtId="0" fontId="17" fillId="9" borderId="22" xfId="2" applyFill="1" applyBorder="1" applyAlignment="1">
      <alignment horizontal="left" vertical="center" indent="5"/>
    </xf>
    <xf numFmtId="0" fontId="0" fillId="9" borderId="19" xfId="0" applyFill="1" applyBorder="1"/>
    <xf numFmtId="0" fontId="0" fillId="9" borderId="24" xfId="0" applyFill="1" applyBorder="1"/>
    <xf numFmtId="0" fontId="0" fillId="9" borderId="25" xfId="0" applyFill="1" applyBorder="1" applyAlignment="1">
      <alignment vertical="top" wrapText="1"/>
    </xf>
    <xf numFmtId="0" fontId="0" fillId="9" borderId="23" xfId="0" applyFill="1" applyBorder="1" applyAlignment="1">
      <alignment vertical="center"/>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ont="1" applyBorder="1" applyAlignment="1">
      <alignment horizontal="left" vertical="top" wrapText="1"/>
    </xf>
    <xf numFmtId="0" fontId="12" fillId="0" borderId="1" xfId="0" applyFont="1" applyBorder="1" applyAlignment="1">
      <alignment vertical="top"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0" fillId="0" borderId="1" xfId="0" applyFont="1" applyBorder="1" applyAlignment="1" applyProtection="1">
      <alignment horizontal="left" vertical="top"/>
      <protection locked="0"/>
    </xf>
    <xf numFmtId="0" fontId="0" fillId="0" borderId="1" xfId="0" applyFont="1" applyBorder="1" applyAlignment="1" applyProtection="1">
      <alignment horizontal="left" vertical="top" wrapText="1"/>
      <protection locked="0"/>
    </xf>
    <xf numFmtId="0" fontId="24" fillId="0" borderId="0" xfId="0" applyFont="1" applyAlignment="1">
      <alignment vertical="center"/>
    </xf>
    <xf numFmtId="0" fontId="24" fillId="0" borderId="0" xfId="0" applyFont="1"/>
    <xf numFmtId="0" fontId="5" fillId="2" borderId="0" xfId="0" applyFont="1" applyFill="1" applyAlignment="1">
      <alignment horizontal="center"/>
    </xf>
    <xf numFmtId="0" fontId="2" fillId="0" borderId="0" xfId="0" applyFont="1" applyAlignment="1">
      <alignment horizontal="left" vertical="top" wrapText="1"/>
    </xf>
    <xf numFmtId="0" fontId="2" fillId="0" borderId="0" xfId="0" applyFont="1" applyAlignment="1">
      <alignment horizontal="left" wrapText="1"/>
    </xf>
    <xf numFmtId="0" fontId="7" fillId="9" borderId="9" xfId="0" applyFont="1" applyFill="1" applyBorder="1" applyAlignment="1">
      <alignment horizontal="left" vertical="top"/>
    </xf>
    <xf numFmtId="0" fontId="0" fillId="0" borderId="12" xfId="0" applyFill="1" applyBorder="1" applyAlignment="1">
      <alignment horizontal="left" vertical="top"/>
    </xf>
    <xf numFmtId="0" fontId="7" fillId="9" borderId="1" xfId="0" applyFont="1" applyFill="1" applyBorder="1" applyAlignment="1">
      <alignment horizontal="center" vertical="top"/>
    </xf>
    <xf numFmtId="0" fontId="0" fillId="0" borderId="14" xfId="0" applyBorder="1" applyAlignment="1">
      <alignment horizontal="center" vertical="top"/>
    </xf>
    <xf numFmtId="0" fontId="7" fillId="9" borderId="1" xfId="0" applyFont="1" applyFill="1" applyBorder="1" applyAlignment="1">
      <alignment horizontal="left" vertical="top"/>
    </xf>
    <xf numFmtId="0" fontId="0" fillId="0" borderId="14" xfId="0" applyBorder="1" applyAlignment="1">
      <alignment horizontal="left" vertical="top"/>
    </xf>
    <xf numFmtId="3" fontId="7" fillId="9" borderId="1" xfId="0" applyNumberFormat="1" applyFont="1" applyFill="1" applyBorder="1" applyAlignment="1">
      <alignment horizontal="right" vertical="top"/>
    </xf>
    <xf numFmtId="3" fontId="0" fillId="0" borderId="14" xfId="0" applyNumberFormat="1" applyBorder="1" applyAlignment="1">
      <alignment horizontal="right" vertical="top"/>
    </xf>
    <xf numFmtId="3" fontId="7" fillId="9" borderId="10" xfId="0" applyNumberFormat="1" applyFont="1" applyFill="1" applyBorder="1" applyAlignment="1">
      <alignment horizontal="right" vertical="top"/>
    </xf>
    <xf numFmtId="3" fontId="0" fillId="0" borderId="13" xfId="0" applyNumberFormat="1" applyBorder="1" applyAlignment="1">
      <alignment horizontal="right" vertical="top"/>
    </xf>
    <xf numFmtId="0" fontId="0" fillId="10" borderId="9" xfId="0" applyFill="1" applyBorder="1" applyAlignment="1">
      <alignment horizontal="left" vertical="top"/>
    </xf>
  </cellXfs>
  <cellStyles count="3">
    <cellStyle name="Hyperlink" xfId="2" builtinId="8"/>
    <cellStyle name="Standaard" xfId="0" builtinId="0"/>
    <cellStyle name="Standaard 2" xfId="1" xr:uid="{A638536F-63FB-40C4-B0E5-8A8A1B6DD15C}"/>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2562225</xdr:colOff>
      <xdr:row>1</xdr:row>
      <xdr:rowOff>95250</xdr:rowOff>
    </xdr:from>
    <xdr:to>
      <xdr:col>2</xdr:col>
      <xdr:colOff>7410450</xdr:colOff>
      <xdr:row>21</xdr:row>
      <xdr:rowOff>75726</xdr:rowOff>
    </xdr:to>
    <xdr:pic>
      <xdr:nvPicPr>
        <xdr:cNvPr id="3" name="Afbeelding 2">
          <a:extLst>
            <a:ext uri="{FF2B5EF4-FFF2-40B4-BE49-F238E27FC236}">
              <a16:creationId xmlns:a16="http://schemas.microsoft.com/office/drawing/2014/main" id="{C2DEECE8-04AF-06E2-6B25-3ADD79C36CC7}"/>
            </a:ext>
          </a:extLst>
        </xdr:cNvPr>
        <xdr:cNvPicPr>
          <a:picLocks noChangeAspect="1"/>
        </xdr:cNvPicPr>
      </xdr:nvPicPr>
      <xdr:blipFill>
        <a:blip xmlns:r="http://schemas.openxmlformats.org/officeDocument/2006/relationships" r:embed="rId1"/>
        <a:stretch>
          <a:fillRect/>
        </a:stretch>
      </xdr:blipFill>
      <xdr:spPr>
        <a:xfrm>
          <a:off x="3781425" y="285750"/>
          <a:ext cx="4848225" cy="379047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74E0-2503-4C18-A9B5-A94C33183D2A}">
  <dimension ref="A2:B23"/>
  <sheetViews>
    <sheetView topLeftCell="A13" workbookViewId="0">
      <selection activeCell="F36" sqref="F36"/>
    </sheetView>
  </sheetViews>
  <sheetFormatPr defaultColWidth="10" defaultRowHeight="14.5"/>
  <cols>
    <col min="1" max="1" width="22.7265625" style="4" customWidth="1"/>
    <col min="2" max="2" width="183.1796875" style="4" customWidth="1"/>
    <col min="3" max="16384" width="10" style="4"/>
  </cols>
  <sheetData>
    <row r="2" spans="1:2">
      <c r="A2" s="127" t="s">
        <v>93</v>
      </c>
      <c r="B2" s="127"/>
    </row>
    <row r="3" spans="1:2">
      <c r="A3" s="25" t="s">
        <v>94</v>
      </c>
      <c r="B3" s="25" t="s">
        <v>95</v>
      </c>
    </row>
    <row r="4" spans="1:2">
      <c r="A4" s="4" t="s">
        <v>96</v>
      </c>
      <c r="B4" s="4" t="s">
        <v>97</v>
      </c>
    </row>
    <row r="5" spans="1:2">
      <c r="A5" s="4" t="s">
        <v>125</v>
      </c>
      <c r="B5" s="4" t="s">
        <v>109</v>
      </c>
    </row>
    <row r="6" spans="1:2">
      <c r="A6" s="4" t="s">
        <v>98</v>
      </c>
      <c r="B6" s="4" t="s">
        <v>110</v>
      </c>
    </row>
    <row r="7" spans="1:2">
      <c r="A7" s="4" t="s">
        <v>99</v>
      </c>
      <c r="B7" s="4" t="s">
        <v>110</v>
      </c>
    </row>
    <row r="8" spans="1:2">
      <c r="A8" s="4" t="s">
        <v>100</v>
      </c>
      <c r="B8" s="4" t="s">
        <v>111</v>
      </c>
    </row>
    <row r="10" spans="1:2">
      <c r="A10" s="25" t="s">
        <v>101</v>
      </c>
      <c r="B10" s="25"/>
    </row>
    <row r="11" spans="1:2">
      <c r="A11" s="1"/>
    </row>
    <row r="12" spans="1:2">
      <c r="A12" s="4" t="s">
        <v>129</v>
      </c>
    </row>
    <row r="13" spans="1:2">
      <c r="A13" s="4" t="s">
        <v>130</v>
      </c>
    </row>
    <row r="15" spans="1:2">
      <c r="A15" s="25" t="s">
        <v>102</v>
      </c>
      <c r="B15" s="25"/>
    </row>
    <row r="16" spans="1:2">
      <c r="A16" s="128" t="s">
        <v>103</v>
      </c>
      <c r="B16" s="128"/>
    </row>
    <row r="17" spans="1:2">
      <c r="A17" s="128"/>
      <c r="B17" s="128"/>
    </row>
    <row r="18" spans="1:2">
      <c r="A18" s="128"/>
      <c r="B18" s="128"/>
    </row>
    <row r="20" spans="1:2">
      <c r="A20" s="25" t="s">
        <v>104</v>
      </c>
      <c r="B20" s="25"/>
    </row>
    <row r="21" spans="1:2">
      <c r="A21" s="129" t="s">
        <v>105</v>
      </c>
      <c r="B21" s="129"/>
    </row>
    <row r="22" spans="1:2">
      <c r="A22" s="5"/>
    </row>
    <row r="23" spans="1:2">
      <c r="A23" s="5"/>
    </row>
  </sheetData>
  <mergeCells count="3">
    <mergeCell ref="A2:B2"/>
    <mergeCell ref="A16:B18"/>
    <mergeCell ref="A21:B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9A5B-E2E9-43BE-8102-06034E3BAB5E}">
  <dimension ref="A3:B12"/>
  <sheetViews>
    <sheetView workbookViewId="0">
      <selection activeCell="B20" sqref="B20"/>
    </sheetView>
  </sheetViews>
  <sheetFormatPr defaultColWidth="9.1796875" defaultRowHeight="14.5"/>
  <cols>
    <col min="1" max="1" width="19.1796875" style="3" customWidth="1"/>
    <col min="2" max="2" width="121.7265625" style="2" customWidth="1"/>
    <col min="3" max="16384" width="9.1796875" style="3"/>
  </cols>
  <sheetData>
    <row r="3" spans="1:2">
      <c r="B3" s="2" t="s">
        <v>112</v>
      </c>
    </row>
    <row r="4" spans="1:2">
      <c r="B4" s="2" t="s">
        <v>113</v>
      </c>
    </row>
    <row r="5" spans="1:2">
      <c r="B5" s="2" t="s">
        <v>114</v>
      </c>
    </row>
    <row r="6" spans="1:2" ht="29">
      <c r="A6" s="3" t="s">
        <v>115</v>
      </c>
      <c r="B6" s="2" t="s">
        <v>116</v>
      </c>
    </row>
    <row r="7" spans="1:2">
      <c r="A7" s="3" t="s">
        <v>398</v>
      </c>
      <c r="B7" s="2" t="s">
        <v>117</v>
      </c>
    </row>
    <row r="8" spans="1:2">
      <c r="A8" s="3" t="s">
        <v>118</v>
      </c>
      <c r="B8" s="2" t="s">
        <v>119</v>
      </c>
    </row>
    <row r="9" spans="1:2">
      <c r="A9" s="3" t="s">
        <v>120</v>
      </c>
      <c r="B9" s="2" t="s">
        <v>121</v>
      </c>
    </row>
    <row r="10" spans="1:2" ht="29">
      <c r="A10" s="3" t="s">
        <v>122</v>
      </c>
      <c r="B10" s="2" t="s">
        <v>123</v>
      </c>
    </row>
    <row r="11" spans="1:2">
      <c r="A11" s="3" t="s">
        <v>128</v>
      </c>
      <c r="B11" s="2" t="s">
        <v>124</v>
      </c>
    </row>
    <row r="12" spans="1:2">
      <c r="A12" s="3" t="s">
        <v>399</v>
      </c>
      <c r="B12" s="2" t="s">
        <v>402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F662-B2C9-4C75-91D8-979A9050561C}">
  <sheetPr>
    <pageSetUpPr autoPageBreaks="0"/>
  </sheetPr>
  <dimension ref="A1:G153"/>
  <sheetViews>
    <sheetView zoomScale="97" zoomScaleNormal="97" workbookViewId="0">
      <pane ySplit="1" topLeftCell="A67" activePane="bottomLeft" state="frozen"/>
      <selection pane="bottomLeft" activeCell="B5" sqref="B5"/>
    </sheetView>
  </sheetViews>
  <sheetFormatPr defaultColWidth="9.1796875" defaultRowHeight="14.5"/>
  <cols>
    <col min="1" max="1" width="6.81640625" style="121" customWidth="1"/>
    <col min="2" max="2" width="117.54296875" style="119" customWidth="1"/>
    <col min="3" max="3" width="23.453125" style="119" bestFit="1" customWidth="1"/>
    <col min="4" max="4" width="10.26953125" style="122" bestFit="1" customWidth="1"/>
    <col min="5" max="5" width="18.453125" style="123" bestFit="1" customWidth="1"/>
    <col min="6" max="6" width="37.81640625" style="124" customWidth="1"/>
    <col min="7" max="7" width="29.1796875" style="117" bestFit="1" customWidth="1"/>
    <col min="8" max="16384" width="9.1796875" style="117"/>
  </cols>
  <sheetData>
    <row r="1" spans="1:7" ht="53.25" customHeight="1">
      <c r="A1" s="114" t="s">
        <v>106</v>
      </c>
      <c r="B1" s="115" t="s">
        <v>126</v>
      </c>
      <c r="C1" s="116" t="s">
        <v>127</v>
      </c>
      <c r="D1" s="114" t="s">
        <v>2</v>
      </c>
      <c r="E1" s="116" t="s">
        <v>393</v>
      </c>
      <c r="F1" s="116" t="s">
        <v>107</v>
      </c>
      <c r="G1" s="115" t="s">
        <v>108</v>
      </c>
    </row>
    <row r="2" spans="1:7" ht="53.25" customHeight="1">
      <c r="A2" s="7">
        <v>1</v>
      </c>
      <c r="B2" s="15" t="s">
        <v>203</v>
      </c>
      <c r="C2" s="9" t="s">
        <v>406</v>
      </c>
      <c r="D2" s="7" t="s">
        <v>8</v>
      </c>
      <c r="E2" s="10"/>
      <c r="F2" s="42"/>
      <c r="G2" s="10"/>
    </row>
    <row r="3" spans="1:7">
      <c r="A3" s="7">
        <v>2</v>
      </c>
      <c r="B3" s="15" t="s">
        <v>204</v>
      </c>
      <c r="C3" s="9" t="s">
        <v>406</v>
      </c>
      <c r="D3" s="7" t="s">
        <v>8</v>
      </c>
      <c r="E3" s="10"/>
      <c r="F3" s="42"/>
      <c r="G3" s="10"/>
    </row>
    <row r="4" spans="1:7" ht="29">
      <c r="A4" s="7">
        <v>3</v>
      </c>
      <c r="B4" s="15" t="s">
        <v>205</v>
      </c>
      <c r="C4" s="9" t="s">
        <v>406</v>
      </c>
      <c r="D4" s="7" t="s">
        <v>8</v>
      </c>
      <c r="E4" s="10"/>
      <c r="F4" s="42"/>
      <c r="G4" s="18"/>
    </row>
    <row r="5" spans="1:7" ht="43.5">
      <c r="A5" s="7">
        <v>4</v>
      </c>
      <c r="B5" s="15" t="s">
        <v>206</v>
      </c>
      <c r="C5" s="9" t="s">
        <v>406</v>
      </c>
      <c r="D5" s="7" t="s">
        <v>8</v>
      </c>
      <c r="E5" s="10"/>
      <c r="F5" s="42"/>
      <c r="G5" s="10"/>
    </row>
    <row r="6" spans="1:7" ht="29">
      <c r="A6" s="12">
        <v>5</v>
      </c>
      <c r="B6" s="15" t="s">
        <v>405</v>
      </c>
      <c r="C6" s="9" t="s">
        <v>406</v>
      </c>
      <c r="D6" s="7" t="s">
        <v>8</v>
      </c>
      <c r="E6" s="10"/>
      <c r="F6" s="42"/>
      <c r="G6" s="10"/>
    </row>
    <row r="7" spans="1:7" ht="29">
      <c r="A7" s="12">
        <v>6</v>
      </c>
      <c r="B7" s="15" t="s">
        <v>407</v>
      </c>
      <c r="C7" s="9" t="s">
        <v>406</v>
      </c>
      <c r="D7" s="7" t="s">
        <v>8</v>
      </c>
      <c r="E7" s="10"/>
      <c r="F7" s="42"/>
      <c r="G7" s="10"/>
    </row>
    <row r="8" spans="1:7" s="118" customFormat="1">
      <c r="A8" s="7">
        <v>7</v>
      </c>
      <c r="B8" s="15" t="s">
        <v>207</v>
      </c>
      <c r="C8" s="9" t="s">
        <v>212</v>
      </c>
      <c r="D8" s="12" t="s">
        <v>8</v>
      </c>
      <c r="E8" s="11"/>
      <c r="F8" s="43"/>
      <c r="G8" s="11"/>
    </row>
    <row r="9" spans="1:7">
      <c r="A9" s="7">
        <v>8</v>
      </c>
      <c r="B9" s="15" t="s">
        <v>208</v>
      </c>
      <c r="C9" s="9" t="s">
        <v>212</v>
      </c>
      <c r="D9" s="12" t="s">
        <v>8</v>
      </c>
      <c r="E9" s="10"/>
      <c r="F9" s="42"/>
      <c r="G9" s="10"/>
    </row>
    <row r="10" spans="1:7">
      <c r="A10" s="7">
        <v>9</v>
      </c>
      <c r="B10" s="15" t="s">
        <v>209</v>
      </c>
      <c r="C10" s="9" t="s">
        <v>212</v>
      </c>
      <c r="D10" s="12" t="s">
        <v>8</v>
      </c>
      <c r="E10" s="10"/>
      <c r="F10" s="42"/>
      <c r="G10" s="10"/>
    </row>
    <row r="11" spans="1:7" ht="17.25" customHeight="1">
      <c r="A11" s="7">
        <v>10</v>
      </c>
      <c r="B11" s="15" t="s">
        <v>210</v>
      </c>
      <c r="C11" s="9" t="s">
        <v>212</v>
      </c>
      <c r="D11" s="12" t="s">
        <v>8</v>
      </c>
      <c r="E11" s="10"/>
      <c r="F11" s="42"/>
      <c r="G11" s="10"/>
    </row>
    <row r="12" spans="1:7" ht="43.5">
      <c r="A12" s="7">
        <v>11</v>
      </c>
      <c r="B12" s="15" t="s">
        <v>211</v>
      </c>
      <c r="C12" s="9" t="s">
        <v>212</v>
      </c>
      <c r="D12" s="12" t="s">
        <v>8</v>
      </c>
      <c r="E12" s="10"/>
      <c r="F12" s="42"/>
      <c r="G12" s="10"/>
    </row>
    <row r="13" spans="1:7" ht="29">
      <c r="A13" s="7">
        <v>12</v>
      </c>
      <c r="B13" s="15" t="s">
        <v>301</v>
      </c>
      <c r="C13" s="9" t="s">
        <v>212</v>
      </c>
      <c r="D13" s="12" t="s">
        <v>8</v>
      </c>
      <c r="E13" s="10"/>
      <c r="F13" s="42"/>
      <c r="G13" s="10"/>
    </row>
    <row r="14" spans="1:7" ht="43.5">
      <c r="A14" s="7">
        <v>13</v>
      </c>
      <c r="B14" s="15" t="s">
        <v>213</v>
      </c>
      <c r="C14" s="9" t="s">
        <v>212</v>
      </c>
      <c r="D14" s="12" t="s">
        <v>8</v>
      </c>
      <c r="E14" s="11"/>
      <c r="F14" s="43"/>
      <c r="G14" s="11"/>
    </row>
    <row r="15" spans="1:7" ht="29">
      <c r="A15" s="7">
        <v>14</v>
      </c>
      <c r="B15" s="15" t="s">
        <v>214</v>
      </c>
      <c r="C15" s="9" t="s">
        <v>212</v>
      </c>
      <c r="D15" s="12" t="s">
        <v>8</v>
      </c>
      <c r="E15" s="10"/>
      <c r="F15" s="42"/>
      <c r="G15" s="10"/>
    </row>
    <row r="16" spans="1:7" ht="87">
      <c r="A16" s="7">
        <v>15</v>
      </c>
      <c r="B16" s="55" t="s">
        <v>215</v>
      </c>
      <c r="C16" s="9" t="s">
        <v>212</v>
      </c>
      <c r="D16" s="12" t="s">
        <v>8</v>
      </c>
      <c r="E16" s="10"/>
      <c r="F16" s="53"/>
      <c r="G16" s="10"/>
    </row>
    <row r="17" spans="1:7" ht="58">
      <c r="A17" s="7">
        <v>16</v>
      </c>
      <c r="B17" s="15" t="s">
        <v>216</v>
      </c>
      <c r="C17" s="9" t="s">
        <v>212</v>
      </c>
      <c r="D17" s="12" t="s">
        <v>8</v>
      </c>
      <c r="E17" s="10"/>
      <c r="F17" s="42"/>
      <c r="G17" s="10"/>
    </row>
    <row r="18" spans="1:7" ht="29">
      <c r="A18" s="7">
        <v>17</v>
      </c>
      <c r="B18" s="41" t="s">
        <v>297</v>
      </c>
      <c r="C18" s="9" t="s">
        <v>212</v>
      </c>
      <c r="D18" s="12" t="s">
        <v>8</v>
      </c>
      <c r="E18" s="10"/>
      <c r="F18" s="54"/>
      <c r="G18" s="10"/>
    </row>
    <row r="19" spans="1:7">
      <c r="A19" s="7">
        <v>18</v>
      </c>
      <c r="B19" s="15" t="s">
        <v>220</v>
      </c>
      <c r="C19" s="9" t="s">
        <v>217</v>
      </c>
      <c r="D19" s="7" t="s">
        <v>8</v>
      </c>
      <c r="E19" s="10"/>
      <c r="F19" s="42"/>
      <c r="G19" s="10"/>
    </row>
    <row r="20" spans="1:7">
      <c r="A20" s="7">
        <v>19</v>
      </c>
      <c r="B20" s="15" t="s">
        <v>218</v>
      </c>
      <c r="C20" s="9" t="s">
        <v>217</v>
      </c>
      <c r="D20" s="7" t="s">
        <v>8</v>
      </c>
      <c r="E20" s="10"/>
      <c r="F20" s="42"/>
      <c r="G20" s="10"/>
    </row>
    <row r="21" spans="1:7">
      <c r="A21" s="7">
        <v>20</v>
      </c>
      <c r="B21" s="15" t="s">
        <v>219</v>
      </c>
      <c r="C21" s="9" t="s">
        <v>217</v>
      </c>
      <c r="D21" s="7" t="s">
        <v>8</v>
      </c>
      <c r="E21" s="10"/>
      <c r="F21" s="42"/>
      <c r="G21" s="10"/>
    </row>
    <row r="22" spans="1:7" ht="130.5">
      <c r="A22" s="7">
        <v>21</v>
      </c>
      <c r="B22" s="15" t="s">
        <v>225</v>
      </c>
      <c r="C22" s="9" t="s">
        <v>224</v>
      </c>
      <c r="D22" s="7" t="s">
        <v>8</v>
      </c>
      <c r="E22" s="10"/>
      <c r="F22" s="42"/>
      <c r="G22" s="10"/>
    </row>
    <row r="23" spans="1:7">
      <c r="A23" s="7">
        <v>22</v>
      </c>
      <c r="B23" s="15" t="s">
        <v>221</v>
      </c>
      <c r="C23" s="9" t="s">
        <v>224</v>
      </c>
      <c r="D23" s="7" t="s">
        <v>8</v>
      </c>
      <c r="E23" s="10"/>
      <c r="F23" s="42"/>
      <c r="G23" s="10"/>
    </row>
    <row r="24" spans="1:7">
      <c r="A24" s="7">
        <v>23</v>
      </c>
      <c r="B24" s="15" t="s">
        <v>400</v>
      </c>
      <c r="C24" s="9" t="s">
        <v>224</v>
      </c>
      <c r="D24" s="7" t="s">
        <v>8</v>
      </c>
      <c r="E24" s="10"/>
      <c r="F24" s="42"/>
      <c r="G24" s="10"/>
    </row>
    <row r="25" spans="1:7" ht="29">
      <c r="A25" s="7">
        <v>24</v>
      </c>
      <c r="B25" s="15" t="s">
        <v>401</v>
      </c>
      <c r="C25" s="9" t="s">
        <v>224</v>
      </c>
      <c r="D25" s="7" t="s">
        <v>8</v>
      </c>
      <c r="E25" s="10"/>
      <c r="F25" s="42"/>
      <c r="G25" s="10"/>
    </row>
    <row r="26" spans="1:7">
      <c r="A26" s="7">
        <v>25</v>
      </c>
      <c r="B26" s="15" t="s">
        <v>222</v>
      </c>
      <c r="C26" s="9" t="s">
        <v>224</v>
      </c>
      <c r="D26" s="7" t="s">
        <v>8</v>
      </c>
      <c r="E26" s="10"/>
      <c r="F26" s="42"/>
      <c r="G26" s="10"/>
    </row>
    <row r="27" spans="1:7">
      <c r="A27" s="7">
        <v>26</v>
      </c>
      <c r="B27" s="15" t="s">
        <v>223</v>
      </c>
      <c r="C27" s="9" t="s">
        <v>224</v>
      </c>
      <c r="D27" s="7" t="s">
        <v>8</v>
      </c>
      <c r="E27" s="10"/>
      <c r="F27" s="42"/>
      <c r="G27" s="10"/>
    </row>
    <row r="28" spans="1:7" ht="72.5">
      <c r="A28" s="7">
        <v>27</v>
      </c>
      <c r="B28" s="15" t="s">
        <v>228</v>
      </c>
      <c r="C28" s="9" t="s">
        <v>226</v>
      </c>
      <c r="D28" s="7" t="s">
        <v>8</v>
      </c>
      <c r="E28" s="10"/>
      <c r="F28" s="42"/>
      <c r="G28" s="10"/>
    </row>
    <row r="29" spans="1:7" ht="72.5">
      <c r="A29" s="7">
        <v>28</v>
      </c>
      <c r="B29" s="15" t="s">
        <v>227</v>
      </c>
      <c r="C29" s="9" t="s">
        <v>226</v>
      </c>
      <c r="D29" s="7" t="s">
        <v>8</v>
      </c>
      <c r="E29" s="10"/>
      <c r="F29" s="54"/>
      <c r="G29" s="10"/>
    </row>
    <row r="30" spans="1:7">
      <c r="A30" s="7">
        <v>29</v>
      </c>
      <c r="B30" s="15" t="s">
        <v>229</v>
      </c>
      <c r="C30" s="9" t="s">
        <v>237</v>
      </c>
      <c r="D30" s="7" t="s">
        <v>8</v>
      </c>
      <c r="E30" s="10"/>
      <c r="F30" s="42"/>
      <c r="G30" s="10"/>
    </row>
    <row r="31" spans="1:7">
      <c r="A31" s="7">
        <v>30</v>
      </c>
      <c r="B31" s="15" t="s">
        <v>231</v>
      </c>
      <c r="C31" s="9" t="s">
        <v>237</v>
      </c>
      <c r="D31" s="7" t="s">
        <v>8</v>
      </c>
      <c r="E31" s="10"/>
      <c r="F31" s="42"/>
      <c r="G31" s="10"/>
    </row>
    <row r="32" spans="1:7">
      <c r="A32" s="7">
        <v>31</v>
      </c>
      <c r="B32" s="15" t="s">
        <v>232</v>
      </c>
      <c r="C32" s="9" t="s">
        <v>237</v>
      </c>
      <c r="D32" s="7" t="s">
        <v>8</v>
      </c>
      <c r="E32" s="10"/>
      <c r="F32" s="42"/>
      <c r="G32" s="10"/>
    </row>
    <row r="33" spans="1:7">
      <c r="A33" s="7">
        <v>32</v>
      </c>
      <c r="B33" s="15" t="s">
        <v>233</v>
      </c>
      <c r="C33" s="9" t="s">
        <v>237</v>
      </c>
      <c r="D33" s="7" t="s">
        <v>8</v>
      </c>
      <c r="E33" s="10"/>
      <c r="F33" s="42"/>
      <c r="G33" s="10"/>
    </row>
    <row r="34" spans="1:7">
      <c r="A34" s="7">
        <v>33</v>
      </c>
      <c r="B34" s="15" t="s">
        <v>234</v>
      </c>
      <c r="C34" s="9" t="s">
        <v>237</v>
      </c>
      <c r="D34" s="7" t="s">
        <v>8</v>
      </c>
      <c r="E34" s="10"/>
      <c r="F34" s="42"/>
      <c r="G34" s="10"/>
    </row>
    <row r="35" spans="1:7">
      <c r="A35" s="7">
        <v>34</v>
      </c>
      <c r="B35" s="15" t="s">
        <v>235</v>
      </c>
      <c r="C35" s="9" t="s">
        <v>237</v>
      </c>
      <c r="D35" s="7" t="s">
        <v>8</v>
      </c>
      <c r="E35" s="10"/>
      <c r="F35" s="42"/>
      <c r="G35" s="10"/>
    </row>
    <row r="36" spans="1:7">
      <c r="A36" s="7">
        <v>35</v>
      </c>
      <c r="B36" s="15" t="s">
        <v>236</v>
      </c>
      <c r="C36" s="9" t="s">
        <v>237</v>
      </c>
      <c r="D36" s="7" t="s">
        <v>8</v>
      </c>
      <c r="E36" s="10"/>
      <c r="F36" s="42"/>
      <c r="G36" s="10"/>
    </row>
    <row r="37" spans="1:7">
      <c r="A37" s="7">
        <v>36</v>
      </c>
      <c r="B37" s="15" t="s">
        <v>230</v>
      </c>
      <c r="C37" s="9" t="s">
        <v>237</v>
      </c>
      <c r="D37" s="7" t="s">
        <v>8</v>
      </c>
      <c r="E37" s="11"/>
      <c r="F37" s="54"/>
      <c r="G37" s="10"/>
    </row>
    <row r="38" spans="1:7" ht="29">
      <c r="A38" s="7">
        <v>37</v>
      </c>
      <c r="B38" s="15" t="s">
        <v>238</v>
      </c>
      <c r="C38" s="9" t="s">
        <v>237</v>
      </c>
      <c r="D38" s="7" t="s">
        <v>8</v>
      </c>
      <c r="E38" s="10"/>
      <c r="F38" s="42"/>
      <c r="G38" s="10"/>
    </row>
    <row r="39" spans="1:7" ht="29">
      <c r="A39" s="7">
        <v>38</v>
      </c>
      <c r="B39" s="15" t="s">
        <v>239</v>
      </c>
      <c r="C39" s="9" t="s">
        <v>237</v>
      </c>
      <c r="D39" s="7" t="s">
        <v>8</v>
      </c>
      <c r="E39" s="10"/>
      <c r="F39" s="42"/>
      <c r="G39" s="10"/>
    </row>
    <row r="40" spans="1:7">
      <c r="A40" s="7">
        <v>39</v>
      </c>
      <c r="B40" s="15" t="s">
        <v>240</v>
      </c>
      <c r="C40" s="9" t="s">
        <v>237</v>
      </c>
      <c r="D40" s="7" t="s">
        <v>8</v>
      </c>
      <c r="E40" s="10"/>
      <c r="F40" s="42"/>
      <c r="G40" s="10"/>
    </row>
    <row r="41" spans="1:7">
      <c r="A41" s="7">
        <v>40</v>
      </c>
      <c r="B41" s="15" t="s">
        <v>241</v>
      </c>
      <c r="C41" s="9" t="s">
        <v>237</v>
      </c>
      <c r="D41" s="7" t="s">
        <v>8</v>
      </c>
      <c r="E41" s="10"/>
      <c r="F41" s="42"/>
      <c r="G41" s="10"/>
    </row>
    <row r="42" spans="1:7">
      <c r="A42" s="7">
        <v>41</v>
      </c>
      <c r="B42" s="15" t="s">
        <v>242</v>
      </c>
      <c r="C42" s="9" t="s">
        <v>237</v>
      </c>
      <c r="D42" s="7" t="s">
        <v>8</v>
      </c>
      <c r="E42" s="10"/>
      <c r="F42" s="42"/>
      <c r="G42" s="10"/>
    </row>
    <row r="43" spans="1:7" ht="174">
      <c r="A43" s="7">
        <v>42</v>
      </c>
      <c r="B43" s="16" t="s">
        <v>349</v>
      </c>
      <c r="C43" s="9" t="s">
        <v>243</v>
      </c>
      <c r="D43" s="13" t="s">
        <v>8</v>
      </c>
      <c r="E43" s="10"/>
      <c r="F43" s="54"/>
      <c r="G43" s="10"/>
    </row>
    <row r="44" spans="1:7" ht="101.5">
      <c r="A44" s="7">
        <v>43</v>
      </c>
      <c r="B44" s="17" t="s">
        <v>245</v>
      </c>
      <c r="C44" s="9" t="s">
        <v>244</v>
      </c>
      <c r="D44" s="13" t="s">
        <v>8</v>
      </c>
      <c r="E44" s="10"/>
      <c r="F44" s="42"/>
      <c r="G44" s="10"/>
    </row>
    <row r="45" spans="1:7" ht="130.5">
      <c r="A45" s="7">
        <v>44</v>
      </c>
      <c r="B45" s="17" t="s">
        <v>408</v>
      </c>
      <c r="C45" s="9" t="s">
        <v>244</v>
      </c>
      <c r="D45" s="13" t="s">
        <v>8</v>
      </c>
      <c r="E45" s="10"/>
      <c r="F45" s="42"/>
      <c r="G45" s="10"/>
    </row>
    <row r="46" spans="1:7" ht="29">
      <c r="A46" s="7">
        <v>45</v>
      </c>
      <c r="B46" s="16" t="s">
        <v>248</v>
      </c>
      <c r="C46" s="9" t="s">
        <v>246</v>
      </c>
      <c r="D46" s="13" t="s">
        <v>8</v>
      </c>
      <c r="E46" s="6"/>
      <c r="F46" s="44"/>
      <c r="G46" s="10"/>
    </row>
    <row r="47" spans="1:7" s="20" customFormat="1">
      <c r="A47" s="7">
        <v>46</v>
      </c>
      <c r="B47" s="16" t="s">
        <v>249</v>
      </c>
      <c r="C47" s="9" t="s">
        <v>246</v>
      </c>
      <c r="D47" s="13" t="s">
        <v>8</v>
      </c>
      <c r="E47" s="6"/>
      <c r="F47" s="44"/>
    </row>
    <row r="48" spans="1:7" s="20" customFormat="1">
      <c r="A48" s="7">
        <v>47</v>
      </c>
      <c r="B48" s="16" t="s">
        <v>247</v>
      </c>
      <c r="C48" s="9" t="s">
        <v>246</v>
      </c>
      <c r="D48" s="13" t="s">
        <v>8</v>
      </c>
      <c r="E48" s="6"/>
      <c r="F48" s="44"/>
    </row>
    <row r="49" spans="1:6" s="20" customFormat="1">
      <c r="A49" s="7">
        <v>48</v>
      </c>
      <c r="B49" s="17" t="s">
        <v>404</v>
      </c>
      <c r="C49" s="9" t="s">
        <v>246</v>
      </c>
      <c r="D49" s="13" t="s">
        <v>8</v>
      </c>
      <c r="E49" s="6"/>
      <c r="F49" s="44"/>
    </row>
    <row r="50" spans="1:6" s="20" customFormat="1">
      <c r="A50" s="7">
        <v>49</v>
      </c>
      <c r="B50" s="17" t="s">
        <v>347</v>
      </c>
      <c r="C50" s="9" t="s">
        <v>246</v>
      </c>
      <c r="D50" s="13" t="s">
        <v>8</v>
      </c>
      <c r="E50" s="8"/>
      <c r="F50" s="45"/>
    </row>
    <row r="51" spans="1:6" s="21" customFormat="1" ht="29">
      <c r="A51" s="7">
        <v>50</v>
      </c>
      <c r="B51" s="16" t="s">
        <v>251</v>
      </c>
      <c r="C51" s="9" t="s">
        <v>250</v>
      </c>
      <c r="D51" s="14" t="s">
        <v>8</v>
      </c>
      <c r="E51" s="8"/>
      <c r="F51" s="45"/>
    </row>
    <row r="52" spans="1:6" s="21" customFormat="1" ht="29">
      <c r="A52" s="7">
        <v>51</v>
      </c>
      <c r="B52" s="48" t="s">
        <v>254</v>
      </c>
      <c r="C52" s="9" t="s">
        <v>250</v>
      </c>
      <c r="D52" s="14" t="s">
        <v>8</v>
      </c>
      <c r="E52" s="8"/>
      <c r="F52" s="45"/>
    </row>
    <row r="53" spans="1:6" s="21" customFormat="1" ht="29">
      <c r="A53" s="12">
        <v>52</v>
      </c>
      <c r="B53" s="16" t="s">
        <v>256</v>
      </c>
      <c r="C53" s="15" t="s">
        <v>250</v>
      </c>
      <c r="D53" s="49" t="s">
        <v>8</v>
      </c>
      <c r="E53" s="26"/>
      <c r="F53" s="47"/>
    </row>
    <row r="54" spans="1:6" s="24" customFormat="1" ht="29">
      <c r="A54" s="12">
        <v>53</v>
      </c>
      <c r="B54" s="17" t="s">
        <v>257</v>
      </c>
      <c r="C54" s="9" t="s">
        <v>250</v>
      </c>
      <c r="D54" s="14" t="s">
        <v>8</v>
      </c>
      <c r="E54" s="8"/>
      <c r="F54" s="46"/>
    </row>
    <row r="55" spans="1:6" s="21" customFormat="1" ht="29">
      <c r="A55" s="7">
        <v>54</v>
      </c>
      <c r="B55" s="16" t="s">
        <v>258</v>
      </c>
      <c r="C55" s="9" t="s">
        <v>250</v>
      </c>
      <c r="D55" s="14" t="s">
        <v>8</v>
      </c>
      <c r="E55" s="8"/>
      <c r="F55" s="45"/>
    </row>
    <row r="56" spans="1:6" s="21" customFormat="1" ht="29">
      <c r="A56" s="7">
        <v>55</v>
      </c>
      <c r="B56" s="16" t="s">
        <v>253</v>
      </c>
      <c r="C56" s="9" t="s">
        <v>250</v>
      </c>
      <c r="D56" s="14" t="s">
        <v>8</v>
      </c>
      <c r="E56" s="8"/>
      <c r="F56" s="45"/>
    </row>
    <row r="57" spans="1:6" s="21" customFormat="1" ht="29">
      <c r="A57" s="7">
        <v>56</v>
      </c>
      <c r="B57" s="16" t="s">
        <v>252</v>
      </c>
      <c r="C57" s="9" t="s">
        <v>250</v>
      </c>
      <c r="D57" s="14" t="s">
        <v>8</v>
      </c>
      <c r="E57" s="8"/>
      <c r="F57" s="45"/>
    </row>
    <row r="58" spans="1:6" s="21" customFormat="1" ht="188.5">
      <c r="A58" s="7">
        <v>57</v>
      </c>
      <c r="B58" s="16" t="s">
        <v>422</v>
      </c>
      <c r="C58" s="9" t="s">
        <v>255</v>
      </c>
      <c r="D58" s="14" t="s">
        <v>8</v>
      </c>
      <c r="E58" s="8"/>
      <c r="F58" s="50"/>
    </row>
    <row r="59" spans="1:6" s="21" customFormat="1" ht="29">
      <c r="A59" s="12" t="s">
        <v>395</v>
      </c>
      <c r="B59" s="16" t="s">
        <v>419</v>
      </c>
      <c r="C59" s="15" t="s">
        <v>255</v>
      </c>
      <c r="D59" s="49" t="s">
        <v>8</v>
      </c>
      <c r="E59" s="8"/>
      <c r="F59" s="50"/>
    </row>
    <row r="60" spans="1:6" s="21" customFormat="1">
      <c r="A60" s="12" t="s">
        <v>396</v>
      </c>
      <c r="B60" s="16" t="s">
        <v>417</v>
      </c>
      <c r="C60" s="15" t="s">
        <v>255</v>
      </c>
      <c r="D60" s="49" t="s">
        <v>409</v>
      </c>
      <c r="E60" s="8"/>
      <c r="F60" s="50"/>
    </row>
    <row r="61" spans="1:6" s="21" customFormat="1">
      <c r="A61" s="12" t="s">
        <v>420</v>
      </c>
      <c r="B61" s="16" t="s">
        <v>418</v>
      </c>
      <c r="C61" s="15" t="s">
        <v>255</v>
      </c>
      <c r="D61" s="49" t="s">
        <v>409</v>
      </c>
      <c r="E61" s="8"/>
      <c r="F61" s="50"/>
    </row>
    <row r="62" spans="1:6" s="21" customFormat="1">
      <c r="A62" s="12" t="s">
        <v>421</v>
      </c>
      <c r="B62" s="16" t="s">
        <v>416</v>
      </c>
      <c r="C62" s="15" t="s">
        <v>255</v>
      </c>
      <c r="D62" s="49" t="s">
        <v>409</v>
      </c>
      <c r="E62" s="8"/>
      <c r="F62" s="50"/>
    </row>
    <row r="63" spans="1:6" s="21" customFormat="1" ht="43.5">
      <c r="A63" s="7">
        <v>58</v>
      </c>
      <c r="B63" s="16" t="s">
        <v>410</v>
      </c>
      <c r="C63" s="9" t="s">
        <v>255</v>
      </c>
      <c r="D63" s="14" t="s">
        <v>8</v>
      </c>
      <c r="E63" s="8"/>
      <c r="F63" s="46"/>
    </row>
    <row r="64" spans="1:6" s="21" customFormat="1" ht="29">
      <c r="A64" s="7">
        <v>59</v>
      </c>
      <c r="B64" s="16" t="s">
        <v>394</v>
      </c>
      <c r="C64" s="9" t="s">
        <v>255</v>
      </c>
      <c r="D64" s="14" t="s">
        <v>8</v>
      </c>
      <c r="E64" s="8"/>
      <c r="F64" s="45"/>
    </row>
    <row r="65" spans="1:6" s="21" customFormat="1" ht="130.5">
      <c r="A65" s="7">
        <v>60</v>
      </c>
      <c r="B65" s="16" t="s">
        <v>296</v>
      </c>
      <c r="C65" s="9" t="s">
        <v>259</v>
      </c>
      <c r="D65" s="14" t="s">
        <v>8</v>
      </c>
      <c r="E65" s="8"/>
      <c r="F65" s="45"/>
    </row>
    <row r="66" spans="1:6" s="21" customFormat="1" ht="72.5">
      <c r="A66" s="7">
        <v>61</v>
      </c>
      <c r="B66" s="16" t="s">
        <v>261</v>
      </c>
      <c r="C66" s="9" t="s">
        <v>260</v>
      </c>
      <c r="D66" s="14" t="s">
        <v>8</v>
      </c>
      <c r="E66" s="8"/>
      <c r="F66" s="45"/>
    </row>
    <row r="67" spans="1:6" s="21" customFormat="1" ht="43.5">
      <c r="A67" s="7">
        <v>62</v>
      </c>
      <c r="B67" s="16" t="s">
        <v>392</v>
      </c>
      <c r="C67" s="9" t="s">
        <v>260</v>
      </c>
      <c r="D67" s="14" t="s">
        <v>8</v>
      </c>
      <c r="E67" s="8"/>
      <c r="F67" s="45"/>
    </row>
    <row r="68" spans="1:6" s="21" customFormat="1" ht="72.5">
      <c r="A68" s="7">
        <v>63</v>
      </c>
      <c r="B68" s="17" t="s">
        <v>415</v>
      </c>
      <c r="C68" s="9" t="s">
        <v>260</v>
      </c>
      <c r="D68" s="14" t="s">
        <v>8</v>
      </c>
      <c r="E68" s="8"/>
      <c r="F68" s="50"/>
    </row>
    <row r="69" spans="1:6" s="21" customFormat="1" ht="72.5">
      <c r="A69" s="7">
        <v>64</v>
      </c>
      <c r="B69" s="16" t="s">
        <v>390</v>
      </c>
      <c r="C69" s="9" t="s">
        <v>260</v>
      </c>
      <c r="D69" s="14" t="s">
        <v>8</v>
      </c>
      <c r="E69" s="8"/>
      <c r="F69" s="45"/>
    </row>
    <row r="70" spans="1:6" s="21" customFormat="1" ht="174">
      <c r="A70" s="7">
        <v>65</v>
      </c>
      <c r="B70" s="16" t="s">
        <v>348</v>
      </c>
      <c r="C70" s="9" t="s">
        <v>260</v>
      </c>
      <c r="D70" s="14" t="s">
        <v>8</v>
      </c>
      <c r="E70" s="8"/>
      <c r="F70" s="45"/>
    </row>
    <row r="71" spans="1:6" s="21" customFormat="1" ht="29">
      <c r="A71" s="7">
        <v>66</v>
      </c>
      <c r="B71" s="16" t="s">
        <v>262</v>
      </c>
      <c r="C71" s="9" t="s">
        <v>260</v>
      </c>
      <c r="D71" s="14" t="s">
        <v>8</v>
      </c>
      <c r="E71" s="8"/>
      <c r="F71" s="45"/>
    </row>
    <row r="72" spans="1:6" s="21" customFormat="1" ht="101.5">
      <c r="A72" s="7">
        <v>67</v>
      </c>
      <c r="B72" s="16" t="s">
        <v>263</v>
      </c>
      <c r="C72" s="9" t="s">
        <v>260</v>
      </c>
      <c r="D72" s="14" t="s">
        <v>8</v>
      </c>
      <c r="E72" s="8"/>
      <c r="F72" s="45"/>
    </row>
    <row r="73" spans="1:6" s="21" customFormat="1" ht="29">
      <c r="A73" s="7">
        <v>68</v>
      </c>
      <c r="B73" s="16" t="s">
        <v>264</v>
      </c>
      <c r="C73" s="9" t="s">
        <v>260</v>
      </c>
      <c r="D73" s="14" t="s">
        <v>8</v>
      </c>
      <c r="E73" s="8"/>
      <c r="F73" s="45"/>
    </row>
    <row r="74" spans="1:6" s="21" customFormat="1" ht="29">
      <c r="A74" s="7">
        <v>69</v>
      </c>
      <c r="B74" s="16" t="s">
        <v>265</v>
      </c>
      <c r="C74" s="9" t="s">
        <v>260</v>
      </c>
      <c r="D74" s="14" t="s">
        <v>8</v>
      </c>
      <c r="E74" s="8"/>
      <c r="F74" s="45"/>
    </row>
    <row r="75" spans="1:6" s="21" customFormat="1" ht="58">
      <c r="A75" s="7">
        <v>70</v>
      </c>
      <c r="B75" s="16" t="s">
        <v>266</v>
      </c>
      <c r="C75" s="9" t="s">
        <v>260</v>
      </c>
      <c r="D75" s="14" t="s">
        <v>8</v>
      </c>
      <c r="E75" s="8"/>
      <c r="F75" s="45"/>
    </row>
    <row r="76" spans="1:6" s="21" customFormat="1" ht="58">
      <c r="A76" s="7">
        <v>71</v>
      </c>
      <c r="B76" s="16" t="s">
        <v>267</v>
      </c>
      <c r="C76" s="9" t="s">
        <v>260</v>
      </c>
      <c r="D76" s="14" t="s">
        <v>8</v>
      </c>
      <c r="E76" s="8"/>
      <c r="F76" s="45"/>
    </row>
    <row r="77" spans="1:6" s="21" customFormat="1" ht="43.5">
      <c r="A77" s="7">
        <v>72</v>
      </c>
      <c r="B77" s="16" t="s">
        <v>411</v>
      </c>
      <c r="C77" s="9" t="s">
        <v>260</v>
      </c>
      <c r="D77" s="14" t="s">
        <v>8</v>
      </c>
      <c r="E77" s="8"/>
      <c r="F77" s="45"/>
    </row>
    <row r="78" spans="1:6" s="21" customFormat="1" ht="43.5">
      <c r="A78" s="7">
        <v>73</v>
      </c>
      <c r="B78" s="16" t="s">
        <v>268</v>
      </c>
      <c r="C78" s="9" t="s">
        <v>260</v>
      </c>
      <c r="D78" s="14" t="s">
        <v>8</v>
      </c>
      <c r="E78" s="8"/>
      <c r="F78" s="45"/>
    </row>
    <row r="79" spans="1:6" s="21" customFormat="1" ht="58">
      <c r="A79" s="7">
        <v>74</v>
      </c>
      <c r="B79" s="16" t="s">
        <v>269</v>
      </c>
      <c r="C79" s="9" t="s">
        <v>260</v>
      </c>
      <c r="D79" s="14" t="s">
        <v>8</v>
      </c>
      <c r="E79" s="8"/>
      <c r="F79" s="45"/>
    </row>
    <row r="80" spans="1:6" s="21" customFormat="1" ht="58">
      <c r="A80" s="7">
        <v>75</v>
      </c>
      <c r="B80" s="16" t="s">
        <v>298</v>
      </c>
      <c r="C80" s="9" t="s">
        <v>260</v>
      </c>
      <c r="D80" s="14" t="s">
        <v>8</v>
      </c>
      <c r="E80" s="8"/>
      <c r="F80" s="50"/>
    </row>
    <row r="81" spans="1:7" s="21" customFormat="1" ht="43.5">
      <c r="A81" s="7">
        <v>76</v>
      </c>
      <c r="B81" s="16" t="s">
        <v>270</v>
      </c>
      <c r="C81" s="9" t="s">
        <v>260</v>
      </c>
      <c r="D81" s="14" t="s">
        <v>8</v>
      </c>
      <c r="E81" s="8"/>
      <c r="F81" s="45"/>
    </row>
    <row r="82" spans="1:7" s="21" customFormat="1" ht="58">
      <c r="A82" s="7">
        <v>77</v>
      </c>
      <c r="B82" s="16" t="s">
        <v>271</v>
      </c>
      <c r="C82" s="9" t="s">
        <v>260</v>
      </c>
      <c r="D82" s="14" t="s">
        <v>8</v>
      </c>
      <c r="E82" s="8"/>
      <c r="F82" s="45"/>
    </row>
    <row r="83" spans="1:7" s="21" customFormat="1" ht="43.5">
      <c r="A83" s="7">
        <v>78</v>
      </c>
      <c r="B83" s="16" t="s">
        <v>272</v>
      </c>
      <c r="C83" s="9" t="s">
        <v>260</v>
      </c>
      <c r="D83" s="14" t="s">
        <v>8</v>
      </c>
      <c r="E83" s="8"/>
      <c r="F83" s="45"/>
    </row>
    <row r="84" spans="1:7" s="21" customFormat="1" ht="29">
      <c r="A84" s="7">
        <v>79</v>
      </c>
      <c r="B84" s="16" t="s">
        <v>273</v>
      </c>
      <c r="C84" s="9" t="s">
        <v>260</v>
      </c>
      <c r="D84" s="14" t="s">
        <v>8</v>
      </c>
      <c r="E84" s="8"/>
      <c r="F84" s="45"/>
    </row>
    <row r="85" spans="1:7" s="21" customFormat="1">
      <c r="A85" s="7">
        <v>80</v>
      </c>
      <c r="B85" s="16" t="s">
        <v>397</v>
      </c>
      <c r="C85" s="9" t="s">
        <v>274</v>
      </c>
      <c r="D85" s="7" t="s">
        <v>8</v>
      </c>
      <c r="E85" s="8"/>
      <c r="F85" s="50"/>
    </row>
    <row r="86" spans="1:7" s="21" customFormat="1" ht="333.5">
      <c r="A86" s="7">
        <v>81</v>
      </c>
      <c r="B86" s="16" t="s">
        <v>412</v>
      </c>
      <c r="C86" s="9" t="s">
        <v>274</v>
      </c>
      <c r="D86" s="7" t="s">
        <v>8</v>
      </c>
      <c r="E86" s="8"/>
      <c r="F86" s="45"/>
    </row>
    <row r="87" spans="1:7" s="21" customFormat="1" ht="159.5">
      <c r="A87" s="7">
        <v>82</v>
      </c>
      <c r="B87" s="16" t="s">
        <v>275</v>
      </c>
      <c r="C87" s="9" t="s">
        <v>274</v>
      </c>
      <c r="D87" s="7" t="s">
        <v>8</v>
      </c>
      <c r="E87" s="8"/>
      <c r="F87" s="45"/>
    </row>
    <row r="88" spans="1:7" s="21" customFormat="1" ht="188.5">
      <c r="A88" s="7">
        <v>83</v>
      </c>
      <c r="B88" s="16" t="s">
        <v>276</v>
      </c>
      <c r="C88" s="9" t="s">
        <v>274</v>
      </c>
      <c r="D88" s="7" t="s">
        <v>8</v>
      </c>
      <c r="E88" s="8"/>
      <c r="F88" s="45"/>
    </row>
    <row r="89" spans="1:7" s="21" customFormat="1" ht="116">
      <c r="A89" s="7">
        <v>84</v>
      </c>
      <c r="B89" s="16" t="s">
        <v>413</v>
      </c>
      <c r="C89" s="9" t="s">
        <v>274</v>
      </c>
      <c r="D89" s="7" t="s">
        <v>8</v>
      </c>
      <c r="E89" s="8"/>
      <c r="F89" s="45"/>
    </row>
    <row r="90" spans="1:7" s="21" customFormat="1" ht="43.5">
      <c r="A90" s="7">
        <v>85</v>
      </c>
      <c r="B90" s="119" t="s">
        <v>277</v>
      </c>
      <c r="C90" s="9" t="s">
        <v>274</v>
      </c>
      <c r="D90" s="7" t="s">
        <v>8</v>
      </c>
      <c r="E90" s="8"/>
      <c r="F90" s="45"/>
    </row>
    <row r="91" spans="1:7" s="21" customFormat="1" ht="43.5">
      <c r="A91" s="7">
        <v>86</v>
      </c>
      <c r="B91" s="16" t="s">
        <v>278</v>
      </c>
      <c r="C91" s="9" t="s">
        <v>274</v>
      </c>
      <c r="D91" s="7" t="s">
        <v>8</v>
      </c>
      <c r="E91" s="8"/>
      <c r="F91" s="45"/>
    </row>
    <row r="92" spans="1:7" s="21" customFormat="1" ht="29">
      <c r="A92" s="7">
        <v>87</v>
      </c>
      <c r="B92" s="16" t="s">
        <v>279</v>
      </c>
      <c r="C92" s="9" t="s">
        <v>274</v>
      </c>
      <c r="D92" s="7" t="s">
        <v>8</v>
      </c>
      <c r="E92" s="8"/>
      <c r="F92" s="45"/>
    </row>
    <row r="93" spans="1:7" s="21" customFormat="1" ht="203">
      <c r="A93" s="7">
        <v>88</v>
      </c>
      <c r="B93" s="16" t="s">
        <v>391</v>
      </c>
      <c r="C93" s="9" t="s">
        <v>289</v>
      </c>
      <c r="D93" s="7" t="s">
        <v>8</v>
      </c>
      <c r="E93" s="8"/>
      <c r="F93" s="45"/>
      <c r="G93" s="22"/>
    </row>
    <row r="94" spans="1:7" s="21" customFormat="1" ht="72.5">
      <c r="A94" s="7">
        <v>89</v>
      </c>
      <c r="B94" s="16" t="s">
        <v>280</v>
      </c>
      <c r="C94" s="9" t="s">
        <v>289</v>
      </c>
      <c r="D94" s="7" t="s">
        <v>8</v>
      </c>
      <c r="E94" s="8"/>
      <c r="F94" s="45"/>
    </row>
    <row r="95" spans="1:7" s="21" customFormat="1" ht="43.5">
      <c r="A95" s="7">
        <v>90</v>
      </c>
      <c r="B95" s="16" t="s">
        <v>281</v>
      </c>
      <c r="C95" s="9" t="s">
        <v>289</v>
      </c>
      <c r="D95" s="7" t="s">
        <v>8</v>
      </c>
      <c r="E95" s="8"/>
      <c r="F95" s="46"/>
    </row>
    <row r="96" spans="1:7" s="21" customFormat="1" ht="29">
      <c r="A96" s="7">
        <v>91</v>
      </c>
      <c r="B96" s="16" t="s">
        <v>282</v>
      </c>
      <c r="C96" s="9" t="s">
        <v>289</v>
      </c>
      <c r="D96" s="7" t="s">
        <v>8</v>
      </c>
      <c r="E96" s="8"/>
      <c r="F96" s="45"/>
    </row>
    <row r="97" spans="1:7" s="21" customFormat="1" ht="43.5">
      <c r="A97" s="7">
        <v>92</v>
      </c>
      <c r="B97" s="16" t="s">
        <v>283</v>
      </c>
      <c r="C97" s="9" t="s">
        <v>289</v>
      </c>
      <c r="D97" s="7" t="s">
        <v>8</v>
      </c>
      <c r="E97" s="8"/>
      <c r="F97" s="45"/>
    </row>
    <row r="98" spans="1:7" s="21" customFormat="1" ht="203">
      <c r="A98" s="7">
        <v>93</v>
      </c>
      <c r="B98" s="16" t="s">
        <v>284</v>
      </c>
      <c r="C98" s="9" t="s">
        <v>289</v>
      </c>
      <c r="D98" s="7" t="s">
        <v>8</v>
      </c>
      <c r="E98" s="8"/>
      <c r="F98" s="45"/>
    </row>
    <row r="99" spans="1:7" s="21" customFormat="1" ht="58">
      <c r="A99" s="7">
        <v>94</v>
      </c>
      <c r="B99" s="16" t="s">
        <v>285</v>
      </c>
      <c r="C99" s="9" t="s">
        <v>289</v>
      </c>
      <c r="D99" s="7" t="s">
        <v>8</v>
      </c>
      <c r="E99" s="8"/>
      <c r="F99" s="45"/>
    </row>
    <row r="100" spans="1:7" s="21" customFormat="1" ht="58">
      <c r="A100" s="7">
        <v>95</v>
      </c>
      <c r="B100" s="16" t="s">
        <v>286</v>
      </c>
      <c r="C100" s="9" t="s">
        <v>289</v>
      </c>
      <c r="D100" s="7" t="s">
        <v>8</v>
      </c>
      <c r="E100" s="8"/>
      <c r="F100" s="45"/>
    </row>
    <row r="101" spans="1:7" s="21" customFormat="1" ht="130.5">
      <c r="A101" s="7">
        <v>96</v>
      </c>
      <c r="B101" s="16" t="s">
        <v>287</v>
      </c>
      <c r="C101" s="9" t="s">
        <v>289</v>
      </c>
      <c r="D101" s="7" t="s">
        <v>8</v>
      </c>
      <c r="E101" s="8"/>
      <c r="F101" s="45"/>
    </row>
    <row r="102" spans="1:7" s="21" customFormat="1" ht="43.5">
      <c r="A102" s="7">
        <v>97</v>
      </c>
      <c r="B102" s="16" t="s">
        <v>288</v>
      </c>
      <c r="C102" s="9" t="s">
        <v>289</v>
      </c>
      <c r="D102" s="7" t="s">
        <v>8</v>
      </c>
      <c r="E102" s="8"/>
      <c r="F102" s="45"/>
    </row>
    <row r="103" spans="1:7" s="21" customFormat="1" ht="116">
      <c r="A103" s="7">
        <v>98</v>
      </c>
      <c r="B103" s="16" t="s">
        <v>414</v>
      </c>
      <c r="C103" s="9" t="s">
        <v>289</v>
      </c>
      <c r="D103" s="7" t="s">
        <v>8</v>
      </c>
      <c r="E103" s="8"/>
      <c r="F103" s="120"/>
    </row>
    <row r="104" spans="1:7" s="21" customFormat="1" ht="116">
      <c r="A104" s="7">
        <v>99</v>
      </c>
      <c r="B104" s="16" t="s">
        <v>299</v>
      </c>
      <c r="C104" s="9" t="s">
        <v>290</v>
      </c>
      <c r="D104" s="7" t="s">
        <v>8</v>
      </c>
      <c r="E104" s="8" t="s">
        <v>300</v>
      </c>
      <c r="F104" s="50"/>
    </row>
    <row r="105" spans="1:7" s="21" customFormat="1" ht="174">
      <c r="A105" s="7">
        <v>100</v>
      </c>
      <c r="B105" s="16" t="s">
        <v>389</v>
      </c>
      <c r="C105" s="9" t="s">
        <v>290</v>
      </c>
      <c r="D105" s="7" t="s">
        <v>8</v>
      </c>
      <c r="E105" s="8"/>
      <c r="F105" s="50"/>
    </row>
    <row r="106" spans="1:7" s="21" customFormat="1" ht="72.5">
      <c r="A106" s="7">
        <v>101</v>
      </c>
      <c r="B106" s="16" t="s">
        <v>291</v>
      </c>
      <c r="C106" s="9" t="s">
        <v>290</v>
      </c>
      <c r="D106" s="7" t="s">
        <v>8</v>
      </c>
      <c r="E106" s="8"/>
      <c r="F106" s="45"/>
    </row>
    <row r="107" spans="1:7" s="21" customFormat="1" ht="43.5">
      <c r="A107" s="7">
        <v>102</v>
      </c>
      <c r="B107" s="16" t="s">
        <v>292</v>
      </c>
      <c r="C107" s="9" t="s">
        <v>290</v>
      </c>
      <c r="D107" s="7" t="s">
        <v>8</v>
      </c>
      <c r="E107" s="8"/>
      <c r="F107" s="120"/>
    </row>
    <row r="108" spans="1:7" s="21" customFormat="1" ht="87">
      <c r="A108" s="7">
        <v>103</v>
      </c>
      <c r="B108" s="16" t="s">
        <v>293</v>
      </c>
      <c r="C108" s="9" t="s">
        <v>290</v>
      </c>
      <c r="D108" s="7" t="s">
        <v>8</v>
      </c>
      <c r="E108" s="8"/>
      <c r="F108" s="45"/>
    </row>
    <row r="109" spans="1:7" s="21" customFormat="1" ht="101.5">
      <c r="A109" s="7">
        <v>104</v>
      </c>
      <c r="B109" s="16" t="s">
        <v>423</v>
      </c>
      <c r="C109" s="9" t="s">
        <v>290</v>
      </c>
      <c r="D109" s="7" t="s">
        <v>8</v>
      </c>
      <c r="E109" s="8"/>
      <c r="F109" s="120"/>
      <c r="G109" s="23"/>
    </row>
    <row r="110" spans="1:7" s="21" customFormat="1" ht="145">
      <c r="A110" s="7">
        <v>105</v>
      </c>
      <c r="B110" s="16" t="s">
        <v>294</v>
      </c>
      <c r="C110" s="9" t="s">
        <v>290</v>
      </c>
      <c r="D110" s="7" t="s">
        <v>8</v>
      </c>
      <c r="E110" s="8"/>
      <c r="F110" s="45"/>
    </row>
    <row r="111" spans="1:7" s="21" customFormat="1" ht="29">
      <c r="A111" s="7">
        <v>106</v>
      </c>
      <c r="B111" s="16" t="s">
        <v>295</v>
      </c>
      <c r="C111" s="9" t="s">
        <v>290</v>
      </c>
      <c r="D111" s="7" t="s">
        <v>8</v>
      </c>
      <c r="E111" s="8"/>
      <c r="F111" s="45"/>
    </row>
    <row r="112" spans="1:7" s="21" customFormat="1">
      <c r="A112" s="7">
        <v>107</v>
      </c>
      <c r="B112" s="16"/>
      <c r="C112" s="9"/>
      <c r="D112" s="7"/>
      <c r="E112" s="8"/>
      <c r="F112" s="45"/>
    </row>
    <row r="113" spans="1:7" s="21" customFormat="1">
      <c r="A113" s="7">
        <v>108</v>
      </c>
      <c r="B113" s="16"/>
      <c r="C113" s="9"/>
      <c r="D113" s="7"/>
      <c r="E113" s="8"/>
      <c r="F113" s="45"/>
    </row>
    <row r="114" spans="1:7" s="21" customFormat="1">
      <c r="A114" s="7">
        <v>109</v>
      </c>
      <c r="B114" s="16"/>
      <c r="C114" s="9"/>
      <c r="D114" s="7"/>
      <c r="E114" s="8"/>
      <c r="F114" s="45"/>
    </row>
    <row r="115" spans="1:7" s="21" customFormat="1">
      <c r="A115" s="7">
        <v>110</v>
      </c>
      <c r="B115" s="16"/>
      <c r="C115" s="9"/>
      <c r="D115" s="7"/>
      <c r="E115" s="8"/>
      <c r="F115" s="45"/>
    </row>
    <row r="116" spans="1:7" s="21" customFormat="1">
      <c r="A116" s="7">
        <v>111</v>
      </c>
      <c r="B116" s="16"/>
      <c r="C116" s="9"/>
      <c r="D116" s="7"/>
      <c r="E116" s="8"/>
      <c r="F116" s="45"/>
    </row>
    <row r="117" spans="1:7" s="21" customFormat="1">
      <c r="A117" s="7">
        <v>112</v>
      </c>
      <c r="B117" s="16"/>
      <c r="C117" s="9"/>
      <c r="D117" s="7"/>
      <c r="E117" s="8"/>
      <c r="F117" s="45"/>
    </row>
    <row r="118" spans="1:7" s="21" customFormat="1">
      <c r="A118" s="7">
        <v>113</v>
      </c>
      <c r="B118" s="16"/>
      <c r="C118" s="15"/>
      <c r="D118" s="12"/>
      <c r="E118" s="26"/>
      <c r="F118" s="47"/>
      <c r="G118" s="24"/>
    </row>
    <row r="119" spans="1:7" s="21" customFormat="1">
      <c r="A119" s="7">
        <v>114</v>
      </c>
      <c r="B119" s="16"/>
      <c r="C119" s="15"/>
      <c r="D119" s="12"/>
      <c r="E119" s="26"/>
      <c r="F119" s="47"/>
      <c r="G119" s="24"/>
    </row>
    <row r="120" spans="1:7" s="21" customFormat="1">
      <c r="A120" s="7">
        <v>115</v>
      </c>
      <c r="B120" s="16"/>
      <c r="C120" s="15"/>
      <c r="D120" s="12"/>
      <c r="E120" s="26"/>
      <c r="F120" s="47"/>
      <c r="G120" s="24"/>
    </row>
    <row r="121" spans="1:7" s="21" customFormat="1">
      <c r="A121" s="7">
        <v>116</v>
      </c>
      <c r="B121" s="16"/>
      <c r="C121" s="15"/>
      <c r="D121" s="12"/>
      <c r="E121" s="26"/>
      <c r="F121" s="47"/>
      <c r="G121" s="24"/>
    </row>
    <row r="122" spans="1:7" s="21" customFormat="1">
      <c r="A122" s="7">
        <v>117</v>
      </c>
      <c r="B122" s="16"/>
      <c r="C122" s="9"/>
      <c r="D122" s="7"/>
      <c r="E122" s="8"/>
      <c r="F122" s="45"/>
    </row>
    <row r="123" spans="1:7" s="21" customFormat="1">
      <c r="A123" s="7">
        <v>118</v>
      </c>
      <c r="B123" s="16"/>
      <c r="C123" s="9"/>
      <c r="D123" s="7"/>
      <c r="E123" s="8"/>
      <c r="F123" s="45"/>
    </row>
    <row r="124" spans="1:7" s="21" customFormat="1">
      <c r="A124" s="7">
        <v>119</v>
      </c>
      <c r="B124" s="16"/>
      <c r="C124" s="9"/>
      <c r="D124" s="7"/>
      <c r="E124" s="8"/>
      <c r="F124" s="46"/>
    </row>
    <row r="125" spans="1:7" s="21" customFormat="1">
      <c r="A125" s="7">
        <v>120</v>
      </c>
      <c r="B125" s="16"/>
      <c r="C125" s="9"/>
      <c r="D125" s="7"/>
      <c r="E125" s="8"/>
      <c r="F125" s="45"/>
    </row>
    <row r="126" spans="1:7" s="21" customFormat="1">
      <c r="A126" s="7">
        <v>121</v>
      </c>
      <c r="B126" s="16"/>
      <c r="C126" s="9"/>
      <c r="D126" s="7"/>
      <c r="E126" s="8"/>
      <c r="F126" s="45"/>
    </row>
    <row r="127" spans="1:7" s="21" customFormat="1">
      <c r="A127" s="7">
        <v>122</v>
      </c>
      <c r="B127" s="16"/>
      <c r="C127" s="9"/>
      <c r="D127" s="7"/>
      <c r="E127" s="8"/>
      <c r="F127" s="45"/>
    </row>
    <row r="128" spans="1:7" s="21" customFormat="1">
      <c r="A128" s="7">
        <v>123</v>
      </c>
      <c r="B128" s="16"/>
      <c r="C128" s="9"/>
      <c r="D128" s="7"/>
      <c r="E128" s="8"/>
      <c r="F128" s="45"/>
    </row>
    <row r="129" spans="1:7" s="21" customFormat="1">
      <c r="A129" s="7">
        <v>124</v>
      </c>
      <c r="B129" s="16"/>
      <c r="C129" s="9"/>
      <c r="D129" s="7"/>
      <c r="E129" s="8"/>
      <c r="F129" s="45"/>
    </row>
    <row r="130" spans="1:7" s="21" customFormat="1">
      <c r="A130" s="7">
        <v>125</v>
      </c>
      <c r="B130" s="16"/>
      <c r="C130" s="9"/>
      <c r="D130" s="7"/>
      <c r="E130" s="8"/>
      <c r="F130" s="45"/>
    </row>
    <row r="131" spans="1:7" s="21" customFormat="1">
      <c r="A131" s="7">
        <v>126</v>
      </c>
      <c r="B131" s="16"/>
      <c r="C131" s="9"/>
      <c r="D131" s="7"/>
      <c r="E131" s="8"/>
      <c r="F131" s="45"/>
    </row>
    <row r="132" spans="1:7" s="21" customFormat="1">
      <c r="A132" s="7">
        <v>127</v>
      </c>
      <c r="B132" s="16"/>
      <c r="C132" s="9"/>
      <c r="D132" s="7"/>
      <c r="E132" s="8"/>
      <c r="F132" s="45"/>
    </row>
    <row r="133" spans="1:7" s="21" customFormat="1">
      <c r="A133" s="7">
        <v>128</v>
      </c>
      <c r="B133" s="16"/>
      <c r="C133" s="9"/>
      <c r="D133" s="7"/>
      <c r="E133" s="8"/>
      <c r="F133" s="45"/>
    </row>
    <row r="134" spans="1:7" s="21" customFormat="1">
      <c r="A134" s="7">
        <v>129</v>
      </c>
      <c r="B134" s="16"/>
      <c r="C134" s="9"/>
      <c r="D134" s="7"/>
      <c r="E134" s="8"/>
      <c r="F134" s="45"/>
    </row>
    <row r="135" spans="1:7" s="21" customFormat="1">
      <c r="A135" s="7">
        <v>130</v>
      </c>
      <c r="B135" s="16"/>
      <c r="C135" s="9"/>
      <c r="D135" s="7"/>
      <c r="E135" s="8"/>
      <c r="F135" s="45"/>
    </row>
    <row r="136" spans="1:7" s="21" customFormat="1">
      <c r="A136" s="7">
        <v>131</v>
      </c>
      <c r="B136" s="16"/>
      <c r="C136" s="9"/>
      <c r="D136" s="7"/>
      <c r="E136" s="8"/>
      <c r="F136" s="45"/>
    </row>
    <row r="137" spans="1:7" s="21" customFormat="1">
      <c r="A137" s="7">
        <v>132</v>
      </c>
      <c r="B137" s="16"/>
      <c r="C137" s="9"/>
      <c r="D137" s="7"/>
      <c r="E137" s="8"/>
      <c r="F137" s="45"/>
      <c r="G137" s="23"/>
    </row>
    <row r="138" spans="1:7" s="21" customFormat="1">
      <c r="A138" s="7">
        <v>133</v>
      </c>
      <c r="B138" s="16"/>
      <c r="C138" s="9"/>
      <c r="D138" s="7"/>
      <c r="E138" s="8"/>
      <c r="F138" s="45"/>
    </row>
    <row r="139" spans="1:7" s="21" customFormat="1">
      <c r="A139" s="7">
        <v>134</v>
      </c>
      <c r="B139" s="16"/>
      <c r="C139" s="9"/>
      <c r="D139" s="7"/>
      <c r="E139" s="8"/>
      <c r="F139" s="45"/>
    </row>
    <row r="140" spans="1:7" s="21" customFormat="1">
      <c r="A140" s="7">
        <v>135</v>
      </c>
      <c r="B140" s="16"/>
      <c r="C140" s="9"/>
      <c r="D140" s="7"/>
      <c r="E140" s="8"/>
      <c r="F140" s="45"/>
    </row>
    <row r="141" spans="1:7" s="21" customFormat="1">
      <c r="A141" s="7">
        <v>136</v>
      </c>
      <c r="B141" s="16"/>
      <c r="C141" s="9"/>
      <c r="D141" s="7"/>
      <c r="E141" s="8"/>
      <c r="F141" s="45"/>
    </row>
    <row r="142" spans="1:7" s="21" customFormat="1">
      <c r="A142" s="7">
        <v>137</v>
      </c>
      <c r="B142" s="16"/>
      <c r="C142" s="9"/>
      <c r="D142" s="7"/>
      <c r="E142" s="8"/>
      <c r="F142" s="45"/>
    </row>
    <row r="143" spans="1:7" s="21" customFormat="1">
      <c r="A143" s="7">
        <v>138</v>
      </c>
      <c r="B143" s="24"/>
      <c r="C143" s="9"/>
      <c r="D143" s="7"/>
      <c r="E143" s="8"/>
      <c r="F143" s="45"/>
    </row>
    <row r="144" spans="1:7" s="21" customFormat="1">
      <c r="A144" s="7">
        <v>139</v>
      </c>
      <c r="B144" s="16"/>
      <c r="C144" s="9"/>
      <c r="D144" s="7"/>
      <c r="E144" s="8"/>
      <c r="F144" s="45"/>
    </row>
    <row r="145" spans="1:6" s="21" customFormat="1">
      <c r="A145" s="7">
        <v>140</v>
      </c>
      <c r="B145" s="16"/>
      <c r="C145" s="9"/>
      <c r="D145" s="7"/>
      <c r="E145" s="8"/>
      <c r="F145" s="45"/>
    </row>
    <row r="146" spans="1:6" s="21" customFormat="1">
      <c r="A146" s="7"/>
      <c r="B146" s="16"/>
      <c r="C146" s="9"/>
      <c r="D146" s="7"/>
      <c r="E146" s="8"/>
      <c r="F146" s="45"/>
    </row>
    <row r="147" spans="1:6" s="21" customFormat="1">
      <c r="A147" s="7"/>
      <c r="B147" s="16"/>
      <c r="C147" s="9"/>
      <c r="D147" s="7"/>
      <c r="E147" s="8"/>
      <c r="F147" s="45"/>
    </row>
    <row r="148" spans="1:6" s="21" customFormat="1">
      <c r="A148" s="7"/>
      <c r="B148" s="16"/>
      <c r="C148" s="9"/>
      <c r="D148" s="7"/>
      <c r="E148" s="8"/>
      <c r="F148" s="45"/>
    </row>
    <row r="149" spans="1:6" s="21" customFormat="1">
      <c r="A149" s="7"/>
      <c r="B149" s="16"/>
      <c r="C149" s="9"/>
      <c r="D149" s="7"/>
      <c r="E149" s="8"/>
      <c r="F149" s="45"/>
    </row>
    <row r="150" spans="1:6" s="21" customFormat="1">
      <c r="A150" s="7"/>
      <c r="B150" s="16"/>
      <c r="C150" s="9"/>
      <c r="D150" s="7"/>
      <c r="E150" s="8"/>
      <c r="F150" s="45"/>
    </row>
    <row r="151" spans="1:6" s="21" customFormat="1">
      <c r="A151" s="7"/>
      <c r="B151" s="16"/>
      <c r="C151" s="9"/>
      <c r="D151" s="7"/>
      <c r="E151" s="8"/>
      <c r="F151" s="45"/>
    </row>
    <row r="152" spans="1:6" s="21" customFormat="1">
      <c r="A152" s="7"/>
      <c r="B152" s="16"/>
      <c r="C152" s="9"/>
      <c r="D152" s="7"/>
      <c r="E152" s="8"/>
      <c r="F152" s="45"/>
    </row>
    <row r="153" spans="1:6" s="21" customFormat="1">
      <c r="A153" s="7"/>
      <c r="B153" s="16"/>
      <c r="C153" s="9"/>
      <c r="D153" s="7"/>
      <c r="E153" s="8"/>
      <c r="F153" s="45"/>
    </row>
  </sheetData>
  <autoFilter ref="A1:G147" xr:uid="{4299F662-B2C9-4C75-91D8-979A9050561C}"/>
  <phoneticPr fontId="3" type="noConversion"/>
  <dataValidations count="2">
    <dataValidation type="list" allowBlank="1" showInputMessage="1" showErrorMessage="1" sqref="E2:E182" xr:uid="{30A413D2-75BA-41E4-A8B2-7C3350BB02BF}">
      <formula1>"Ja, Nee"</formula1>
    </dataValidation>
    <dataValidation type="list" allowBlank="1" showInputMessage="1" showErrorMessage="1" sqref="D2:D145" xr:uid="{F700F2CE-BB4D-4BB8-903B-2C49C19DDBCF}">
      <formula1>"Eis, Wens"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3FDE-9C07-4400-A138-D8D598CCA92A}">
  <dimension ref="B1:C97"/>
  <sheetViews>
    <sheetView topLeftCell="A49" workbookViewId="0">
      <selection activeCell="A86" sqref="A86:XFD87"/>
    </sheetView>
  </sheetViews>
  <sheetFormatPr defaultRowHeight="14.5"/>
  <cols>
    <col min="2" max="2" width="9.1796875" customWidth="1"/>
    <col min="3" max="3" width="163" style="91" customWidth="1"/>
    <col min="11" max="11" width="9.1796875" customWidth="1"/>
  </cols>
  <sheetData>
    <row r="1" spans="2:3" ht="15" thickBot="1"/>
    <row r="2" spans="2:3">
      <c r="B2" s="110"/>
      <c r="C2" s="93"/>
    </row>
    <row r="3" spans="2:3">
      <c r="B3" s="94"/>
      <c r="C3" s="98"/>
    </row>
    <row r="4" spans="2:3">
      <c r="B4" s="94"/>
      <c r="C4" s="98"/>
    </row>
    <row r="5" spans="2:3">
      <c r="B5" s="94"/>
      <c r="C5" s="98"/>
    </row>
    <row r="6" spans="2:3">
      <c r="B6" s="94"/>
      <c r="C6" s="98"/>
    </row>
    <row r="7" spans="2:3">
      <c r="B7" s="94"/>
      <c r="C7" s="98"/>
    </row>
    <row r="8" spans="2:3">
      <c r="B8" s="94"/>
      <c r="C8" s="98"/>
    </row>
    <row r="9" spans="2:3">
      <c r="B9" s="94"/>
      <c r="C9" s="98"/>
    </row>
    <row r="10" spans="2:3">
      <c r="B10" s="94"/>
      <c r="C10" s="98"/>
    </row>
    <row r="11" spans="2:3">
      <c r="B11" s="94"/>
      <c r="C11" s="98"/>
    </row>
    <row r="12" spans="2:3">
      <c r="B12" s="94"/>
      <c r="C12" s="98"/>
    </row>
    <row r="13" spans="2:3">
      <c r="B13" s="94"/>
      <c r="C13" s="98"/>
    </row>
    <row r="14" spans="2:3">
      <c r="B14" s="94"/>
      <c r="C14" s="98"/>
    </row>
    <row r="15" spans="2:3">
      <c r="B15" s="94"/>
      <c r="C15" s="98"/>
    </row>
    <row r="16" spans="2:3">
      <c r="B16" s="94"/>
      <c r="C16" s="98"/>
    </row>
    <row r="17" spans="2:3">
      <c r="B17" s="94"/>
      <c r="C17" s="98"/>
    </row>
    <row r="18" spans="2:3">
      <c r="B18" s="94"/>
      <c r="C18" s="98"/>
    </row>
    <row r="19" spans="2:3">
      <c r="B19" s="94"/>
      <c r="C19" s="98"/>
    </row>
    <row r="20" spans="2:3">
      <c r="B20" s="94"/>
      <c r="C20" s="98"/>
    </row>
    <row r="21" spans="2:3">
      <c r="B21" s="94"/>
      <c r="C21" s="98"/>
    </row>
    <row r="22" spans="2:3">
      <c r="B22" s="94"/>
      <c r="C22" s="98"/>
    </row>
    <row r="23" spans="2:3" ht="29">
      <c r="B23" s="94"/>
      <c r="C23" s="95" t="s">
        <v>403</v>
      </c>
    </row>
    <row r="24" spans="2:3" ht="29">
      <c r="B24" s="94"/>
      <c r="C24" s="95" t="s">
        <v>351</v>
      </c>
    </row>
    <row r="25" spans="2:3">
      <c r="B25" s="94"/>
      <c r="C25" s="95" t="s">
        <v>352</v>
      </c>
    </row>
    <row r="26" spans="2:3" ht="15" thickBot="1">
      <c r="B26" s="111"/>
      <c r="C26" s="112" t="s">
        <v>350</v>
      </c>
    </row>
    <row r="27" spans="2:3" ht="15" thickBot="1"/>
    <row r="28" spans="2:3">
      <c r="B28" s="92" t="s">
        <v>353</v>
      </c>
      <c r="C28" s="93"/>
    </row>
    <row r="29" spans="2:3">
      <c r="B29" s="94"/>
      <c r="C29" s="95" t="s">
        <v>354</v>
      </c>
    </row>
    <row r="30" spans="2:3">
      <c r="B30" s="94"/>
      <c r="C30" s="96" t="s">
        <v>355</v>
      </c>
    </row>
    <row r="31" spans="2:3">
      <c r="B31" s="94"/>
      <c r="C31" s="96" t="s">
        <v>356</v>
      </c>
    </row>
    <row r="32" spans="2:3">
      <c r="B32" s="97" t="s">
        <v>357</v>
      </c>
      <c r="C32" s="98"/>
    </row>
    <row r="33" spans="2:3">
      <c r="B33" s="94"/>
      <c r="C33" s="99" t="s">
        <v>358</v>
      </c>
    </row>
    <row r="34" spans="2:3">
      <c r="B34" s="94"/>
      <c r="C34" s="95" t="s">
        <v>359</v>
      </c>
    </row>
    <row r="35" spans="2:3">
      <c r="B35" s="94"/>
      <c r="C35" s="99" t="s">
        <v>360</v>
      </c>
    </row>
    <row r="36" spans="2:3" ht="43.5">
      <c r="B36" s="94"/>
      <c r="C36" s="95" t="s">
        <v>361</v>
      </c>
    </row>
    <row r="37" spans="2:3">
      <c r="B37" s="94"/>
      <c r="C37" s="99" t="s">
        <v>362</v>
      </c>
    </row>
    <row r="38" spans="2:3" ht="43.5">
      <c r="B38" s="94"/>
      <c r="C38" s="95" t="s">
        <v>363</v>
      </c>
    </row>
    <row r="39" spans="2:3" ht="29">
      <c r="B39" s="94"/>
      <c r="C39" s="95" t="s">
        <v>364</v>
      </c>
    </row>
    <row r="40" spans="2:3">
      <c r="B40" s="97" t="s">
        <v>365</v>
      </c>
      <c r="C40" s="98"/>
    </row>
    <row r="41" spans="2:3">
      <c r="B41" s="94"/>
      <c r="C41" s="95" t="s">
        <v>366</v>
      </c>
    </row>
    <row r="42" spans="2:3">
      <c r="B42" s="100" t="s">
        <v>367</v>
      </c>
      <c r="C42" s="98"/>
    </row>
    <row r="43" spans="2:3">
      <c r="B43" s="97" t="s">
        <v>368</v>
      </c>
      <c r="C43" s="98"/>
    </row>
    <row r="44" spans="2:3">
      <c r="B44" s="97"/>
      <c r="C44" s="98"/>
    </row>
    <row r="45" spans="2:3" ht="29">
      <c r="B45" s="101"/>
      <c r="C45" s="98" t="s">
        <v>430</v>
      </c>
    </row>
    <row r="46" spans="2:3">
      <c r="B46" s="101"/>
      <c r="C46" s="126" t="s">
        <v>424</v>
      </c>
    </row>
    <row r="47" spans="2:3">
      <c r="B47" s="94"/>
      <c r="C47" s="125" t="s">
        <v>425</v>
      </c>
    </row>
    <row r="48" spans="2:3">
      <c r="B48" s="94"/>
      <c r="C48" s="125" t="s">
        <v>426</v>
      </c>
    </row>
    <row r="49" spans="2:3">
      <c r="B49" s="94"/>
      <c r="C49" s="125" t="s">
        <v>427</v>
      </c>
    </row>
    <row r="50" spans="2:3">
      <c r="B50" s="94"/>
      <c r="C50" s="125" t="s">
        <v>428</v>
      </c>
    </row>
    <row r="51" spans="2:3">
      <c r="B51" s="94"/>
      <c r="C51" s="125" t="s">
        <v>429</v>
      </c>
    </row>
    <row r="52" spans="2:3">
      <c r="B52" s="94"/>
      <c r="C52" s="125" t="s">
        <v>431</v>
      </c>
    </row>
    <row r="53" spans="2:3">
      <c r="B53" s="94"/>
      <c r="C53" s="125" t="s">
        <v>432</v>
      </c>
    </row>
    <row r="54" spans="2:3">
      <c r="B54" s="94"/>
      <c r="C54" s="125" t="s">
        <v>433</v>
      </c>
    </row>
    <row r="55" spans="2:3">
      <c r="B55" s="94"/>
      <c r="C55" s="125" t="s">
        <v>434</v>
      </c>
    </row>
    <row r="56" spans="2:3">
      <c r="B56" s="94"/>
      <c r="C56" s="125" t="s">
        <v>435</v>
      </c>
    </row>
    <row r="57" spans="2:3">
      <c r="B57" s="94"/>
      <c r="C57" s="125" t="s">
        <v>436</v>
      </c>
    </row>
    <row r="58" spans="2:3">
      <c r="B58" s="94"/>
      <c r="C58" s="125" t="s">
        <v>437</v>
      </c>
    </row>
    <row r="59" spans="2:3">
      <c r="B59" s="94"/>
      <c r="C59" s="125" t="s">
        <v>438</v>
      </c>
    </row>
    <row r="60" spans="2:3">
      <c r="B60" s="94"/>
      <c r="C60" s="125" t="s">
        <v>439</v>
      </c>
    </row>
    <row r="61" spans="2:3">
      <c r="B61" s="103"/>
      <c r="C61" s="104" t="s">
        <v>386</v>
      </c>
    </row>
    <row r="62" spans="2:3">
      <c r="B62" s="106"/>
      <c r="C62" s="104" t="s">
        <v>387</v>
      </c>
    </row>
    <row r="63" spans="2:3">
      <c r="B63" s="106"/>
      <c r="C63" s="107" t="s">
        <v>369</v>
      </c>
    </row>
    <row r="64" spans="2:3">
      <c r="B64" s="108"/>
      <c r="C64" s="107" t="s">
        <v>370</v>
      </c>
    </row>
    <row r="65" spans="2:3">
      <c r="B65" s="108"/>
      <c r="C65" s="107" t="s">
        <v>371</v>
      </c>
    </row>
    <row r="66" spans="2:3">
      <c r="B66" s="108"/>
      <c r="C66" s="107" t="s">
        <v>372</v>
      </c>
    </row>
    <row r="67" spans="2:3">
      <c r="B67" s="108"/>
      <c r="C67" s="107" t="s">
        <v>373</v>
      </c>
    </row>
    <row r="68" spans="2:3">
      <c r="B68" s="108"/>
      <c r="C68" s="107" t="s">
        <v>374</v>
      </c>
    </row>
    <row r="69" spans="2:3">
      <c r="B69" s="108"/>
      <c r="C69" s="107" t="s">
        <v>375</v>
      </c>
    </row>
    <row r="70" spans="2:3">
      <c r="B70" s="108"/>
      <c r="C70" s="107" t="s">
        <v>376</v>
      </c>
    </row>
    <row r="71" spans="2:3">
      <c r="B71" s="108"/>
      <c r="C71" s="107" t="s">
        <v>377</v>
      </c>
    </row>
    <row r="72" spans="2:3">
      <c r="B72" s="108"/>
      <c r="C72" s="107" t="s">
        <v>378</v>
      </c>
    </row>
    <row r="73" spans="2:3">
      <c r="B73" s="108"/>
      <c r="C73" s="107" t="s">
        <v>379</v>
      </c>
    </row>
    <row r="74" spans="2:3">
      <c r="B74" s="108"/>
      <c r="C74" s="107" t="s">
        <v>380</v>
      </c>
    </row>
    <row r="75" spans="2:3">
      <c r="B75" s="108"/>
      <c r="C75" s="107" t="s">
        <v>381</v>
      </c>
    </row>
    <row r="76" spans="2:3">
      <c r="B76" s="108"/>
      <c r="C76" s="104" t="s">
        <v>388</v>
      </c>
    </row>
    <row r="77" spans="2:3">
      <c r="B77" s="109"/>
      <c r="C77" s="104"/>
    </row>
    <row r="78" spans="2:3">
      <c r="B78" s="103"/>
      <c r="C78" s="102" t="s">
        <v>442</v>
      </c>
    </row>
    <row r="79" spans="2:3">
      <c r="B79" s="103"/>
      <c r="C79" s="102" t="s">
        <v>440</v>
      </c>
    </row>
    <row r="80" spans="2:3">
      <c r="B80" s="103"/>
      <c r="C80" s="102" t="s">
        <v>382</v>
      </c>
    </row>
    <row r="81" spans="2:3" ht="29">
      <c r="B81" s="103"/>
      <c r="C81" s="104" t="s">
        <v>383</v>
      </c>
    </row>
    <row r="82" spans="2:3">
      <c r="B82" s="105"/>
      <c r="C82" s="104" t="s">
        <v>441</v>
      </c>
    </row>
    <row r="83" spans="2:3">
      <c r="B83" s="105"/>
      <c r="C83" s="104" t="s">
        <v>384</v>
      </c>
    </row>
    <row r="84" spans="2:3">
      <c r="B84" s="105"/>
      <c r="C84" s="104" t="s">
        <v>385</v>
      </c>
    </row>
    <row r="85" spans="2:3">
      <c r="B85" s="105"/>
      <c r="C85" s="102"/>
    </row>
    <row r="86" spans="2:3">
      <c r="B86" s="97"/>
      <c r="C86" s="98"/>
    </row>
    <row r="87" spans="2:3">
      <c r="B87" s="94"/>
      <c r="C87" s="113"/>
    </row>
    <row r="88" spans="2:3">
      <c r="B88" s="89"/>
    </row>
    <row r="91" spans="2:3">
      <c r="B91" s="90"/>
    </row>
    <row r="92" spans="2:3">
      <c r="B92" s="90"/>
    </row>
    <row r="93" spans="2:3">
      <c r="B93" s="90"/>
    </row>
    <row r="94" spans="2:3">
      <c r="B94" s="90"/>
    </row>
    <row r="95" spans="2:3">
      <c r="B95" s="90"/>
    </row>
    <row r="96" spans="2:3">
      <c r="B96" s="90"/>
    </row>
    <row r="97" spans="2:2">
      <c r="B97" s="90"/>
    </row>
  </sheetData>
  <hyperlinks>
    <hyperlink ref="C76" location="_ftn7" display="_ftn7" xr:uid="{4940390D-02E0-415F-8330-A65301885AB2}"/>
    <hyperlink ref="C62" location="_ftn6" display="_ftn6" xr:uid="{376D1609-E47E-4287-BE05-3C290CF7A60E}"/>
    <hyperlink ref="C61" location="_ftn5" display="_ftn5" xr:uid="{34B8E798-086A-49E4-B79B-8BCB5172EB5A}"/>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70DA-E614-4F17-8DF0-17186AFC7941}">
  <dimension ref="A1:L46"/>
  <sheetViews>
    <sheetView tabSelected="1" zoomScale="90" zoomScaleNormal="90" workbookViewId="0">
      <selection activeCell="D10" sqref="D10"/>
    </sheetView>
  </sheetViews>
  <sheetFormatPr defaultColWidth="10" defaultRowHeight="14.5"/>
  <cols>
    <col min="1" max="1" width="29.1796875" style="27" customWidth="1"/>
    <col min="2" max="2" width="10" style="27" customWidth="1"/>
    <col min="3" max="3" width="7.54296875" style="27" customWidth="1"/>
    <col min="4" max="4" width="22.81640625" style="2" customWidth="1"/>
    <col min="5" max="5" width="30.81640625" style="27" bestFit="1" customWidth="1"/>
    <col min="6" max="6" width="14" style="27" customWidth="1"/>
    <col min="7" max="7" width="24" style="27" customWidth="1"/>
    <col min="8" max="8" width="21.453125" style="27" bestFit="1" customWidth="1"/>
    <col min="9" max="9" width="10.54296875" style="27" bestFit="1" customWidth="1"/>
    <col min="10" max="10" width="10" style="27"/>
    <col min="11" max="11" width="17.54296875" style="27" customWidth="1"/>
    <col min="12" max="16384" width="10" style="27"/>
  </cols>
  <sheetData>
    <row r="1" spans="1:12" ht="15" thickBot="1"/>
    <row r="2" spans="1:12" ht="15" thickBot="1">
      <c r="A2" s="59" t="s">
        <v>330</v>
      </c>
      <c r="B2" s="60">
        <v>32</v>
      </c>
      <c r="C2" s="60">
        <v>7</v>
      </c>
      <c r="E2" s="68" t="s">
        <v>131</v>
      </c>
      <c r="F2" s="69"/>
      <c r="G2" s="70"/>
      <c r="H2" s="70"/>
      <c r="I2" s="70"/>
      <c r="J2" s="65"/>
      <c r="K2" s="66" t="s">
        <v>302</v>
      </c>
      <c r="L2" s="67"/>
    </row>
    <row r="3" spans="1:12" ht="29">
      <c r="A3" s="29" t="s">
        <v>133</v>
      </c>
      <c r="B3" s="30" t="s">
        <v>134</v>
      </c>
      <c r="C3" s="28" t="s">
        <v>135</v>
      </c>
      <c r="E3" s="31" t="s">
        <v>136</v>
      </c>
      <c r="F3" s="32" t="s">
        <v>137</v>
      </c>
      <c r="G3" s="33" t="s">
        <v>138</v>
      </c>
      <c r="H3" s="33" t="s">
        <v>139</v>
      </c>
      <c r="I3" s="33" t="s">
        <v>140</v>
      </c>
      <c r="J3" s="32" t="s">
        <v>141</v>
      </c>
      <c r="K3" s="32" t="s">
        <v>142</v>
      </c>
      <c r="L3" s="34" t="s">
        <v>143</v>
      </c>
    </row>
    <row r="4" spans="1:12">
      <c r="A4" s="35" t="s">
        <v>146</v>
      </c>
      <c r="B4" s="36" t="s">
        <v>147</v>
      </c>
      <c r="C4" s="37" t="s">
        <v>147</v>
      </c>
      <c r="E4" s="58" t="s">
        <v>303</v>
      </c>
      <c r="F4" s="36" t="s">
        <v>144</v>
      </c>
      <c r="G4" s="38" t="s">
        <v>326</v>
      </c>
      <c r="H4" s="38" t="s">
        <v>155</v>
      </c>
      <c r="I4" s="38" t="s">
        <v>149</v>
      </c>
      <c r="J4" s="57">
        <f>73367/5</f>
        <v>14673.4</v>
      </c>
      <c r="K4" s="57">
        <f>36917/5</f>
        <v>7383.4</v>
      </c>
      <c r="L4" s="56">
        <f>SUM(J4:K4)</f>
        <v>22056.799999999999</v>
      </c>
    </row>
    <row r="5" spans="1:12">
      <c r="A5" s="35" t="s">
        <v>151</v>
      </c>
      <c r="B5" s="36" t="s">
        <v>147</v>
      </c>
      <c r="C5" s="37" t="s">
        <v>147</v>
      </c>
      <c r="E5" s="58" t="s">
        <v>443</v>
      </c>
      <c r="F5" s="36" t="s">
        <v>135</v>
      </c>
      <c r="G5" s="38" t="s">
        <v>326</v>
      </c>
      <c r="H5" s="38" t="s">
        <v>155</v>
      </c>
      <c r="I5" s="38" t="s">
        <v>149</v>
      </c>
      <c r="J5" s="57"/>
      <c r="K5" s="57"/>
      <c r="L5" s="56"/>
    </row>
    <row r="6" spans="1:12">
      <c r="A6" s="35" t="s">
        <v>154</v>
      </c>
      <c r="B6" s="36" t="s">
        <v>147</v>
      </c>
      <c r="C6" s="37" t="s">
        <v>147</v>
      </c>
      <c r="E6" s="58" t="s">
        <v>444</v>
      </c>
      <c r="F6" s="36" t="s">
        <v>144</v>
      </c>
      <c r="G6" s="38" t="s">
        <v>326</v>
      </c>
      <c r="H6" s="38" t="s">
        <v>155</v>
      </c>
      <c r="I6" s="38" t="s">
        <v>149</v>
      </c>
      <c r="J6" s="57">
        <f>12432*4</f>
        <v>49728</v>
      </c>
      <c r="K6" s="57">
        <f>4354*4</f>
        <v>17416</v>
      </c>
      <c r="L6" s="56">
        <f>SUM(J6:K6)</f>
        <v>67144</v>
      </c>
    </row>
    <row r="7" spans="1:12">
      <c r="A7" s="35" t="s">
        <v>156</v>
      </c>
      <c r="B7" s="36" t="s">
        <v>147</v>
      </c>
      <c r="C7" s="39" t="s">
        <v>147</v>
      </c>
      <c r="E7" s="58" t="s">
        <v>157</v>
      </c>
      <c r="F7" s="36" t="s">
        <v>144</v>
      </c>
      <c r="G7" s="38" t="s">
        <v>326</v>
      </c>
      <c r="H7" s="38" t="s">
        <v>155</v>
      </c>
      <c r="I7" s="38" t="s">
        <v>149</v>
      </c>
      <c r="J7" s="57">
        <f>8124*4</f>
        <v>32496</v>
      </c>
      <c r="K7" s="57">
        <f>1170*4</f>
        <v>4680</v>
      </c>
      <c r="L7" s="56">
        <f>SUM(J7:K7)</f>
        <v>37176</v>
      </c>
    </row>
    <row r="8" spans="1:12">
      <c r="A8" s="35" t="s">
        <v>158</v>
      </c>
      <c r="B8" s="36" t="s">
        <v>147</v>
      </c>
      <c r="C8" s="39" t="s">
        <v>147</v>
      </c>
      <c r="E8" s="58" t="s">
        <v>159</v>
      </c>
      <c r="F8" s="36" t="s">
        <v>144</v>
      </c>
      <c r="G8" s="38" t="s">
        <v>326</v>
      </c>
      <c r="H8" s="38" t="s">
        <v>155</v>
      </c>
      <c r="I8" s="38" t="s">
        <v>149</v>
      </c>
      <c r="J8" s="57">
        <f>5420*4</f>
        <v>21680</v>
      </c>
      <c r="K8" s="57">
        <f>4325*4</f>
        <v>17300</v>
      </c>
      <c r="L8" s="56">
        <f>SUM(J8:K8)</f>
        <v>38980</v>
      </c>
    </row>
    <row r="9" spans="1:12">
      <c r="A9" s="35" t="s">
        <v>160</v>
      </c>
      <c r="B9" s="36" t="s">
        <v>147</v>
      </c>
      <c r="C9" s="37" t="s">
        <v>147</v>
      </c>
      <c r="E9" s="58" t="s">
        <v>161</v>
      </c>
      <c r="F9" s="36" t="s">
        <v>144</v>
      </c>
      <c r="G9" s="38" t="s">
        <v>326</v>
      </c>
      <c r="H9" s="38" t="s">
        <v>155</v>
      </c>
      <c r="I9" s="38" t="s">
        <v>149</v>
      </c>
      <c r="J9" s="57">
        <f>8850*4</f>
        <v>35400</v>
      </c>
      <c r="K9" s="57">
        <f>2364*4</f>
        <v>9456</v>
      </c>
      <c r="L9" s="56">
        <f>SUM(J9:K9)</f>
        <v>44856</v>
      </c>
    </row>
    <row r="10" spans="1:12">
      <c r="A10" s="35" t="s">
        <v>162</v>
      </c>
      <c r="B10" s="36" t="s">
        <v>147</v>
      </c>
      <c r="C10" s="37" t="s">
        <v>147</v>
      </c>
      <c r="E10" s="58" t="s">
        <v>445</v>
      </c>
      <c r="F10" s="36" t="s">
        <v>144</v>
      </c>
      <c r="G10" s="38" t="s">
        <v>317</v>
      </c>
      <c r="H10" s="38" t="s">
        <v>163</v>
      </c>
      <c r="I10" s="38" t="s">
        <v>149</v>
      </c>
      <c r="J10" s="57">
        <f>9641*4</f>
        <v>38564</v>
      </c>
      <c r="K10" s="57">
        <f>8227*4</f>
        <v>32908</v>
      </c>
      <c r="L10" s="56">
        <v>71472</v>
      </c>
    </row>
    <row r="11" spans="1:12">
      <c r="A11" s="35"/>
      <c r="B11" s="36"/>
      <c r="C11" s="37"/>
      <c r="E11" s="140" t="s">
        <v>446</v>
      </c>
      <c r="F11" s="36" t="s">
        <v>135</v>
      </c>
      <c r="G11" s="38" t="s">
        <v>317</v>
      </c>
      <c r="H11" s="38" t="s">
        <v>163</v>
      </c>
      <c r="I11" s="38"/>
      <c r="J11" s="57"/>
      <c r="K11" s="57"/>
      <c r="L11" s="56"/>
    </row>
    <row r="12" spans="1:12">
      <c r="A12" s="35"/>
      <c r="B12" s="36"/>
      <c r="C12" s="37"/>
      <c r="E12" s="58" t="s">
        <v>447</v>
      </c>
      <c r="F12" s="36" t="s">
        <v>144</v>
      </c>
      <c r="G12" s="38" t="s">
        <v>327</v>
      </c>
      <c r="H12" s="38" t="s">
        <v>152</v>
      </c>
      <c r="I12" s="38" t="s">
        <v>149</v>
      </c>
      <c r="J12" s="57">
        <f>23254*4</f>
        <v>93016</v>
      </c>
      <c r="K12" s="57">
        <f>8418*4</f>
        <v>33672</v>
      </c>
      <c r="L12" s="56">
        <f>SUM(J12:K12)</f>
        <v>126688</v>
      </c>
    </row>
    <row r="13" spans="1:12">
      <c r="A13" s="35" t="s">
        <v>164</v>
      </c>
      <c r="B13" s="36" t="s">
        <v>147</v>
      </c>
      <c r="C13" s="37" t="s">
        <v>147</v>
      </c>
      <c r="E13" s="58" t="s">
        <v>165</v>
      </c>
      <c r="F13" s="36" t="s">
        <v>144</v>
      </c>
      <c r="G13" s="38" t="s">
        <v>329</v>
      </c>
      <c r="H13" s="38" t="s">
        <v>148</v>
      </c>
      <c r="I13" s="38" t="s">
        <v>149</v>
      </c>
      <c r="J13" s="57">
        <f>7039*4</f>
        <v>28156</v>
      </c>
      <c r="K13" s="57">
        <f>2974*4</f>
        <v>11896</v>
      </c>
      <c r="L13" s="56">
        <f>SUM(J13:K13)</f>
        <v>40052</v>
      </c>
    </row>
    <row r="14" spans="1:12">
      <c r="A14" s="35" t="s">
        <v>166</v>
      </c>
      <c r="B14" s="36" t="s">
        <v>147</v>
      </c>
      <c r="C14" s="37" t="s">
        <v>147</v>
      </c>
      <c r="E14" s="58" t="s">
        <v>165</v>
      </c>
      <c r="F14" s="36" t="s">
        <v>144</v>
      </c>
      <c r="G14" s="38" t="s">
        <v>329</v>
      </c>
      <c r="H14" s="38" t="s">
        <v>148</v>
      </c>
      <c r="I14" s="38" t="s">
        <v>149</v>
      </c>
      <c r="J14" s="57">
        <f>1438*4</f>
        <v>5752</v>
      </c>
      <c r="K14" s="57">
        <f>1723*4</f>
        <v>6892</v>
      </c>
      <c r="L14" s="56">
        <f>SUM(J14:K14)</f>
        <v>12644</v>
      </c>
    </row>
    <row r="15" spans="1:12">
      <c r="A15" s="35" t="s">
        <v>169</v>
      </c>
      <c r="B15" s="36" t="s">
        <v>147</v>
      </c>
      <c r="C15" s="37" t="s">
        <v>147</v>
      </c>
      <c r="E15" s="58" t="s">
        <v>448</v>
      </c>
      <c r="F15" s="36" t="s">
        <v>144</v>
      </c>
      <c r="G15" s="38" t="s">
        <v>328</v>
      </c>
      <c r="H15" s="38" t="s">
        <v>170</v>
      </c>
      <c r="I15" s="38" t="s">
        <v>149</v>
      </c>
      <c r="J15" s="57">
        <v>21368</v>
      </c>
      <c r="K15" s="57">
        <v>143672</v>
      </c>
      <c r="L15" s="56">
        <v>165040</v>
      </c>
    </row>
    <row r="16" spans="1:12">
      <c r="A16" s="35" t="s">
        <v>171</v>
      </c>
      <c r="B16" s="36" t="s">
        <v>147</v>
      </c>
      <c r="C16" s="37" t="s">
        <v>147</v>
      </c>
      <c r="E16" s="58" t="s">
        <v>449</v>
      </c>
      <c r="F16" s="36" t="s">
        <v>144</v>
      </c>
      <c r="G16" s="38" t="s">
        <v>328</v>
      </c>
      <c r="H16" s="38" t="s">
        <v>170</v>
      </c>
      <c r="I16" s="38" t="s">
        <v>149</v>
      </c>
      <c r="J16" s="57">
        <v>2948</v>
      </c>
      <c r="K16" s="57">
        <v>2536</v>
      </c>
      <c r="L16" s="56">
        <v>5484</v>
      </c>
    </row>
    <row r="17" spans="1:12">
      <c r="A17" s="35" t="s">
        <v>173</v>
      </c>
      <c r="B17" s="36" t="s">
        <v>172</v>
      </c>
      <c r="C17" s="37" t="s">
        <v>172</v>
      </c>
      <c r="E17" s="58" t="s">
        <v>174</v>
      </c>
      <c r="F17" s="36" t="s">
        <v>144</v>
      </c>
      <c r="G17" s="38" t="s">
        <v>328</v>
      </c>
      <c r="H17" s="38" t="s">
        <v>170</v>
      </c>
      <c r="I17" s="38" t="s">
        <v>149</v>
      </c>
      <c r="J17" s="57">
        <v>11312</v>
      </c>
      <c r="K17" s="57">
        <v>3788</v>
      </c>
      <c r="L17" s="56">
        <v>15100</v>
      </c>
    </row>
    <row r="18" spans="1:12">
      <c r="A18" s="35" t="s">
        <v>175</v>
      </c>
      <c r="B18" s="36" t="s">
        <v>147</v>
      </c>
      <c r="C18" s="37" t="s">
        <v>147</v>
      </c>
      <c r="E18" s="58" t="s">
        <v>450</v>
      </c>
      <c r="F18" s="36" t="s">
        <v>144</v>
      </c>
      <c r="G18" s="38" t="s">
        <v>325</v>
      </c>
      <c r="H18" s="38" t="s">
        <v>167</v>
      </c>
      <c r="I18" s="38" t="s">
        <v>149</v>
      </c>
      <c r="J18" s="57">
        <v>10028</v>
      </c>
      <c r="K18" s="57">
        <v>26104</v>
      </c>
      <c r="L18" s="56">
        <v>36132</v>
      </c>
    </row>
    <row r="19" spans="1:12">
      <c r="A19" s="35" t="s">
        <v>176</v>
      </c>
      <c r="B19" s="36" t="s">
        <v>147</v>
      </c>
      <c r="C19" s="37" t="s">
        <v>147</v>
      </c>
      <c r="E19" s="140" t="s">
        <v>306</v>
      </c>
      <c r="F19" s="36" t="s">
        <v>144</v>
      </c>
      <c r="G19" s="38" t="s">
        <v>325</v>
      </c>
      <c r="H19" s="38" t="s">
        <v>167</v>
      </c>
      <c r="I19" s="38" t="s">
        <v>168</v>
      </c>
      <c r="J19" s="57">
        <f>15881*4</f>
        <v>63524</v>
      </c>
      <c r="K19" s="57">
        <f>13879*4</f>
        <v>55516</v>
      </c>
      <c r="L19" s="56">
        <v>119040</v>
      </c>
    </row>
    <row r="20" spans="1:12">
      <c r="A20" s="35" t="s">
        <v>178</v>
      </c>
      <c r="B20" s="36" t="s">
        <v>147</v>
      </c>
      <c r="C20" s="37" t="s">
        <v>147</v>
      </c>
      <c r="E20" s="58" t="s">
        <v>179</v>
      </c>
      <c r="F20" s="36" t="s">
        <v>144</v>
      </c>
      <c r="G20" s="38" t="s">
        <v>325</v>
      </c>
      <c r="H20" s="38" t="s">
        <v>167</v>
      </c>
      <c r="I20" s="38" t="s">
        <v>168</v>
      </c>
      <c r="J20" s="57">
        <v>7192</v>
      </c>
      <c r="K20" s="57">
        <v>3700</v>
      </c>
      <c r="L20" s="56">
        <v>10892</v>
      </c>
    </row>
    <row r="21" spans="1:12">
      <c r="A21" s="35" t="s">
        <v>180</v>
      </c>
      <c r="B21" s="36" t="s">
        <v>147</v>
      </c>
      <c r="C21" s="37" t="s">
        <v>147</v>
      </c>
      <c r="E21" s="58" t="s">
        <v>451</v>
      </c>
      <c r="F21" s="36" t="s">
        <v>144</v>
      </c>
      <c r="G21" s="38" t="s">
        <v>325</v>
      </c>
      <c r="H21" s="38" t="s">
        <v>167</v>
      </c>
      <c r="I21" s="38" t="s">
        <v>168</v>
      </c>
      <c r="J21" s="57">
        <v>61432</v>
      </c>
      <c r="K21" s="57">
        <v>30008</v>
      </c>
      <c r="L21" s="56">
        <v>91440</v>
      </c>
    </row>
    <row r="22" spans="1:12">
      <c r="A22" s="35" t="s">
        <v>181</v>
      </c>
      <c r="B22" s="36" t="s">
        <v>147</v>
      </c>
      <c r="C22" s="37" t="s">
        <v>147</v>
      </c>
      <c r="E22" s="58" t="s">
        <v>304</v>
      </c>
      <c r="F22" s="36" t="s">
        <v>144</v>
      </c>
      <c r="G22" s="38" t="s">
        <v>325</v>
      </c>
      <c r="H22" s="38" t="s">
        <v>167</v>
      </c>
      <c r="I22" s="38" t="s">
        <v>168</v>
      </c>
      <c r="J22" s="57">
        <f>47315/5</f>
        <v>9463</v>
      </c>
      <c r="K22" s="57">
        <f>20860/5</f>
        <v>4172</v>
      </c>
      <c r="L22" s="56">
        <v>39650</v>
      </c>
    </row>
    <row r="23" spans="1:12">
      <c r="A23" s="35" t="s">
        <v>182</v>
      </c>
      <c r="B23" s="36" t="s">
        <v>172</v>
      </c>
      <c r="C23" s="37" t="s">
        <v>172</v>
      </c>
      <c r="E23" s="58" t="s">
        <v>452</v>
      </c>
      <c r="F23" s="36" t="s">
        <v>144</v>
      </c>
      <c r="G23" s="38" t="s">
        <v>325</v>
      </c>
      <c r="H23" s="38" t="s">
        <v>167</v>
      </c>
      <c r="I23" s="38" t="s">
        <v>168</v>
      </c>
      <c r="J23" s="57">
        <v>9284</v>
      </c>
      <c r="K23" s="57">
        <v>6036</v>
      </c>
      <c r="L23" s="56">
        <v>15320</v>
      </c>
    </row>
    <row r="24" spans="1:12">
      <c r="A24" s="35"/>
      <c r="B24" s="36"/>
      <c r="C24" s="37"/>
      <c r="E24" s="140" t="s">
        <v>453</v>
      </c>
      <c r="F24" s="36" t="s">
        <v>144</v>
      </c>
      <c r="G24" s="38" t="s">
        <v>325</v>
      </c>
      <c r="H24" s="38" t="s">
        <v>167</v>
      </c>
      <c r="I24" s="38"/>
      <c r="J24" s="57"/>
      <c r="K24" s="57"/>
      <c r="L24" s="56"/>
    </row>
    <row r="25" spans="1:12">
      <c r="A25" s="35" t="s">
        <v>184</v>
      </c>
      <c r="B25" s="36" t="s">
        <v>147</v>
      </c>
      <c r="C25" s="37" t="s">
        <v>172</v>
      </c>
      <c r="E25" s="58" t="s">
        <v>183</v>
      </c>
      <c r="F25" s="36" t="s">
        <v>144</v>
      </c>
      <c r="G25" s="38" t="s">
        <v>325</v>
      </c>
      <c r="H25" s="38" t="s">
        <v>167</v>
      </c>
      <c r="I25" s="38" t="s">
        <v>168</v>
      </c>
      <c r="J25" s="57">
        <v>43980</v>
      </c>
      <c r="K25" s="57">
        <v>12404</v>
      </c>
      <c r="L25" s="56">
        <v>56384</v>
      </c>
    </row>
    <row r="26" spans="1:12">
      <c r="A26" s="35" t="s">
        <v>185</v>
      </c>
      <c r="B26" s="36" t="s">
        <v>147</v>
      </c>
      <c r="C26" s="37" t="s">
        <v>147</v>
      </c>
      <c r="E26" s="58" t="s">
        <v>454</v>
      </c>
      <c r="F26" s="36" t="s">
        <v>144</v>
      </c>
      <c r="G26" s="38" t="s">
        <v>325</v>
      </c>
      <c r="H26" s="38" t="s">
        <v>167</v>
      </c>
      <c r="I26" s="38" t="s">
        <v>168</v>
      </c>
      <c r="J26" s="57">
        <v>22836</v>
      </c>
      <c r="K26" s="57">
        <v>27700</v>
      </c>
      <c r="L26" s="56">
        <v>50536</v>
      </c>
    </row>
    <row r="27" spans="1:12">
      <c r="A27" s="35" t="s">
        <v>187</v>
      </c>
      <c r="B27" s="36" t="s">
        <v>147</v>
      </c>
      <c r="C27" s="37" t="s">
        <v>188</v>
      </c>
      <c r="E27" s="58" t="s">
        <v>186</v>
      </c>
      <c r="F27" s="36" t="s">
        <v>144</v>
      </c>
      <c r="G27" s="38" t="s">
        <v>325</v>
      </c>
      <c r="H27" s="38" t="s">
        <v>167</v>
      </c>
      <c r="I27" s="38" t="s">
        <v>168</v>
      </c>
      <c r="J27" s="57">
        <v>79464</v>
      </c>
      <c r="K27" s="57">
        <v>24484</v>
      </c>
      <c r="L27" s="56">
        <v>103948</v>
      </c>
    </row>
    <row r="28" spans="1:12">
      <c r="A28" s="35" t="s">
        <v>190</v>
      </c>
      <c r="B28" s="36" t="s">
        <v>147</v>
      </c>
      <c r="C28" s="37" t="s">
        <v>191</v>
      </c>
      <c r="E28" s="58" t="s">
        <v>189</v>
      </c>
      <c r="F28" s="36" t="s">
        <v>144</v>
      </c>
      <c r="G28" s="38" t="s">
        <v>325</v>
      </c>
      <c r="H28" s="38" t="s">
        <v>167</v>
      </c>
      <c r="I28" s="38" t="s">
        <v>168</v>
      </c>
      <c r="J28" s="57">
        <v>34644</v>
      </c>
      <c r="K28" s="57">
        <v>15520</v>
      </c>
      <c r="L28" s="56">
        <v>50164</v>
      </c>
    </row>
    <row r="29" spans="1:12">
      <c r="A29" s="35" t="s">
        <v>192</v>
      </c>
      <c r="B29" s="36" t="s">
        <v>172</v>
      </c>
      <c r="C29" s="37" t="s">
        <v>172</v>
      </c>
      <c r="E29" s="58" t="s">
        <v>455</v>
      </c>
      <c r="F29" s="36" t="s">
        <v>144</v>
      </c>
      <c r="G29" s="38" t="s">
        <v>325</v>
      </c>
      <c r="H29" s="38" t="s">
        <v>167</v>
      </c>
      <c r="I29" s="38" t="s">
        <v>168</v>
      </c>
      <c r="J29" s="57">
        <v>1152</v>
      </c>
      <c r="K29" s="57">
        <v>968</v>
      </c>
      <c r="L29" s="56">
        <v>2120</v>
      </c>
    </row>
    <row r="30" spans="1:12">
      <c r="A30" s="35" t="s">
        <v>194</v>
      </c>
      <c r="B30" s="36" t="s">
        <v>172</v>
      </c>
      <c r="C30" s="37" t="s">
        <v>172</v>
      </c>
      <c r="E30" s="58" t="s">
        <v>193</v>
      </c>
      <c r="F30" s="36" t="s">
        <v>144</v>
      </c>
      <c r="G30" s="38" t="s">
        <v>325</v>
      </c>
      <c r="H30" s="38" t="s">
        <v>167</v>
      </c>
      <c r="I30" s="38" t="s">
        <v>168</v>
      </c>
      <c r="J30" s="57">
        <v>108396</v>
      </c>
      <c r="K30" s="57">
        <v>17172</v>
      </c>
      <c r="L30" s="56">
        <v>125568</v>
      </c>
    </row>
    <row r="31" spans="1:12">
      <c r="A31" s="35" t="s">
        <v>196</v>
      </c>
      <c r="B31" s="36" t="s">
        <v>172</v>
      </c>
      <c r="C31" s="37" t="s">
        <v>172</v>
      </c>
      <c r="E31" s="58" t="s">
        <v>195</v>
      </c>
      <c r="F31" s="36" t="s">
        <v>144</v>
      </c>
      <c r="G31" s="38" t="s">
        <v>325</v>
      </c>
      <c r="H31" s="38" t="s">
        <v>155</v>
      </c>
      <c r="I31" s="38" t="s">
        <v>149</v>
      </c>
      <c r="J31" s="57">
        <v>23748</v>
      </c>
      <c r="K31" s="57">
        <v>1908</v>
      </c>
      <c r="L31" s="56">
        <v>25656</v>
      </c>
    </row>
    <row r="32" spans="1:12">
      <c r="A32" s="35" t="s">
        <v>198</v>
      </c>
      <c r="B32" s="36" t="s">
        <v>172</v>
      </c>
      <c r="C32" s="37" t="s">
        <v>172</v>
      </c>
      <c r="E32" s="58" t="s">
        <v>197</v>
      </c>
      <c r="F32" s="36" t="s">
        <v>144</v>
      </c>
      <c r="G32" s="38" t="s">
        <v>325</v>
      </c>
      <c r="H32" s="38" t="s">
        <v>167</v>
      </c>
      <c r="I32" s="38" t="s">
        <v>168</v>
      </c>
      <c r="J32" s="57">
        <v>68400</v>
      </c>
      <c r="K32" s="57">
        <v>15628</v>
      </c>
      <c r="L32" s="56">
        <v>84028</v>
      </c>
    </row>
    <row r="33" spans="5:12">
      <c r="E33" s="58" t="s">
        <v>199</v>
      </c>
      <c r="F33" s="36" t="s">
        <v>144</v>
      </c>
      <c r="G33" s="38" t="s">
        <v>324</v>
      </c>
      <c r="H33" s="38" t="s">
        <v>177</v>
      </c>
      <c r="I33" s="38" t="s">
        <v>149</v>
      </c>
      <c r="J33" s="57">
        <v>13332</v>
      </c>
      <c r="K33" s="57">
        <v>1728</v>
      </c>
      <c r="L33" s="56">
        <v>15060</v>
      </c>
    </row>
    <row r="34" spans="5:12" ht="15" thickBot="1">
      <c r="E34" s="58" t="s">
        <v>305</v>
      </c>
      <c r="F34" s="36" t="s">
        <v>144</v>
      </c>
      <c r="G34" s="38" t="s">
        <v>324</v>
      </c>
      <c r="H34" s="38" t="s">
        <v>177</v>
      </c>
      <c r="I34" s="38" t="s">
        <v>149</v>
      </c>
      <c r="J34" s="57">
        <v>10000</v>
      </c>
      <c r="K34" s="57">
        <f>21000/4</f>
        <v>5250</v>
      </c>
      <c r="L34" s="56">
        <v>39650</v>
      </c>
    </row>
    <row r="35" spans="5:12" ht="15" thickBot="1">
      <c r="E35" s="131" t="s">
        <v>200</v>
      </c>
      <c r="F35" s="133" t="s">
        <v>144</v>
      </c>
      <c r="G35" s="135" t="s">
        <v>324</v>
      </c>
      <c r="H35" s="135" t="s">
        <v>177</v>
      </c>
      <c r="I35" s="135" t="s">
        <v>149</v>
      </c>
      <c r="J35" s="137">
        <v>7844</v>
      </c>
      <c r="K35" s="137">
        <v>968</v>
      </c>
      <c r="L35" s="139">
        <v>8812</v>
      </c>
    </row>
    <row r="36" spans="5:12">
      <c r="E36" s="130" t="s">
        <v>201</v>
      </c>
      <c r="F36" s="132">
        <v>32</v>
      </c>
      <c r="G36" s="134"/>
      <c r="H36" s="134"/>
      <c r="I36" s="134"/>
      <c r="J36" s="136">
        <f>SUM(J1:J30)</f>
        <v>806488.4</v>
      </c>
      <c r="K36" s="136">
        <f>SUM(K1:K30)</f>
        <v>515383.4</v>
      </c>
      <c r="L36" s="138">
        <f>SUM(L1:L30)</f>
        <v>1347886.8</v>
      </c>
    </row>
    <row r="37" spans="5:12" ht="15" thickBot="1"/>
    <row r="38" spans="5:12">
      <c r="E38" s="31" t="s">
        <v>132</v>
      </c>
      <c r="F38" s="51"/>
      <c r="G38" s="33"/>
      <c r="H38" s="33"/>
      <c r="I38" s="33"/>
      <c r="J38" s="32"/>
      <c r="K38" s="32"/>
      <c r="L38" s="34"/>
    </row>
    <row r="39" spans="5:12">
      <c r="E39" s="35" t="s">
        <v>145</v>
      </c>
      <c r="F39" s="36" t="s">
        <v>144</v>
      </c>
      <c r="G39" s="52" t="s">
        <v>310</v>
      </c>
      <c r="H39" s="38" t="s">
        <v>163</v>
      </c>
      <c r="I39" s="38" t="s">
        <v>168</v>
      </c>
      <c r="J39" s="36"/>
      <c r="K39" s="36"/>
      <c r="L39" s="37"/>
    </row>
    <row r="40" spans="5:12">
      <c r="E40" s="35" t="s">
        <v>150</v>
      </c>
      <c r="F40" s="36" t="s">
        <v>135</v>
      </c>
      <c r="G40" s="52" t="s">
        <v>322</v>
      </c>
      <c r="H40" s="38" t="s">
        <v>323</v>
      </c>
      <c r="I40" s="38" t="s">
        <v>311</v>
      </c>
      <c r="J40" s="36"/>
      <c r="K40" s="36"/>
      <c r="L40" s="37"/>
    </row>
    <row r="41" spans="5:12">
      <c r="E41" s="35" t="s">
        <v>153</v>
      </c>
      <c r="F41" s="36" t="s">
        <v>135</v>
      </c>
      <c r="G41" s="52" t="s">
        <v>318</v>
      </c>
      <c r="H41" s="38" t="s">
        <v>319</v>
      </c>
      <c r="I41" s="38" t="s">
        <v>168</v>
      </c>
      <c r="J41" s="36"/>
      <c r="K41" s="36"/>
      <c r="L41" s="37"/>
    </row>
    <row r="42" spans="5:12">
      <c r="E42" s="35" t="s">
        <v>307</v>
      </c>
      <c r="F42" s="36" t="s">
        <v>135</v>
      </c>
      <c r="G42" s="52" t="s">
        <v>312</v>
      </c>
      <c r="H42" s="38" t="s">
        <v>313</v>
      </c>
      <c r="I42" s="38" t="s">
        <v>168</v>
      </c>
      <c r="J42" s="36"/>
      <c r="K42" s="36"/>
      <c r="L42" s="37"/>
    </row>
    <row r="43" spans="5:12">
      <c r="E43" s="35" t="s">
        <v>308</v>
      </c>
      <c r="F43" s="36" t="s">
        <v>135</v>
      </c>
      <c r="G43" s="52" t="s">
        <v>315</v>
      </c>
      <c r="H43" s="38" t="s">
        <v>316</v>
      </c>
      <c r="I43" s="38" t="s">
        <v>311</v>
      </c>
      <c r="J43" s="36"/>
      <c r="K43" s="36"/>
      <c r="L43" s="37"/>
    </row>
    <row r="44" spans="5:12">
      <c r="E44" s="35" t="s">
        <v>321</v>
      </c>
      <c r="F44" s="36" t="s">
        <v>135</v>
      </c>
      <c r="G44" s="38" t="s">
        <v>314</v>
      </c>
      <c r="H44" s="38" t="s">
        <v>320</v>
      </c>
      <c r="I44" s="38" t="s">
        <v>168</v>
      </c>
      <c r="J44" s="36"/>
      <c r="K44" s="36"/>
      <c r="L44" s="37"/>
    </row>
    <row r="45" spans="5:12" ht="15" thickBot="1">
      <c r="E45" s="35" t="s">
        <v>309</v>
      </c>
      <c r="F45" s="36" t="s">
        <v>135</v>
      </c>
      <c r="G45" s="38" t="s">
        <v>317</v>
      </c>
      <c r="H45" s="38" t="s">
        <v>163</v>
      </c>
      <c r="I45" s="38" t="s">
        <v>149</v>
      </c>
      <c r="J45" s="36"/>
      <c r="K45" s="36"/>
      <c r="L45" s="37"/>
    </row>
    <row r="46" spans="5:12" ht="15" thickBot="1">
      <c r="E46" s="40" t="s">
        <v>202</v>
      </c>
      <c r="F46" s="61">
        <f>COUNTA(F39:F45)</f>
        <v>7</v>
      </c>
      <c r="G46" s="62"/>
      <c r="H46" s="62"/>
      <c r="I46" s="62"/>
      <c r="J46" s="63"/>
      <c r="K46" s="63"/>
      <c r="L46" s="64"/>
    </row>
  </sheetData>
  <autoFilter ref="E3:L34" xr:uid="{F04970DA-E614-4F17-8DF0-17186AFC7941}">
    <sortState xmlns:xlrd2="http://schemas.microsoft.com/office/spreadsheetml/2017/richdata2" ref="E4:L35">
      <sortCondition ref="E3:E34"/>
    </sortState>
  </autoFilter>
  <phoneticPr fontId="3" type="noConversion"/>
  <conditionalFormatting sqref="C4:C32">
    <cfRule type="cellIs" dxfId="0" priority="1" operator="equal">
      <formula>"No"</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5D39-4394-4F2F-94F2-F39F57B75FB0}">
  <dimension ref="C4:C14"/>
  <sheetViews>
    <sheetView zoomScaleNormal="100" workbookViewId="0">
      <selection activeCell="C20" sqref="C20"/>
    </sheetView>
  </sheetViews>
  <sheetFormatPr defaultColWidth="9.1796875" defaultRowHeight="14.5"/>
  <cols>
    <col min="1" max="2" width="12.1796875" style="19" customWidth="1"/>
    <col min="3" max="3" width="78.26953125" style="19" customWidth="1"/>
    <col min="4" max="1024" width="12.1796875" style="19" customWidth="1"/>
    <col min="1025" max="16384" width="9.1796875" style="19"/>
  </cols>
  <sheetData>
    <row r="4" spans="3:3" ht="54">
      <c r="C4" s="71" t="s">
        <v>88</v>
      </c>
    </row>
    <row r="5" spans="3:3">
      <c r="C5" s="71"/>
    </row>
    <row r="6" spans="3:3" ht="40.5">
      <c r="C6" s="71" t="s">
        <v>89</v>
      </c>
    </row>
    <row r="7" spans="3:3">
      <c r="C7" s="71"/>
    </row>
    <row r="8" spans="3:3">
      <c r="C8" s="71" t="s">
        <v>331</v>
      </c>
    </row>
    <row r="9" spans="3:3">
      <c r="C9" s="71"/>
    </row>
    <row r="10" spans="3:3">
      <c r="C10" s="72" t="s">
        <v>90</v>
      </c>
    </row>
    <row r="11" spans="3:3">
      <c r="C11" s="73" t="s">
        <v>91</v>
      </c>
    </row>
    <row r="12" spans="3:3">
      <c r="C12" s="74" t="s">
        <v>92</v>
      </c>
    </row>
    <row r="13" spans="3:3">
      <c r="C13" s="71"/>
    </row>
    <row r="14" spans="3:3" ht="108">
      <c r="C14" s="71" t="s">
        <v>332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12DE-034F-4BA4-AC2A-83F5236EBEAB}">
  <dimension ref="A1:AMH54"/>
  <sheetViews>
    <sheetView topLeftCell="A17" zoomScaleNormal="100" workbookViewId="0">
      <selection activeCell="A12" sqref="A12"/>
    </sheetView>
  </sheetViews>
  <sheetFormatPr defaultColWidth="11.81640625" defaultRowHeight="14.5"/>
  <cols>
    <col min="1" max="1" width="11.81640625" style="86" customWidth="1"/>
    <col min="2" max="2" width="53" style="86" customWidth="1"/>
    <col min="3" max="3" width="11.54296875" style="71" customWidth="1"/>
    <col min="4" max="4" width="38.81640625" style="86" customWidth="1"/>
    <col min="5" max="5" width="25.453125" style="86" customWidth="1"/>
    <col min="6" max="6" width="48" style="86" customWidth="1"/>
    <col min="7" max="62" width="11.81640625" style="86" customWidth="1"/>
    <col min="63" max="63" width="11.81640625" style="27" customWidth="1"/>
    <col min="64" max="16384" width="11.81640625" style="27"/>
  </cols>
  <sheetData>
    <row r="1" spans="1:1022" customFormat="1" ht="22.5">
      <c r="A1" s="75" t="s">
        <v>333</v>
      </c>
      <c r="B1" s="76"/>
      <c r="C1" s="76"/>
      <c r="D1" s="76"/>
      <c r="E1" s="76"/>
      <c r="F1" s="77"/>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c r="IW1" s="27"/>
      <c r="IX1" s="27"/>
      <c r="IY1" s="27"/>
      <c r="IZ1" s="27"/>
      <c r="JA1" s="27"/>
      <c r="JB1" s="27"/>
      <c r="JC1" s="27"/>
      <c r="JD1" s="27"/>
      <c r="JE1" s="27"/>
      <c r="JF1" s="27"/>
      <c r="JG1" s="27"/>
      <c r="JH1" s="27"/>
      <c r="JI1" s="27"/>
      <c r="JJ1" s="27"/>
      <c r="JK1" s="27"/>
      <c r="JL1" s="27"/>
      <c r="JM1" s="27"/>
      <c r="JN1" s="27"/>
      <c r="JO1" s="27"/>
      <c r="JP1" s="27"/>
      <c r="JQ1" s="27"/>
      <c r="JR1" s="27"/>
      <c r="JS1" s="27"/>
      <c r="JT1" s="27"/>
      <c r="JU1" s="27"/>
      <c r="JV1" s="27"/>
      <c r="JW1" s="27"/>
      <c r="JX1" s="27"/>
      <c r="JY1" s="27"/>
      <c r="JZ1" s="27"/>
      <c r="KA1" s="27"/>
      <c r="KB1" s="27"/>
      <c r="KC1" s="27"/>
      <c r="KD1" s="27"/>
      <c r="KE1" s="27"/>
      <c r="KF1" s="27"/>
      <c r="KG1" s="27"/>
      <c r="KH1" s="27"/>
      <c r="KI1" s="27"/>
      <c r="KJ1" s="27"/>
      <c r="KK1" s="27"/>
      <c r="KL1" s="27"/>
      <c r="KM1" s="27"/>
      <c r="KN1" s="27"/>
      <c r="KO1" s="27"/>
      <c r="KP1" s="27"/>
      <c r="KQ1" s="27"/>
      <c r="KR1" s="27"/>
      <c r="KS1" s="27"/>
      <c r="KT1" s="27"/>
      <c r="KU1" s="27"/>
      <c r="KV1" s="27"/>
      <c r="KW1" s="27"/>
      <c r="KX1" s="27"/>
      <c r="KY1" s="27"/>
      <c r="KZ1" s="27"/>
      <c r="LA1" s="27"/>
      <c r="LB1" s="27"/>
      <c r="LC1" s="27"/>
      <c r="LD1" s="27"/>
      <c r="LE1" s="27"/>
      <c r="LF1" s="27"/>
      <c r="LG1" s="27"/>
      <c r="LH1" s="27"/>
      <c r="LI1" s="27"/>
      <c r="LJ1" s="27"/>
      <c r="LK1" s="27"/>
      <c r="LL1" s="27"/>
      <c r="LM1" s="27"/>
      <c r="LN1" s="27"/>
      <c r="LO1" s="27"/>
      <c r="LP1" s="27"/>
      <c r="LQ1" s="27"/>
      <c r="LR1" s="27"/>
      <c r="LS1" s="27"/>
      <c r="LT1" s="27"/>
      <c r="LU1" s="27"/>
      <c r="LV1" s="27"/>
      <c r="LW1" s="27"/>
      <c r="LX1" s="27"/>
      <c r="LY1" s="27"/>
      <c r="LZ1" s="27"/>
      <c r="MA1" s="27"/>
      <c r="MB1" s="27"/>
      <c r="MC1" s="27"/>
      <c r="MD1" s="27"/>
      <c r="ME1" s="27"/>
      <c r="MF1" s="27"/>
      <c r="MG1" s="27"/>
      <c r="MH1" s="27"/>
      <c r="MI1" s="27"/>
      <c r="MJ1" s="27"/>
      <c r="MK1" s="27"/>
      <c r="ML1" s="27"/>
      <c r="MM1" s="27"/>
      <c r="MN1" s="27"/>
      <c r="MO1" s="27"/>
      <c r="MP1" s="27"/>
      <c r="MQ1" s="27"/>
      <c r="MR1" s="27"/>
      <c r="MS1" s="27"/>
      <c r="MT1" s="27"/>
      <c r="MU1" s="27"/>
      <c r="MV1" s="27"/>
      <c r="MW1" s="27"/>
      <c r="MX1" s="27"/>
      <c r="MY1" s="27"/>
      <c r="MZ1" s="27"/>
      <c r="NA1" s="27"/>
      <c r="NB1" s="27"/>
      <c r="NC1" s="27"/>
      <c r="ND1" s="27"/>
      <c r="NE1" s="27"/>
      <c r="NF1" s="27"/>
      <c r="NG1" s="27"/>
      <c r="NH1" s="27"/>
      <c r="NI1" s="27"/>
      <c r="NJ1" s="27"/>
      <c r="NK1" s="27"/>
      <c r="NL1" s="27"/>
      <c r="NM1" s="27"/>
      <c r="NN1" s="27"/>
      <c r="NO1" s="27"/>
      <c r="NP1" s="27"/>
      <c r="NQ1" s="27"/>
      <c r="NR1" s="27"/>
      <c r="NS1" s="27"/>
      <c r="NT1" s="27"/>
      <c r="NU1" s="27"/>
      <c r="NV1" s="27"/>
      <c r="NW1" s="27"/>
      <c r="NX1" s="27"/>
      <c r="NY1" s="27"/>
      <c r="NZ1" s="27"/>
      <c r="OA1" s="27"/>
      <c r="OB1" s="27"/>
      <c r="OC1" s="27"/>
      <c r="OD1" s="27"/>
      <c r="OE1" s="27"/>
      <c r="OF1" s="27"/>
      <c r="OG1" s="27"/>
      <c r="OH1" s="27"/>
      <c r="OI1" s="27"/>
      <c r="OJ1" s="27"/>
      <c r="OK1" s="27"/>
      <c r="OL1" s="27"/>
      <c r="OM1" s="27"/>
      <c r="ON1" s="27"/>
      <c r="OO1" s="27"/>
      <c r="OP1" s="27"/>
      <c r="OQ1" s="27"/>
      <c r="OR1" s="27"/>
      <c r="OS1" s="27"/>
      <c r="OT1" s="27"/>
      <c r="OU1" s="27"/>
      <c r="OV1" s="27"/>
      <c r="OW1" s="27"/>
      <c r="OX1" s="27"/>
      <c r="OY1" s="27"/>
      <c r="OZ1" s="27"/>
      <c r="PA1" s="27"/>
      <c r="PB1" s="27"/>
      <c r="PC1" s="27"/>
      <c r="PD1" s="27"/>
      <c r="PE1" s="27"/>
      <c r="PF1" s="27"/>
      <c r="PG1" s="27"/>
      <c r="PH1" s="27"/>
      <c r="PI1" s="27"/>
      <c r="PJ1" s="27"/>
      <c r="PK1" s="27"/>
      <c r="PL1" s="27"/>
      <c r="PM1" s="27"/>
      <c r="PN1" s="27"/>
      <c r="PO1" s="27"/>
      <c r="PP1" s="27"/>
      <c r="PQ1" s="27"/>
      <c r="PR1" s="27"/>
      <c r="PS1" s="27"/>
      <c r="PT1" s="27"/>
      <c r="PU1" s="27"/>
      <c r="PV1" s="27"/>
      <c r="PW1" s="27"/>
      <c r="PX1" s="27"/>
      <c r="PY1" s="27"/>
      <c r="PZ1" s="27"/>
      <c r="QA1" s="27"/>
      <c r="QB1" s="27"/>
      <c r="QC1" s="27"/>
      <c r="QD1" s="27"/>
      <c r="QE1" s="27"/>
      <c r="QF1" s="27"/>
      <c r="QG1" s="27"/>
      <c r="QH1" s="27"/>
      <c r="QI1" s="27"/>
      <c r="QJ1" s="27"/>
      <c r="QK1" s="27"/>
      <c r="QL1" s="27"/>
      <c r="QM1" s="27"/>
      <c r="QN1" s="27"/>
      <c r="QO1" s="27"/>
      <c r="QP1" s="27"/>
      <c r="QQ1" s="27"/>
      <c r="QR1" s="27"/>
      <c r="QS1" s="27"/>
      <c r="QT1" s="27"/>
      <c r="QU1" s="27"/>
      <c r="QV1" s="27"/>
      <c r="QW1" s="27"/>
      <c r="QX1" s="27"/>
      <c r="QY1" s="27"/>
      <c r="QZ1" s="27"/>
      <c r="RA1" s="27"/>
      <c r="RB1" s="27"/>
      <c r="RC1" s="27"/>
      <c r="RD1" s="27"/>
      <c r="RE1" s="27"/>
      <c r="RF1" s="27"/>
      <c r="RG1" s="27"/>
      <c r="RH1" s="27"/>
      <c r="RI1" s="27"/>
      <c r="RJ1" s="27"/>
      <c r="RK1" s="27"/>
      <c r="RL1" s="27"/>
      <c r="RM1" s="27"/>
      <c r="RN1" s="27"/>
      <c r="RO1" s="27"/>
      <c r="RP1" s="27"/>
      <c r="RQ1" s="27"/>
      <c r="RR1" s="27"/>
      <c r="RS1" s="27"/>
      <c r="RT1" s="27"/>
      <c r="RU1" s="27"/>
      <c r="RV1" s="27"/>
      <c r="RW1" s="27"/>
      <c r="RX1" s="27"/>
      <c r="RY1" s="27"/>
      <c r="RZ1" s="27"/>
      <c r="SA1" s="27"/>
      <c r="SB1" s="27"/>
      <c r="SC1" s="27"/>
      <c r="SD1" s="27"/>
      <c r="SE1" s="27"/>
      <c r="SF1" s="27"/>
      <c r="SG1" s="27"/>
      <c r="SH1" s="27"/>
      <c r="SI1" s="27"/>
      <c r="SJ1" s="27"/>
      <c r="SK1" s="27"/>
      <c r="SL1" s="27"/>
      <c r="SM1" s="27"/>
      <c r="SN1" s="27"/>
      <c r="SO1" s="27"/>
      <c r="SP1" s="27"/>
      <c r="SQ1" s="27"/>
      <c r="SR1" s="27"/>
      <c r="SS1" s="27"/>
      <c r="ST1" s="27"/>
      <c r="SU1" s="27"/>
      <c r="SV1" s="27"/>
      <c r="SW1" s="27"/>
      <c r="SX1" s="27"/>
      <c r="SY1" s="27"/>
      <c r="SZ1" s="27"/>
      <c r="TA1" s="27"/>
      <c r="TB1" s="27"/>
      <c r="TC1" s="27"/>
      <c r="TD1" s="27"/>
      <c r="TE1" s="27"/>
      <c r="TF1" s="27"/>
      <c r="TG1" s="27"/>
      <c r="TH1" s="27"/>
      <c r="TI1" s="27"/>
      <c r="TJ1" s="27"/>
      <c r="TK1" s="27"/>
      <c r="TL1" s="27"/>
      <c r="TM1" s="27"/>
      <c r="TN1" s="27"/>
      <c r="TO1" s="27"/>
      <c r="TP1" s="27"/>
      <c r="TQ1" s="27"/>
      <c r="TR1" s="27"/>
      <c r="TS1" s="27"/>
      <c r="TT1" s="27"/>
      <c r="TU1" s="27"/>
      <c r="TV1" s="27"/>
      <c r="TW1" s="27"/>
      <c r="TX1" s="27"/>
      <c r="TY1" s="27"/>
      <c r="TZ1" s="27"/>
      <c r="UA1" s="27"/>
      <c r="UB1" s="27"/>
      <c r="UC1" s="27"/>
      <c r="UD1" s="27"/>
      <c r="UE1" s="27"/>
      <c r="UF1" s="27"/>
      <c r="UG1" s="27"/>
      <c r="UH1" s="27"/>
      <c r="UI1" s="27"/>
      <c r="UJ1" s="27"/>
      <c r="UK1" s="27"/>
      <c r="UL1" s="27"/>
      <c r="UM1" s="27"/>
      <c r="UN1" s="27"/>
      <c r="UO1" s="27"/>
      <c r="UP1" s="27"/>
      <c r="UQ1" s="27"/>
      <c r="UR1" s="27"/>
      <c r="US1" s="27"/>
      <c r="UT1" s="27"/>
      <c r="UU1" s="27"/>
      <c r="UV1" s="27"/>
      <c r="UW1" s="27"/>
      <c r="UX1" s="27"/>
      <c r="UY1" s="27"/>
      <c r="UZ1" s="27"/>
      <c r="VA1" s="27"/>
      <c r="VB1" s="27"/>
      <c r="VC1" s="27"/>
      <c r="VD1" s="27"/>
      <c r="VE1" s="27"/>
      <c r="VF1" s="27"/>
      <c r="VG1" s="27"/>
      <c r="VH1" s="27"/>
      <c r="VI1" s="27"/>
      <c r="VJ1" s="27"/>
      <c r="VK1" s="27"/>
      <c r="VL1" s="27"/>
      <c r="VM1" s="27"/>
      <c r="VN1" s="27"/>
      <c r="VO1" s="27"/>
      <c r="VP1" s="27"/>
      <c r="VQ1" s="27"/>
      <c r="VR1" s="27"/>
      <c r="VS1" s="27"/>
      <c r="VT1" s="27"/>
      <c r="VU1" s="27"/>
      <c r="VV1" s="27"/>
      <c r="VW1" s="27"/>
      <c r="VX1" s="27"/>
      <c r="VY1" s="27"/>
      <c r="VZ1" s="27"/>
      <c r="WA1" s="27"/>
      <c r="WB1" s="27"/>
      <c r="WC1" s="27"/>
      <c r="WD1" s="27"/>
      <c r="WE1" s="27"/>
      <c r="WF1" s="27"/>
      <c r="WG1" s="27"/>
      <c r="WH1" s="27"/>
      <c r="WI1" s="27"/>
      <c r="WJ1" s="27"/>
      <c r="WK1" s="27"/>
      <c r="WL1" s="27"/>
      <c r="WM1" s="27"/>
      <c r="WN1" s="27"/>
      <c r="WO1" s="27"/>
      <c r="WP1" s="27"/>
      <c r="WQ1" s="27"/>
      <c r="WR1" s="27"/>
      <c r="WS1" s="27"/>
      <c r="WT1" s="27"/>
      <c r="WU1" s="27"/>
      <c r="WV1" s="27"/>
      <c r="WW1" s="27"/>
      <c r="WX1" s="27"/>
      <c r="WY1" s="27"/>
      <c r="WZ1" s="27"/>
      <c r="XA1" s="27"/>
      <c r="XB1" s="27"/>
      <c r="XC1" s="27"/>
      <c r="XD1" s="27"/>
      <c r="XE1" s="27"/>
      <c r="XF1" s="27"/>
      <c r="XG1" s="27"/>
      <c r="XH1" s="27"/>
      <c r="XI1" s="27"/>
      <c r="XJ1" s="27"/>
      <c r="XK1" s="27"/>
      <c r="XL1" s="27"/>
      <c r="XM1" s="27"/>
      <c r="XN1" s="27"/>
      <c r="XO1" s="27"/>
      <c r="XP1" s="27"/>
      <c r="XQ1" s="27"/>
      <c r="XR1" s="27"/>
      <c r="XS1" s="27"/>
      <c r="XT1" s="27"/>
      <c r="XU1" s="27"/>
      <c r="XV1" s="27"/>
      <c r="XW1" s="27"/>
      <c r="XX1" s="27"/>
      <c r="XY1" s="27"/>
      <c r="XZ1" s="27"/>
      <c r="YA1" s="27"/>
      <c r="YB1" s="27"/>
      <c r="YC1" s="27"/>
      <c r="YD1" s="27"/>
      <c r="YE1" s="27"/>
      <c r="YF1" s="27"/>
      <c r="YG1" s="27"/>
      <c r="YH1" s="27"/>
      <c r="YI1" s="27"/>
      <c r="YJ1" s="27"/>
      <c r="YK1" s="27"/>
      <c r="YL1" s="27"/>
      <c r="YM1" s="27"/>
      <c r="YN1" s="27"/>
      <c r="YO1" s="27"/>
      <c r="YP1" s="27"/>
      <c r="YQ1" s="27"/>
      <c r="YR1" s="27"/>
      <c r="YS1" s="27"/>
      <c r="YT1" s="27"/>
      <c r="YU1" s="27"/>
      <c r="YV1" s="27"/>
      <c r="YW1" s="27"/>
      <c r="YX1" s="27"/>
      <c r="YY1" s="27"/>
      <c r="YZ1" s="27"/>
      <c r="ZA1" s="27"/>
      <c r="ZB1" s="27"/>
      <c r="ZC1" s="27"/>
      <c r="ZD1" s="27"/>
      <c r="ZE1" s="27"/>
      <c r="ZF1" s="27"/>
      <c r="ZG1" s="27"/>
      <c r="ZH1" s="27"/>
      <c r="ZI1" s="27"/>
      <c r="ZJ1" s="27"/>
      <c r="ZK1" s="27"/>
      <c r="ZL1" s="27"/>
      <c r="ZM1" s="27"/>
      <c r="ZN1" s="27"/>
      <c r="ZO1" s="27"/>
      <c r="ZP1" s="27"/>
      <c r="ZQ1" s="27"/>
      <c r="ZR1" s="27"/>
      <c r="ZS1" s="27"/>
      <c r="ZT1" s="27"/>
      <c r="ZU1" s="27"/>
      <c r="ZV1" s="27"/>
      <c r="ZW1" s="27"/>
      <c r="ZX1" s="27"/>
      <c r="ZY1" s="27"/>
      <c r="ZZ1" s="27"/>
      <c r="AAA1" s="27"/>
      <c r="AAB1" s="27"/>
      <c r="AAC1" s="27"/>
      <c r="AAD1" s="27"/>
      <c r="AAE1" s="27"/>
      <c r="AAF1" s="27"/>
      <c r="AAG1" s="27"/>
      <c r="AAH1" s="27"/>
      <c r="AAI1" s="27"/>
      <c r="AAJ1" s="27"/>
      <c r="AAK1" s="27"/>
      <c r="AAL1" s="27"/>
      <c r="AAM1" s="27"/>
      <c r="AAN1" s="27"/>
      <c r="AAO1" s="27"/>
      <c r="AAP1" s="27"/>
      <c r="AAQ1" s="27"/>
      <c r="AAR1" s="27"/>
      <c r="AAS1" s="27"/>
      <c r="AAT1" s="27"/>
      <c r="AAU1" s="27"/>
      <c r="AAV1" s="27"/>
      <c r="AAW1" s="27"/>
      <c r="AAX1" s="27"/>
      <c r="AAY1" s="27"/>
      <c r="AAZ1" s="27"/>
      <c r="ABA1" s="27"/>
      <c r="ABB1" s="27"/>
      <c r="ABC1" s="27"/>
      <c r="ABD1" s="27"/>
      <c r="ABE1" s="27"/>
      <c r="ABF1" s="27"/>
      <c r="ABG1" s="27"/>
      <c r="ABH1" s="27"/>
      <c r="ABI1" s="27"/>
      <c r="ABJ1" s="27"/>
      <c r="ABK1" s="27"/>
      <c r="ABL1" s="27"/>
      <c r="ABM1" s="27"/>
      <c r="ABN1" s="27"/>
      <c r="ABO1" s="27"/>
      <c r="ABP1" s="27"/>
      <c r="ABQ1" s="27"/>
      <c r="ABR1" s="27"/>
      <c r="ABS1" s="27"/>
      <c r="ABT1" s="27"/>
      <c r="ABU1" s="27"/>
      <c r="ABV1" s="27"/>
      <c r="ABW1" s="27"/>
      <c r="ABX1" s="27"/>
      <c r="ABY1" s="27"/>
      <c r="ABZ1" s="27"/>
      <c r="ACA1" s="27"/>
      <c r="ACB1" s="27"/>
      <c r="ACC1" s="27"/>
      <c r="ACD1" s="27"/>
      <c r="ACE1" s="27"/>
      <c r="ACF1" s="27"/>
      <c r="ACG1" s="27"/>
      <c r="ACH1" s="27"/>
      <c r="ACI1" s="27"/>
      <c r="ACJ1" s="27"/>
      <c r="ACK1" s="27"/>
      <c r="ACL1" s="27"/>
      <c r="ACM1" s="27"/>
      <c r="ACN1" s="27"/>
      <c r="ACO1" s="27"/>
      <c r="ACP1" s="27"/>
      <c r="ACQ1" s="27"/>
      <c r="ACR1" s="27"/>
      <c r="ACS1" s="27"/>
      <c r="ACT1" s="27"/>
      <c r="ACU1" s="27"/>
      <c r="ACV1" s="27"/>
      <c r="ACW1" s="27"/>
      <c r="ACX1" s="27"/>
      <c r="ACY1" s="27"/>
      <c r="ACZ1" s="27"/>
      <c r="ADA1" s="27"/>
      <c r="ADB1" s="27"/>
      <c r="ADC1" s="27"/>
      <c r="ADD1" s="27"/>
      <c r="ADE1" s="27"/>
      <c r="ADF1" s="27"/>
      <c r="ADG1" s="27"/>
      <c r="ADH1" s="27"/>
      <c r="ADI1" s="27"/>
      <c r="ADJ1" s="27"/>
      <c r="ADK1" s="27"/>
      <c r="ADL1" s="27"/>
      <c r="ADM1" s="27"/>
      <c r="ADN1" s="27"/>
      <c r="ADO1" s="27"/>
      <c r="ADP1" s="27"/>
      <c r="ADQ1" s="27"/>
      <c r="ADR1" s="27"/>
      <c r="ADS1" s="27"/>
      <c r="ADT1" s="27"/>
      <c r="ADU1" s="27"/>
      <c r="ADV1" s="27"/>
      <c r="ADW1" s="27"/>
      <c r="ADX1" s="27"/>
      <c r="ADY1" s="27"/>
      <c r="ADZ1" s="27"/>
      <c r="AEA1" s="27"/>
      <c r="AEB1" s="27"/>
      <c r="AEC1" s="27"/>
      <c r="AED1" s="27"/>
      <c r="AEE1" s="27"/>
      <c r="AEF1" s="27"/>
      <c r="AEG1" s="27"/>
      <c r="AEH1" s="27"/>
      <c r="AEI1" s="27"/>
      <c r="AEJ1" s="27"/>
      <c r="AEK1" s="27"/>
      <c r="AEL1" s="27"/>
      <c r="AEM1" s="27"/>
      <c r="AEN1" s="27"/>
      <c r="AEO1" s="27"/>
      <c r="AEP1" s="27"/>
      <c r="AEQ1" s="27"/>
      <c r="AER1" s="27"/>
      <c r="AES1" s="27"/>
      <c r="AET1" s="27"/>
      <c r="AEU1" s="27"/>
      <c r="AEV1" s="27"/>
      <c r="AEW1" s="27"/>
      <c r="AEX1" s="27"/>
      <c r="AEY1" s="27"/>
      <c r="AEZ1" s="27"/>
      <c r="AFA1" s="27"/>
      <c r="AFB1" s="27"/>
      <c r="AFC1" s="27"/>
      <c r="AFD1" s="27"/>
      <c r="AFE1" s="27"/>
      <c r="AFF1" s="27"/>
      <c r="AFG1" s="27"/>
      <c r="AFH1" s="27"/>
      <c r="AFI1" s="27"/>
      <c r="AFJ1" s="27"/>
      <c r="AFK1" s="27"/>
      <c r="AFL1" s="27"/>
      <c r="AFM1" s="27"/>
      <c r="AFN1" s="27"/>
      <c r="AFO1" s="27"/>
      <c r="AFP1" s="27"/>
      <c r="AFQ1" s="27"/>
      <c r="AFR1" s="27"/>
      <c r="AFS1" s="27"/>
      <c r="AFT1" s="27"/>
      <c r="AFU1" s="27"/>
      <c r="AFV1" s="27"/>
      <c r="AFW1" s="27"/>
      <c r="AFX1" s="27"/>
      <c r="AFY1" s="27"/>
      <c r="AFZ1" s="27"/>
      <c r="AGA1" s="27"/>
      <c r="AGB1" s="27"/>
      <c r="AGC1" s="27"/>
      <c r="AGD1" s="27"/>
      <c r="AGE1" s="27"/>
      <c r="AGF1" s="27"/>
      <c r="AGG1" s="27"/>
      <c r="AGH1" s="27"/>
      <c r="AGI1" s="27"/>
      <c r="AGJ1" s="27"/>
      <c r="AGK1" s="27"/>
      <c r="AGL1" s="27"/>
      <c r="AGM1" s="27"/>
      <c r="AGN1" s="27"/>
      <c r="AGO1" s="27"/>
      <c r="AGP1" s="27"/>
      <c r="AGQ1" s="27"/>
      <c r="AGR1" s="27"/>
      <c r="AGS1" s="27"/>
      <c r="AGT1" s="27"/>
      <c r="AGU1" s="27"/>
      <c r="AGV1" s="27"/>
      <c r="AGW1" s="27"/>
      <c r="AGX1" s="27"/>
      <c r="AGY1" s="27"/>
      <c r="AGZ1" s="27"/>
      <c r="AHA1" s="27"/>
      <c r="AHB1" s="27"/>
      <c r="AHC1" s="27"/>
      <c r="AHD1" s="27"/>
      <c r="AHE1" s="27"/>
      <c r="AHF1" s="27"/>
      <c r="AHG1" s="27"/>
      <c r="AHH1" s="27"/>
      <c r="AHI1" s="27"/>
      <c r="AHJ1" s="27"/>
      <c r="AHK1" s="27"/>
      <c r="AHL1" s="27"/>
      <c r="AHM1" s="27"/>
      <c r="AHN1" s="27"/>
      <c r="AHO1" s="27"/>
      <c r="AHP1" s="27"/>
      <c r="AHQ1" s="27"/>
      <c r="AHR1" s="27"/>
      <c r="AHS1" s="27"/>
      <c r="AHT1" s="27"/>
      <c r="AHU1" s="27"/>
      <c r="AHV1" s="27"/>
      <c r="AHW1" s="27"/>
      <c r="AHX1" s="27"/>
      <c r="AHY1" s="27"/>
      <c r="AHZ1" s="27"/>
      <c r="AIA1" s="27"/>
      <c r="AIB1" s="27"/>
      <c r="AIC1" s="27"/>
      <c r="AID1" s="27"/>
      <c r="AIE1" s="27"/>
      <c r="AIF1" s="27"/>
      <c r="AIG1" s="27"/>
      <c r="AIH1" s="27"/>
      <c r="AII1" s="27"/>
      <c r="AIJ1" s="27"/>
      <c r="AIK1" s="27"/>
      <c r="AIL1" s="27"/>
      <c r="AIM1" s="27"/>
      <c r="AIN1" s="27"/>
      <c r="AIO1" s="27"/>
      <c r="AIP1" s="27"/>
      <c r="AIQ1" s="27"/>
      <c r="AIR1" s="27"/>
      <c r="AIS1" s="27"/>
      <c r="AIT1" s="27"/>
      <c r="AIU1" s="27"/>
      <c r="AIV1" s="27"/>
      <c r="AIW1" s="27"/>
      <c r="AIX1" s="27"/>
      <c r="AIY1" s="27"/>
      <c r="AIZ1" s="27"/>
      <c r="AJA1" s="27"/>
      <c r="AJB1" s="27"/>
      <c r="AJC1" s="27"/>
      <c r="AJD1" s="27"/>
      <c r="AJE1" s="27"/>
      <c r="AJF1" s="27"/>
      <c r="AJG1" s="27"/>
      <c r="AJH1" s="27"/>
      <c r="AJI1" s="27"/>
      <c r="AJJ1" s="27"/>
      <c r="AJK1" s="27"/>
      <c r="AJL1" s="27"/>
      <c r="AJM1" s="27"/>
      <c r="AJN1" s="27"/>
      <c r="AJO1" s="27"/>
      <c r="AJP1" s="27"/>
      <c r="AJQ1" s="27"/>
      <c r="AJR1" s="27"/>
      <c r="AJS1" s="27"/>
      <c r="AJT1" s="27"/>
      <c r="AJU1" s="27"/>
      <c r="AJV1" s="27"/>
      <c r="AJW1" s="27"/>
      <c r="AJX1" s="27"/>
      <c r="AJY1" s="27"/>
      <c r="AJZ1" s="27"/>
      <c r="AKA1" s="27"/>
      <c r="AKB1" s="27"/>
      <c r="AKC1" s="27"/>
      <c r="AKD1" s="27"/>
      <c r="AKE1" s="27"/>
      <c r="AKF1" s="27"/>
      <c r="AKG1" s="27"/>
      <c r="AKH1" s="27"/>
      <c r="AKI1" s="27"/>
      <c r="AKJ1" s="27"/>
      <c r="AKK1" s="27"/>
      <c r="AKL1" s="27"/>
      <c r="AKM1" s="27"/>
      <c r="AKN1" s="27"/>
      <c r="AKO1" s="27"/>
      <c r="AKP1" s="27"/>
      <c r="AKQ1" s="27"/>
      <c r="AKR1" s="27"/>
      <c r="AKS1" s="27"/>
      <c r="AKT1" s="27"/>
      <c r="AKU1" s="27"/>
      <c r="AKV1" s="27"/>
      <c r="AKW1" s="27"/>
      <c r="AKX1" s="27"/>
      <c r="AKY1" s="27"/>
      <c r="AKZ1" s="27"/>
      <c r="ALA1" s="27"/>
      <c r="ALB1" s="27"/>
      <c r="ALC1" s="27"/>
      <c r="ALD1" s="27"/>
      <c r="ALE1" s="27"/>
      <c r="ALF1" s="27"/>
      <c r="ALG1" s="27"/>
      <c r="ALH1" s="27"/>
      <c r="ALI1" s="27"/>
      <c r="ALJ1" s="27"/>
      <c r="ALK1" s="27"/>
      <c r="ALL1" s="27"/>
      <c r="ALM1" s="27"/>
      <c r="ALN1" s="27"/>
      <c r="ALO1" s="27"/>
      <c r="ALP1" s="27"/>
      <c r="ALQ1" s="27"/>
      <c r="ALR1" s="27"/>
      <c r="ALS1" s="27"/>
      <c r="ALT1" s="27"/>
      <c r="ALU1" s="27"/>
      <c r="ALV1" s="27"/>
      <c r="ALW1" s="27"/>
      <c r="ALX1" s="27"/>
      <c r="ALY1" s="27"/>
      <c r="ALZ1" s="27"/>
      <c r="AMA1" s="27"/>
      <c r="AMB1" s="27"/>
      <c r="AMC1" s="27"/>
      <c r="AMD1" s="27"/>
      <c r="AME1" s="27"/>
      <c r="AMF1" s="27"/>
      <c r="AMG1" s="27"/>
      <c r="AMH1" s="27"/>
    </row>
    <row r="2" spans="1:1022" customFormat="1">
      <c r="A2" s="79" t="s">
        <v>0</v>
      </c>
      <c r="B2" s="79" t="s">
        <v>1</v>
      </c>
      <c r="C2" s="80" t="s">
        <v>2</v>
      </c>
      <c r="D2" s="80" t="s">
        <v>3</v>
      </c>
      <c r="E2" s="81" t="s">
        <v>4</v>
      </c>
      <c r="F2" s="81" t="s">
        <v>5</v>
      </c>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c r="IX2" s="27"/>
      <c r="IY2" s="27"/>
      <c r="IZ2" s="27"/>
      <c r="JA2" s="27"/>
      <c r="JB2" s="27"/>
      <c r="JC2" s="27"/>
      <c r="JD2" s="27"/>
      <c r="JE2" s="27"/>
      <c r="JF2" s="27"/>
      <c r="JG2" s="27"/>
      <c r="JH2" s="27"/>
      <c r="JI2" s="27"/>
      <c r="JJ2" s="27"/>
      <c r="JK2" s="27"/>
      <c r="JL2" s="27"/>
      <c r="JM2" s="27"/>
      <c r="JN2" s="27"/>
      <c r="JO2" s="27"/>
      <c r="JP2" s="27"/>
      <c r="JQ2" s="27"/>
      <c r="JR2" s="27"/>
      <c r="JS2" s="27"/>
      <c r="JT2" s="27"/>
      <c r="JU2" s="27"/>
      <c r="JV2" s="27"/>
      <c r="JW2" s="27"/>
      <c r="JX2" s="27"/>
      <c r="JY2" s="27"/>
      <c r="JZ2" s="27"/>
      <c r="KA2" s="27"/>
      <c r="KB2" s="27"/>
      <c r="KC2" s="27"/>
      <c r="KD2" s="27"/>
      <c r="KE2" s="27"/>
      <c r="KF2" s="27"/>
      <c r="KG2" s="27"/>
      <c r="KH2" s="27"/>
      <c r="KI2" s="27"/>
      <c r="KJ2" s="27"/>
      <c r="KK2" s="27"/>
      <c r="KL2" s="27"/>
      <c r="KM2" s="27"/>
      <c r="KN2" s="27"/>
      <c r="KO2" s="27"/>
      <c r="KP2" s="27"/>
      <c r="KQ2" s="27"/>
      <c r="KR2" s="27"/>
      <c r="KS2" s="27"/>
      <c r="KT2" s="27"/>
      <c r="KU2" s="27"/>
      <c r="KV2" s="27"/>
      <c r="KW2" s="27"/>
      <c r="KX2" s="27"/>
      <c r="KY2" s="27"/>
      <c r="KZ2" s="27"/>
      <c r="LA2" s="27"/>
      <c r="LB2" s="27"/>
      <c r="LC2" s="27"/>
      <c r="LD2" s="27"/>
      <c r="LE2" s="27"/>
      <c r="LF2" s="27"/>
      <c r="LG2" s="27"/>
      <c r="LH2" s="27"/>
      <c r="LI2" s="27"/>
      <c r="LJ2" s="27"/>
      <c r="LK2" s="27"/>
      <c r="LL2" s="27"/>
      <c r="LM2" s="27"/>
      <c r="LN2" s="27"/>
      <c r="LO2" s="27"/>
      <c r="LP2" s="27"/>
      <c r="LQ2" s="27"/>
      <c r="LR2" s="27"/>
      <c r="LS2" s="27"/>
      <c r="LT2" s="27"/>
      <c r="LU2" s="27"/>
      <c r="LV2" s="27"/>
      <c r="LW2" s="27"/>
      <c r="LX2" s="27"/>
      <c r="LY2" s="27"/>
      <c r="LZ2" s="27"/>
      <c r="MA2" s="27"/>
      <c r="MB2" s="27"/>
      <c r="MC2" s="27"/>
      <c r="MD2" s="27"/>
      <c r="ME2" s="27"/>
      <c r="MF2" s="27"/>
      <c r="MG2" s="27"/>
      <c r="MH2" s="27"/>
      <c r="MI2" s="27"/>
      <c r="MJ2" s="27"/>
      <c r="MK2" s="27"/>
      <c r="ML2" s="27"/>
      <c r="MM2" s="27"/>
      <c r="MN2" s="27"/>
      <c r="MO2" s="27"/>
      <c r="MP2" s="27"/>
      <c r="MQ2" s="27"/>
      <c r="MR2" s="27"/>
      <c r="MS2" s="27"/>
      <c r="MT2" s="27"/>
      <c r="MU2" s="27"/>
      <c r="MV2" s="27"/>
      <c r="MW2" s="27"/>
      <c r="MX2" s="27"/>
      <c r="MY2" s="27"/>
      <c r="MZ2" s="27"/>
      <c r="NA2" s="27"/>
      <c r="NB2" s="27"/>
      <c r="NC2" s="27"/>
      <c r="ND2" s="27"/>
      <c r="NE2" s="27"/>
      <c r="NF2" s="27"/>
      <c r="NG2" s="27"/>
      <c r="NH2" s="27"/>
      <c r="NI2" s="27"/>
      <c r="NJ2" s="27"/>
      <c r="NK2" s="27"/>
      <c r="NL2" s="27"/>
      <c r="NM2" s="27"/>
      <c r="NN2" s="27"/>
      <c r="NO2" s="27"/>
      <c r="NP2" s="27"/>
      <c r="NQ2" s="27"/>
      <c r="NR2" s="27"/>
      <c r="NS2" s="27"/>
      <c r="NT2" s="27"/>
      <c r="NU2" s="27"/>
      <c r="NV2" s="27"/>
      <c r="NW2" s="27"/>
      <c r="NX2" s="27"/>
      <c r="NY2" s="27"/>
      <c r="NZ2" s="27"/>
      <c r="OA2" s="27"/>
      <c r="OB2" s="27"/>
      <c r="OC2" s="27"/>
      <c r="OD2" s="27"/>
      <c r="OE2" s="27"/>
      <c r="OF2" s="27"/>
      <c r="OG2" s="27"/>
      <c r="OH2" s="27"/>
      <c r="OI2" s="27"/>
      <c r="OJ2" s="27"/>
      <c r="OK2" s="27"/>
      <c r="OL2" s="27"/>
      <c r="OM2" s="27"/>
      <c r="ON2" s="27"/>
      <c r="OO2" s="27"/>
      <c r="OP2" s="27"/>
      <c r="OQ2" s="27"/>
      <c r="OR2" s="27"/>
      <c r="OS2" s="27"/>
      <c r="OT2" s="27"/>
      <c r="OU2" s="27"/>
      <c r="OV2" s="27"/>
      <c r="OW2" s="27"/>
      <c r="OX2" s="27"/>
      <c r="OY2" s="27"/>
      <c r="OZ2" s="27"/>
      <c r="PA2" s="27"/>
      <c r="PB2" s="27"/>
      <c r="PC2" s="27"/>
      <c r="PD2" s="27"/>
      <c r="PE2" s="27"/>
      <c r="PF2" s="27"/>
      <c r="PG2" s="27"/>
      <c r="PH2" s="27"/>
      <c r="PI2" s="27"/>
      <c r="PJ2" s="27"/>
      <c r="PK2" s="27"/>
      <c r="PL2" s="27"/>
      <c r="PM2" s="27"/>
      <c r="PN2" s="27"/>
      <c r="PO2" s="27"/>
      <c r="PP2" s="27"/>
      <c r="PQ2" s="27"/>
      <c r="PR2" s="27"/>
      <c r="PS2" s="27"/>
      <c r="PT2" s="27"/>
      <c r="PU2" s="27"/>
      <c r="PV2" s="27"/>
      <c r="PW2" s="27"/>
      <c r="PX2" s="27"/>
      <c r="PY2" s="27"/>
      <c r="PZ2" s="27"/>
      <c r="QA2" s="27"/>
      <c r="QB2" s="27"/>
      <c r="QC2" s="27"/>
      <c r="QD2" s="27"/>
      <c r="QE2" s="27"/>
      <c r="QF2" s="27"/>
      <c r="QG2" s="27"/>
      <c r="QH2" s="27"/>
      <c r="QI2" s="27"/>
      <c r="QJ2" s="27"/>
      <c r="QK2" s="27"/>
      <c r="QL2" s="27"/>
      <c r="QM2" s="27"/>
      <c r="QN2" s="27"/>
      <c r="QO2" s="27"/>
      <c r="QP2" s="27"/>
      <c r="QQ2" s="27"/>
      <c r="QR2" s="27"/>
      <c r="QS2" s="27"/>
      <c r="QT2" s="27"/>
      <c r="QU2" s="27"/>
      <c r="QV2" s="27"/>
      <c r="QW2" s="27"/>
      <c r="QX2" s="27"/>
      <c r="QY2" s="27"/>
      <c r="QZ2" s="27"/>
      <c r="RA2" s="27"/>
      <c r="RB2" s="27"/>
      <c r="RC2" s="27"/>
      <c r="RD2" s="27"/>
      <c r="RE2" s="27"/>
      <c r="RF2" s="27"/>
      <c r="RG2" s="27"/>
      <c r="RH2" s="27"/>
      <c r="RI2" s="27"/>
      <c r="RJ2" s="27"/>
      <c r="RK2" s="27"/>
      <c r="RL2" s="27"/>
      <c r="RM2" s="27"/>
      <c r="RN2" s="27"/>
      <c r="RO2" s="27"/>
      <c r="RP2" s="27"/>
      <c r="RQ2" s="27"/>
      <c r="RR2" s="27"/>
      <c r="RS2" s="27"/>
      <c r="RT2" s="27"/>
      <c r="RU2" s="27"/>
      <c r="RV2" s="27"/>
      <c r="RW2" s="27"/>
      <c r="RX2" s="27"/>
      <c r="RY2" s="27"/>
      <c r="RZ2" s="27"/>
      <c r="SA2" s="27"/>
      <c r="SB2" s="27"/>
      <c r="SC2" s="27"/>
      <c r="SD2" s="27"/>
      <c r="SE2" s="27"/>
      <c r="SF2" s="27"/>
      <c r="SG2" s="27"/>
      <c r="SH2" s="27"/>
      <c r="SI2" s="27"/>
      <c r="SJ2" s="27"/>
      <c r="SK2" s="27"/>
      <c r="SL2" s="27"/>
      <c r="SM2" s="27"/>
      <c r="SN2" s="27"/>
      <c r="SO2" s="27"/>
      <c r="SP2" s="27"/>
      <c r="SQ2" s="27"/>
      <c r="SR2" s="27"/>
      <c r="SS2" s="27"/>
      <c r="ST2" s="27"/>
      <c r="SU2" s="27"/>
      <c r="SV2" s="27"/>
      <c r="SW2" s="27"/>
      <c r="SX2" s="27"/>
      <c r="SY2" s="27"/>
      <c r="SZ2" s="27"/>
      <c r="TA2" s="27"/>
      <c r="TB2" s="27"/>
      <c r="TC2" s="27"/>
      <c r="TD2" s="27"/>
      <c r="TE2" s="27"/>
      <c r="TF2" s="27"/>
      <c r="TG2" s="27"/>
      <c r="TH2" s="27"/>
      <c r="TI2" s="27"/>
      <c r="TJ2" s="27"/>
      <c r="TK2" s="27"/>
      <c r="TL2" s="27"/>
      <c r="TM2" s="27"/>
      <c r="TN2" s="27"/>
      <c r="TO2" s="27"/>
      <c r="TP2" s="27"/>
      <c r="TQ2" s="27"/>
      <c r="TR2" s="27"/>
      <c r="TS2" s="27"/>
      <c r="TT2" s="27"/>
      <c r="TU2" s="27"/>
      <c r="TV2" s="27"/>
      <c r="TW2" s="27"/>
      <c r="TX2" s="27"/>
      <c r="TY2" s="27"/>
      <c r="TZ2" s="27"/>
      <c r="UA2" s="27"/>
      <c r="UB2" s="27"/>
      <c r="UC2" s="27"/>
      <c r="UD2" s="27"/>
      <c r="UE2" s="27"/>
      <c r="UF2" s="27"/>
      <c r="UG2" s="27"/>
      <c r="UH2" s="27"/>
      <c r="UI2" s="27"/>
      <c r="UJ2" s="27"/>
      <c r="UK2" s="27"/>
      <c r="UL2" s="27"/>
      <c r="UM2" s="27"/>
      <c r="UN2" s="27"/>
      <c r="UO2" s="27"/>
      <c r="UP2" s="27"/>
      <c r="UQ2" s="27"/>
      <c r="UR2" s="27"/>
      <c r="US2" s="27"/>
      <c r="UT2" s="27"/>
      <c r="UU2" s="27"/>
      <c r="UV2" s="27"/>
      <c r="UW2" s="27"/>
      <c r="UX2" s="27"/>
      <c r="UY2" s="27"/>
      <c r="UZ2" s="27"/>
      <c r="VA2" s="27"/>
      <c r="VB2" s="27"/>
      <c r="VC2" s="27"/>
      <c r="VD2" s="27"/>
      <c r="VE2" s="27"/>
      <c r="VF2" s="27"/>
      <c r="VG2" s="27"/>
      <c r="VH2" s="27"/>
      <c r="VI2" s="27"/>
      <c r="VJ2" s="27"/>
      <c r="VK2" s="27"/>
      <c r="VL2" s="27"/>
      <c r="VM2" s="27"/>
      <c r="VN2" s="27"/>
      <c r="VO2" s="27"/>
      <c r="VP2" s="27"/>
      <c r="VQ2" s="27"/>
      <c r="VR2" s="27"/>
      <c r="VS2" s="27"/>
      <c r="VT2" s="27"/>
      <c r="VU2" s="27"/>
      <c r="VV2" s="27"/>
      <c r="VW2" s="27"/>
      <c r="VX2" s="27"/>
      <c r="VY2" s="27"/>
      <c r="VZ2" s="27"/>
      <c r="WA2" s="27"/>
      <c r="WB2" s="27"/>
      <c r="WC2" s="27"/>
      <c r="WD2" s="27"/>
      <c r="WE2" s="27"/>
      <c r="WF2" s="27"/>
      <c r="WG2" s="27"/>
      <c r="WH2" s="27"/>
      <c r="WI2" s="27"/>
      <c r="WJ2" s="27"/>
      <c r="WK2" s="27"/>
      <c r="WL2" s="27"/>
      <c r="WM2" s="27"/>
      <c r="WN2" s="27"/>
      <c r="WO2" s="27"/>
      <c r="WP2" s="27"/>
      <c r="WQ2" s="27"/>
      <c r="WR2" s="27"/>
      <c r="WS2" s="27"/>
      <c r="WT2" s="27"/>
      <c r="WU2" s="27"/>
      <c r="WV2" s="27"/>
      <c r="WW2" s="27"/>
      <c r="WX2" s="27"/>
      <c r="WY2" s="27"/>
      <c r="WZ2" s="27"/>
      <c r="XA2" s="27"/>
      <c r="XB2" s="27"/>
      <c r="XC2" s="27"/>
      <c r="XD2" s="27"/>
      <c r="XE2" s="27"/>
      <c r="XF2" s="27"/>
      <c r="XG2" s="27"/>
      <c r="XH2" s="27"/>
      <c r="XI2" s="27"/>
      <c r="XJ2" s="27"/>
      <c r="XK2" s="27"/>
      <c r="XL2" s="27"/>
      <c r="XM2" s="27"/>
      <c r="XN2" s="27"/>
      <c r="XO2" s="27"/>
      <c r="XP2" s="27"/>
      <c r="XQ2" s="27"/>
      <c r="XR2" s="27"/>
      <c r="XS2" s="27"/>
      <c r="XT2" s="27"/>
      <c r="XU2" s="27"/>
      <c r="XV2" s="27"/>
      <c r="XW2" s="27"/>
      <c r="XX2" s="27"/>
      <c r="XY2" s="27"/>
      <c r="XZ2" s="27"/>
      <c r="YA2" s="27"/>
      <c r="YB2" s="27"/>
      <c r="YC2" s="27"/>
      <c r="YD2" s="27"/>
      <c r="YE2" s="27"/>
      <c r="YF2" s="27"/>
      <c r="YG2" s="27"/>
      <c r="YH2" s="27"/>
      <c r="YI2" s="27"/>
      <c r="YJ2" s="27"/>
      <c r="YK2" s="27"/>
      <c r="YL2" s="27"/>
      <c r="YM2" s="27"/>
      <c r="YN2" s="27"/>
      <c r="YO2" s="27"/>
      <c r="YP2" s="27"/>
      <c r="YQ2" s="27"/>
      <c r="YR2" s="27"/>
      <c r="YS2" s="27"/>
      <c r="YT2" s="27"/>
      <c r="YU2" s="27"/>
      <c r="YV2" s="27"/>
      <c r="YW2" s="27"/>
      <c r="YX2" s="27"/>
      <c r="YY2" s="27"/>
      <c r="YZ2" s="27"/>
      <c r="ZA2" s="27"/>
      <c r="ZB2" s="27"/>
      <c r="ZC2" s="27"/>
      <c r="ZD2" s="27"/>
      <c r="ZE2" s="27"/>
      <c r="ZF2" s="27"/>
      <c r="ZG2" s="27"/>
      <c r="ZH2" s="27"/>
      <c r="ZI2" s="27"/>
      <c r="ZJ2" s="27"/>
      <c r="ZK2" s="27"/>
      <c r="ZL2" s="27"/>
      <c r="ZM2" s="27"/>
      <c r="ZN2" s="27"/>
      <c r="ZO2" s="27"/>
      <c r="ZP2" s="27"/>
      <c r="ZQ2" s="27"/>
      <c r="ZR2" s="27"/>
      <c r="ZS2" s="27"/>
      <c r="ZT2" s="27"/>
      <c r="ZU2" s="27"/>
      <c r="ZV2" s="27"/>
      <c r="ZW2" s="27"/>
      <c r="ZX2" s="27"/>
      <c r="ZY2" s="27"/>
      <c r="ZZ2" s="27"/>
      <c r="AAA2" s="27"/>
      <c r="AAB2" s="27"/>
      <c r="AAC2" s="27"/>
      <c r="AAD2" s="27"/>
      <c r="AAE2" s="27"/>
      <c r="AAF2" s="27"/>
      <c r="AAG2" s="27"/>
      <c r="AAH2" s="27"/>
      <c r="AAI2" s="27"/>
      <c r="AAJ2" s="27"/>
      <c r="AAK2" s="27"/>
      <c r="AAL2" s="27"/>
      <c r="AAM2" s="27"/>
      <c r="AAN2" s="27"/>
      <c r="AAO2" s="27"/>
      <c r="AAP2" s="27"/>
      <c r="AAQ2" s="27"/>
      <c r="AAR2" s="27"/>
      <c r="AAS2" s="27"/>
      <c r="AAT2" s="27"/>
      <c r="AAU2" s="27"/>
      <c r="AAV2" s="27"/>
      <c r="AAW2" s="27"/>
      <c r="AAX2" s="27"/>
      <c r="AAY2" s="27"/>
      <c r="AAZ2" s="27"/>
      <c r="ABA2" s="27"/>
      <c r="ABB2" s="27"/>
      <c r="ABC2" s="27"/>
      <c r="ABD2" s="27"/>
      <c r="ABE2" s="27"/>
      <c r="ABF2" s="27"/>
      <c r="ABG2" s="27"/>
      <c r="ABH2" s="27"/>
      <c r="ABI2" s="27"/>
      <c r="ABJ2" s="27"/>
      <c r="ABK2" s="27"/>
      <c r="ABL2" s="27"/>
      <c r="ABM2" s="27"/>
      <c r="ABN2" s="27"/>
      <c r="ABO2" s="27"/>
      <c r="ABP2" s="27"/>
      <c r="ABQ2" s="27"/>
      <c r="ABR2" s="27"/>
      <c r="ABS2" s="27"/>
      <c r="ABT2" s="27"/>
      <c r="ABU2" s="27"/>
      <c r="ABV2" s="27"/>
      <c r="ABW2" s="27"/>
      <c r="ABX2" s="27"/>
      <c r="ABY2" s="27"/>
      <c r="ABZ2" s="27"/>
      <c r="ACA2" s="27"/>
      <c r="ACB2" s="27"/>
      <c r="ACC2" s="27"/>
      <c r="ACD2" s="27"/>
      <c r="ACE2" s="27"/>
      <c r="ACF2" s="27"/>
      <c r="ACG2" s="27"/>
      <c r="ACH2" s="27"/>
      <c r="ACI2" s="27"/>
      <c r="ACJ2" s="27"/>
      <c r="ACK2" s="27"/>
      <c r="ACL2" s="27"/>
      <c r="ACM2" s="27"/>
      <c r="ACN2" s="27"/>
      <c r="ACO2" s="27"/>
      <c r="ACP2" s="27"/>
      <c r="ACQ2" s="27"/>
      <c r="ACR2" s="27"/>
      <c r="ACS2" s="27"/>
      <c r="ACT2" s="27"/>
      <c r="ACU2" s="27"/>
      <c r="ACV2" s="27"/>
      <c r="ACW2" s="27"/>
      <c r="ACX2" s="27"/>
      <c r="ACY2" s="27"/>
      <c r="ACZ2" s="27"/>
      <c r="ADA2" s="27"/>
      <c r="ADB2" s="27"/>
      <c r="ADC2" s="27"/>
      <c r="ADD2" s="27"/>
      <c r="ADE2" s="27"/>
      <c r="ADF2" s="27"/>
      <c r="ADG2" s="27"/>
      <c r="ADH2" s="27"/>
      <c r="ADI2" s="27"/>
      <c r="ADJ2" s="27"/>
      <c r="ADK2" s="27"/>
      <c r="ADL2" s="27"/>
      <c r="ADM2" s="27"/>
      <c r="ADN2" s="27"/>
      <c r="ADO2" s="27"/>
      <c r="ADP2" s="27"/>
      <c r="ADQ2" s="27"/>
      <c r="ADR2" s="27"/>
      <c r="ADS2" s="27"/>
      <c r="ADT2" s="27"/>
      <c r="ADU2" s="27"/>
      <c r="ADV2" s="27"/>
      <c r="ADW2" s="27"/>
      <c r="ADX2" s="27"/>
      <c r="ADY2" s="27"/>
      <c r="ADZ2" s="27"/>
      <c r="AEA2" s="27"/>
      <c r="AEB2" s="27"/>
      <c r="AEC2" s="27"/>
      <c r="AED2" s="27"/>
      <c r="AEE2" s="27"/>
      <c r="AEF2" s="27"/>
      <c r="AEG2" s="27"/>
      <c r="AEH2" s="27"/>
      <c r="AEI2" s="27"/>
      <c r="AEJ2" s="27"/>
      <c r="AEK2" s="27"/>
      <c r="AEL2" s="27"/>
      <c r="AEM2" s="27"/>
      <c r="AEN2" s="27"/>
      <c r="AEO2" s="27"/>
      <c r="AEP2" s="27"/>
      <c r="AEQ2" s="27"/>
      <c r="AER2" s="27"/>
      <c r="AES2" s="27"/>
      <c r="AET2" s="27"/>
      <c r="AEU2" s="27"/>
      <c r="AEV2" s="27"/>
      <c r="AEW2" s="27"/>
      <c r="AEX2" s="27"/>
      <c r="AEY2" s="27"/>
      <c r="AEZ2" s="27"/>
      <c r="AFA2" s="27"/>
      <c r="AFB2" s="27"/>
      <c r="AFC2" s="27"/>
      <c r="AFD2" s="27"/>
      <c r="AFE2" s="27"/>
      <c r="AFF2" s="27"/>
      <c r="AFG2" s="27"/>
      <c r="AFH2" s="27"/>
      <c r="AFI2" s="27"/>
      <c r="AFJ2" s="27"/>
      <c r="AFK2" s="27"/>
      <c r="AFL2" s="27"/>
      <c r="AFM2" s="27"/>
      <c r="AFN2" s="27"/>
      <c r="AFO2" s="27"/>
      <c r="AFP2" s="27"/>
      <c r="AFQ2" s="27"/>
      <c r="AFR2" s="27"/>
      <c r="AFS2" s="27"/>
      <c r="AFT2" s="27"/>
      <c r="AFU2" s="27"/>
      <c r="AFV2" s="27"/>
      <c r="AFW2" s="27"/>
      <c r="AFX2" s="27"/>
      <c r="AFY2" s="27"/>
      <c r="AFZ2" s="27"/>
      <c r="AGA2" s="27"/>
      <c r="AGB2" s="27"/>
      <c r="AGC2" s="27"/>
      <c r="AGD2" s="27"/>
      <c r="AGE2" s="27"/>
      <c r="AGF2" s="27"/>
      <c r="AGG2" s="27"/>
      <c r="AGH2" s="27"/>
      <c r="AGI2" s="27"/>
      <c r="AGJ2" s="27"/>
      <c r="AGK2" s="27"/>
      <c r="AGL2" s="27"/>
      <c r="AGM2" s="27"/>
      <c r="AGN2" s="27"/>
      <c r="AGO2" s="27"/>
      <c r="AGP2" s="27"/>
      <c r="AGQ2" s="27"/>
      <c r="AGR2" s="27"/>
      <c r="AGS2" s="27"/>
      <c r="AGT2" s="27"/>
      <c r="AGU2" s="27"/>
      <c r="AGV2" s="27"/>
      <c r="AGW2" s="27"/>
      <c r="AGX2" s="27"/>
      <c r="AGY2" s="27"/>
      <c r="AGZ2" s="27"/>
      <c r="AHA2" s="27"/>
      <c r="AHB2" s="27"/>
      <c r="AHC2" s="27"/>
      <c r="AHD2" s="27"/>
      <c r="AHE2" s="27"/>
      <c r="AHF2" s="27"/>
      <c r="AHG2" s="27"/>
      <c r="AHH2" s="27"/>
      <c r="AHI2" s="27"/>
      <c r="AHJ2" s="27"/>
      <c r="AHK2" s="27"/>
      <c r="AHL2" s="27"/>
      <c r="AHM2" s="27"/>
      <c r="AHN2" s="27"/>
      <c r="AHO2" s="27"/>
      <c r="AHP2" s="27"/>
      <c r="AHQ2" s="27"/>
      <c r="AHR2" s="27"/>
      <c r="AHS2" s="27"/>
      <c r="AHT2" s="27"/>
      <c r="AHU2" s="27"/>
      <c r="AHV2" s="27"/>
      <c r="AHW2" s="27"/>
      <c r="AHX2" s="27"/>
      <c r="AHY2" s="27"/>
      <c r="AHZ2" s="27"/>
      <c r="AIA2" s="27"/>
      <c r="AIB2" s="27"/>
      <c r="AIC2" s="27"/>
      <c r="AID2" s="27"/>
      <c r="AIE2" s="27"/>
      <c r="AIF2" s="27"/>
      <c r="AIG2" s="27"/>
      <c r="AIH2" s="27"/>
      <c r="AII2" s="27"/>
      <c r="AIJ2" s="27"/>
      <c r="AIK2" s="27"/>
      <c r="AIL2" s="27"/>
      <c r="AIM2" s="27"/>
      <c r="AIN2" s="27"/>
      <c r="AIO2" s="27"/>
      <c r="AIP2" s="27"/>
      <c r="AIQ2" s="27"/>
      <c r="AIR2" s="27"/>
      <c r="AIS2" s="27"/>
      <c r="AIT2" s="27"/>
      <c r="AIU2" s="27"/>
      <c r="AIV2" s="27"/>
      <c r="AIW2" s="27"/>
      <c r="AIX2" s="27"/>
      <c r="AIY2" s="27"/>
      <c r="AIZ2" s="27"/>
      <c r="AJA2" s="27"/>
      <c r="AJB2" s="27"/>
      <c r="AJC2" s="27"/>
      <c r="AJD2" s="27"/>
      <c r="AJE2" s="27"/>
      <c r="AJF2" s="27"/>
      <c r="AJG2" s="27"/>
      <c r="AJH2" s="27"/>
      <c r="AJI2" s="27"/>
      <c r="AJJ2" s="27"/>
      <c r="AJK2" s="27"/>
      <c r="AJL2" s="27"/>
      <c r="AJM2" s="27"/>
      <c r="AJN2" s="27"/>
      <c r="AJO2" s="27"/>
      <c r="AJP2" s="27"/>
      <c r="AJQ2" s="27"/>
      <c r="AJR2" s="27"/>
      <c r="AJS2" s="27"/>
      <c r="AJT2" s="27"/>
      <c r="AJU2" s="27"/>
      <c r="AJV2" s="27"/>
      <c r="AJW2" s="27"/>
      <c r="AJX2" s="27"/>
      <c r="AJY2" s="27"/>
      <c r="AJZ2" s="27"/>
      <c r="AKA2" s="27"/>
      <c r="AKB2" s="27"/>
      <c r="AKC2" s="27"/>
      <c r="AKD2" s="27"/>
      <c r="AKE2" s="27"/>
      <c r="AKF2" s="27"/>
      <c r="AKG2" s="27"/>
      <c r="AKH2" s="27"/>
      <c r="AKI2" s="27"/>
      <c r="AKJ2" s="27"/>
      <c r="AKK2" s="27"/>
      <c r="AKL2" s="27"/>
      <c r="AKM2" s="27"/>
      <c r="AKN2" s="27"/>
      <c r="AKO2" s="27"/>
      <c r="AKP2" s="27"/>
      <c r="AKQ2" s="27"/>
      <c r="AKR2" s="27"/>
      <c r="AKS2" s="27"/>
      <c r="AKT2" s="27"/>
      <c r="AKU2" s="27"/>
      <c r="AKV2" s="27"/>
      <c r="AKW2" s="27"/>
      <c r="AKX2" s="27"/>
      <c r="AKY2" s="27"/>
      <c r="AKZ2" s="27"/>
      <c r="ALA2" s="27"/>
      <c r="ALB2" s="27"/>
      <c r="ALC2" s="27"/>
      <c r="ALD2" s="27"/>
      <c r="ALE2" s="27"/>
      <c r="ALF2" s="27"/>
      <c r="ALG2" s="27"/>
      <c r="ALH2" s="27"/>
      <c r="ALI2" s="27"/>
      <c r="ALJ2" s="27"/>
      <c r="ALK2" s="27"/>
      <c r="ALL2" s="27"/>
      <c r="ALM2" s="27"/>
      <c r="ALN2" s="27"/>
      <c r="ALO2" s="27"/>
      <c r="ALP2" s="27"/>
      <c r="ALQ2" s="27"/>
      <c r="ALR2" s="27"/>
      <c r="ALS2" s="27"/>
      <c r="ALT2" s="27"/>
      <c r="ALU2" s="27"/>
      <c r="ALV2" s="27"/>
      <c r="ALW2" s="27"/>
      <c r="ALX2" s="27"/>
      <c r="ALY2" s="27"/>
      <c r="ALZ2" s="27"/>
      <c r="AMA2" s="27"/>
      <c r="AMB2" s="27"/>
      <c r="AMC2" s="27"/>
      <c r="AMD2" s="27"/>
      <c r="AME2" s="27"/>
      <c r="AMF2" s="27"/>
      <c r="AMG2" s="27"/>
      <c r="AMH2" s="27"/>
    </row>
    <row r="3" spans="1:1022" customFormat="1">
      <c r="A3" s="83" t="s">
        <v>6</v>
      </c>
      <c r="B3" s="83" t="s">
        <v>7</v>
      </c>
      <c r="C3" s="83" t="s">
        <v>8</v>
      </c>
      <c r="D3" s="84"/>
      <c r="E3" s="85"/>
      <c r="F3" s="85"/>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c r="IX3" s="27"/>
      <c r="IY3" s="27"/>
      <c r="IZ3" s="27"/>
      <c r="JA3" s="27"/>
      <c r="JB3" s="27"/>
      <c r="JC3" s="27"/>
      <c r="JD3" s="27"/>
      <c r="JE3" s="27"/>
      <c r="JF3" s="27"/>
      <c r="JG3" s="27"/>
      <c r="JH3" s="27"/>
      <c r="JI3" s="27"/>
      <c r="JJ3" s="27"/>
      <c r="JK3" s="27"/>
      <c r="JL3" s="27"/>
      <c r="JM3" s="27"/>
      <c r="JN3" s="27"/>
      <c r="JO3" s="27"/>
      <c r="JP3" s="27"/>
      <c r="JQ3" s="27"/>
      <c r="JR3" s="27"/>
      <c r="JS3" s="27"/>
      <c r="JT3" s="27"/>
      <c r="JU3" s="27"/>
      <c r="JV3" s="27"/>
      <c r="JW3" s="27"/>
      <c r="JX3" s="27"/>
      <c r="JY3" s="27"/>
      <c r="JZ3" s="27"/>
      <c r="KA3" s="27"/>
      <c r="KB3" s="27"/>
      <c r="KC3" s="27"/>
      <c r="KD3" s="27"/>
      <c r="KE3" s="27"/>
      <c r="KF3" s="27"/>
      <c r="KG3" s="27"/>
      <c r="KH3" s="27"/>
      <c r="KI3" s="27"/>
      <c r="KJ3" s="27"/>
      <c r="KK3" s="27"/>
      <c r="KL3" s="27"/>
      <c r="KM3" s="27"/>
      <c r="KN3" s="27"/>
      <c r="KO3" s="27"/>
      <c r="KP3" s="27"/>
      <c r="KQ3" s="27"/>
      <c r="KR3" s="27"/>
      <c r="KS3" s="27"/>
      <c r="KT3" s="27"/>
      <c r="KU3" s="27"/>
      <c r="KV3" s="27"/>
      <c r="KW3" s="27"/>
      <c r="KX3" s="27"/>
      <c r="KY3" s="27"/>
      <c r="KZ3" s="27"/>
      <c r="LA3" s="27"/>
      <c r="LB3" s="27"/>
      <c r="LC3" s="27"/>
      <c r="LD3" s="27"/>
      <c r="LE3" s="27"/>
      <c r="LF3" s="27"/>
      <c r="LG3" s="27"/>
      <c r="LH3" s="27"/>
      <c r="LI3" s="27"/>
      <c r="LJ3" s="27"/>
      <c r="LK3" s="27"/>
      <c r="LL3" s="27"/>
      <c r="LM3" s="27"/>
      <c r="LN3" s="27"/>
      <c r="LO3" s="27"/>
      <c r="LP3" s="27"/>
      <c r="LQ3" s="27"/>
      <c r="LR3" s="27"/>
      <c r="LS3" s="27"/>
      <c r="LT3" s="27"/>
      <c r="LU3" s="27"/>
      <c r="LV3" s="27"/>
      <c r="LW3" s="27"/>
      <c r="LX3" s="27"/>
      <c r="LY3" s="27"/>
      <c r="LZ3" s="27"/>
      <c r="MA3" s="27"/>
      <c r="MB3" s="27"/>
      <c r="MC3" s="27"/>
      <c r="MD3" s="27"/>
      <c r="ME3" s="27"/>
      <c r="MF3" s="27"/>
      <c r="MG3" s="27"/>
      <c r="MH3" s="27"/>
      <c r="MI3" s="27"/>
      <c r="MJ3" s="27"/>
      <c r="MK3" s="27"/>
      <c r="ML3" s="27"/>
      <c r="MM3" s="27"/>
      <c r="MN3" s="27"/>
      <c r="MO3" s="27"/>
      <c r="MP3" s="27"/>
      <c r="MQ3" s="27"/>
      <c r="MR3" s="27"/>
      <c r="MS3" s="27"/>
      <c r="MT3" s="27"/>
      <c r="MU3" s="27"/>
      <c r="MV3" s="27"/>
      <c r="MW3" s="27"/>
      <c r="MX3" s="27"/>
      <c r="MY3" s="27"/>
      <c r="MZ3" s="27"/>
      <c r="NA3" s="27"/>
      <c r="NB3" s="27"/>
      <c r="NC3" s="27"/>
      <c r="ND3" s="27"/>
      <c r="NE3" s="27"/>
      <c r="NF3" s="27"/>
      <c r="NG3" s="27"/>
      <c r="NH3" s="27"/>
      <c r="NI3" s="27"/>
      <c r="NJ3" s="27"/>
      <c r="NK3" s="27"/>
      <c r="NL3" s="27"/>
      <c r="NM3" s="27"/>
      <c r="NN3" s="27"/>
      <c r="NO3" s="27"/>
      <c r="NP3" s="27"/>
      <c r="NQ3" s="27"/>
      <c r="NR3" s="27"/>
      <c r="NS3" s="27"/>
      <c r="NT3" s="27"/>
      <c r="NU3" s="27"/>
      <c r="NV3" s="27"/>
      <c r="NW3" s="27"/>
      <c r="NX3" s="27"/>
      <c r="NY3" s="27"/>
      <c r="NZ3" s="27"/>
      <c r="OA3" s="27"/>
      <c r="OB3" s="27"/>
      <c r="OC3" s="27"/>
      <c r="OD3" s="27"/>
      <c r="OE3" s="27"/>
      <c r="OF3" s="27"/>
      <c r="OG3" s="27"/>
      <c r="OH3" s="27"/>
      <c r="OI3" s="27"/>
      <c r="OJ3" s="27"/>
      <c r="OK3" s="27"/>
      <c r="OL3" s="27"/>
      <c r="OM3" s="27"/>
      <c r="ON3" s="27"/>
      <c r="OO3" s="27"/>
      <c r="OP3" s="27"/>
      <c r="OQ3" s="27"/>
      <c r="OR3" s="27"/>
      <c r="OS3" s="27"/>
      <c r="OT3" s="27"/>
      <c r="OU3" s="27"/>
      <c r="OV3" s="27"/>
      <c r="OW3" s="27"/>
      <c r="OX3" s="27"/>
      <c r="OY3" s="27"/>
      <c r="OZ3" s="27"/>
      <c r="PA3" s="27"/>
      <c r="PB3" s="27"/>
      <c r="PC3" s="27"/>
      <c r="PD3" s="27"/>
      <c r="PE3" s="27"/>
      <c r="PF3" s="27"/>
      <c r="PG3" s="27"/>
      <c r="PH3" s="27"/>
      <c r="PI3" s="27"/>
      <c r="PJ3" s="27"/>
      <c r="PK3" s="27"/>
      <c r="PL3" s="27"/>
      <c r="PM3" s="27"/>
      <c r="PN3" s="27"/>
      <c r="PO3" s="27"/>
      <c r="PP3" s="27"/>
      <c r="PQ3" s="27"/>
      <c r="PR3" s="27"/>
      <c r="PS3" s="27"/>
      <c r="PT3" s="27"/>
      <c r="PU3" s="27"/>
      <c r="PV3" s="27"/>
      <c r="PW3" s="27"/>
      <c r="PX3" s="27"/>
      <c r="PY3" s="27"/>
      <c r="PZ3" s="27"/>
      <c r="QA3" s="27"/>
      <c r="QB3" s="27"/>
      <c r="QC3" s="27"/>
      <c r="QD3" s="27"/>
      <c r="QE3" s="27"/>
      <c r="QF3" s="27"/>
      <c r="QG3" s="27"/>
      <c r="QH3" s="27"/>
      <c r="QI3" s="27"/>
      <c r="QJ3" s="27"/>
      <c r="QK3" s="27"/>
      <c r="QL3" s="27"/>
      <c r="QM3" s="27"/>
      <c r="QN3" s="27"/>
      <c r="QO3" s="27"/>
      <c r="QP3" s="27"/>
      <c r="QQ3" s="27"/>
      <c r="QR3" s="27"/>
      <c r="QS3" s="27"/>
      <c r="QT3" s="27"/>
      <c r="QU3" s="27"/>
      <c r="QV3" s="27"/>
      <c r="QW3" s="27"/>
      <c r="QX3" s="27"/>
      <c r="QY3" s="27"/>
      <c r="QZ3" s="27"/>
      <c r="RA3" s="27"/>
      <c r="RB3" s="27"/>
      <c r="RC3" s="27"/>
      <c r="RD3" s="27"/>
      <c r="RE3" s="27"/>
      <c r="RF3" s="27"/>
      <c r="RG3" s="27"/>
      <c r="RH3" s="27"/>
      <c r="RI3" s="27"/>
      <c r="RJ3" s="27"/>
      <c r="RK3" s="27"/>
      <c r="RL3" s="27"/>
      <c r="RM3" s="27"/>
      <c r="RN3" s="27"/>
      <c r="RO3" s="27"/>
      <c r="RP3" s="27"/>
      <c r="RQ3" s="27"/>
      <c r="RR3" s="27"/>
      <c r="RS3" s="27"/>
      <c r="RT3" s="27"/>
      <c r="RU3" s="27"/>
      <c r="RV3" s="27"/>
      <c r="RW3" s="27"/>
      <c r="RX3" s="27"/>
      <c r="RY3" s="27"/>
      <c r="RZ3" s="27"/>
      <c r="SA3" s="27"/>
      <c r="SB3" s="27"/>
      <c r="SC3" s="27"/>
      <c r="SD3" s="27"/>
      <c r="SE3" s="27"/>
      <c r="SF3" s="27"/>
      <c r="SG3" s="27"/>
      <c r="SH3" s="27"/>
      <c r="SI3" s="27"/>
      <c r="SJ3" s="27"/>
      <c r="SK3" s="27"/>
      <c r="SL3" s="27"/>
      <c r="SM3" s="27"/>
      <c r="SN3" s="27"/>
      <c r="SO3" s="27"/>
      <c r="SP3" s="27"/>
      <c r="SQ3" s="27"/>
      <c r="SR3" s="27"/>
      <c r="SS3" s="27"/>
      <c r="ST3" s="27"/>
      <c r="SU3" s="27"/>
      <c r="SV3" s="27"/>
      <c r="SW3" s="27"/>
      <c r="SX3" s="27"/>
      <c r="SY3" s="27"/>
      <c r="SZ3" s="27"/>
      <c r="TA3" s="27"/>
      <c r="TB3" s="27"/>
      <c r="TC3" s="27"/>
      <c r="TD3" s="27"/>
      <c r="TE3" s="27"/>
      <c r="TF3" s="27"/>
      <c r="TG3" s="27"/>
      <c r="TH3" s="27"/>
      <c r="TI3" s="27"/>
      <c r="TJ3" s="27"/>
      <c r="TK3" s="27"/>
      <c r="TL3" s="27"/>
      <c r="TM3" s="27"/>
      <c r="TN3" s="27"/>
      <c r="TO3" s="27"/>
      <c r="TP3" s="27"/>
      <c r="TQ3" s="27"/>
      <c r="TR3" s="27"/>
      <c r="TS3" s="27"/>
      <c r="TT3" s="27"/>
      <c r="TU3" s="27"/>
      <c r="TV3" s="27"/>
      <c r="TW3" s="27"/>
      <c r="TX3" s="27"/>
      <c r="TY3" s="27"/>
      <c r="TZ3" s="27"/>
      <c r="UA3" s="27"/>
      <c r="UB3" s="27"/>
      <c r="UC3" s="27"/>
      <c r="UD3" s="27"/>
      <c r="UE3" s="27"/>
      <c r="UF3" s="27"/>
      <c r="UG3" s="27"/>
      <c r="UH3" s="27"/>
      <c r="UI3" s="27"/>
      <c r="UJ3" s="27"/>
      <c r="UK3" s="27"/>
      <c r="UL3" s="27"/>
      <c r="UM3" s="27"/>
      <c r="UN3" s="27"/>
      <c r="UO3" s="27"/>
      <c r="UP3" s="27"/>
      <c r="UQ3" s="27"/>
      <c r="UR3" s="27"/>
      <c r="US3" s="27"/>
      <c r="UT3" s="27"/>
      <c r="UU3" s="27"/>
      <c r="UV3" s="27"/>
      <c r="UW3" s="27"/>
      <c r="UX3" s="27"/>
      <c r="UY3" s="27"/>
      <c r="UZ3" s="27"/>
      <c r="VA3" s="27"/>
      <c r="VB3" s="27"/>
      <c r="VC3" s="27"/>
      <c r="VD3" s="27"/>
      <c r="VE3" s="27"/>
      <c r="VF3" s="27"/>
      <c r="VG3" s="27"/>
      <c r="VH3" s="27"/>
      <c r="VI3" s="27"/>
      <c r="VJ3" s="27"/>
      <c r="VK3" s="27"/>
      <c r="VL3" s="27"/>
      <c r="VM3" s="27"/>
      <c r="VN3" s="27"/>
      <c r="VO3" s="27"/>
      <c r="VP3" s="27"/>
      <c r="VQ3" s="27"/>
      <c r="VR3" s="27"/>
      <c r="VS3" s="27"/>
      <c r="VT3" s="27"/>
      <c r="VU3" s="27"/>
      <c r="VV3" s="27"/>
      <c r="VW3" s="27"/>
      <c r="VX3" s="27"/>
      <c r="VY3" s="27"/>
      <c r="VZ3" s="27"/>
      <c r="WA3" s="27"/>
      <c r="WB3" s="27"/>
      <c r="WC3" s="27"/>
      <c r="WD3" s="27"/>
      <c r="WE3" s="27"/>
      <c r="WF3" s="27"/>
      <c r="WG3" s="27"/>
      <c r="WH3" s="27"/>
      <c r="WI3" s="27"/>
      <c r="WJ3" s="27"/>
      <c r="WK3" s="27"/>
      <c r="WL3" s="27"/>
      <c r="WM3" s="27"/>
      <c r="WN3" s="27"/>
      <c r="WO3" s="27"/>
      <c r="WP3" s="27"/>
      <c r="WQ3" s="27"/>
      <c r="WR3" s="27"/>
      <c r="WS3" s="27"/>
      <c r="WT3" s="27"/>
      <c r="WU3" s="27"/>
      <c r="WV3" s="27"/>
      <c r="WW3" s="27"/>
      <c r="WX3" s="27"/>
      <c r="WY3" s="27"/>
      <c r="WZ3" s="27"/>
      <c r="XA3" s="27"/>
      <c r="XB3" s="27"/>
      <c r="XC3" s="27"/>
      <c r="XD3" s="27"/>
      <c r="XE3" s="27"/>
      <c r="XF3" s="27"/>
      <c r="XG3" s="27"/>
      <c r="XH3" s="27"/>
      <c r="XI3" s="27"/>
      <c r="XJ3" s="27"/>
      <c r="XK3" s="27"/>
      <c r="XL3" s="27"/>
      <c r="XM3" s="27"/>
      <c r="XN3" s="27"/>
      <c r="XO3" s="27"/>
      <c r="XP3" s="27"/>
      <c r="XQ3" s="27"/>
      <c r="XR3" s="27"/>
      <c r="XS3" s="27"/>
      <c r="XT3" s="27"/>
      <c r="XU3" s="27"/>
      <c r="XV3" s="27"/>
      <c r="XW3" s="27"/>
      <c r="XX3" s="27"/>
      <c r="XY3" s="27"/>
      <c r="XZ3" s="27"/>
      <c r="YA3" s="27"/>
      <c r="YB3" s="27"/>
      <c r="YC3" s="27"/>
      <c r="YD3" s="27"/>
      <c r="YE3" s="27"/>
      <c r="YF3" s="27"/>
      <c r="YG3" s="27"/>
      <c r="YH3" s="27"/>
      <c r="YI3" s="27"/>
      <c r="YJ3" s="27"/>
      <c r="YK3" s="27"/>
      <c r="YL3" s="27"/>
      <c r="YM3" s="27"/>
      <c r="YN3" s="27"/>
      <c r="YO3" s="27"/>
      <c r="YP3" s="27"/>
      <c r="YQ3" s="27"/>
      <c r="YR3" s="27"/>
      <c r="YS3" s="27"/>
      <c r="YT3" s="27"/>
      <c r="YU3" s="27"/>
      <c r="YV3" s="27"/>
      <c r="YW3" s="27"/>
      <c r="YX3" s="27"/>
      <c r="YY3" s="27"/>
      <c r="YZ3" s="27"/>
      <c r="ZA3" s="27"/>
      <c r="ZB3" s="27"/>
      <c r="ZC3" s="27"/>
      <c r="ZD3" s="27"/>
      <c r="ZE3" s="27"/>
      <c r="ZF3" s="27"/>
      <c r="ZG3" s="27"/>
      <c r="ZH3" s="27"/>
      <c r="ZI3" s="27"/>
      <c r="ZJ3" s="27"/>
      <c r="ZK3" s="27"/>
      <c r="ZL3" s="27"/>
      <c r="ZM3" s="27"/>
      <c r="ZN3" s="27"/>
      <c r="ZO3" s="27"/>
      <c r="ZP3" s="27"/>
      <c r="ZQ3" s="27"/>
      <c r="ZR3" s="27"/>
      <c r="ZS3" s="27"/>
      <c r="ZT3" s="27"/>
      <c r="ZU3" s="27"/>
      <c r="ZV3" s="27"/>
      <c r="ZW3" s="27"/>
      <c r="ZX3" s="27"/>
      <c r="ZY3" s="27"/>
      <c r="ZZ3" s="27"/>
      <c r="AAA3" s="27"/>
      <c r="AAB3" s="27"/>
      <c r="AAC3" s="27"/>
      <c r="AAD3" s="27"/>
      <c r="AAE3" s="27"/>
      <c r="AAF3" s="27"/>
      <c r="AAG3" s="27"/>
      <c r="AAH3" s="27"/>
      <c r="AAI3" s="27"/>
      <c r="AAJ3" s="27"/>
      <c r="AAK3" s="27"/>
      <c r="AAL3" s="27"/>
      <c r="AAM3" s="27"/>
      <c r="AAN3" s="27"/>
      <c r="AAO3" s="27"/>
      <c r="AAP3" s="27"/>
      <c r="AAQ3" s="27"/>
      <c r="AAR3" s="27"/>
      <c r="AAS3" s="27"/>
      <c r="AAT3" s="27"/>
      <c r="AAU3" s="27"/>
      <c r="AAV3" s="27"/>
      <c r="AAW3" s="27"/>
      <c r="AAX3" s="27"/>
      <c r="AAY3" s="27"/>
      <c r="AAZ3" s="27"/>
      <c r="ABA3" s="27"/>
      <c r="ABB3" s="27"/>
      <c r="ABC3" s="27"/>
      <c r="ABD3" s="27"/>
      <c r="ABE3" s="27"/>
      <c r="ABF3" s="27"/>
      <c r="ABG3" s="27"/>
      <c r="ABH3" s="27"/>
      <c r="ABI3" s="27"/>
      <c r="ABJ3" s="27"/>
      <c r="ABK3" s="27"/>
      <c r="ABL3" s="27"/>
      <c r="ABM3" s="27"/>
      <c r="ABN3" s="27"/>
      <c r="ABO3" s="27"/>
      <c r="ABP3" s="27"/>
      <c r="ABQ3" s="27"/>
      <c r="ABR3" s="27"/>
      <c r="ABS3" s="27"/>
      <c r="ABT3" s="27"/>
      <c r="ABU3" s="27"/>
      <c r="ABV3" s="27"/>
      <c r="ABW3" s="27"/>
      <c r="ABX3" s="27"/>
      <c r="ABY3" s="27"/>
      <c r="ABZ3" s="27"/>
      <c r="ACA3" s="27"/>
      <c r="ACB3" s="27"/>
      <c r="ACC3" s="27"/>
      <c r="ACD3" s="27"/>
      <c r="ACE3" s="27"/>
      <c r="ACF3" s="27"/>
      <c r="ACG3" s="27"/>
      <c r="ACH3" s="27"/>
      <c r="ACI3" s="27"/>
      <c r="ACJ3" s="27"/>
      <c r="ACK3" s="27"/>
      <c r="ACL3" s="27"/>
      <c r="ACM3" s="27"/>
      <c r="ACN3" s="27"/>
      <c r="ACO3" s="27"/>
      <c r="ACP3" s="27"/>
      <c r="ACQ3" s="27"/>
      <c r="ACR3" s="27"/>
      <c r="ACS3" s="27"/>
      <c r="ACT3" s="27"/>
      <c r="ACU3" s="27"/>
      <c r="ACV3" s="27"/>
      <c r="ACW3" s="27"/>
      <c r="ACX3" s="27"/>
      <c r="ACY3" s="27"/>
      <c r="ACZ3" s="27"/>
      <c r="ADA3" s="27"/>
      <c r="ADB3" s="27"/>
      <c r="ADC3" s="27"/>
      <c r="ADD3" s="27"/>
      <c r="ADE3" s="27"/>
      <c r="ADF3" s="27"/>
      <c r="ADG3" s="27"/>
      <c r="ADH3" s="27"/>
      <c r="ADI3" s="27"/>
      <c r="ADJ3" s="27"/>
      <c r="ADK3" s="27"/>
      <c r="ADL3" s="27"/>
      <c r="ADM3" s="27"/>
      <c r="ADN3" s="27"/>
      <c r="ADO3" s="27"/>
      <c r="ADP3" s="27"/>
      <c r="ADQ3" s="27"/>
      <c r="ADR3" s="27"/>
      <c r="ADS3" s="27"/>
      <c r="ADT3" s="27"/>
      <c r="ADU3" s="27"/>
      <c r="ADV3" s="27"/>
      <c r="ADW3" s="27"/>
      <c r="ADX3" s="27"/>
      <c r="ADY3" s="27"/>
      <c r="ADZ3" s="27"/>
      <c r="AEA3" s="27"/>
      <c r="AEB3" s="27"/>
      <c r="AEC3" s="27"/>
      <c r="AED3" s="27"/>
      <c r="AEE3" s="27"/>
      <c r="AEF3" s="27"/>
      <c r="AEG3" s="27"/>
      <c r="AEH3" s="27"/>
      <c r="AEI3" s="27"/>
      <c r="AEJ3" s="27"/>
      <c r="AEK3" s="27"/>
      <c r="AEL3" s="27"/>
      <c r="AEM3" s="27"/>
      <c r="AEN3" s="27"/>
      <c r="AEO3" s="27"/>
      <c r="AEP3" s="27"/>
      <c r="AEQ3" s="27"/>
      <c r="AER3" s="27"/>
      <c r="AES3" s="27"/>
      <c r="AET3" s="27"/>
      <c r="AEU3" s="27"/>
      <c r="AEV3" s="27"/>
      <c r="AEW3" s="27"/>
      <c r="AEX3" s="27"/>
      <c r="AEY3" s="27"/>
      <c r="AEZ3" s="27"/>
      <c r="AFA3" s="27"/>
      <c r="AFB3" s="27"/>
      <c r="AFC3" s="27"/>
      <c r="AFD3" s="27"/>
      <c r="AFE3" s="27"/>
      <c r="AFF3" s="27"/>
      <c r="AFG3" s="27"/>
      <c r="AFH3" s="27"/>
      <c r="AFI3" s="27"/>
      <c r="AFJ3" s="27"/>
      <c r="AFK3" s="27"/>
      <c r="AFL3" s="27"/>
      <c r="AFM3" s="27"/>
      <c r="AFN3" s="27"/>
      <c r="AFO3" s="27"/>
      <c r="AFP3" s="27"/>
      <c r="AFQ3" s="27"/>
      <c r="AFR3" s="27"/>
      <c r="AFS3" s="27"/>
      <c r="AFT3" s="27"/>
      <c r="AFU3" s="27"/>
      <c r="AFV3" s="27"/>
      <c r="AFW3" s="27"/>
      <c r="AFX3" s="27"/>
      <c r="AFY3" s="27"/>
      <c r="AFZ3" s="27"/>
      <c r="AGA3" s="27"/>
      <c r="AGB3" s="27"/>
      <c r="AGC3" s="27"/>
      <c r="AGD3" s="27"/>
      <c r="AGE3" s="27"/>
      <c r="AGF3" s="27"/>
      <c r="AGG3" s="27"/>
      <c r="AGH3" s="27"/>
      <c r="AGI3" s="27"/>
      <c r="AGJ3" s="27"/>
      <c r="AGK3" s="27"/>
      <c r="AGL3" s="27"/>
      <c r="AGM3" s="27"/>
      <c r="AGN3" s="27"/>
      <c r="AGO3" s="27"/>
      <c r="AGP3" s="27"/>
      <c r="AGQ3" s="27"/>
      <c r="AGR3" s="27"/>
      <c r="AGS3" s="27"/>
      <c r="AGT3" s="27"/>
      <c r="AGU3" s="27"/>
      <c r="AGV3" s="27"/>
      <c r="AGW3" s="27"/>
      <c r="AGX3" s="27"/>
      <c r="AGY3" s="27"/>
      <c r="AGZ3" s="27"/>
      <c r="AHA3" s="27"/>
      <c r="AHB3" s="27"/>
      <c r="AHC3" s="27"/>
      <c r="AHD3" s="27"/>
      <c r="AHE3" s="27"/>
      <c r="AHF3" s="27"/>
      <c r="AHG3" s="27"/>
      <c r="AHH3" s="27"/>
      <c r="AHI3" s="27"/>
      <c r="AHJ3" s="27"/>
      <c r="AHK3" s="27"/>
      <c r="AHL3" s="27"/>
      <c r="AHM3" s="27"/>
      <c r="AHN3" s="27"/>
      <c r="AHO3" s="27"/>
      <c r="AHP3" s="27"/>
      <c r="AHQ3" s="27"/>
      <c r="AHR3" s="27"/>
      <c r="AHS3" s="27"/>
      <c r="AHT3" s="27"/>
      <c r="AHU3" s="27"/>
      <c r="AHV3" s="27"/>
      <c r="AHW3" s="27"/>
      <c r="AHX3" s="27"/>
      <c r="AHY3" s="27"/>
      <c r="AHZ3" s="27"/>
      <c r="AIA3" s="27"/>
      <c r="AIB3" s="27"/>
      <c r="AIC3" s="27"/>
      <c r="AID3" s="27"/>
      <c r="AIE3" s="27"/>
      <c r="AIF3" s="27"/>
      <c r="AIG3" s="27"/>
      <c r="AIH3" s="27"/>
      <c r="AII3" s="27"/>
      <c r="AIJ3" s="27"/>
      <c r="AIK3" s="27"/>
      <c r="AIL3" s="27"/>
      <c r="AIM3" s="27"/>
      <c r="AIN3" s="27"/>
      <c r="AIO3" s="27"/>
      <c r="AIP3" s="27"/>
      <c r="AIQ3" s="27"/>
      <c r="AIR3" s="27"/>
      <c r="AIS3" s="27"/>
      <c r="AIT3" s="27"/>
      <c r="AIU3" s="27"/>
      <c r="AIV3" s="27"/>
      <c r="AIW3" s="27"/>
      <c r="AIX3" s="27"/>
      <c r="AIY3" s="27"/>
      <c r="AIZ3" s="27"/>
      <c r="AJA3" s="27"/>
      <c r="AJB3" s="27"/>
      <c r="AJC3" s="27"/>
      <c r="AJD3" s="27"/>
      <c r="AJE3" s="27"/>
      <c r="AJF3" s="27"/>
      <c r="AJG3" s="27"/>
      <c r="AJH3" s="27"/>
      <c r="AJI3" s="27"/>
      <c r="AJJ3" s="27"/>
      <c r="AJK3" s="27"/>
      <c r="AJL3" s="27"/>
      <c r="AJM3" s="27"/>
      <c r="AJN3" s="27"/>
      <c r="AJO3" s="27"/>
      <c r="AJP3" s="27"/>
      <c r="AJQ3" s="27"/>
      <c r="AJR3" s="27"/>
      <c r="AJS3" s="27"/>
      <c r="AJT3" s="27"/>
      <c r="AJU3" s="27"/>
      <c r="AJV3" s="27"/>
      <c r="AJW3" s="27"/>
      <c r="AJX3" s="27"/>
      <c r="AJY3" s="27"/>
      <c r="AJZ3" s="27"/>
      <c r="AKA3" s="27"/>
      <c r="AKB3" s="27"/>
      <c r="AKC3" s="27"/>
      <c r="AKD3" s="27"/>
      <c r="AKE3" s="27"/>
      <c r="AKF3" s="27"/>
      <c r="AKG3" s="27"/>
      <c r="AKH3" s="27"/>
      <c r="AKI3" s="27"/>
      <c r="AKJ3" s="27"/>
      <c r="AKK3" s="27"/>
      <c r="AKL3" s="27"/>
      <c r="AKM3" s="27"/>
      <c r="AKN3" s="27"/>
      <c r="AKO3" s="27"/>
      <c r="AKP3" s="27"/>
      <c r="AKQ3" s="27"/>
      <c r="AKR3" s="27"/>
      <c r="AKS3" s="27"/>
      <c r="AKT3" s="27"/>
      <c r="AKU3" s="27"/>
      <c r="AKV3" s="27"/>
      <c r="AKW3" s="27"/>
      <c r="AKX3" s="27"/>
      <c r="AKY3" s="27"/>
      <c r="AKZ3" s="27"/>
      <c r="ALA3" s="27"/>
      <c r="ALB3" s="27"/>
      <c r="ALC3" s="27"/>
      <c r="ALD3" s="27"/>
      <c r="ALE3" s="27"/>
      <c r="ALF3" s="27"/>
      <c r="ALG3" s="27"/>
      <c r="ALH3" s="27"/>
      <c r="ALI3" s="27"/>
      <c r="ALJ3" s="27"/>
      <c r="ALK3" s="27"/>
      <c r="ALL3" s="27"/>
      <c r="ALM3" s="27"/>
      <c r="ALN3" s="27"/>
      <c r="ALO3" s="27"/>
      <c r="ALP3" s="27"/>
      <c r="ALQ3" s="27"/>
      <c r="ALR3" s="27"/>
      <c r="ALS3" s="27"/>
      <c r="ALT3" s="27"/>
      <c r="ALU3" s="27"/>
      <c r="ALV3" s="27"/>
      <c r="ALW3" s="27"/>
      <c r="ALX3" s="27"/>
      <c r="ALY3" s="27"/>
      <c r="ALZ3" s="27"/>
      <c r="AMA3" s="27"/>
      <c r="AMB3" s="27"/>
      <c r="AMC3" s="27"/>
      <c r="AMD3" s="27"/>
      <c r="AME3" s="27"/>
      <c r="AMF3" s="27"/>
      <c r="AMG3" s="27"/>
      <c r="AMH3" s="27"/>
    </row>
    <row r="4" spans="1:1022" customFormat="1">
      <c r="A4" s="83" t="s">
        <v>9</v>
      </c>
      <c r="B4" s="83" t="s">
        <v>10</v>
      </c>
      <c r="C4" s="83" t="s">
        <v>8</v>
      </c>
      <c r="D4" s="84"/>
      <c r="E4" s="85"/>
      <c r="F4" s="85"/>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c r="ZT4" s="27"/>
      <c r="ZU4" s="27"/>
      <c r="ZV4" s="27"/>
      <c r="ZW4" s="27"/>
      <c r="ZX4" s="27"/>
      <c r="ZY4" s="27"/>
      <c r="ZZ4" s="27"/>
      <c r="AAA4" s="27"/>
      <c r="AAB4" s="27"/>
      <c r="AAC4" s="27"/>
      <c r="AAD4" s="27"/>
      <c r="AAE4" s="27"/>
      <c r="AAF4" s="27"/>
      <c r="AAG4" s="27"/>
      <c r="AAH4" s="27"/>
      <c r="AAI4" s="27"/>
      <c r="AAJ4" s="27"/>
      <c r="AAK4" s="27"/>
      <c r="AAL4" s="27"/>
      <c r="AAM4" s="27"/>
      <c r="AAN4" s="27"/>
      <c r="AAO4" s="27"/>
      <c r="AAP4" s="27"/>
      <c r="AAQ4" s="27"/>
      <c r="AAR4" s="27"/>
      <c r="AAS4" s="27"/>
      <c r="AAT4" s="27"/>
      <c r="AAU4" s="27"/>
      <c r="AAV4" s="27"/>
      <c r="AAW4" s="27"/>
      <c r="AAX4" s="27"/>
      <c r="AAY4" s="27"/>
      <c r="AAZ4" s="27"/>
      <c r="ABA4" s="27"/>
      <c r="ABB4" s="27"/>
      <c r="ABC4" s="27"/>
      <c r="ABD4" s="27"/>
      <c r="ABE4" s="27"/>
      <c r="ABF4" s="27"/>
      <c r="ABG4" s="27"/>
      <c r="ABH4" s="27"/>
      <c r="ABI4" s="27"/>
      <c r="ABJ4" s="27"/>
      <c r="ABK4" s="27"/>
      <c r="ABL4" s="27"/>
      <c r="ABM4" s="27"/>
      <c r="ABN4" s="27"/>
      <c r="ABO4" s="27"/>
      <c r="ABP4" s="27"/>
      <c r="ABQ4" s="27"/>
      <c r="ABR4" s="27"/>
      <c r="ABS4" s="27"/>
      <c r="ABT4" s="27"/>
      <c r="ABU4" s="27"/>
      <c r="ABV4" s="27"/>
      <c r="ABW4" s="27"/>
      <c r="ABX4" s="27"/>
      <c r="ABY4" s="27"/>
      <c r="ABZ4" s="27"/>
      <c r="ACA4" s="27"/>
      <c r="ACB4" s="27"/>
      <c r="ACC4" s="27"/>
      <c r="ACD4" s="27"/>
      <c r="ACE4" s="27"/>
      <c r="ACF4" s="27"/>
      <c r="ACG4" s="27"/>
      <c r="ACH4" s="27"/>
      <c r="ACI4" s="27"/>
      <c r="ACJ4" s="27"/>
      <c r="ACK4" s="27"/>
      <c r="ACL4" s="27"/>
      <c r="ACM4" s="27"/>
      <c r="ACN4" s="27"/>
      <c r="ACO4" s="27"/>
      <c r="ACP4" s="27"/>
      <c r="ACQ4" s="27"/>
      <c r="ACR4" s="27"/>
      <c r="ACS4" s="27"/>
      <c r="ACT4" s="27"/>
      <c r="ACU4" s="27"/>
      <c r="ACV4" s="27"/>
      <c r="ACW4" s="27"/>
      <c r="ACX4" s="27"/>
      <c r="ACY4" s="27"/>
      <c r="ACZ4" s="27"/>
      <c r="ADA4" s="27"/>
      <c r="ADB4" s="27"/>
      <c r="ADC4" s="27"/>
      <c r="ADD4" s="27"/>
      <c r="ADE4" s="27"/>
      <c r="ADF4" s="27"/>
      <c r="ADG4" s="27"/>
      <c r="ADH4" s="27"/>
      <c r="ADI4" s="27"/>
      <c r="ADJ4" s="27"/>
      <c r="ADK4" s="27"/>
      <c r="ADL4" s="27"/>
      <c r="ADM4" s="27"/>
      <c r="ADN4" s="27"/>
      <c r="ADO4" s="27"/>
      <c r="ADP4" s="27"/>
      <c r="ADQ4" s="27"/>
      <c r="ADR4" s="27"/>
      <c r="ADS4" s="27"/>
      <c r="ADT4" s="27"/>
      <c r="ADU4" s="27"/>
      <c r="ADV4" s="27"/>
      <c r="ADW4" s="27"/>
      <c r="ADX4" s="27"/>
      <c r="ADY4" s="27"/>
      <c r="ADZ4" s="27"/>
      <c r="AEA4" s="27"/>
      <c r="AEB4" s="27"/>
      <c r="AEC4" s="27"/>
      <c r="AED4" s="27"/>
      <c r="AEE4" s="27"/>
      <c r="AEF4" s="27"/>
      <c r="AEG4" s="27"/>
      <c r="AEH4" s="27"/>
      <c r="AEI4" s="27"/>
      <c r="AEJ4" s="27"/>
      <c r="AEK4" s="27"/>
      <c r="AEL4" s="27"/>
      <c r="AEM4" s="27"/>
      <c r="AEN4" s="27"/>
      <c r="AEO4" s="27"/>
      <c r="AEP4" s="27"/>
      <c r="AEQ4" s="27"/>
      <c r="AER4" s="27"/>
      <c r="AES4" s="27"/>
      <c r="AET4" s="27"/>
      <c r="AEU4" s="27"/>
      <c r="AEV4" s="27"/>
      <c r="AEW4" s="27"/>
      <c r="AEX4" s="27"/>
      <c r="AEY4" s="27"/>
      <c r="AEZ4" s="27"/>
      <c r="AFA4" s="27"/>
      <c r="AFB4" s="27"/>
      <c r="AFC4" s="27"/>
      <c r="AFD4" s="27"/>
      <c r="AFE4" s="27"/>
      <c r="AFF4" s="27"/>
      <c r="AFG4" s="27"/>
      <c r="AFH4" s="27"/>
      <c r="AFI4" s="27"/>
      <c r="AFJ4" s="27"/>
      <c r="AFK4" s="27"/>
      <c r="AFL4" s="27"/>
      <c r="AFM4" s="27"/>
      <c r="AFN4" s="27"/>
      <c r="AFO4" s="27"/>
      <c r="AFP4" s="27"/>
      <c r="AFQ4" s="27"/>
      <c r="AFR4" s="27"/>
      <c r="AFS4" s="27"/>
      <c r="AFT4" s="27"/>
      <c r="AFU4" s="27"/>
      <c r="AFV4" s="27"/>
      <c r="AFW4" s="27"/>
      <c r="AFX4" s="27"/>
      <c r="AFY4" s="27"/>
      <c r="AFZ4" s="27"/>
      <c r="AGA4" s="27"/>
      <c r="AGB4" s="27"/>
      <c r="AGC4" s="27"/>
      <c r="AGD4" s="27"/>
      <c r="AGE4" s="27"/>
      <c r="AGF4" s="27"/>
      <c r="AGG4" s="27"/>
      <c r="AGH4" s="27"/>
      <c r="AGI4" s="27"/>
      <c r="AGJ4" s="27"/>
      <c r="AGK4" s="27"/>
      <c r="AGL4" s="27"/>
      <c r="AGM4" s="27"/>
      <c r="AGN4" s="27"/>
      <c r="AGO4" s="27"/>
      <c r="AGP4" s="27"/>
      <c r="AGQ4" s="27"/>
      <c r="AGR4" s="27"/>
      <c r="AGS4" s="27"/>
      <c r="AGT4" s="27"/>
      <c r="AGU4" s="27"/>
      <c r="AGV4" s="27"/>
      <c r="AGW4" s="27"/>
      <c r="AGX4" s="27"/>
      <c r="AGY4" s="27"/>
      <c r="AGZ4" s="27"/>
      <c r="AHA4" s="27"/>
      <c r="AHB4" s="27"/>
      <c r="AHC4" s="27"/>
      <c r="AHD4" s="27"/>
      <c r="AHE4" s="27"/>
      <c r="AHF4" s="27"/>
      <c r="AHG4" s="27"/>
      <c r="AHH4" s="27"/>
      <c r="AHI4" s="27"/>
      <c r="AHJ4" s="27"/>
      <c r="AHK4" s="27"/>
      <c r="AHL4" s="27"/>
      <c r="AHM4" s="27"/>
      <c r="AHN4" s="27"/>
      <c r="AHO4" s="27"/>
      <c r="AHP4" s="27"/>
      <c r="AHQ4" s="27"/>
      <c r="AHR4" s="27"/>
      <c r="AHS4" s="27"/>
      <c r="AHT4" s="27"/>
      <c r="AHU4" s="27"/>
      <c r="AHV4" s="27"/>
      <c r="AHW4" s="27"/>
      <c r="AHX4" s="27"/>
      <c r="AHY4" s="27"/>
      <c r="AHZ4" s="27"/>
      <c r="AIA4" s="27"/>
      <c r="AIB4" s="27"/>
      <c r="AIC4" s="27"/>
      <c r="AID4" s="27"/>
      <c r="AIE4" s="27"/>
      <c r="AIF4" s="27"/>
      <c r="AIG4" s="27"/>
      <c r="AIH4" s="27"/>
      <c r="AII4" s="27"/>
      <c r="AIJ4" s="27"/>
      <c r="AIK4" s="27"/>
      <c r="AIL4" s="27"/>
      <c r="AIM4" s="27"/>
      <c r="AIN4" s="27"/>
      <c r="AIO4" s="27"/>
      <c r="AIP4" s="27"/>
      <c r="AIQ4" s="27"/>
      <c r="AIR4" s="27"/>
      <c r="AIS4" s="27"/>
      <c r="AIT4" s="27"/>
      <c r="AIU4" s="27"/>
      <c r="AIV4" s="27"/>
      <c r="AIW4" s="27"/>
      <c r="AIX4" s="27"/>
      <c r="AIY4" s="27"/>
      <c r="AIZ4" s="27"/>
      <c r="AJA4" s="27"/>
      <c r="AJB4" s="27"/>
      <c r="AJC4" s="27"/>
      <c r="AJD4" s="27"/>
      <c r="AJE4" s="27"/>
      <c r="AJF4" s="27"/>
      <c r="AJG4" s="27"/>
      <c r="AJH4" s="27"/>
      <c r="AJI4" s="27"/>
      <c r="AJJ4" s="27"/>
      <c r="AJK4" s="27"/>
      <c r="AJL4" s="27"/>
      <c r="AJM4" s="27"/>
      <c r="AJN4" s="27"/>
      <c r="AJO4" s="27"/>
      <c r="AJP4" s="27"/>
      <c r="AJQ4" s="27"/>
      <c r="AJR4" s="27"/>
      <c r="AJS4" s="27"/>
      <c r="AJT4" s="27"/>
      <c r="AJU4" s="27"/>
      <c r="AJV4" s="27"/>
      <c r="AJW4" s="27"/>
      <c r="AJX4" s="27"/>
      <c r="AJY4" s="27"/>
      <c r="AJZ4" s="27"/>
      <c r="AKA4" s="27"/>
      <c r="AKB4" s="27"/>
      <c r="AKC4" s="27"/>
      <c r="AKD4" s="27"/>
      <c r="AKE4" s="27"/>
      <c r="AKF4" s="27"/>
      <c r="AKG4" s="27"/>
      <c r="AKH4" s="27"/>
      <c r="AKI4" s="27"/>
      <c r="AKJ4" s="27"/>
      <c r="AKK4" s="27"/>
      <c r="AKL4" s="27"/>
      <c r="AKM4" s="27"/>
      <c r="AKN4" s="27"/>
      <c r="AKO4" s="27"/>
      <c r="AKP4" s="27"/>
      <c r="AKQ4" s="27"/>
      <c r="AKR4" s="27"/>
      <c r="AKS4" s="27"/>
      <c r="AKT4" s="27"/>
      <c r="AKU4" s="27"/>
      <c r="AKV4" s="27"/>
      <c r="AKW4" s="27"/>
      <c r="AKX4" s="27"/>
      <c r="AKY4" s="27"/>
      <c r="AKZ4" s="27"/>
      <c r="ALA4" s="27"/>
      <c r="ALB4" s="27"/>
      <c r="ALC4" s="27"/>
      <c r="ALD4" s="27"/>
      <c r="ALE4" s="27"/>
      <c r="ALF4" s="27"/>
      <c r="ALG4" s="27"/>
      <c r="ALH4" s="27"/>
      <c r="ALI4" s="27"/>
      <c r="ALJ4" s="27"/>
      <c r="ALK4" s="27"/>
      <c r="ALL4" s="27"/>
      <c r="ALM4" s="27"/>
      <c r="ALN4" s="27"/>
      <c r="ALO4" s="27"/>
      <c r="ALP4" s="27"/>
      <c r="ALQ4" s="27"/>
      <c r="ALR4" s="27"/>
      <c r="ALS4" s="27"/>
      <c r="ALT4" s="27"/>
      <c r="ALU4" s="27"/>
      <c r="ALV4" s="27"/>
      <c r="ALW4" s="27"/>
      <c r="ALX4" s="27"/>
      <c r="ALY4" s="27"/>
      <c r="ALZ4" s="27"/>
      <c r="AMA4" s="27"/>
      <c r="AMB4" s="27"/>
      <c r="AMC4" s="27"/>
      <c r="AMD4" s="27"/>
      <c r="AME4" s="27"/>
      <c r="AMF4" s="27"/>
      <c r="AMG4" s="27"/>
      <c r="AMH4" s="27"/>
    </row>
    <row r="5" spans="1:1022" customFormat="1">
      <c r="A5" s="83" t="s">
        <v>11</v>
      </c>
      <c r="B5" s="83" t="s">
        <v>12</v>
      </c>
      <c r="C5" s="83" t="s">
        <v>8</v>
      </c>
      <c r="D5" s="84"/>
      <c r="E5" s="85"/>
      <c r="F5" s="85"/>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c r="AFW5" s="27"/>
      <c r="AFX5" s="27"/>
      <c r="AFY5" s="27"/>
      <c r="AFZ5" s="27"/>
      <c r="AGA5" s="27"/>
      <c r="AGB5" s="27"/>
      <c r="AGC5" s="27"/>
      <c r="AGD5" s="27"/>
      <c r="AGE5" s="27"/>
      <c r="AGF5" s="27"/>
      <c r="AGG5" s="27"/>
      <c r="AGH5" s="27"/>
      <c r="AGI5" s="27"/>
      <c r="AGJ5" s="27"/>
      <c r="AGK5" s="27"/>
      <c r="AGL5" s="27"/>
      <c r="AGM5" s="27"/>
      <c r="AGN5" s="27"/>
      <c r="AGO5" s="27"/>
      <c r="AGP5" s="27"/>
      <c r="AGQ5" s="27"/>
      <c r="AGR5" s="27"/>
      <c r="AGS5" s="27"/>
      <c r="AGT5" s="27"/>
      <c r="AGU5" s="27"/>
      <c r="AGV5" s="27"/>
      <c r="AGW5" s="27"/>
      <c r="AGX5" s="27"/>
      <c r="AGY5" s="27"/>
      <c r="AGZ5" s="27"/>
      <c r="AHA5" s="27"/>
      <c r="AHB5" s="27"/>
      <c r="AHC5" s="27"/>
      <c r="AHD5" s="27"/>
      <c r="AHE5" s="27"/>
      <c r="AHF5" s="27"/>
      <c r="AHG5" s="27"/>
      <c r="AHH5" s="27"/>
      <c r="AHI5" s="27"/>
      <c r="AHJ5" s="27"/>
      <c r="AHK5" s="27"/>
      <c r="AHL5" s="27"/>
      <c r="AHM5" s="27"/>
      <c r="AHN5" s="27"/>
      <c r="AHO5" s="27"/>
      <c r="AHP5" s="27"/>
      <c r="AHQ5" s="27"/>
      <c r="AHR5" s="27"/>
      <c r="AHS5" s="27"/>
      <c r="AHT5" s="27"/>
      <c r="AHU5" s="27"/>
      <c r="AHV5" s="27"/>
      <c r="AHW5" s="27"/>
      <c r="AHX5" s="27"/>
      <c r="AHY5" s="27"/>
      <c r="AHZ5" s="27"/>
      <c r="AIA5" s="27"/>
      <c r="AIB5" s="27"/>
      <c r="AIC5" s="27"/>
      <c r="AID5" s="27"/>
      <c r="AIE5" s="27"/>
      <c r="AIF5" s="27"/>
      <c r="AIG5" s="27"/>
      <c r="AIH5" s="27"/>
      <c r="AII5" s="27"/>
      <c r="AIJ5" s="27"/>
      <c r="AIK5" s="27"/>
      <c r="AIL5" s="27"/>
      <c r="AIM5" s="27"/>
      <c r="AIN5" s="27"/>
      <c r="AIO5" s="27"/>
      <c r="AIP5" s="27"/>
      <c r="AIQ5" s="27"/>
      <c r="AIR5" s="27"/>
      <c r="AIS5" s="27"/>
      <c r="AIT5" s="27"/>
      <c r="AIU5" s="27"/>
      <c r="AIV5" s="27"/>
      <c r="AIW5" s="27"/>
      <c r="AIX5" s="27"/>
      <c r="AIY5" s="27"/>
      <c r="AIZ5" s="27"/>
      <c r="AJA5" s="27"/>
      <c r="AJB5" s="27"/>
      <c r="AJC5" s="27"/>
      <c r="AJD5" s="27"/>
      <c r="AJE5" s="27"/>
      <c r="AJF5" s="27"/>
      <c r="AJG5" s="27"/>
      <c r="AJH5" s="27"/>
      <c r="AJI5" s="27"/>
      <c r="AJJ5" s="27"/>
      <c r="AJK5" s="27"/>
      <c r="AJL5" s="27"/>
      <c r="AJM5" s="27"/>
      <c r="AJN5" s="27"/>
      <c r="AJO5" s="27"/>
      <c r="AJP5" s="27"/>
      <c r="AJQ5" s="27"/>
      <c r="AJR5" s="27"/>
      <c r="AJS5" s="27"/>
      <c r="AJT5" s="27"/>
      <c r="AJU5" s="27"/>
      <c r="AJV5" s="27"/>
      <c r="AJW5" s="27"/>
      <c r="AJX5" s="27"/>
      <c r="AJY5" s="27"/>
      <c r="AJZ5" s="27"/>
      <c r="AKA5" s="27"/>
      <c r="AKB5" s="27"/>
      <c r="AKC5" s="27"/>
      <c r="AKD5" s="27"/>
      <c r="AKE5" s="27"/>
      <c r="AKF5" s="27"/>
      <c r="AKG5" s="27"/>
      <c r="AKH5" s="27"/>
      <c r="AKI5" s="27"/>
      <c r="AKJ5" s="27"/>
      <c r="AKK5" s="27"/>
      <c r="AKL5" s="27"/>
      <c r="AKM5" s="27"/>
      <c r="AKN5" s="27"/>
      <c r="AKO5" s="27"/>
      <c r="AKP5" s="27"/>
      <c r="AKQ5" s="27"/>
      <c r="AKR5" s="27"/>
      <c r="AKS5" s="27"/>
      <c r="AKT5" s="27"/>
      <c r="AKU5" s="27"/>
      <c r="AKV5" s="27"/>
      <c r="AKW5" s="27"/>
      <c r="AKX5" s="27"/>
      <c r="AKY5" s="27"/>
      <c r="AKZ5" s="27"/>
      <c r="ALA5" s="27"/>
      <c r="ALB5" s="27"/>
      <c r="ALC5" s="27"/>
      <c r="ALD5" s="27"/>
      <c r="ALE5" s="27"/>
      <c r="ALF5" s="27"/>
      <c r="ALG5" s="27"/>
      <c r="ALH5" s="27"/>
      <c r="ALI5" s="27"/>
      <c r="ALJ5" s="27"/>
      <c r="ALK5" s="27"/>
      <c r="ALL5" s="27"/>
      <c r="ALM5" s="27"/>
      <c r="ALN5" s="27"/>
      <c r="ALO5" s="27"/>
      <c r="ALP5" s="27"/>
      <c r="ALQ5" s="27"/>
      <c r="ALR5" s="27"/>
      <c r="ALS5" s="27"/>
      <c r="ALT5" s="27"/>
      <c r="ALU5" s="27"/>
      <c r="ALV5" s="27"/>
      <c r="ALW5" s="27"/>
      <c r="ALX5" s="27"/>
      <c r="ALY5" s="27"/>
      <c r="ALZ5" s="27"/>
      <c r="AMA5" s="27"/>
      <c r="AMB5" s="27"/>
      <c r="AMC5" s="27"/>
      <c r="AMD5" s="27"/>
      <c r="AME5" s="27"/>
      <c r="AMF5" s="27"/>
      <c r="AMG5" s="27"/>
      <c r="AMH5" s="27"/>
    </row>
    <row r="6" spans="1:1022" customFormat="1">
      <c r="A6" s="83" t="s">
        <v>334</v>
      </c>
      <c r="B6" s="83" t="s">
        <v>335</v>
      </c>
      <c r="C6" s="83" t="s">
        <v>8</v>
      </c>
      <c r="D6" s="84"/>
      <c r="E6" s="85"/>
      <c r="F6" s="85"/>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row>
    <row r="7" spans="1:1022" customFormat="1">
      <c r="A7" s="83" t="s">
        <v>336</v>
      </c>
      <c r="B7" s="83" t="s">
        <v>337</v>
      </c>
      <c r="C7" s="83" t="s">
        <v>8</v>
      </c>
      <c r="D7" s="84"/>
      <c r="E7" s="85"/>
      <c r="F7" s="85"/>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row>
    <row r="8" spans="1:1022" customFormat="1" ht="22.5">
      <c r="A8" s="87" t="s">
        <v>13</v>
      </c>
      <c r="B8" s="76"/>
      <c r="C8" s="76"/>
      <c r="D8" s="76"/>
      <c r="E8" s="76"/>
      <c r="F8" s="77"/>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row>
    <row r="9" spans="1:1022" customFormat="1">
      <c r="A9" s="79" t="str">
        <f t="shared" ref="A9:F9" si="0">A2</f>
        <v>Index</v>
      </c>
      <c r="B9" s="79" t="str">
        <f t="shared" si="0"/>
        <v>Onderwerp</v>
      </c>
      <c r="C9" s="80" t="str">
        <f t="shared" si="0"/>
        <v>Eis/Wens</v>
      </c>
      <c r="D9" s="80" t="str">
        <f t="shared" si="0"/>
        <v>Aanvullende informatie</v>
      </c>
      <c r="E9" s="81" t="str">
        <f t="shared" si="0"/>
        <v>Akkoord Opdrachtnemer</v>
      </c>
      <c r="F9" s="81" t="str">
        <f t="shared" si="0"/>
        <v>Opmerking Opdrachtnemer</v>
      </c>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row>
    <row r="10" spans="1:1022" customFormat="1">
      <c r="A10" s="88" t="s">
        <v>14</v>
      </c>
      <c r="B10" s="83" t="s">
        <v>15</v>
      </c>
      <c r="C10" s="83" t="s">
        <v>25</v>
      </c>
      <c r="D10" s="84"/>
      <c r="E10" s="85"/>
      <c r="F10" s="85"/>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row>
    <row r="11" spans="1:1022" customFormat="1">
      <c r="A11" s="88" t="s">
        <v>16</v>
      </c>
      <c r="B11" s="83" t="s">
        <v>17</v>
      </c>
      <c r="C11" s="83" t="s">
        <v>25</v>
      </c>
      <c r="D11" s="84"/>
      <c r="E11" s="85"/>
      <c r="F11" s="85"/>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row>
    <row r="12" spans="1:1022" customFormat="1" ht="27">
      <c r="A12" s="88" t="s">
        <v>18</v>
      </c>
      <c r="B12" s="83" t="s">
        <v>19</v>
      </c>
      <c r="C12" s="83" t="s">
        <v>8</v>
      </c>
      <c r="D12" s="84" t="s">
        <v>339</v>
      </c>
      <c r="E12" s="85"/>
      <c r="F12" s="85"/>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c r="ACY12" s="27"/>
      <c r="ACZ12" s="27"/>
      <c r="ADA12" s="27"/>
      <c r="ADB12" s="27"/>
      <c r="ADC12" s="27"/>
      <c r="ADD12" s="27"/>
      <c r="ADE12" s="27"/>
      <c r="ADF12" s="27"/>
      <c r="ADG12" s="27"/>
      <c r="ADH12" s="27"/>
      <c r="ADI12" s="27"/>
      <c r="ADJ12" s="27"/>
      <c r="ADK12" s="27"/>
      <c r="ADL12" s="27"/>
      <c r="ADM12" s="27"/>
      <c r="ADN12" s="27"/>
      <c r="ADO12" s="27"/>
      <c r="ADP12" s="27"/>
      <c r="ADQ12" s="27"/>
      <c r="ADR12" s="27"/>
      <c r="ADS12" s="27"/>
      <c r="ADT12" s="27"/>
      <c r="ADU12" s="27"/>
      <c r="ADV12" s="27"/>
      <c r="ADW12" s="27"/>
      <c r="ADX12" s="27"/>
      <c r="ADY12" s="27"/>
      <c r="ADZ12" s="27"/>
      <c r="AEA12" s="27"/>
      <c r="AEB12" s="27"/>
      <c r="AEC12" s="27"/>
      <c r="AED12" s="27"/>
      <c r="AEE12" s="27"/>
      <c r="AEF12" s="27"/>
      <c r="AEG12" s="27"/>
      <c r="AEH12" s="27"/>
      <c r="AEI12" s="27"/>
      <c r="AEJ12" s="27"/>
      <c r="AEK12" s="27"/>
      <c r="AEL12" s="27"/>
      <c r="AEM12" s="27"/>
      <c r="AEN12" s="27"/>
      <c r="AEO12" s="27"/>
      <c r="AEP12" s="27"/>
      <c r="AEQ12" s="27"/>
      <c r="AER12" s="27"/>
      <c r="AES12" s="27"/>
      <c r="AET12" s="27"/>
      <c r="AEU12" s="27"/>
      <c r="AEV12" s="27"/>
      <c r="AEW12" s="27"/>
      <c r="AEX12" s="27"/>
      <c r="AEY12" s="27"/>
      <c r="AEZ12" s="27"/>
      <c r="AFA12" s="27"/>
      <c r="AFB12" s="27"/>
      <c r="AFC12" s="27"/>
      <c r="AFD12" s="27"/>
      <c r="AFE12" s="27"/>
      <c r="AFF12" s="27"/>
      <c r="AFG12" s="27"/>
      <c r="AFH12" s="27"/>
      <c r="AFI12" s="27"/>
      <c r="AFJ12" s="27"/>
      <c r="AFK12" s="27"/>
      <c r="AFL12" s="27"/>
      <c r="AFM12" s="27"/>
      <c r="AFN12" s="27"/>
      <c r="AFO12" s="27"/>
      <c r="AFP12" s="27"/>
      <c r="AFQ12" s="27"/>
      <c r="AFR12" s="27"/>
      <c r="AFS12" s="27"/>
      <c r="AFT12" s="27"/>
      <c r="AFU12" s="27"/>
      <c r="AFV12" s="27"/>
      <c r="AFW12" s="27"/>
      <c r="AFX12" s="27"/>
      <c r="AFY12" s="27"/>
      <c r="AFZ12" s="27"/>
      <c r="AGA12" s="27"/>
      <c r="AGB12" s="27"/>
      <c r="AGC12" s="27"/>
      <c r="AGD12" s="27"/>
      <c r="AGE12" s="27"/>
      <c r="AGF12" s="27"/>
      <c r="AGG12" s="27"/>
      <c r="AGH12" s="27"/>
      <c r="AGI12" s="27"/>
      <c r="AGJ12" s="27"/>
      <c r="AGK12" s="27"/>
      <c r="AGL12" s="27"/>
      <c r="AGM12" s="27"/>
      <c r="AGN12" s="27"/>
      <c r="AGO12" s="27"/>
      <c r="AGP12" s="27"/>
      <c r="AGQ12" s="27"/>
      <c r="AGR12" s="27"/>
      <c r="AGS12" s="27"/>
      <c r="AGT12" s="27"/>
      <c r="AGU12" s="27"/>
      <c r="AGV12" s="27"/>
      <c r="AGW12" s="27"/>
      <c r="AGX12" s="27"/>
      <c r="AGY12" s="27"/>
      <c r="AGZ12" s="27"/>
      <c r="AHA12" s="27"/>
      <c r="AHB12" s="27"/>
      <c r="AHC12" s="27"/>
      <c r="AHD12" s="27"/>
      <c r="AHE12" s="27"/>
      <c r="AHF12" s="27"/>
      <c r="AHG12" s="27"/>
      <c r="AHH12" s="27"/>
      <c r="AHI12" s="27"/>
      <c r="AHJ12" s="27"/>
      <c r="AHK12" s="27"/>
      <c r="AHL12" s="27"/>
      <c r="AHM12" s="27"/>
      <c r="AHN12" s="27"/>
      <c r="AHO12" s="27"/>
      <c r="AHP12" s="27"/>
      <c r="AHQ12" s="27"/>
      <c r="AHR12" s="27"/>
      <c r="AHS12" s="27"/>
      <c r="AHT12" s="27"/>
      <c r="AHU12" s="27"/>
      <c r="AHV12" s="27"/>
      <c r="AHW12" s="27"/>
      <c r="AHX12" s="27"/>
      <c r="AHY12" s="27"/>
      <c r="AHZ12" s="27"/>
      <c r="AIA12" s="27"/>
      <c r="AIB12" s="27"/>
      <c r="AIC12" s="27"/>
      <c r="AID12" s="27"/>
      <c r="AIE12" s="27"/>
      <c r="AIF12" s="27"/>
      <c r="AIG12" s="27"/>
      <c r="AIH12" s="27"/>
      <c r="AII12" s="27"/>
      <c r="AIJ12" s="27"/>
      <c r="AIK12" s="27"/>
      <c r="AIL12" s="27"/>
      <c r="AIM12" s="27"/>
      <c r="AIN12" s="27"/>
      <c r="AIO12" s="27"/>
      <c r="AIP12" s="27"/>
      <c r="AIQ12" s="27"/>
      <c r="AIR12" s="27"/>
      <c r="AIS12" s="27"/>
      <c r="AIT12" s="27"/>
      <c r="AIU12" s="27"/>
      <c r="AIV12" s="27"/>
      <c r="AIW12" s="27"/>
      <c r="AIX12" s="27"/>
      <c r="AIY12" s="27"/>
      <c r="AIZ12" s="27"/>
      <c r="AJA12" s="27"/>
      <c r="AJB12" s="27"/>
      <c r="AJC12" s="27"/>
      <c r="AJD12" s="27"/>
      <c r="AJE12" s="27"/>
      <c r="AJF12" s="27"/>
      <c r="AJG12" s="27"/>
      <c r="AJH12" s="27"/>
      <c r="AJI12" s="27"/>
      <c r="AJJ12" s="27"/>
      <c r="AJK12" s="27"/>
      <c r="AJL12" s="27"/>
      <c r="AJM12" s="27"/>
      <c r="AJN12" s="27"/>
      <c r="AJO12" s="27"/>
      <c r="AJP12" s="27"/>
      <c r="AJQ12" s="27"/>
      <c r="AJR12" s="27"/>
      <c r="AJS12" s="27"/>
      <c r="AJT12" s="27"/>
      <c r="AJU12" s="27"/>
      <c r="AJV12" s="27"/>
      <c r="AJW12" s="27"/>
      <c r="AJX12" s="27"/>
      <c r="AJY12" s="27"/>
      <c r="AJZ12" s="27"/>
      <c r="AKA12" s="27"/>
      <c r="AKB12" s="27"/>
      <c r="AKC12" s="27"/>
      <c r="AKD12" s="27"/>
      <c r="AKE12" s="27"/>
      <c r="AKF12" s="27"/>
      <c r="AKG12" s="27"/>
      <c r="AKH12" s="27"/>
      <c r="AKI12" s="27"/>
      <c r="AKJ12" s="27"/>
      <c r="AKK12" s="27"/>
      <c r="AKL12" s="27"/>
      <c r="AKM12" s="27"/>
      <c r="AKN12" s="27"/>
      <c r="AKO12" s="27"/>
      <c r="AKP12" s="27"/>
      <c r="AKQ12" s="27"/>
      <c r="AKR12" s="27"/>
      <c r="AKS12" s="27"/>
      <c r="AKT12" s="27"/>
      <c r="AKU12" s="27"/>
      <c r="AKV12" s="27"/>
      <c r="AKW12" s="27"/>
      <c r="AKX12" s="27"/>
      <c r="AKY12" s="27"/>
      <c r="AKZ12" s="27"/>
      <c r="ALA12" s="27"/>
      <c r="ALB12" s="27"/>
      <c r="ALC12" s="27"/>
      <c r="ALD12" s="27"/>
      <c r="ALE12" s="27"/>
      <c r="ALF12" s="27"/>
      <c r="ALG12" s="27"/>
      <c r="ALH12" s="27"/>
      <c r="ALI12" s="27"/>
      <c r="ALJ12" s="27"/>
      <c r="ALK12" s="27"/>
      <c r="ALL12" s="27"/>
      <c r="ALM12" s="27"/>
      <c r="ALN12" s="27"/>
      <c r="ALO12" s="27"/>
      <c r="ALP12" s="27"/>
      <c r="ALQ12" s="27"/>
      <c r="ALR12" s="27"/>
      <c r="ALS12" s="27"/>
      <c r="ALT12" s="27"/>
      <c r="ALU12" s="27"/>
      <c r="ALV12" s="27"/>
      <c r="ALW12" s="27"/>
      <c r="ALX12" s="27"/>
      <c r="ALY12" s="27"/>
      <c r="ALZ12" s="27"/>
      <c r="AMA12" s="27"/>
      <c r="AMB12" s="27"/>
      <c r="AMC12" s="27"/>
      <c r="AMD12" s="27"/>
      <c r="AME12" s="27"/>
      <c r="AMF12" s="27"/>
      <c r="AMG12" s="27"/>
      <c r="AMH12" s="27"/>
    </row>
    <row r="13" spans="1:1022" customFormat="1" ht="40.5">
      <c r="A13" s="88" t="s">
        <v>20</v>
      </c>
      <c r="B13" s="83" t="s">
        <v>338</v>
      </c>
      <c r="C13" s="83" t="s">
        <v>8</v>
      </c>
      <c r="D13" s="84" t="s">
        <v>346</v>
      </c>
      <c r="E13" s="85"/>
      <c r="F13" s="85"/>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row>
    <row r="14" spans="1:1022" customFormat="1" ht="27">
      <c r="A14" s="88" t="s">
        <v>21</v>
      </c>
      <c r="B14" s="83" t="s">
        <v>22</v>
      </c>
      <c r="C14" s="83" t="s">
        <v>8</v>
      </c>
      <c r="D14" s="84" t="s">
        <v>340</v>
      </c>
      <c r="E14" s="85"/>
      <c r="F14" s="85"/>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row>
    <row r="15" spans="1:1022" customFormat="1">
      <c r="A15" s="88" t="s">
        <v>23</v>
      </c>
      <c r="B15" s="83" t="s">
        <v>24</v>
      </c>
      <c r="C15" s="83" t="s">
        <v>25</v>
      </c>
      <c r="D15" s="84" t="s">
        <v>341</v>
      </c>
      <c r="E15" s="85"/>
      <c r="F15" s="85"/>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c r="ACY15" s="27"/>
      <c r="ACZ15" s="27"/>
      <c r="ADA15" s="27"/>
      <c r="ADB15" s="27"/>
      <c r="ADC15" s="27"/>
      <c r="ADD15" s="27"/>
      <c r="ADE15" s="27"/>
      <c r="ADF15" s="27"/>
      <c r="ADG15" s="27"/>
      <c r="ADH15" s="27"/>
      <c r="ADI15" s="27"/>
      <c r="ADJ15" s="27"/>
      <c r="ADK15" s="27"/>
      <c r="ADL15" s="27"/>
      <c r="ADM15" s="27"/>
      <c r="ADN15" s="27"/>
      <c r="ADO15" s="27"/>
      <c r="ADP15" s="27"/>
      <c r="ADQ15" s="27"/>
      <c r="ADR15" s="27"/>
      <c r="ADS15" s="27"/>
      <c r="ADT15" s="27"/>
      <c r="ADU15" s="27"/>
      <c r="ADV15" s="27"/>
      <c r="ADW15" s="27"/>
      <c r="ADX15" s="27"/>
      <c r="ADY15" s="27"/>
      <c r="ADZ15" s="27"/>
      <c r="AEA15" s="27"/>
      <c r="AEB15" s="27"/>
      <c r="AEC15" s="27"/>
      <c r="AED15" s="27"/>
      <c r="AEE15" s="27"/>
      <c r="AEF15" s="27"/>
      <c r="AEG15" s="27"/>
      <c r="AEH15" s="27"/>
      <c r="AEI15" s="27"/>
      <c r="AEJ15" s="27"/>
      <c r="AEK15" s="27"/>
      <c r="AEL15" s="27"/>
      <c r="AEM15" s="27"/>
      <c r="AEN15" s="27"/>
      <c r="AEO15" s="27"/>
      <c r="AEP15" s="27"/>
      <c r="AEQ15" s="27"/>
      <c r="AER15" s="27"/>
      <c r="AES15" s="27"/>
      <c r="AET15" s="27"/>
      <c r="AEU15" s="27"/>
      <c r="AEV15" s="27"/>
      <c r="AEW15" s="27"/>
      <c r="AEX15" s="27"/>
      <c r="AEY15" s="27"/>
      <c r="AEZ15" s="27"/>
      <c r="AFA15" s="27"/>
      <c r="AFB15" s="27"/>
      <c r="AFC15" s="27"/>
      <c r="AFD15" s="27"/>
      <c r="AFE15" s="27"/>
      <c r="AFF15" s="27"/>
      <c r="AFG15" s="27"/>
      <c r="AFH15" s="27"/>
      <c r="AFI15" s="27"/>
      <c r="AFJ15" s="27"/>
      <c r="AFK15" s="27"/>
      <c r="AFL15" s="27"/>
      <c r="AFM15" s="27"/>
      <c r="AFN15" s="27"/>
      <c r="AFO15" s="27"/>
      <c r="AFP15" s="27"/>
      <c r="AFQ15" s="27"/>
      <c r="AFR15" s="27"/>
      <c r="AFS15" s="27"/>
      <c r="AFT15" s="27"/>
      <c r="AFU15" s="27"/>
      <c r="AFV15" s="27"/>
      <c r="AFW15" s="27"/>
      <c r="AFX15" s="27"/>
      <c r="AFY15" s="27"/>
      <c r="AFZ15" s="27"/>
      <c r="AGA15" s="27"/>
      <c r="AGB15" s="27"/>
      <c r="AGC15" s="27"/>
      <c r="AGD15" s="27"/>
      <c r="AGE15" s="27"/>
      <c r="AGF15" s="27"/>
      <c r="AGG15" s="27"/>
      <c r="AGH15" s="27"/>
      <c r="AGI15" s="27"/>
      <c r="AGJ15" s="27"/>
      <c r="AGK15" s="27"/>
      <c r="AGL15" s="27"/>
      <c r="AGM15" s="27"/>
      <c r="AGN15" s="27"/>
      <c r="AGO15" s="27"/>
      <c r="AGP15" s="27"/>
      <c r="AGQ15" s="27"/>
      <c r="AGR15" s="27"/>
      <c r="AGS15" s="27"/>
      <c r="AGT15" s="27"/>
      <c r="AGU15" s="27"/>
      <c r="AGV15" s="27"/>
      <c r="AGW15" s="27"/>
      <c r="AGX15" s="27"/>
      <c r="AGY15" s="27"/>
      <c r="AGZ15" s="27"/>
      <c r="AHA15" s="27"/>
      <c r="AHB15" s="27"/>
      <c r="AHC15" s="27"/>
      <c r="AHD15" s="27"/>
      <c r="AHE15" s="27"/>
      <c r="AHF15" s="27"/>
      <c r="AHG15" s="27"/>
      <c r="AHH15" s="27"/>
      <c r="AHI15" s="27"/>
      <c r="AHJ15" s="27"/>
      <c r="AHK15" s="27"/>
      <c r="AHL15" s="27"/>
      <c r="AHM15" s="27"/>
      <c r="AHN15" s="27"/>
      <c r="AHO15" s="27"/>
      <c r="AHP15" s="27"/>
      <c r="AHQ15" s="27"/>
      <c r="AHR15" s="27"/>
      <c r="AHS15" s="27"/>
      <c r="AHT15" s="27"/>
      <c r="AHU15" s="27"/>
      <c r="AHV15" s="27"/>
      <c r="AHW15" s="27"/>
      <c r="AHX15" s="27"/>
      <c r="AHY15" s="27"/>
      <c r="AHZ15" s="27"/>
      <c r="AIA15" s="27"/>
      <c r="AIB15" s="27"/>
      <c r="AIC15" s="27"/>
      <c r="AID15" s="27"/>
      <c r="AIE15" s="27"/>
      <c r="AIF15" s="27"/>
      <c r="AIG15" s="27"/>
      <c r="AIH15" s="27"/>
      <c r="AII15" s="27"/>
      <c r="AIJ15" s="27"/>
      <c r="AIK15" s="27"/>
      <c r="AIL15" s="27"/>
      <c r="AIM15" s="27"/>
      <c r="AIN15" s="27"/>
      <c r="AIO15" s="27"/>
      <c r="AIP15" s="27"/>
      <c r="AIQ15" s="27"/>
      <c r="AIR15" s="27"/>
      <c r="AIS15" s="27"/>
      <c r="AIT15" s="27"/>
      <c r="AIU15" s="27"/>
      <c r="AIV15" s="27"/>
      <c r="AIW15" s="27"/>
      <c r="AIX15" s="27"/>
      <c r="AIY15" s="27"/>
      <c r="AIZ15" s="27"/>
      <c r="AJA15" s="27"/>
      <c r="AJB15" s="27"/>
      <c r="AJC15" s="27"/>
      <c r="AJD15" s="27"/>
      <c r="AJE15" s="27"/>
      <c r="AJF15" s="27"/>
      <c r="AJG15" s="27"/>
      <c r="AJH15" s="27"/>
      <c r="AJI15" s="27"/>
      <c r="AJJ15" s="27"/>
      <c r="AJK15" s="27"/>
      <c r="AJL15" s="27"/>
      <c r="AJM15" s="27"/>
      <c r="AJN15" s="27"/>
      <c r="AJO15" s="27"/>
      <c r="AJP15" s="27"/>
      <c r="AJQ15" s="27"/>
      <c r="AJR15" s="27"/>
      <c r="AJS15" s="27"/>
      <c r="AJT15" s="27"/>
      <c r="AJU15" s="27"/>
      <c r="AJV15" s="27"/>
      <c r="AJW15" s="27"/>
      <c r="AJX15" s="27"/>
      <c r="AJY15" s="27"/>
      <c r="AJZ15" s="27"/>
      <c r="AKA15" s="27"/>
      <c r="AKB15" s="27"/>
      <c r="AKC15" s="27"/>
      <c r="AKD15" s="27"/>
      <c r="AKE15" s="27"/>
      <c r="AKF15" s="27"/>
      <c r="AKG15" s="27"/>
      <c r="AKH15" s="27"/>
      <c r="AKI15" s="27"/>
      <c r="AKJ15" s="27"/>
      <c r="AKK15" s="27"/>
      <c r="AKL15" s="27"/>
      <c r="AKM15" s="27"/>
      <c r="AKN15" s="27"/>
      <c r="AKO15" s="27"/>
      <c r="AKP15" s="27"/>
      <c r="AKQ15" s="27"/>
      <c r="AKR15" s="27"/>
      <c r="AKS15" s="27"/>
      <c r="AKT15" s="27"/>
      <c r="AKU15" s="27"/>
      <c r="AKV15" s="27"/>
      <c r="AKW15" s="27"/>
      <c r="AKX15" s="27"/>
      <c r="AKY15" s="27"/>
      <c r="AKZ15" s="27"/>
      <c r="ALA15" s="27"/>
      <c r="ALB15" s="27"/>
      <c r="ALC15" s="27"/>
      <c r="ALD15" s="27"/>
      <c r="ALE15" s="27"/>
      <c r="ALF15" s="27"/>
      <c r="ALG15" s="27"/>
      <c r="ALH15" s="27"/>
      <c r="ALI15" s="27"/>
      <c r="ALJ15" s="27"/>
      <c r="ALK15" s="27"/>
      <c r="ALL15" s="27"/>
      <c r="ALM15" s="27"/>
      <c r="ALN15" s="27"/>
      <c r="ALO15" s="27"/>
      <c r="ALP15" s="27"/>
      <c r="ALQ15" s="27"/>
      <c r="ALR15" s="27"/>
      <c r="ALS15" s="27"/>
      <c r="ALT15" s="27"/>
      <c r="ALU15" s="27"/>
      <c r="ALV15" s="27"/>
      <c r="ALW15" s="27"/>
      <c r="ALX15" s="27"/>
      <c r="ALY15" s="27"/>
      <c r="ALZ15" s="27"/>
      <c r="AMA15" s="27"/>
      <c r="AMB15" s="27"/>
      <c r="AMC15" s="27"/>
      <c r="AMD15" s="27"/>
      <c r="AME15" s="27"/>
      <c r="AMF15" s="27"/>
      <c r="AMG15" s="27"/>
      <c r="AMH15" s="27"/>
    </row>
    <row r="16" spans="1:1022" customFormat="1" ht="22.5">
      <c r="A16" s="87" t="s">
        <v>26</v>
      </c>
      <c r="B16" s="76"/>
      <c r="C16" s="76"/>
      <c r="D16" s="76"/>
      <c r="E16" s="76"/>
      <c r="F16" s="77"/>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row>
    <row r="17" spans="1:62" customFormat="1">
      <c r="A17" s="79" t="str">
        <f t="shared" ref="A17:F17" si="1">A2</f>
        <v>Index</v>
      </c>
      <c r="B17" s="79" t="str">
        <f t="shared" si="1"/>
        <v>Onderwerp</v>
      </c>
      <c r="C17" s="80" t="str">
        <f t="shared" si="1"/>
        <v>Eis/Wens</v>
      </c>
      <c r="D17" s="80" t="str">
        <f t="shared" si="1"/>
        <v>Aanvullende informatie</v>
      </c>
      <c r="E17" s="81" t="str">
        <f t="shared" si="1"/>
        <v>Akkoord Opdrachtnemer</v>
      </c>
      <c r="F17" s="81" t="str">
        <f t="shared" si="1"/>
        <v>Opmerking Opdrachtnemer</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row>
    <row r="18" spans="1:62" customFormat="1">
      <c r="A18" s="88" t="s">
        <v>27</v>
      </c>
      <c r="B18" s="83" t="s">
        <v>28</v>
      </c>
      <c r="C18" s="83" t="s">
        <v>8</v>
      </c>
      <c r="D18" s="84"/>
      <c r="E18" s="85"/>
      <c r="F18" s="85"/>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row>
    <row r="19" spans="1:62" customFormat="1">
      <c r="A19" s="88" t="s">
        <v>29</v>
      </c>
      <c r="B19" s="83" t="s">
        <v>30</v>
      </c>
      <c r="C19" s="83" t="s">
        <v>8</v>
      </c>
      <c r="D19" s="84"/>
      <c r="E19" s="85"/>
      <c r="F19" s="85"/>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row>
    <row r="20" spans="1:62" customFormat="1">
      <c r="A20" s="88" t="s">
        <v>31</v>
      </c>
      <c r="B20" s="83" t="s">
        <v>32</v>
      </c>
      <c r="C20" s="83" t="s">
        <v>25</v>
      </c>
      <c r="D20" s="84" t="s">
        <v>342</v>
      </c>
      <c r="E20" s="85"/>
      <c r="F20" s="85"/>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row>
    <row r="21" spans="1:62" customFormat="1">
      <c r="A21" s="88" t="s">
        <v>33</v>
      </c>
      <c r="B21" s="83" t="s">
        <v>34</v>
      </c>
      <c r="C21" s="83" t="s">
        <v>25</v>
      </c>
      <c r="D21" s="84" t="s">
        <v>342</v>
      </c>
      <c r="E21" s="85"/>
      <c r="F21" s="85"/>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row>
    <row r="22" spans="1:62" customFormat="1" ht="27">
      <c r="A22" s="88" t="s">
        <v>35</v>
      </c>
      <c r="B22" s="83" t="s">
        <v>36</v>
      </c>
      <c r="C22" s="83" t="s">
        <v>8</v>
      </c>
      <c r="D22" s="84" t="s">
        <v>343</v>
      </c>
      <c r="E22" s="85"/>
      <c r="F22" s="85"/>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row>
    <row r="23" spans="1:62" customFormat="1">
      <c r="A23" s="88" t="s">
        <v>37</v>
      </c>
      <c r="B23" s="83" t="s">
        <v>38</v>
      </c>
      <c r="C23" s="83" t="s">
        <v>25</v>
      </c>
      <c r="D23" s="84"/>
      <c r="E23" s="85"/>
      <c r="F23" s="85"/>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row>
    <row r="24" spans="1:62" customFormat="1" ht="27">
      <c r="A24" s="88" t="s">
        <v>39</v>
      </c>
      <c r="B24" s="83" t="s">
        <v>40</v>
      </c>
      <c r="C24" s="83" t="s">
        <v>25</v>
      </c>
      <c r="D24" s="84" t="s">
        <v>344</v>
      </c>
      <c r="E24" s="85"/>
      <c r="F24" s="85"/>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row>
    <row r="25" spans="1:62" customFormat="1" ht="27">
      <c r="A25" s="88" t="s">
        <v>41</v>
      </c>
      <c r="B25" s="83" t="s">
        <v>42</v>
      </c>
      <c r="C25" s="83" t="s">
        <v>8</v>
      </c>
      <c r="D25" s="84" t="s">
        <v>345</v>
      </c>
      <c r="E25" s="85"/>
      <c r="F25" s="85"/>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row>
    <row r="26" spans="1:62" customFormat="1">
      <c r="A26" s="88" t="s">
        <v>43</v>
      </c>
      <c r="B26" s="83" t="s">
        <v>44</v>
      </c>
      <c r="C26" s="83" t="s">
        <v>8</v>
      </c>
      <c r="D26" s="84"/>
      <c r="E26" s="85"/>
      <c r="F26" s="85"/>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row>
    <row r="27" spans="1:62" customFormat="1">
      <c r="A27" s="88" t="s">
        <v>45</v>
      </c>
      <c r="B27" s="83" t="s">
        <v>46</v>
      </c>
      <c r="C27" s="83" t="s">
        <v>8</v>
      </c>
      <c r="D27" s="84"/>
      <c r="E27" s="85"/>
      <c r="F27" s="85"/>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row>
    <row r="28" spans="1:62" customFormat="1">
      <c r="A28" s="88" t="s">
        <v>47</v>
      </c>
      <c r="B28" s="83" t="s">
        <v>48</v>
      </c>
      <c r="C28" s="83" t="s">
        <v>25</v>
      </c>
      <c r="D28" s="84"/>
      <c r="E28" s="85"/>
      <c r="F28" s="85"/>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row>
    <row r="29" spans="1:62" customFormat="1">
      <c r="A29" s="88" t="s">
        <v>49</v>
      </c>
      <c r="B29" s="83" t="s">
        <v>50</v>
      </c>
      <c r="C29" s="83" t="s">
        <v>8</v>
      </c>
      <c r="D29" s="84"/>
      <c r="E29" s="85"/>
      <c r="F29" s="85"/>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row>
    <row r="30" spans="1:62" customFormat="1" ht="22.5">
      <c r="A30" s="87" t="s">
        <v>51</v>
      </c>
      <c r="B30" s="76"/>
      <c r="C30" s="76"/>
      <c r="D30" s="76"/>
      <c r="E30" s="76"/>
      <c r="F30" s="77"/>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row>
    <row r="31" spans="1:62" customFormat="1">
      <c r="A31" s="79" t="str">
        <f t="shared" ref="A31:F31" si="2">A2</f>
        <v>Index</v>
      </c>
      <c r="B31" s="79" t="str">
        <f t="shared" si="2"/>
        <v>Onderwerp</v>
      </c>
      <c r="C31" s="80" t="str">
        <f t="shared" si="2"/>
        <v>Eis/Wens</v>
      </c>
      <c r="D31" s="80" t="str">
        <f t="shared" si="2"/>
        <v>Aanvullende informatie</v>
      </c>
      <c r="E31" s="81" t="str">
        <f t="shared" si="2"/>
        <v>Akkoord Opdrachtnemer</v>
      </c>
      <c r="F31" s="81" t="str">
        <f t="shared" si="2"/>
        <v>Opmerking Opdrachtnemer</v>
      </c>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row>
    <row r="32" spans="1:62" customFormat="1">
      <c r="A32" s="88" t="s">
        <v>52</v>
      </c>
      <c r="B32" s="83" t="s">
        <v>53</v>
      </c>
      <c r="C32" s="83" t="s">
        <v>8</v>
      </c>
      <c r="D32" s="84"/>
      <c r="E32" s="85"/>
      <c r="F32" s="85"/>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row>
    <row r="33" spans="1:62" customFormat="1">
      <c r="A33" s="88" t="s">
        <v>54</v>
      </c>
      <c r="B33" s="83" t="s">
        <v>55</v>
      </c>
      <c r="C33" s="83" t="s">
        <v>8</v>
      </c>
      <c r="D33" s="84"/>
      <c r="E33" s="85"/>
      <c r="F33" s="85"/>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row>
    <row r="34" spans="1:62" customFormat="1">
      <c r="A34" s="88" t="s">
        <v>56</v>
      </c>
      <c r="B34" s="83" t="s">
        <v>57</v>
      </c>
      <c r="C34" s="83" t="s">
        <v>8</v>
      </c>
      <c r="D34" s="84"/>
      <c r="E34" s="85"/>
      <c r="F34" s="85"/>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row>
    <row r="35" spans="1:62" customFormat="1">
      <c r="A35" s="88" t="s">
        <v>58</v>
      </c>
      <c r="B35" s="83" t="s">
        <v>59</v>
      </c>
      <c r="C35" s="83" t="s">
        <v>8</v>
      </c>
      <c r="D35" s="84"/>
      <c r="E35" s="85"/>
      <c r="F35" s="85"/>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row>
    <row r="36" spans="1:62" customFormat="1">
      <c r="A36" s="88" t="s">
        <v>60</v>
      </c>
      <c r="B36" s="83" t="s">
        <v>61</v>
      </c>
      <c r="C36" s="83" t="s">
        <v>8</v>
      </c>
      <c r="D36" s="84"/>
      <c r="E36" s="85"/>
      <c r="F36" s="85"/>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row>
    <row r="37" spans="1:62" customFormat="1">
      <c r="A37" s="88" t="s">
        <v>62</v>
      </c>
      <c r="B37" s="83" t="s">
        <v>63</v>
      </c>
      <c r="C37" s="83" t="s">
        <v>8</v>
      </c>
      <c r="D37" s="84"/>
      <c r="E37" s="85"/>
      <c r="F37" s="85"/>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row>
    <row r="38" spans="1:62" customFormat="1">
      <c r="A38" s="88" t="s">
        <v>64</v>
      </c>
      <c r="B38" s="83" t="s">
        <v>65</v>
      </c>
      <c r="C38" s="83" t="s">
        <v>8</v>
      </c>
      <c r="D38" s="84"/>
      <c r="E38" s="85"/>
      <c r="F38" s="85"/>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row>
    <row r="39" spans="1:62" customFormat="1">
      <c r="A39" s="88" t="s">
        <v>66</v>
      </c>
      <c r="B39" s="83" t="s">
        <v>67</v>
      </c>
      <c r="C39" s="83" t="s">
        <v>8</v>
      </c>
      <c r="D39" s="84"/>
      <c r="E39" s="85"/>
      <c r="F39" s="85"/>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row>
    <row r="40" spans="1:62" customFormat="1">
      <c r="A40" s="88" t="s">
        <v>68</v>
      </c>
      <c r="B40" s="83" t="s">
        <v>69</v>
      </c>
      <c r="C40" s="83" t="s">
        <v>8</v>
      </c>
      <c r="D40" s="84"/>
      <c r="E40" s="85"/>
      <c r="F40" s="85"/>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row>
    <row r="41" spans="1:62" customFormat="1">
      <c r="A41" s="88" t="s">
        <v>70</v>
      </c>
      <c r="B41" s="83" t="s">
        <v>71</v>
      </c>
      <c r="C41" s="83" t="s">
        <v>8</v>
      </c>
      <c r="D41" s="84"/>
      <c r="E41" s="85"/>
      <c r="F41" s="85"/>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row>
    <row r="42" spans="1:62" customFormat="1">
      <c r="A42" s="88" t="s">
        <v>72</v>
      </c>
      <c r="B42" s="83" t="s">
        <v>73</v>
      </c>
      <c r="C42" s="83" t="s">
        <v>8</v>
      </c>
      <c r="D42" s="84"/>
      <c r="E42" s="85"/>
      <c r="F42" s="85"/>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row>
    <row r="43" spans="1:62" customFormat="1" ht="22.5">
      <c r="A43" s="87" t="s">
        <v>74</v>
      </c>
      <c r="B43" s="76"/>
      <c r="C43" s="76"/>
      <c r="D43" s="76"/>
      <c r="E43" s="76"/>
      <c r="F43" s="77"/>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row>
    <row r="44" spans="1:62" customFormat="1">
      <c r="A44" s="79" t="str">
        <f t="shared" ref="A44:F44" si="3">A2</f>
        <v>Index</v>
      </c>
      <c r="B44" s="79" t="str">
        <f t="shared" si="3"/>
        <v>Onderwerp</v>
      </c>
      <c r="C44" s="80" t="str">
        <f t="shared" si="3"/>
        <v>Eis/Wens</v>
      </c>
      <c r="D44" s="80" t="str">
        <f t="shared" si="3"/>
        <v>Aanvullende informatie</v>
      </c>
      <c r="E44" s="81" t="str">
        <f t="shared" si="3"/>
        <v>Akkoord Opdrachtnemer</v>
      </c>
      <c r="F44" s="81" t="str">
        <f t="shared" si="3"/>
        <v>Opmerking Opdrachtnemer</v>
      </c>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row>
    <row r="45" spans="1:62" customFormat="1" ht="94.5">
      <c r="A45" s="88" t="s">
        <v>75</v>
      </c>
      <c r="B45" s="83" t="s">
        <v>76</v>
      </c>
      <c r="C45" s="83" t="s">
        <v>8</v>
      </c>
      <c r="D45" s="84" t="s">
        <v>77</v>
      </c>
      <c r="E45" s="85"/>
      <c r="F45" s="85"/>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row>
    <row r="46" spans="1:62" customFormat="1">
      <c r="A46" s="88" t="s">
        <v>78</v>
      </c>
      <c r="B46" s="83" t="s">
        <v>79</v>
      </c>
      <c r="C46" s="83" t="s">
        <v>8</v>
      </c>
      <c r="D46" s="84"/>
      <c r="E46" s="85"/>
      <c r="F46" s="85"/>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row>
    <row r="47" spans="1:62" customFormat="1">
      <c r="A47" s="88" t="s">
        <v>80</v>
      </c>
      <c r="B47" s="83" t="s">
        <v>81</v>
      </c>
      <c r="C47" s="83" t="s">
        <v>8</v>
      </c>
      <c r="D47" s="84"/>
      <c r="E47" s="85"/>
      <c r="F47" s="85"/>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row>
    <row r="48" spans="1:62" customFormat="1">
      <c r="A48" s="88" t="s">
        <v>82</v>
      </c>
      <c r="B48" s="83" t="s">
        <v>83</v>
      </c>
      <c r="C48" s="83" t="s">
        <v>8</v>
      </c>
      <c r="D48" s="84"/>
      <c r="E48" s="85"/>
      <c r="F48" s="85"/>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row>
    <row r="49" spans="1:62" customFormat="1">
      <c r="A49" s="88" t="s">
        <v>84</v>
      </c>
      <c r="B49" s="83" t="s">
        <v>85</v>
      </c>
      <c r="C49" s="83" t="s">
        <v>8</v>
      </c>
      <c r="D49" s="84"/>
      <c r="E49" s="85"/>
      <c r="F49" s="85"/>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row>
    <row r="50" spans="1:62" customFormat="1">
      <c r="A50" s="88" t="s">
        <v>86</v>
      </c>
      <c r="B50" s="83" t="s">
        <v>87</v>
      </c>
      <c r="C50" s="83" t="s">
        <v>8</v>
      </c>
      <c r="D50" s="84"/>
      <c r="E50" s="85"/>
      <c r="F50" s="85"/>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row>
    <row r="51" spans="1:62">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row>
    <row r="52" spans="1:62">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row>
    <row r="53" spans="1:62">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row>
    <row r="54" spans="1:62">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row>
  </sheetData>
  <dataValidations count="1">
    <dataValidation allowBlank="1" showErrorMessage="1" sqref="D3:D7 D10:D15 D45:D50 D32:D42 D18:D29" xr:uid="{6A80F1FC-C6C8-46CA-BDFB-48D7BFF7AEA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12</vt:i4>
      </vt:variant>
    </vt:vector>
  </HeadingPairs>
  <TitlesOfParts>
    <vt:vector size="19" baseType="lpstr">
      <vt:lpstr>2025 Instructie</vt:lpstr>
      <vt:lpstr>Begrippenlijst</vt:lpstr>
      <vt:lpstr>PvE 2025</vt:lpstr>
      <vt:lpstr>Architectuur</vt:lpstr>
      <vt:lpstr>Printers sizes Full_Small</vt:lpstr>
      <vt:lpstr>Security Leesw 2.11</vt:lpstr>
      <vt:lpstr>Security invulsheet 2.11</vt:lpstr>
      <vt:lpstr>Architectuur!_ftnref4</vt:lpstr>
      <vt:lpstr>Architectuur!_ftnref5</vt:lpstr>
      <vt:lpstr>Architectuur!_ftnref6</vt:lpstr>
      <vt:lpstr>Architectuur!_ftnref7</vt:lpstr>
      <vt:lpstr>Architectuur!_ftnref8</vt:lpstr>
      <vt:lpstr>Architectuur!_ftnref9</vt:lpstr>
      <vt:lpstr>Architectuur!_Hlk148450465</vt:lpstr>
      <vt:lpstr>Architectuur!_Hlk148451590</vt:lpstr>
      <vt:lpstr>Architectuur!_Toc187921814</vt:lpstr>
      <vt:lpstr>Architectuur!_Toc187921817</vt:lpstr>
      <vt:lpstr>Architectuur!_Toc187921818</vt:lpstr>
      <vt:lpstr>'PvE 2025'!_Toc532983324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Fehling, Leo</dc:creator>
  <cp:lastModifiedBy>Kleistra, Maaike</cp:lastModifiedBy>
  <cp:lastPrinted>2025-03-12T10:13:57Z</cp:lastPrinted>
  <dcterms:created xsi:type="dcterms:W3CDTF">2024-07-03T08:58:24Z</dcterms:created>
  <dcterms:modified xsi:type="dcterms:W3CDTF">2025-10-03T09:05:18Z</dcterms:modified>
</cp:coreProperties>
</file>