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adjustconsulting.sharepoint.com/sites/BUInkada/Gedeelde documenten/10 Projecten/Stichting Andreas College/Multifunctionals 2025/4. Leidraad/"/>
    </mc:Choice>
  </mc:AlternateContent>
  <xr:revisionPtr revIDLastSave="203" documentId="13_ncr:1_{F20E06EC-4A54-417B-9DF4-93C786FEE812}" xr6:coauthVersionLast="47" xr6:coauthVersionMax="47" xr10:uidLastSave="{4A9397AF-6C1C-40E6-A08B-11CB69561703}"/>
  <bookViews>
    <workbookView xWindow="28680" yWindow="-120" windowWidth="29040" windowHeight="15720" activeTab="1" xr2:uid="{00000000-000D-0000-FFFF-FFFF00000000}"/>
  </bookViews>
  <sheets>
    <sheet name="Kosten" sheetId="17" r:id="rId1"/>
    <sheet name="Totaal" sheetId="20" r:id="rId2"/>
  </sheets>
  <definedNames>
    <definedName name="Bonhoeffer">#REF!</definedName>
    <definedName name="Gouda">#REF!</definedName>
    <definedName name="Hooghuis">#REF!</definedName>
    <definedName name="Kosten_per_model">#REF!</definedName>
    <definedName name="kosten_soort">#REF!</definedName>
    <definedName name="model">#REF!</definedName>
    <definedName name="Sallan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17" l="1"/>
  <c r="M31" i="17" s="1"/>
  <c r="K30" i="17"/>
  <c r="K31" i="17" s="1"/>
  <c r="I30" i="17"/>
  <c r="I31" i="17" s="1"/>
  <c r="M25" i="17"/>
  <c r="K25" i="17"/>
  <c r="K26" i="17" s="1"/>
  <c r="I25" i="17"/>
  <c r="I26" i="17" s="1"/>
  <c r="M36" i="17"/>
  <c r="M26" i="17"/>
  <c r="M35" i="17"/>
  <c r="K36" i="17"/>
  <c r="K35" i="17"/>
  <c r="I35" i="17"/>
  <c r="I36" i="17" s="1"/>
  <c r="L35" i="17"/>
  <c r="L30" i="17"/>
  <c r="J35" i="17"/>
  <c r="J30" i="17"/>
  <c r="H35" i="17"/>
  <c r="H30" i="17"/>
  <c r="F20" i="17"/>
  <c r="G20" i="17" s="1"/>
  <c r="C25" i="17"/>
  <c r="E20" i="17"/>
  <c r="C20" i="17"/>
  <c r="O25" i="17" l="1"/>
  <c r="N26" i="17"/>
  <c r="F26" i="17"/>
  <c r="D26" i="17"/>
  <c r="B26" i="17"/>
  <c r="B21" i="17"/>
  <c r="D21" i="17"/>
  <c r="G21" i="17" l="1"/>
  <c r="C21" i="17" l="1"/>
  <c r="E21" i="17"/>
  <c r="E25" i="17"/>
  <c r="E26" i="17" s="1"/>
  <c r="D30" i="17"/>
  <c r="B30" i="17"/>
  <c r="B35" i="17"/>
  <c r="C26" i="17" l="1"/>
  <c r="B31" i="17"/>
  <c r="C30" i="17"/>
  <c r="C35" i="17"/>
  <c r="B36" i="17"/>
  <c r="E30" i="17"/>
  <c r="E31" i="17" s="1"/>
  <c r="D31" i="17"/>
  <c r="H20" i="17"/>
  <c r="C31" i="17" l="1"/>
  <c r="C36" i="17"/>
  <c r="H21" i="17"/>
  <c r="B11" i="20" s="1"/>
  <c r="D11" i="20" s="1"/>
  <c r="O26" i="17"/>
  <c r="N35" i="17"/>
  <c r="O35" i="17" s="1"/>
  <c r="D35" i="17"/>
  <c r="D36" i="17" s="1"/>
  <c r="F35" i="17"/>
  <c r="N30" i="17"/>
  <c r="O30" i="17" s="1"/>
  <c r="F30" i="17"/>
  <c r="G25" i="17"/>
  <c r="P25" i="17" s="1"/>
  <c r="A35" i="17"/>
  <c r="G26" i="17" l="1"/>
  <c r="G35" i="17"/>
  <c r="F36" i="17"/>
  <c r="G30" i="17"/>
  <c r="P30" i="17" s="1"/>
  <c r="F31" i="17"/>
  <c r="O31" i="17"/>
  <c r="N31" i="17"/>
  <c r="O36" i="17"/>
  <c r="N36" i="17"/>
  <c r="A30" i="17"/>
  <c r="G36" i="17" l="1"/>
  <c r="P35" i="17"/>
  <c r="G31" i="17"/>
  <c r="P26" i="17"/>
  <c r="B7" i="20" s="1"/>
  <c r="E35" i="17"/>
  <c r="D7" i="20" l="1"/>
  <c r="E36" i="17"/>
  <c r="P31" i="17"/>
  <c r="B8" i="20" s="1"/>
  <c r="D8" i="20" s="1"/>
  <c r="P36" i="17" l="1"/>
  <c r="C9" i="20" s="1"/>
  <c r="A25" i="17"/>
  <c r="D9" i="20" l="1"/>
  <c r="D13" i="20" l="1"/>
</calcChain>
</file>

<file path=xl/sharedStrings.xml><?xml version="1.0" encoding="utf-8"?>
<sst xmlns="http://schemas.openxmlformats.org/spreadsheetml/2006/main" count="101" uniqueCount="64">
  <si>
    <t>Kosten per model</t>
  </si>
  <si>
    <t>Merk</t>
  </si>
  <si>
    <t>Type</t>
  </si>
  <si>
    <t>Leaseprijs per maand (alleen tijdens de vaste contractjaren)</t>
  </si>
  <si>
    <t>Softwarekosten per maand (ook van toepassing in eventuele optiejaren)</t>
  </si>
  <si>
    <t>Installatie kosten (éénmalig)*</t>
  </si>
  <si>
    <t>Afdrukken</t>
  </si>
  <si>
    <t xml:space="preserve">Zwart wit </t>
  </si>
  <si>
    <t xml:space="preserve">Kleur </t>
  </si>
  <si>
    <t>Nietjes</t>
  </si>
  <si>
    <t>Tikprijs (van toepassing op alle aangeboden types)</t>
  </si>
  <si>
    <t>Naam ondertekenaar</t>
  </si>
  <si>
    <t>Handtekening</t>
  </si>
  <si>
    <t>Datum</t>
  </si>
  <si>
    <t>Locatie</t>
  </si>
  <si>
    <t>Aantal nietjes</t>
  </si>
  <si>
    <t>Totaal per jaar</t>
  </si>
  <si>
    <t>Totaal</t>
  </si>
  <si>
    <t>Aantal type 1</t>
  </si>
  <si>
    <t>Aantal type 2</t>
  </si>
  <si>
    <t>Aantal type 3</t>
  </si>
  <si>
    <t>Aantal type 4</t>
  </si>
  <si>
    <t>Softwarekosten</t>
  </si>
  <si>
    <t>Installatiekosten</t>
  </si>
  <si>
    <t>Eenmalige kosten</t>
  </si>
  <si>
    <t>Kosten Multifunctionals</t>
  </si>
  <si>
    <t>Vaste kosten</t>
  </si>
  <si>
    <t>Totaal 84 maanden excl. BTW</t>
  </si>
  <si>
    <t>Leasekosten (over 60 maanden)</t>
  </si>
  <si>
    <t>Softwarekosten (over 84 maanden)</t>
  </si>
  <si>
    <t>Variabele kosten</t>
  </si>
  <si>
    <t>Afdrukkosten (over 84 maanden)</t>
  </si>
  <si>
    <t>Totale kosten gedurende de overeenkomst (5 vaste jaren en 2 optiejaren)</t>
  </si>
  <si>
    <t>Alle genoemde aantallen (afdrukken en aantal machines) zijn indicatief en bedoeld om aanbiedingen van inschijvers op basis van gelijke uitgangspunten te kunnen vergelijken. Aan deze aantallen kunnen door inschrijver geen rechten worden ontleend.</t>
  </si>
  <si>
    <t>Aanvullende kosten art. 13.6 Overeenkomst</t>
  </si>
  <si>
    <t>Uurtarief</t>
  </si>
  <si>
    <t>Voorrijkosten</t>
  </si>
  <si>
    <t>artikel 13.6 A (onderhoud door storing e.d.) per uur</t>
  </si>
  <si>
    <t>artikel 13.6 B (verplaatsing, verhuizing, her-installatie)</t>
  </si>
  <si>
    <t>artikel 13.6 C (onderhoud e.d.), per uur</t>
  </si>
  <si>
    <t>artikel 13.6 D (herstelwerkzaamheden), per uur</t>
  </si>
  <si>
    <t>artikel 13.6 E (extra taken), per uur</t>
  </si>
  <si>
    <t>Totalisatie</t>
  </si>
  <si>
    <t>* De installatiekosten van een machine mogen, op straffe van uitsluiting, maximaal vier keer de maandelijkse leaseprijs van de betreffende machine bedragen.</t>
  </si>
  <si>
    <t>Kosten per jaar</t>
  </si>
  <si>
    <t>Naam inschrijver</t>
  </si>
  <si>
    <t>Afdrukkosten</t>
  </si>
  <si>
    <t>Aantal tikken p.j. z/w</t>
  </si>
  <si>
    <t>Aantal tikken p.j. kleur</t>
  </si>
  <si>
    <t>Leasekosten</t>
  </si>
  <si>
    <t>Stichting Andreas College</t>
  </si>
  <si>
    <t>Type 1 
Repro</t>
  </si>
  <si>
    <t>Type 2
Repro</t>
  </si>
  <si>
    <t>Type 3
MFP</t>
  </si>
  <si>
    <t>Type 4
MFP</t>
  </si>
  <si>
    <t>Type 5
MFP</t>
  </si>
  <si>
    <t>Type 6
Printer</t>
  </si>
  <si>
    <t>Type 7                                  
 Printer</t>
  </si>
  <si>
    <t>Aantal type 5</t>
  </si>
  <si>
    <t>Aantal type 6</t>
  </si>
  <si>
    <t>Aantal type 7</t>
  </si>
  <si>
    <t>Prijzenblad Multifunctionals -  Stichting Andreas</t>
  </si>
  <si>
    <t>Inschrijver dient alleen de oranje cellen in te vullen, prijzen exclusief BTW</t>
  </si>
  <si>
    <t>Inschrijver dient alleen de oranje cellen in te vullen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</si>
</sst>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_-* #,##0.00_-;_-* #,##0.00\-;_-* &quot;-&quot;??_-;_-@_-"/>
    <numFmt numFmtId="166" formatCode="_-&quot;€&quot;\ * #,##0.0000_-;_-&quot;€&quot;\ * #,##0.0000\-;_-&quot;€&quot;\ * &quot;-&quot;??_-;_-@_-"/>
    <numFmt numFmtId="167" formatCode="_-* #,##0_-;_-* #,##0\-;_-* &quot;-&quot;??_-;_-@_-"/>
  </numFmts>
  <fonts count="12" x14ac:knownFonts="1">
    <font>
      <sz val="11"/>
      <color indexed="8"/>
      <name val="Calibri"/>
      <family val="2"/>
    </font>
    <font>
      <sz val="11"/>
      <color theme="1"/>
      <name val="Calibri"/>
      <family val="2"/>
      <scheme val="minor"/>
    </font>
    <font>
      <sz val="11"/>
      <color indexed="8"/>
      <name val="Calibri"/>
      <family val="2"/>
    </font>
    <font>
      <sz val="9"/>
      <color indexed="8"/>
      <name val="Aptos"/>
      <family val="2"/>
    </font>
    <font>
      <sz val="9"/>
      <name val="Aptos"/>
      <family val="2"/>
    </font>
    <font>
      <b/>
      <sz val="9"/>
      <name val="Aptos"/>
      <family val="2"/>
    </font>
    <font>
      <b/>
      <sz val="9"/>
      <color indexed="9"/>
      <name val="Aptos"/>
      <family val="2"/>
    </font>
    <font>
      <b/>
      <sz val="9"/>
      <color indexed="14"/>
      <name val="Aptos"/>
      <family val="2"/>
    </font>
    <font>
      <sz val="14"/>
      <name val="Aptos"/>
      <family val="2"/>
    </font>
    <font>
      <sz val="16"/>
      <name val="Aptos"/>
      <family val="2"/>
    </font>
    <font>
      <sz val="16"/>
      <color indexed="8"/>
      <name val="Aptos"/>
      <family val="2"/>
    </font>
    <font>
      <b/>
      <sz val="9"/>
      <color theme="0"/>
      <name val="Aptos"/>
      <family val="2"/>
    </font>
  </fonts>
  <fills count="6">
    <fill>
      <patternFill patternType="none"/>
    </fill>
    <fill>
      <patternFill patternType="gray125"/>
    </fill>
    <fill>
      <patternFill patternType="solid">
        <fgColor indexed="9"/>
        <bgColor indexed="64"/>
      </patternFill>
    </fill>
    <fill>
      <patternFill patternType="solid">
        <fgColor rgb="FF2B4155"/>
        <bgColor indexed="64"/>
      </patternFill>
    </fill>
    <fill>
      <patternFill patternType="solid">
        <fgColor rgb="FFFFCC00"/>
        <bgColor indexed="64"/>
      </patternFill>
    </fill>
    <fill>
      <patternFill patternType="solid">
        <fgColor rgb="FFEA992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165" fontId="2" fillId="0" borderId="0" applyFont="0" applyFill="0" applyBorder="0" applyAlignment="0" applyProtection="0"/>
    <xf numFmtId="164" fontId="2" fillId="0" borderId="0" applyFont="0" applyFill="0" applyBorder="0" applyAlignment="0" applyProtection="0"/>
    <xf numFmtId="0" fontId="1" fillId="0" borderId="0"/>
  </cellStyleXfs>
  <cellXfs count="75">
    <xf numFmtId="0" fontId="0" fillId="0" borderId="0" xfId="0"/>
    <xf numFmtId="0" fontId="8" fillId="0" borderId="0" xfId="0" applyFont="1" applyProtection="1"/>
    <xf numFmtId="0" fontId="4" fillId="0" borderId="0" xfId="0" applyFont="1" applyProtection="1"/>
    <xf numFmtId="0" fontId="3" fillId="0" borderId="0" xfId="0" applyFont="1" applyProtection="1"/>
    <xf numFmtId="0" fontId="5" fillId="5" borderId="0" xfId="0" applyFont="1" applyFill="1" applyProtection="1"/>
    <xf numFmtId="0" fontId="6" fillId="3" borderId="1" xfId="0" applyFont="1" applyFill="1" applyBorder="1" applyAlignment="1" applyProtection="1">
      <alignment vertical="center"/>
    </xf>
    <xf numFmtId="0" fontId="6" fillId="3" borderId="1" xfId="0" applyFont="1" applyFill="1" applyBorder="1" applyAlignment="1" applyProtection="1">
      <alignment horizontal="center" vertical="center"/>
    </xf>
    <xf numFmtId="0" fontId="6" fillId="0" borderId="0" xfId="0" applyFont="1" applyAlignment="1" applyProtection="1">
      <alignment horizontal="center" vertical="center"/>
    </xf>
    <xf numFmtId="0" fontId="5" fillId="4" borderId="1" xfId="0" applyFont="1" applyFill="1" applyBorder="1" applyAlignment="1" applyProtection="1">
      <alignment vertical="top"/>
    </xf>
    <xf numFmtId="0" fontId="5" fillId="4" borderId="1" xfId="0" applyFont="1" applyFill="1" applyBorder="1" applyAlignment="1" applyProtection="1">
      <alignment horizontal="center" vertical="center" wrapText="1"/>
    </xf>
    <xf numFmtId="0" fontId="5" fillId="0" borderId="0" xfId="0" applyFont="1" applyAlignment="1" applyProtection="1">
      <alignment horizontal="center" vertical="center" wrapText="1"/>
    </xf>
    <xf numFmtId="0" fontId="5" fillId="0" borderId="1" xfId="0" applyFont="1" applyBorder="1" applyProtection="1"/>
    <xf numFmtId="164" fontId="4" fillId="0" borderId="0" xfId="0" applyNumberFormat="1" applyFont="1" applyAlignment="1" applyProtection="1">
      <alignment horizontal="center"/>
    </xf>
    <xf numFmtId="0" fontId="11" fillId="3" borderId="1" xfId="0" applyFont="1" applyFill="1" applyBorder="1" applyAlignment="1" applyProtection="1">
      <alignment vertical="center"/>
    </xf>
    <xf numFmtId="0" fontId="11" fillId="3" borderId="1" xfId="0" applyFont="1" applyFill="1" applyBorder="1" applyAlignment="1" applyProtection="1">
      <alignment horizontal="center" vertical="center" wrapText="1"/>
    </xf>
    <xf numFmtId="164" fontId="5" fillId="0" borderId="0" xfId="0" applyNumberFormat="1" applyFont="1" applyAlignment="1" applyProtection="1">
      <alignment vertical="top"/>
    </xf>
    <xf numFmtId="0" fontId="5" fillId="2" borderId="1" xfId="0" applyFont="1" applyFill="1" applyBorder="1" applyProtection="1"/>
    <xf numFmtId="164" fontId="4" fillId="0" borderId="0" xfId="0" applyNumberFormat="1" applyFont="1" applyProtection="1"/>
    <xf numFmtId="0" fontId="5" fillId="3" borderId="3" xfId="0" applyFont="1" applyFill="1" applyBorder="1" applyProtection="1"/>
    <xf numFmtId="0" fontId="5" fillId="3" borderId="4" xfId="0" applyFont="1" applyFill="1" applyBorder="1" applyProtection="1"/>
    <xf numFmtId="0" fontId="5" fillId="0" borderId="0" xfId="0" applyFont="1" applyAlignment="1" applyProtection="1">
      <alignment horizontal="center"/>
    </xf>
    <xf numFmtId="0" fontId="3" fillId="0" borderId="0" xfId="0" applyFont="1" applyAlignment="1" applyProtection="1">
      <alignment vertical="center"/>
    </xf>
    <xf numFmtId="0" fontId="11" fillId="3" borderId="0" xfId="0" applyFont="1" applyFill="1" applyProtection="1"/>
    <xf numFmtId="0" fontId="4" fillId="4" borderId="1" xfId="0" applyFont="1" applyFill="1" applyBorder="1" applyProtection="1"/>
    <xf numFmtId="0" fontId="4" fillId="4" borderId="1" xfId="0" applyFont="1" applyFill="1" applyBorder="1" applyAlignment="1" applyProtection="1">
      <alignment horizontal="center" wrapText="1"/>
    </xf>
    <xf numFmtId="0" fontId="4" fillId="4" borderId="1" xfId="0" applyFont="1" applyFill="1" applyBorder="1" applyAlignment="1" applyProtection="1">
      <alignment horizontal="center"/>
    </xf>
    <xf numFmtId="0" fontId="5" fillId="4" borderId="1" xfId="0" applyFont="1" applyFill="1" applyBorder="1" applyAlignment="1" applyProtection="1">
      <alignment horizontal="center"/>
    </xf>
    <xf numFmtId="0" fontId="3" fillId="0" borderId="1" xfId="0" applyFont="1" applyBorder="1" applyAlignment="1" applyProtection="1">
      <alignment horizontal="left" vertical="center"/>
    </xf>
    <xf numFmtId="3" fontId="4" fillId="0" borderId="1" xfId="0" applyNumberFormat="1" applyFont="1" applyBorder="1" applyAlignment="1" applyProtection="1">
      <alignment horizontal="center" vertical="center"/>
    </xf>
    <xf numFmtId="164" fontId="4" fillId="0" borderId="1" xfId="2" applyFont="1" applyFill="1" applyBorder="1" applyAlignment="1" applyProtection="1">
      <alignment horizontal="center" vertical="center"/>
    </xf>
    <xf numFmtId="164" fontId="4" fillId="0" borderId="1" xfId="2" applyFont="1" applyBorder="1" applyAlignment="1" applyProtection="1">
      <alignment horizontal="center" vertical="center"/>
    </xf>
    <xf numFmtId="0" fontId="4" fillId="4" borderId="1" xfId="0" applyFont="1" applyFill="1" applyBorder="1" applyAlignment="1" applyProtection="1">
      <alignment vertical="top"/>
    </xf>
    <xf numFmtId="167" fontId="4" fillId="4" borderId="1" xfId="1" applyNumberFormat="1" applyFont="1" applyFill="1" applyBorder="1" applyAlignment="1" applyProtection="1">
      <alignment horizontal="center" vertical="top"/>
    </xf>
    <xf numFmtId="44" fontId="4" fillId="4" borderId="1" xfId="1" applyNumberFormat="1" applyFont="1" applyFill="1" applyBorder="1" applyAlignment="1" applyProtection="1">
      <alignment horizontal="center" vertical="top"/>
    </xf>
    <xf numFmtId="164" fontId="5" fillId="4" borderId="1" xfId="2" applyFont="1" applyFill="1" applyBorder="1" applyAlignment="1" applyProtection="1">
      <alignment horizontal="center" vertical="top"/>
    </xf>
    <xf numFmtId="0" fontId="4" fillId="4" borderId="1" xfId="0" applyFont="1" applyFill="1" applyBorder="1" applyAlignment="1" applyProtection="1">
      <alignment horizontal="center" vertical="center"/>
    </xf>
    <xf numFmtId="0" fontId="4" fillId="0" borderId="1" xfId="0" applyFont="1" applyBorder="1" applyAlignment="1" applyProtection="1">
      <alignment vertical="center"/>
    </xf>
    <xf numFmtId="0" fontId="4" fillId="0" borderId="1" xfId="0" applyFont="1" applyBorder="1" applyAlignment="1" applyProtection="1">
      <alignment horizontal="center" vertical="center"/>
    </xf>
    <xf numFmtId="0" fontId="4" fillId="0" borderId="1" xfId="2" applyNumberFormat="1" applyFont="1" applyFill="1" applyBorder="1" applyAlignment="1" applyProtection="1">
      <alignment horizontal="center" vertical="center"/>
    </xf>
    <xf numFmtId="44" fontId="4" fillId="0" borderId="1" xfId="0" applyNumberFormat="1" applyFont="1" applyBorder="1" applyAlignment="1" applyProtection="1">
      <alignment vertical="center"/>
    </xf>
    <xf numFmtId="0" fontId="4" fillId="4" borderId="3" xfId="0" applyFont="1" applyFill="1" applyBorder="1" applyAlignment="1" applyProtection="1">
      <alignment vertical="top"/>
    </xf>
    <xf numFmtId="164" fontId="4" fillId="4" borderId="1" xfId="0" applyNumberFormat="1" applyFont="1" applyFill="1" applyBorder="1" applyAlignment="1" applyProtection="1">
      <alignment horizontal="center" vertical="center"/>
    </xf>
    <xf numFmtId="44" fontId="4" fillId="4" borderId="1" xfId="0" applyNumberFormat="1" applyFont="1" applyFill="1" applyBorder="1" applyAlignment="1" applyProtection="1">
      <alignment horizontal="center" vertical="center"/>
    </xf>
    <xf numFmtId="44" fontId="5" fillId="4" borderId="1" xfId="0" applyNumberFormat="1" applyFont="1" applyFill="1" applyBorder="1" applyAlignment="1" applyProtection="1">
      <alignment horizontal="center" vertical="center"/>
    </xf>
    <xf numFmtId="0" fontId="5" fillId="3" borderId="1" xfId="0" applyFont="1" applyFill="1" applyBorder="1" applyAlignment="1" applyProtection="1">
      <alignment vertical="center"/>
    </xf>
    <xf numFmtId="0" fontId="5" fillId="4" borderId="1" xfId="0" applyFont="1" applyFill="1" applyBorder="1" applyAlignment="1" applyProtection="1">
      <alignment horizontal="center" vertical="center"/>
    </xf>
    <xf numFmtId="0" fontId="3" fillId="0" borderId="1" xfId="0" applyFont="1" applyBorder="1" applyAlignment="1" applyProtection="1">
      <alignment vertical="center"/>
    </xf>
    <xf numFmtId="44" fontId="4" fillId="0" borderId="1" xfId="0" applyNumberFormat="1" applyFont="1" applyBorder="1" applyAlignment="1" applyProtection="1">
      <alignment horizontal="center" vertical="center"/>
    </xf>
    <xf numFmtId="0" fontId="5" fillId="5" borderId="1" xfId="0" applyFont="1" applyFill="1" applyBorder="1" applyAlignment="1" applyProtection="1">
      <alignment horizontal="center" vertical="center" wrapText="1"/>
      <protection locked="0" hidden="1"/>
    </xf>
    <xf numFmtId="164" fontId="4" fillId="5" borderId="1" xfId="0" applyNumberFormat="1" applyFont="1" applyFill="1" applyBorder="1" applyAlignment="1" applyProtection="1">
      <alignment horizontal="center"/>
      <protection locked="0" hidden="1"/>
    </xf>
    <xf numFmtId="166" fontId="4" fillId="5" borderId="1" xfId="0" applyNumberFormat="1" applyFont="1" applyFill="1" applyBorder="1" applyProtection="1">
      <protection locked="0" hidden="1"/>
    </xf>
    <xf numFmtId="0" fontId="9" fillId="0" borderId="0" xfId="0" applyFont="1" applyProtection="1"/>
    <xf numFmtId="0" fontId="10" fillId="0" borderId="0" xfId="0" applyFont="1" applyProtection="1"/>
    <xf numFmtId="0" fontId="4" fillId="4" borderId="1" xfId="0"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xf>
    <xf numFmtId="0" fontId="3" fillId="0" borderId="1" xfId="0" applyFont="1" applyBorder="1" applyProtection="1"/>
    <xf numFmtId="164" fontId="3" fillId="0" borderId="1" xfId="2" applyFont="1" applyBorder="1" applyAlignment="1" applyProtection="1">
      <alignment horizontal="center" vertical="center"/>
    </xf>
    <xf numFmtId="44" fontId="3" fillId="0" borderId="1" xfId="0" applyNumberFormat="1" applyFont="1" applyBorder="1" applyAlignment="1" applyProtection="1">
      <alignment horizontal="center" vertical="center"/>
    </xf>
    <xf numFmtId="164" fontId="3" fillId="0" borderId="1" xfId="2" applyFont="1" applyFill="1" applyBorder="1" applyAlignment="1" applyProtection="1">
      <alignment horizontal="center" vertical="center"/>
    </xf>
    <xf numFmtId="44" fontId="3" fillId="0" borderId="2" xfId="0" applyNumberFormat="1" applyFont="1" applyBorder="1" applyAlignment="1" applyProtection="1">
      <alignment horizontal="center" vertical="center"/>
    </xf>
    <xf numFmtId="164" fontId="3" fillId="0" borderId="2" xfId="2" applyFont="1" applyFill="1" applyBorder="1" applyAlignment="1" applyProtection="1">
      <alignment horizontal="center" vertical="center"/>
    </xf>
    <xf numFmtId="164" fontId="3" fillId="0" borderId="2" xfId="2" applyFont="1" applyBorder="1" applyAlignment="1" applyProtection="1">
      <alignment horizontal="center" vertical="center"/>
    </xf>
    <xf numFmtId="0" fontId="4" fillId="0" borderId="1" xfId="0" applyFont="1" applyBorder="1" applyProtection="1"/>
    <xf numFmtId="0" fontId="3" fillId="0" borderId="1" xfId="0" applyFont="1" applyBorder="1" applyAlignment="1" applyProtection="1">
      <alignment horizontal="center" vertical="center"/>
    </xf>
    <xf numFmtId="0" fontId="5" fillId="4" borderId="1" xfId="0" applyFont="1" applyFill="1" applyBorder="1" applyProtection="1"/>
    <xf numFmtId="44" fontId="5" fillId="4" borderId="1" xfId="0" applyNumberFormat="1" applyFont="1" applyFill="1" applyBorder="1" applyProtection="1"/>
    <xf numFmtId="0" fontId="3" fillId="0" borderId="0" xfId="0" applyFont="1" applyAlignment="1" applyProtection="1">
      <alignment horizontal="left" vertical="center" wrapText="1"/>
    </xf>
    <xf numFmtId="0" fontId="3" fillId="0" borderId="0" xfId="0" applyFont="1" applyAlignment="1" applyProtection="1">
      <alignment wrapText="1"/>
    </xf>
    <xf numFmtId="0" fontId="3" fillId="0" borderId="0" xfId="0" applyFont="1" applyAlignment="1" applyProtection="1">
      <alignment horizontal="left" wrapText="1"/>
    </xf>
    <xf numFmtId="0" fontId="3" fillId="0" borderId="1" xfId="3" applyFont="1" applyBorder="1" applyProtection="1"/>
    <xf numFmtId="0" fontId="3" fillId="0" borderId="0" xfId="0" applyFont="1" applyAlignment="1" applyProtection="1">
      <alignment horizontal="left" wrapText="1"/>
    </xf>
    <xf numFmtId="0" fontId="3" fillId="0" borderId="0" xfId="0" applyFont="1" applyAlignment="1" applyProtection="1">
      <alignment wrapText="1"/>
    </xf>
    <xf numFmtId="0" fontId="6" fillId="3" borderId="1" xfId="0" applyFont="1" applyFill="1" applyBorder="1" applyAlignment="1" applyProtection="1">
      <alignment horizontal="left" vertical="top"/>
    </xf>
    <xf numFmtId="0" fontId="7" fillId="0" borderId="0" xfId="0" applyFont="1" applyAlignment="1" applyProtection="1">
      <alignment horizontal="center" vertical="top"/>
    </xf>
    <xf numFmtId="0" fontId="7" fillId="5" borderId="1" xfId="0" applyFont="1" applyFill="1" applyBorder="1" applyAlignment="1" applyProtection="1">
      <alignment horizontal="center" vertical="top"/>
      <protection locked="0" hidden="1"/>
    </xf>
  </cellXfs>
  <cellStyles count="4">
    <cellStyle name="Komma" xfId="1" builtinId="3"/>
    <cellStyle name="Standaard" xfId="0" builtinId="0"/>
    <cellStyle name="Standaard 11" xfId="3" xr:uid="{00000000-0005-0000-0000-000002000000}"/>
    <cellStyle name="Valuta" xfId="2" builtinId="4"/>
  </cellStyles>
  <dxfs count="0"/>
  <tableStyles count="0" defaultTableStyle="TableStyleMedium9" defaultPivotStyle="PivotStyleLight16"/>
  <colors>
    <mruColors>
      <color rgb="FFEA9922"/>
      <color rgb="FFFFCC00"/>
      <color rgb="FF2B4155"/>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7"/>
  <sheetViews>
    <sheetView showGridLines="0" zoomScaleNormal="100" workbookViewId="0">
      <selection activeCell="D20" sqref="D20"/>
    </sheetView>
  </sheetViews>
  <sheetFormatPr defaultRowHeight="12" x14ac:dyDescent="0.2"/>
  <cols>
    <col min="1" max="1" width="57.42578125" style="3" customWidth="1"/>
    <col min="2" max="2" width="20.5703125" style="3" customWidth="1"/>
    <col min="3" max="9" width="20.7109375" style="3" customWidth="1"/>
    <col min="10" max="10" width="20.5703125" style="3" customWidth="1"/>
    <col min="11" max="16" width="20.7109375" style="3" customWidth="1"/>
    <col min="17" max="16384" width="9.140625" style="3"/>
  </cols>
  <sheetData>
    <row r="1" spans="1:9" ht="18.75" x14ac:dyDescent="0.3">
      <c r="A1" s="1" t="s">
        <v>61</v>
      </c>
      <c r="B1" s="2"/>
    </row>
    <row r="2" spans="1:9" x14ac:dyDescent="0.2">
      <c r="A2" s="2"/>
      <c r="B2" s="2"/>
    </row>
    <row r="3" spans="1:9" x14ac:dyDescent="0.2">
      <c r="A3" s="4" t="s">
        <v>62</v>
      </c>
      <c r="B3" s="4"/>
    </row>
    <row r="5" spans="1:9" x14ac:dyDescent="0.2">
      <c r="A5" s="5" t="s">
        <v>0</v>
      </c>
      <c r="B5" s="6"/>
      <c r="C5" s="6"/>
      <c r="D5" s="6"/>
      <c r="E5" s="6"/>
      <c r="F5" s="6"/>
      <c r="G5" s="6"/>
      <c r="H5" s="6"/>
      <c r="I5" s="7"/>
    </row>
    <row r="6" spans="1:9" ht="24" x14ac:dyDescent="0.2">
      <c r="A6" s="8"/>
      <c r="B6" s="9" t="s">
        <v>51</v>
      </c>
      <c r="C6" s="9" t="s">
        <v>52</v>
      </c>
      <c r="D6" s="9" t="s">
        <v>53</v>
      </c>
      <c r="E6" s="9" t="s">
        <v>54</v>
      </c>
      <c r="F6" s="9" t="s">
        <v>55</v>
      </c>
      <c r="G6" s="9" t="s">
        <v>56</v>
      </c>
      <c r="H6" s="9" t="s">
        <v>57</v>
      </c>
      <c r="I6" s="10"/>
    </row>
    <row r="7" spans="1:9" x14ac:dyDescent="0.2">
      <c r="A7" s="11" t="s">
        <v>1</v>
      </c>
      <c r="B7" s="48"/>
      <c r="C7" s="48"/>
      <c r="D7" s="48"/>
      <c r="E7" s="48"/>
      <c r="F7" s="48"/>
      <c r="G7" s="48"/>
      <c r="H7" s="48"/>
      <c r="I7" s="10"/>
    </row>
    <row r="8" spans="1:9" x14ac:dyDescent="0.2">
      <c r="A8" s="11" t="s">
        <v>2</v>
      </c>
      <c r="B8" s="48"/>
      <c r="C8" s="48"/>
      <c r="D8" s="48"/>
      <c r="E8" s="48"/>
      <c r="F8" s="48"/>
      <c r="G8" s="48"/>
      <c r="H8" s="48"/>
      <c r="I8" s="10"/>
    </row>
    <row r="9" spans="1:9" x14ac:dyDescent="0.2">
      <c r="A9" s="11" t="s">
        <v>3</v>
      </c>
      <c r="B9" s="49">
        <v>0</v>
      </c>
      <c r="C9" s="49">
        <v>0</v>
      </c>
      <c r="D9" s="49">
        <v>0</v>
      </c>
      <c r="E9" s="49">
        <v>0</v>
      </c>
      <c r="F9" s="49">
        <v>0</v>
      </c>
      <c r="G9" s="49">
        <v>0</v>
      </c>
      <c r="H9" s="49">
        <v>0</v>
      </c>
      <c r="I9" s="12"/>
    </row>
    <row r="10" spans="1:9" x14ac:dyDescent="0.2">
      <c r="A10" s="11" t="s">
        <v>4</v>
      </c>
      <c r="B10" s="49">
        <v>0</v>
      </c>
      <c r="C10" s="49">
        <v>0</v>
      </c>
      <c r="D10" s="49">
        <v>0</v>
      </c>
      <c r="E10" s="49">
        <v>0</v>
      </c>
      <c r="F10" s="49">
        <v>0</v>
      </c>
      <c r="G10" s="49">
        <v>0</v>
      </c>
      <c r="H10" s="49">
        <v>0</v>
      </c>
      <c r="I10" s="12"/>
    </row>
    <row r="11" spans="1:9" x14ac:dyDescent="0.2">
      <c r="A11" s="11" t="s">
        <v>5</v>
      </c>
      <c r="B11" s="49">
        <v>0</v>
      </c>
      <c r="C11" s="49">
        <v>0</v>
      </c>
      <c r="D11" s="49">
        <v>0</v>
      </c>
      <c r="E11" s="49">
        <v>0</v>
      </c>
      <c r="F11" s="49">
        <v>0</v>
      </c>
      <c r="G11" s="49">
        <v>0</v>
      </c>
      <c r="H11" s="49">
        <v>0</v>
      </c>
      <c r="I11" s="12"/>
    </row>
    <row r="12" spans="1:9" x14ac:dyDescent="0.2">
      <c r="A12" s="13" t="s">
        <v>6</v>
      </c>
      <c r="B12" s="14" t="s">
        <v>7</v>
      </c>
      <c r="C12" s="14" t="s">
        <v>8</v>
      </c>
      <c r="D12" s="14" t="s">
        <v>9</v>
      </c>
      <c r="E12" s="15"/>
    </row>
    <row r="13" spans="1:9" x14ac:dyDescent="0.2">
      <c r="A13" s="16" t="s">
        <v>10</v>
      </c>
      <c r="B13" s="50">
        <v>0</v>
      </c>
      <c r="C13" s="50">
        <v>0</v>
      </c>
      <c r="D13" s="50">
        <v>0</v>
      </c>
      <c r="E13" s="17"/>
    </row>
    <row r="14" spans="1:9" x14ac:dyDescent="0.2">
      <c r="A14" s="18"/>
      <c r="B14" s="19"/>
      <c r="C14" s="19"/>
      <c r="D14" s="19"/>
      <c r="E14" s="20"/>
    </row>
    <row r="16" spans="1:9" x14ac:dyDescent="0.2">
      <c r="A16" s="3" t="s">
        <v>43</v>
      </c>
      <c r="F16" s="21"/>
    </row>
    <row r="18" spans="1:16" x14ac:dyDescent="0.2">
      <c r="A18" s="22" t="s">
        <v>46</v>
      </c>
      <c r="B18" s="5"/>
      <c r="C18" s="5"/>
      <c r="D18" s="5"/>
      <c r="E18" s="5"/>
      <c r="F18" s="5"/>
      <c r="G18" s="5"/>
      <c r="H18" s="5"/>
    </row>
    <row r="19" spans="1:16" x14ac:dyDescent="0.2">
      <c r="A19" s="23" t="s">
        <v>14</v>
      </c>
      <c r="B19" s="24" t="s">
        <v>47</v>
      </c>
      <c r="C19" s="25" t="s">
        <v>44</v>
      </c>
      <c r="D19" s="24" t="s">
        <v>48</v>
      </c>
      <c r="E19" s="25" t="s">
        <v>44</v>
      </c>
      <c r="F19" s="25" t="s">
        <v>15</v>
      </c>
      <c r="G19" s="25" t="s">
        <v>44</v>
      </c>
      <c r="H19" s="26" t="s">
        <v>16</v>
      </c>
    </row>
    <row r="20" spans="1:16" ht="27" customHeight="1" x14ac:dyDescent="0.2">
      <c r="A20" s="27" t="s">
        <v>50</v>
      </c>
      <c r="B20" s="28">
        <v>1942500</v>
      </c>
      <c r="C20" s="29">
        <f>B20*$B$13</f>
        <v>0</v>
      </c>
      <c r="D20" s="28">
        <v>802200</v>
      </c>
      <c r="E20" s="29">
        <f>D20*$C$13</f>
        <v>0</v>
      </c>
      <c r="F20" s="28">
        <f>(B20+D20)*0.05</f>
        <v>137235</v>
      </c>
      <c r="G20" s="29">
        <f>F20*$D$13</f>
        <v>0</v>
      </c>
      <c r="H20" s="30">
        <f>C20+E20+G20</f>
        <v>0</v>
      </c>
    </row>
    <row r="21" spans="1:16" x14ac:dyDescent="0.2">
      <c r="A21" s="31" t="s">
        <v>17</v>
      </c>
      <c r="B21" s="32">
        <f>SUM(B20:B20)</f>
        <v>1942500</v>
      </c>
      <c r="C21" s="33">
        <f>SUM(C20:C20)</f>
        <v>0</v>
      </c>
      <c r="D21" s="32">
        <f>SUM(D20:D20)</f>
        <v>802200</v>
      </c>
      <c r="E21" s="33">
        <f>SUM(E20:E20)</f>
        <v>0</v>
      </c>
      <c r="F21" s="33"/>
      <c r="G21" s="33">
        <f>SUM(G20:G20)</f>
        <v>0</v>
      </c>
      <c r="H21" s="34">
        <f>C21+E21+G21</f>
        <v>0</v>
      </c>
    </row>
    <row r="23" spans="1:16" x14ac:dyDescent="0.2">
      <c r="A23" s="5" t="s">
        <v>49</v>
      </c>
      <c r="B23" s="5"/>
      <c r="C23" s="5"/>
      <c r="D23" s="5"/>
      <c r="E23" s="5"/>
      <c r="F23" s="5"/>
      <c r="G23" s="5"/>
      <c r="H23" s="5"/>
      <c r="I23" s="5"/>
      <c r="J23" s="5"/>
      <c r="K23" s="5"/>
      <c r="L23" s="5"/>
      <c r="M23" s="5"/>
      <c r="N23" s="5"/>
      <c r="O23" s="5"/>
      <c r="P23" s="5"/>
    </row>
    <row r="24" spans="1:16" x14ac:dyDescent="0.2">
      <c r="A24" s="23" t="s">
        <v>14</v>
      </c>
      <c r="B24" s="35" t="s">
        <v>18</v>
      </c>
      <c r="C24" s="25" t="s">
        <v>44</v>
      </c>
      <c r="D24" s="35" t="s">
        <v>19</v>
      </c>
      <c r="E24" s="25" t="s">
        <v>44</v>
      </c>
      <c r="F24" s="35" t="s">
        <v>20</v>
      </c>
      <c r="G24" s="25" t="s">
        <v>44</v>
      </c>
      <c r="H24" s="35" t="s">
        <v>21</v>
      </c>
      <c r="I24" s="25" t="s">
        <v>44</v>
      </c>
      <c r="J24" s="35" t="s">
        <v>58</v>
      </c>
      <c r="K24" s="25" t="s">
        <v>44</v>
      </c>
      <c r="L24" s="35" t="s">
        <v>59</v>
      </c>
      <c r="M24" s="25" t="s">
        <v>44</v>
      </c>
      <c r="N24" s="35" t="s">
        <v>60</v>
      </c>
      <c r="O24" s="25" t="s">
        <v>44</v>
      </c>
      <c r="P24" s="26" t="s">
        <v>16</v>
      </c>
    </row>
    <row r="25" spans="1:16" ht="27" customHeight="1" x14ac:dyDescent="0.2">
      <c r="A25" s="36" t="str">
        <f>A20</f>
        <v>Stichting Andreas College</v>
      </c>
      <c r="B25" s="37">
        <v>1</v>
      </c>
      <c r="C25" s="29">
        <f>B25*$B$9*12</f>
        <v>0</v>
      </c>
      <c r="D25" s="37">
        <v>1</v>
      </c>
      <c r="E25" s="29">
        <f>D25*$C$9*12</f>
        <v>0</v>
      </c>
      <c r="F25" s="37">
        <v>2</v>
      </c>
      <c r="G25" s="29">
        <f>F25*$D$9*12</f>
        <v>0</v>
      </c>
      <c r="H25" s="37">
        <v>5</v>
      </c>
      <c r="I25" s="29">
        <f>E9*H25*12</f>
        <v>0</v>
      </c>
      <c r="J25" s="37">
        <v>5</v>
      </c>
      <c r="K25" s="29">
        <f>F9*J25*12</f>
        <v>0</v>
      </c>
      <c r="L25" s="37">
        <v>5</v>
      </c>
      <c r="M25" s="29">
        <f>G9*L25*12</f>
        <v>0</v>
      </c>
      <c r="N25" s="38">
        <v>6</v>
      </c>
      <c r="O25" s="29">
        <f>N25*$H$9*12</f>
        <v>0</v>
      </c>
      <c r="P25" s="39">
        <f>C25+E25+G25+I25+K25+M25+O25</f>
        <v>0</v>
      </c>
    </row>
    <row r="26" spans="1:16" x14ac:dyDescent="0.2">
      <c r="A26" s="40" t="s">
        <v>17</v>
      </c>
      <c r="B26" s="35">
        <f t="shared" ref="B26:P26" si="0">SUM(B25:B25)</f>
        <v>1</v>
      </c>
      <c r="C26" s="41">
        <f t="shared" si="0"/>
        <v>0</v>
      </c>
      <c r="D26" s="35">
        <f t="shared" si="0"/>
        <v>1</v>
      </c>
      <c r="E26" s="41">
        <f t="shared" si="0"/>
        <v>0</v>
      </c>
      <c r="F26" s="35">
        <f t="shared" si="0"/>
        <v>2</v>
      </c>
      <c r="G26" s="41">
        <f t="shared" si="0"/>
        <v>0</v>
      </c>
      <c r="H26" s="41"/>
      <c r="I26" s="41">
        <f>SUM(I25)</f>
        <v>0</v>
      </c>
      <c r="J26" s="41"/>
      <c r="K26" s="41">
        <f>SUM(K25)</f>
        <v>0</v>
      </c>
      <c r="L26" s="41"/>
      <c r="M26" s="41">
        <f>SUM(M25)</f>
        <v>0</v>
      </c>
      <c r="N26" s="35">
        <f t="shared" si="0"/>
        <v>6</v>
      </c>
      <c r="O26" s="42">
        <f t="shared" si="0"/>
        <v>0</v>
      </c>
      <c r="P26" s="43">
        <f t="shared" si="0"/>
        <v>0</v>
      </c>
    </row>
    <row r="27" spans="1:16" x14ac:dyDescent="0.2">
      <c r="B27" s="2"/>
      <c r="C27" s="2"/>
      <c r="D27" s="2"/>
      <c r="E27" s="2"/>
      <c r="F27" s="2"/>
      <c r="G27" s="2"/>
      <c r="H27" s="2"/>
      <c r="I27" s="2"/>
      <c r="J27" s="2"/>
      <c r="K27" s="2"/>
      <c r="L27" s="2"/>
      <c r="M27" s="2"/>
      <c r="N27" s="2"/>
    </row>
    <row r="28" spans="1:16" x14ac:dyDescent="0.2">
      <c r="A28" s="5" t="s">
        <v>22</v>
      </c>
      <c r="B28" s="5"/>
      <c r="C28" s="5"/>
      <c r="D28" s="5"/>
      <c r="E28" s="5"/>
      <c r="F28" s="5"/>
      <c r="G28" s="5"/>
      <c r="H28" s="5"/>
      <c r="I28" s="5"/>
      <c r="J28" s="5"/>
      <c r="K28" s="5"/>
      <c r="L28" s="5"/>
      <c r="M28" s="5"/>
      <c r="N28" s="5"/>
      <c r="O28" s="5"/>
      <c r="P28" s="5"/>
    </row>
    <row r="29" spans="1:16" x14ac:dyDescent="0.2">
      <c r="A29" s="23" t="s">
        <v>14</v>
      </c>
      <c r="B29" s="35" t="s">
        <v>18</v>
      </c>
      <c r="C29" s="25" t="s">
        <v>44</v>
      </c>
      <c r="D29" s="35" t="s">
        <v>19</v>
      </c>
      <c r="E29" s="25" t="s">
        <v>44</v>
      </c>
      <c r="F29" s="35" t="s">
        <v>20</v>
      </c>
      <c r="G29" s="25" t="s">
        <v>44</v>
      </c>
      <c r="H29" s="25"/>
      <c r="I29" s="25"/>
      <c r="J29" s="25"/>
      <c r="K29" s="25"/>
      <c r="L29" s="25"/>
      <c r="M29" s="25"/>
      <c r="N29" s="35" t="s">
        <v>21</v>
      </c>
      <c r="O29" s="25" t="s">
        <v>44</v>
      </c>
      <c r="P29" s="26" t="s">
        <v>16</v>
      </c>
    </row>
    <row r="30" spans="1:16" ht="27" customHeight="1" x14ac:dyDescent="0.2">
      <c r="A30" s="36" t="str">
        <f>A20</f>
        <v>Stichting Andreas College</v>
      </c>
      <c r="B30" s="37">
        <f>B25</f>
        <v>1</v>
      </c>
      <c r="C30" s="29">
        <f>B30*$B$10*12</f>
        <v>0</v>
      </c>
      <c r="D30" s="37">
        <f>D25</f>
        <v>1</v>
      </c>
      <c r="E30" s="29">
        <f>D30*$C$10*12</f>
        <v>0</v>
      </c>
      <c r="F30" s="37">
        <f>F25</f>
        <v>2</v>
      </c>
      <c r="G30" s="29">
        <f>F30*$D$10*12</f>
        <v>0</v>
      </c>
      <c r="H30" s="37">
        <f>H25</f>
        <v>5</v>
      </c>
      <c r="I30" s="29">
        <f>E10*H30*12</f>
        <v>0</v>
      </c>
      <c r="J30" s="37">
        <f>J25</f>
        <v>5</v>
      </c>
      <c r="K30" s="29">
        <f>F10*J30*12</f>
        <v>0</v>
      </c>
      <c r="L30" s="37">
        <f>L25</f>
        <v>5</v>
      </c>
      <c r="M30" s="29">
        <f>G10*L30*12</f>
        <v>0</v>
      </c>
      <c r="N30" s="38">
        <f>N25</f>
        <v>6</v>
      </c>
      <c r="O30" s="29">
        <f>N30*$H$10*12</f>
        <v>0</v>
      </c>
      <c r="P30" s="39">
        <f>C30+E30+G30+I30+K30+M30+O30</f>
        <v>0</v>
      </c>
    </row>
    <row r="31" spans="1:16" x14ac:dyDescent="0.2">
      <c r="A31" s="40" t="s">
        <v>17</v>
      </c>
      <c r="B31" s="35">
        <f t="shared" ref="B31:P31" si="1">SUM(B30:B30)</f>
        <v>1</v>
      </c>
      <c r="C31" s="41">
        <f t="shared" si="1"/>
        <v>0</v>
      </c>
      <c r="D31" s="35">
        <f t="shared" si="1"/>
        <v>1</v>
      </c>
      <c r="E31" s="41">
        <f t="shared" si="1"/>
        <v>0</v>
      </c>
      <c r="F31" s="35">
        <f t="shared" si="1"/>
        <v>2</v>
      </c>
      <c r="G31" s="41">
        <f t="shared" si="1"/>
        <v>0</v>
      </c>
      <c r="H31" s="41"/>
      <c r="I31" s="41">
        <f>SUM(I30)</f>
        <v>0</v>
      </c>
      <c r="J31" s="41"/>
      <c r="K31" s="41">
        <f>SUM(K30)</f>
        <v>0</v>
      </c>
      <c r="L31" s="41"/>
      <c r="M31" s="41">
        <f>SUM(M30)</f>
        <v>0</v>
      </c>
      <c r="N31" s="35">
        <f t="shared" si="1"/>
        <v>6</v>
      </c>
      <c r="O31" s="41">
        <f t="shared" si="1"/>
        <v>0</v>
      </c>
      <c r="P31" s="43">
        <f t="shared" si="1"/>
        <v>0</v>
      </c>
    </row>
    <row r="32" spans="1:16" x14ac:dyDescent="0.2">
      <c r="B32" s="2"/>
      <c r="C32" s="2"/>
      <c r="D32" s="2"/>
      <c r="E32" s="2"/>
      <c r="F32" s="2"/>
      <c r="G32" s="2"/>
      <c r="H32" s="2"/>
      <c r="I32" s="2"/>
      <c r="J32" s="2"/>
      <c r="K32" s="2"/>
      <c r="L32" s="2"/>
      <c r="M32" s="2"/>
      <c r="N32" s="2"/>
    </row>
    <row r="33" spans="1:16" x14ac:dyDescent="0.2">
      <c r="A33" s="5" t="s">
        <v>23</v>
      </c>
      <c r="B33" s="44"/>
      <c r="C33" s="44"/>
      <c r="D33" s="44"/>
      <c r="E33" s="44"/>
      <c r="F33" s="44"/>
      <c r="G33" s="44"/>
      <c r="H33" s="44"/>
      <c r="I33" s="44"/>
      <c r="J33" s="44"/>
      <c r="K33" s="44"/>
      <c r="L33" s="44"/>
      <c r="M33" s="44"/>
      <c r="N33" s="44"/>
      <c r="O33" s="44"/>
      <c r="P33" s="44"/>
    </row>
    <row r="34" spans="1:16" x14ac:dyDescent="0.2">
      <c r="A34" s="23" t="s">
        <v>14</v>
      </c>
      <c r="B34" s="35" t="s">
        <v>18</v>
      </c>
      <c r="C34" s="35" t="s">
        <v>24</v>
      </c>
      <c r="D34" s="35" t="s">
        <v>19</v>
      </c>
      <c r="E34" s="35" t="s">
        <v>24</v>
      </c>
      <c r="F34" s="35" t="s">
        <v>20</v>
      </c>
      <c r="G34" s="35" t="s">
        <v>24</v>
      </c>
      <c r="H34" s="35"/>
      <c r="I34" s="35"/>
      <c r="J34" s="35"/>
      <c r="K34" s="35"/>
      <c r="L34" s="35"/>
      <c r="M34" s="35"/>
      <c r="N34" s="35" t="s">
        <v>21</v>
      </c>
      <c r="O34" s="25" t="s">
        <v>44</v>
      </c>
      <c r="P34" s="45" t="s">
        <v>17</v>
      </c>
    </row>
    <row r="35" spans="1:16" ht="27" customHeight="1" x14ac:dyDescent="0.2">
      <c r="A35" s="46" t="str">
        <f>A20</f>
        <v>Stichting Andreas College</v>
      </c>
      <c r="B35" s="37">
        <f>B25</f>
        <v>1</v>
      </c>
      <c r="C35" s="29">
        <f>B35*$B$11</f>
        <v>0</v>
      </c>
      <c r="D35" s="37">
        <f>D25</f>
        <v>1</v>
      </c>
      <c r="E35" s="29">
        <f>D35*$C$11</f>
        <v>0</v>
      </c>
      <c r="F35" s="37">
        <f>F25</f>
        <v>2</v>
      </c>
      <c r="G35" s="29">
        <f>F35*$D$11</f>
        <v>0</v>
      </c>
      <c r="H35" s="37">
        <f>H25</f>
        <v>5</v>
      </c>
      <c r="I35" s="29">
        <f>E11*H35</f>
        <v>0</v>
      </c>
      <c r="J35" s="37">
        <f>J25</f>
        <v>5</v>
      </c>
      <c r="K35" s="29">
        <f>F11*J35</f>
        <v>0</v>
      </c>
      <c r="L35" s="37">
        <f>L25</f>
        <v>5</v>
      </c>
      <c r="M35" s="29">
        <f>G11*L35</f>
        <v>0</v>
      </c>
      <c r="N35" s="38">
        <f>N25</f>
        <v>6</v>
      </c>
      <c r="O35" s="29">
        <f>N35*$H$11</f>
        <v>0</v>
      </c>
      <c r="P35" s="47">
        <f>C35+E35+G35+I35+K35+M35+O35</f>
        <v>0</v>
      </c>
    </row>
    <row r="36" spans="1:16" x14ac:dyDescent="0.2">
      <c r="A36" s="40" t="s">
        <v>17</v>
      </c>
      <c r="B36" s="35">
        <f t="shared" ref="B36:P36" si="2">SUM(B35:B35)</f>
        <v>1</v>
      </c>
      <c r="C36" s="41">
        <f t="shared" si="2"/>
        <v>0</v>
      </c>
      <c r="D36" s="35">
        <f t="shared" si="2"/>
        <v>1</v>
      </c>
      <c r="E36" s="41">
        <f t="shared" si="2"/>
        <v>0</v>
      </c>
      <c r="F36" s="35">
        <f t="shared" si="2"/>
        <v>2</v>
      </c>
      <c r="G36" s="41">
        <f t="shared" si="2"/>
        <v>0</v>
      </c>
      <c r="H36" s="41"/>
      <c r="I36" s="41">
        <f>SUM(I35)</f>
        <v>0</v>
      </c>
      <c r="J36" s="41"/>
      <c r="K36" s="41">
        <f>SUM(K35)</f>
        <v>0</v>
      </c>
      <c r="L36" s="41"/>
      <c r="M36" s="41">
        <f>SUM(M35)</f>
        <v>0</v>
      </c>
      <c r="N36" s="35">
        <f t="shared" si="2"/>
        <v>6</v>
      </c>
      <c r="O36" s="41">
        <f t="shared" si="2"/>
        <v>0</v>
      </c>
      <c r="P36" s="43">
        <f t="shared" si="2"/>
        <v>0</v>
      </c>
    </row>
    <row r="37" spans="1:16" x14ac:dyDescent="0.2">
      <c r="B37" s="2"/>
      <c r="C37" s="2"/>
      <c r="D37" s="2"/>
      <c r="E37" s="2"/>
      <c r="F37" s="2"/>
    </row>
  </sheetData>
  <sheetProtection algorithmName="SHA-512" hashValue="luIMD2Vv6OX/msjUxFlwF9pDNVLrVIYcwK0JAVzcJCBuvmbxG16HotWR3N1LHRf2rqi2QgrdWy1Sk4msrJ5emA==" saltValue="YZZkZA2wWCII0+4oy9zZ0g==" spinCount="100000" sheet="1" objects="1" scenarios="1" autoFilter="0"/>
  <pageMargins left="0.70866141732283472" right="0.70866141732283472" top="0.74803149606299213" bottom="0.74803149606299213" header="0.31496062992125984" footer="0.31496062992125984"/>
  <pageSetup paperSize="9" scale="55" orientation="landscape" r:id="rId1"/>
  <rowBreaks count="1" manualBreakCount="1">
    <brk id="1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8"/>
  <sheetViews>
    <sheetView showGridLines="0" tabSelected="1" zoomScaleNormal="100" workbookViewId="0">
      <selection activeCell="B11" sqref="B11"/>
    </sheetView>
  </sheetViews>
  <sheetFormatPr defaultRowHeight="12" x14ac:dyDescent="0.2"/>
  <cols>
    <col min="1" max="1" width="44.85546875" style="3" customWidth="1"/>
    <col min="2" max="2" width="23" style="3" customWidth="1"/>
    <col min="3" max="3" width="21.140625" style="3" customWidth="1"/>
    <col min="4" max="4" width="28.140625" style="3" customWidth="1"/>
    <col min="5" max="5" width="21.7109375" style="3" customWidth="1"/>
    <col min="6" max="6" width="21.7109375" style="3" bestFit="1" customWidth="1"/>
    <col min="7" max="16384" width="9.140625" style="3"/>
  </cols>
  <sheetData>
    <row r="1" spans="1:5" s="52" customFormat="1" ht="21" x14ac:dyDescent="0.35">
      <c r="A1" s="51" t="s">
        <v>42</v>
      </c>
      <c r="B1" s="51"/>
      <c r="C1" s="51"/>
    </row>
    <row r="2" spans="1:5" x14ac:dyDescent="0.2">
      <c r="A2" s="2"/>
      <c r="B2" s="2"/>
      <c r="C2" s="2"/>
    </row>
    <row r="3" spans="1:5" x14ac:dyDescent="0.2">
      <c r="A3" s="4" t="s">
        <v>63</v>
      </c>
    </row>
    <row r="5" spans="1:5" x14ac:dyDescent="0.2">
      <c r="A5" s="5" t="s">
        <v>25</v>
      </c>
      <c r="B5" s="5"/>
      <c r="C5" s="5"/>
      <c r="D5" s="5"/>
    </row>
    <row r="6" spans="1:5" x14ac:dyDescent="0.2">
      <c r="A6" s="23" t="s">
        <v>26</v>
      </c>
      <c r="B6" s="53" t="s">
        <v>44</v>
      </c>
      <c r="C6" s="54" t="s">
        <v>24</v>
      </c>
      <c r="D6" s="54" t="s">
        <v>27</v>
      </c>
    </row>
    <row r="7" spans="1:5" x14ac:dyDescent="0.2">
      <c r="A7" s="55" t="s">
        <v>28</v>
      </c>
      <c r="B7" s="56">
        <f>Kosten!P26</f>
        <v>0</v>
      </c>
      <c r="C7" s="57"/>
      <c r="D7" s="58">
        <f>B7*5</f>
        <v>0</v>
      </c>
    </row>
    <row r="8" spans="1:5" x14ac:dyDescent="0.2">
      <c r="A8" s="55" t="s">
        <v>29</v>
      </c>
      <c r="B8" s="56">
        <f>Kosten!P31</f>
        <v>0</v>
      </c>
      <c r="C8" s="59"/>
      <c r="D8" s="60">
        <f>B8*7</f>
        <v>0</v>
      </c>
    </row>
    <row r="9" spans="1:5" x14ac:dyDescent="0.2">
      <c r="A9" s="55" t="s">
        <v>23</v>
      </c>
      <c r="B9" s="56"/>
      <c r="C9" s="59">
        <f>Kosten!P36</f>
        <v>0</v>
      </c>
      <c r="D9" s="61">
        <f>C9</f>
        <v>0</v>
      </c>
    </row>
    <row r="10" spans="1:5" x14ac:dyDescent="0.2">
      <c r="A10" s="23" t="s">
        <v>30</v>
      </c>
      <c r="B10" s="53" t="s">
        <v>44</v>
      </c>
      <c r="C10" s="54"/>
      <c r="D10" s="54"/>
    </row>
    <row r="11" spans="1:5" x14ac:dyDescent="0.2">
      <c r="A11" s="62" t="s">
        <v>31</v>
      </c>
      <c r="B11" s="56">
        <f>Kosten!H21</f>
        <v>0</v>
      </c>
      <c r="C11" s="63"/>
      <c r="D11" s="56">
        <f>B11*7</f>
        <v>0</v>
      </c>
    </row>
    <row r="13" spans="1:5" x14ac:dyDescent="0.2">
      <c r="A13" s="64" t="s">
        <v>32</v>
      </c>
      <c r="B13" s="64"/>
      <c r="C13" s="64"/>
      <c r="D13" s="65">
        <f>SUM(D7:D11)</f>
        <v>0</v>
      </c>
    </row>
    <row r="15" spans="1:5" ht="27" customHeight="1" x14ac:dyDescent="0.2">
      <c r="A15" s="66" t="s">
        <v>33</v>
      </c>
      <c r="B15" s="66"/>
      <c r="C15" s="66"/>
      <c r="D15" s="66"/>
      <c r="E15" s="67"/>
    </row>
    <row r="16" spans="1:5" x14ac:dyDescent="0.2">
      <c r="A16" s="68"/>
      <c r="B16" s="68"/>
      <c r="C16" s="68"/>
      <c r="D16" s="68"/>
      <c r="E16" s="67"/>
    </row>
    <row r="17" spans="1:5" x14ac:dyDescent="0.2">
      <c r="A17" s="5" t="s">
        <v>34</v>
      </c>
      <c r="B17" s="6" t="s">
        <v>35</v>
      </c>
      <c r="C17" s="6" t="s">
        <v>36</v>
      </c>
      <c r="D17" s="68"/>
      <c r="E17" s="67"/>
    </row>
    <row r="18" spans="1:5" x14ac:dyDescent="0.2">
      <c r="A18" s="69" t="s">
        <v>37</v>
      </c>
      <c r="B18" s="49">
        <v>0</v>
      </c>
      <c r="C18" s="49">
        <v>0</v>
      </c>
      <c r="D18" s="68"/>
      <c r="E18" s="67"/>
    </row>
    <row r="19" spans="1:5" x14ac:dyDescent="0.2">
      <c r="A19" s="69" t="s">
        <v>38</v>
      </c>
      <c r="B19" s="49">
        <v>0</v>
      </c>
      <c r="C19" s="49">
        <v>0</v>
      </c>
      <c r="D19" s="70"/>
      <c r="E19" s="71"/>
    </row>
    <row r="20" spans="1:5" x14ac:dyDescent="0.2">
      <c r="A20" s="69" t="s">
        <v>39</v>
      </c>
      <c r="B20" s="49">
        <v>0</v>
      </c>
      <c r="C20" s="49">
        <v>0</v>
      </c>
      <c r="D20" s="68"/>
      <c r="E20" s="67"/>
    </row>
    <row r="21" spans="1:5" x14ac:dyDescent="0.2">
      <c r="A21" s="69" t="s">
        <v>40</v>
      </c>
      <c r="B21" s="49">
        <v>0</v>
      </c>
      <c r="C21" s="49">
        <v>0</v>
      </c>
      <c r="D21" s="68"/>
      <c r="E21" s="67"/>
    </row>
    <row r="22" spans="1:5" x14ac:dyDescent="0.2">
      <c r="A22" s="69" t="s">
        <v>41</v>
      </c>
      <c r="B22" s="49">
        <v>0</v>
      </c>
      <c r="C22" s="49">
        <v>0</v>
      </c>
      <c r="D22" s="68"/>
      <c r="E22" s="67"/>
    </row>
    <row r="25" spans="1:5" x14ac:dyDescent="0.2">
      <c r="A25" s="72" t="s">
        <v>45</v>
      </c>
      <c r="B25" s="74"/>
      <c r="C25" s="74"/>
      <c r="D25" s="74"/>
      <c r="E25" s="73"/>
    </row>
    <row r="26" spans="1:5" x14ac:dyDescent="0.2">
      <c r="A26" s="72" t="s">
        <v>11</v>
      </c>
      <c r="B26" s="74"/>
      <c r="C26" s="74"/>
      <c r="D26" s="74"/>
      <c r="E26" s="73"/>
    </row>
    <row r="27" spans="1:5" ht="48" customHeight="1" x14ac:dyDescent="0.2">
      <c r="A27" s="72" t="s">
        <v>12</v>
      </c>
      <c r="B27" s="74"/>
      <c r="C27" s="74"/>
      <c r="D27" s="74"/>
      <c r="E27" s="73"/>
    </row>
    <row r="28" spans="1:5" x14ac:dyDescent="0.2">
      <c r="A28" s="72" t="s">
        <v>13</v>
      </c>
      <c r="B28" s="74"/>
      <c r="C28" s="74"/>
      <c r="D28" s="74"/>
      <c r="E28" s="73"/>
    </row>
  </sheetData>
  <sheetProtection algorithmName="SHA-512" hashValue="vAopkutsR7Hzr68GkUculMJxFeWJ6G3YWgpNnShHr3/brp/AM3zHFlDZe6t+C5zZ06uWVKol7budLr0kkaIyxw==" saltValue="mHI2EjLdZXNNt6U9lt2uEg==" spinCount="100000" sheet="1" objects="1" scenarios="1"/>
  <mergeCells count="6">
    <mergeCell ref="B28:D28"/>
    <mergeCell ref="B25:D25"/>
    <mergeCell ref="B26:D26"/>
    <mergeCell ref="B27:D27"/>
    <mergeCell ref="A15:D15"/>
    <mergeCell ref="D19:E19"/>
  </mergeCells>
  <pageMargins left="0.7" right="0.7" top="0.75" bottom="0.75" header="0.3" footer="0.3"/>
  <pageSetup paperSize="9" scale="8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114c60293a0dcdcdf14e358d1002c96b">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8b4f3eefbf72db6bbb9b760dfbfc13b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C6A55B-ACC8-45F7-96FA-A943162CB0F8}">
  <ds:schemaRef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d152f7fd-8338-41e5-aceb-a4e06b4f6e6e"/>
    <ds:schemaRef ds:uri="http://purl.org/dc/terms/"/>
    <ds:schemaRef ds:uri="5d807127-6dfe-4777-9fc9-8a2ccfc388c3"/>
    <ds:schemaRef ds:uri="46c995e6-7f53-48aa-a5ad-a9d38912b46a"/>
    <ds:schemaRef ds:uri="4f7a1ba3-2415-40f8-897f-cbc9e8918319"/>
    <ds:schemaRef ds:uri="e7fee12f-7364-4350-a58e-b9a3dabb10bc"/>
  </ds:schemaRefs>
</ds:datastoreItem>
</file>

<file path=customXml/itemProps2.xml><?xml version="1.0" encoding="utf-8"?>
<ds:datastoreItem xmlns:ds="http://schemas.openxmlformats.org/officeDocument/2006/customXml" ds:itemID="{B7D29418-6B2A-4135-9083-89E2CC3A0E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A2DA94-6241-43FF-8242-5C92F90F42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Kosten</vt:lpstr>
      <vt:lpstr>Totaal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Prijzenblad.xlsx</dc:title>
  <dc:subject/>
  <dc:creator>jeroen</dc:creator>
  <cp:keywords/>
  <dc:description/>
  <cp:lastModifiedBy>Elke Kienhuis | Inkada Inkoop &amp; Advies</cp:lastModifiedBy>
  <cp:revision/>
  <dcterms:created xsi:type="dcterms:W3CDTF">2010-11-09T10:42:38Z</dcterms:created>
  <dcterms:modified xsi:type="dcterms:W3CDTF">2025-10-06T15:04:33Z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