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am Sociaal &amp; Cultureel\IJsselstein\IBMN-2025-IJS-KB-002 Brugwachters\03 Programma van eisen\"/>
    </mc:Choice>
  </mc:AlternateContent>
  <xr:revisionPtr revIDLastSave="0" documentId="13_ncr:1_{9FC27215-99EE-4D1B-8209-C13402C4201A}" xr6:coauthVersionLast="36" xr6:coauthVersionMax="36" xr10:uidLastSave="{00000000-0000-0000-0000-000000000000}"/>
  <bookViews>
    <workbookView xWindow="-12" yWindow="6348" windowWidth="14892" windowHeight="8496" xr2:uid="{00000000-000D-0000-FFFF-FFFF00000000}"/>
  </bookViews>
  <sheets>
    <sheet name="Inschrijfsom" sheetId="30" r:id="rId1"/>
    <sheet name="Kwaliteit" sheetId="32" r:id="rId2"/>
  </sheets>
  <externalReferences>
    <externalReference r:id="rId3"/>
    <externalReference r:id="rId4"/>
  </externalReferences>
  <definedNames>
    <definedName name="_xlnm.Print_Area" localSheetId="0">Inschrijfsom!$A$1:$I$25</definedName>
    <definedName name="afschrijvingC">'[1]Key param'!$C$16</definedName>
    <definedName name="afschrijvingMemb">'[1]Key param'!$C$18</definedName>
    <definedName name="afschrijvingsmethode">'[1]Key param'!$D$19</definedName>
    <definedName name="afschrijvingWE">'[1]Key param'!$C$17</definedName>
    <definedName name="onderhoudC">'[1]Key param'!$C$20</definedName>
    <definedName name="onderhoudme">'[1]Key param'!$C$21</definedName>
    <definedName name="rente">[2]kapitaalslasten!$B$2</definedName>
  </definedNames>
  <calcPr calcId="191029" concurrentCalc="0"/>
</workbook>
</file>

<file path=xl/calcChain.xml><?xml version="1.0" encoding="utf-8"?>
<calcChain xmlns="http://schemas.openxmlformats.org/spreadsheetml/2006/main">
  <c r="E4" i="30" l="1"/>
  <c r="E18" i="30"/>
  <c r="F18" i="30"/>
  <c r="H18" i="30"/>
  <c r="E8" i="30"/>
  <c r="E7" i="30"/>
  <c r="E6" i="30"/>
  <c r="E5" i="30"/>
  <c r="E19" i="30"/>
  <c r="F19" i="30"/>
  <c r="F14" i="30"/>
  <c r="L3" i="32"/>
  <c r="J3" i="32"/>
  <c r="H3" i="32"/>
  <c r="F3" i="32"/>
  <c r="D3" i="32"/>
  <c r="D4" i="30"/>
  <c r="D5" i="30"/>
  <c r="D6" i="30"/>
  <c r="D7" i="30"/>
  <c r="D8" i="30"/>
  <c r="B18" i="30"/>
  <c r="B19" i="30"/>
  <c r="B20" i="30"/>
  <c r="B21" i="30"/>
  <c r="B22" i="30"/>
  <c r="E21" i="30"/>
  <c r="E22" i="30"/>
  <c r="E20" i="30"/>
  <c r="F22" i="30"/>
  <c r="H22" i="30"/>
  <c r="F20" i="30"/>
  <c r="H20" i="30"/>
  <c r="F21" i="30"/>
  <c r="H21" i="30"/>
  <c r="H19" i="30"/>
  <c r="I22" i="30"/>
  <c r="G20" i="30"/>
  <c r="G22" i="30"/>
  <c r="G21" i="30"/>
  <c r="G18" i="30"/>
  <c r="G19" i="30"/>
  <c r="I21" i="30"/>
  <c r="I18" i="30"/>
  <c r="I19" i="30"/>
  <c r="I20" i="30"/>
</calcChain>
</file>

<file path=xl/sharedStrings.xml><?xml version="1.0" encoding="utf-8"?>
<sst xmlns="http://schemas.openxmlformats.org/spreadsheetml/2006/main" count="42" uniqueCount="21">
  <si>
    <t>C</t>
  </si>
  <si>
    <t>E</t>
  </si>
  <si>
    <t>A</t>
  </si>
  <si>
    <t>B</t>
  </si>
  <si>
    <t>D</t>
  </si>
  <si>
    <t xml:space="preserve"> Belang in € ==&gt;</t>
  </si>
  <si>
    <t>BEREKENING meerwaarde  ==&gt;</t>
  </si>
  <si>
    <t>De laagste Evaluatie-prijs wint</t>
  </si>
  <si>
    <t>rangorde</t>
  </si>
  <si>
    <t>Totaal extra kwaliteit</t>
  </si>
  <si>
    <t>INSCHRIJVER</t>
  </si>
  <si>
    <t>Aanneemsom</t>
  </si>
  <si>
    <t>Meerwaarde bij maximale score</t>
  </si>
  <si>
    <t xml:space="preserve"> </t>
  </si>
  <si>
    <t>BEOORDELINGSFACTOREN:</t>
  </si>
  <si>
    <t xml:space="preserve">
</t>
  </si>
  <si>
    <t>Totaal v/d berekende 
meerwaarde in €</t>
  </si>
  <si>
    <t>Inschrijvers</t>
  </si>
  <si>
    <r>
      <t>Evaluatie-prijs</t>
    </r>
    <r>
      <rPr>
        <sz val="11"/>
        <rFont val="Calibri"/>
        <family val="2"/>
        <scheme val="minor"/>
      </rPr>
      <t xml:space="preserve">       (Prijs minus meerwaarde)</t>
    </r>
  </si>
  <si>
    <t>Interview</t>
  </si>
  <si>
    <t>(6 - 10)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</si>
</sst>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0.0%"/>
    <numFmt numFmtId="167" formatCode="#,##0.00_ ;[Red]\-#,##0.00\ "/>
    <numFmt numFmtId="168" formatCode="#,##0_ ;[Red]\-#,##0\ "/>
    <numFmt numFmtId="169" formatCode="_ * #,##0.0_ ;_ * \-#,##0.0_ ;_ * &quot;-&quot;??_ ;_ @_ "/>
    <numFmt numFmtId="170" formatCode="0.0"/>
    <numFmt numFmtId="171" formatCode="#,##0.0_ ;\-#,##0.0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theme="0" tint="-0.14993743705557422"/>
      </patternFill>
    </fill>
    <fill>
      <patternFill patternType="solid">
        <fgColor theme="0" tint="-0.14996795556505021"/>
        <bgColor theme="0" tint="-4.9989318521683403E-2"/>
      </patternFill>
    </fill>
    <fill>
      <patternFill patternType="solid">
        <fgColor theme="0" tint="-0.14996795556505021"/>
        <bgColor indexed="64"/>
      </patternFill>
    </fill>
  </fills>
  <borders count="7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double">
        <color rgb="FFFF0000"/>
      </left>
      <right/>
      <top style="hair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hair">
        <color indexed="64"/>
      </top>
      <bottom style="hair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hair">
        <color rgb="FFFF0000"/>
      </top>
      <bottom style="hair">
        <color rgb="FFFF0000"/>
      </bottom>
      <diagonal/>
    </border>
    <border>
      <left style="thin">
        <color rgb="FFFF0000"/>
      </left>
      <right/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/>
      <right style="double">
        <color rgb="FFFF0000"/>
      </right>
      <top style="hair">
        <color rgb="FFFF0000"/>
      </top>
      <bottom style="hair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/>
      <diagonal/>
    </border>
    <border>
      <left style="double">
        <color rgb="FFFF0000"/>
      </left>
      <right style="thin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hair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double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double">
        <color rgb="FFFF0000"/>
      </right>
      <top/>
      <bottom/>
      <diagonal/>
    </border>
    <border>
      <left style="thin">
        <color rgb="FFFF0000"/>
      </left>
      <right style="double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/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 style="double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double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4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2" borderId="30" xfId="0" applyFont="1" applyFill="1" applyBorder="1" applyAlignment="1">
      <alignment horizontal="center" vertical="center"/>
    </xf>
    <xf numFmtId="44" fontId="4" fillId="2" borderId="31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36" xfId="0" applyFont="1" applyFill="1" applyBorder="1" applyAlignment="1">
      <alignment horizontal="center" vertical="center"/>
    </xf>
    <xf numFmtId="44" fontId="4" fillId="2" borderId="37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4" fontId="4" fillId="2" borderId="11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7" fillId="0" borderId="0" xfId="0" applyFont="1" applyFill="1"/>
    <xf numFmtId="168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/>
    <xf numFmtId="167" fontId="4" fillId="0" borderId="0" xfId="0" applyNumberFormat="1" applyFont="1" applyFill="1" applyBorder="1"/>
    <xf numFmtId="168" fontId="4" fillId="2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Alignment="1">
      <alignment horizontal="center"/>
    </xf>
    <xf numFmtId="169" fontId="4" fillId="0" borderId="0" xfId="2" applyNumberFormat="1" applyFont="1" applyFill="1" applyBorder="1" applyAlignment="1">
      <alignment vertical="top"/>
    </xf>
    <xf numFmtId="167" fontId="5" fillId="2" borderId="0" xfId="0" applyNumberFormat="1" applyFont="1" applyFill="1" applyBorder="1"/>
    <xf numFmtId="165" fontId="4" fillId="0" borderId="0" xfId="1" applyFont="1" applyFill="1" applyBorder="1" applyAlignment="1"/>
    <xf numFmtId="167" fontId="5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wrapText="1"/>
    </xf>
    <xf numFmtId="4" fontId="4" fillId="2" borderId="0" xfId="0" applyNumberFormat="1" applyFont="1" applyFill="1" applyBorder="1" applyAlignment="1">
      <alignment horizontal="left" wrapText="1"/>
    </xf>
    <xf numFmtId="168" fontId="4" fillId="0" borderId="0" xfId="0" applyNumberFormat="1" applyFont="1" applyFill="1" applyBorder="1" applyAlignment="1">
      <alignment horizontal="left" vertical="center"/>
    </xf>
    <xf numFmtId="168" fontId="4" fillId="0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/>
    </xf>
    <xf numFmtId="168" fontId="4" fillId="0" borderId="0" xfId="0" applyNumberFormat="1" applyFont="1" applyFill="1"/>
    <xf numFmtId="168" fontId="4" fillId="0" borderId="0" xfId="0" applyNumberFormat="1" applyFont="1" applyFill="1" applyBorder="1"/>
    <xf numFmtId="44" fontId="4" fillId="2" borderId="0" xfId="0" applyNumberFormat="1" applyFont="1" applyFill="1" applyBorder="1"/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66" fontId="4" fillId="0" borderId="0" xfId="0" applyNumberFormat="1" applyFont="1" applyFill="1"/>
    <xf numFmtId="0" fontId="5" fillId="4" borderId="1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wrapText="1"/>
    </xf>
    <xf numFmtId="166" fontId="5" fillId="4" borderId="6" xfId="0" applyNumberFormat="1" applyFont="1" applyFill="1" applyBorder="1" applyAlignment="1">
      <alignment horizontal="center" vertical="center" wrapText="1"/>
    </xf>
    <xf numFmtId="166" fontId="4" fillId="4" borderId="13" xfId="0" applyNumberFormat="1" applyFont="1" applyFill="1" applyBorder="1" applyAlignment="1">
      <alignment horizontal="center"/>
    </xf>
    <xf numFmtId="166" fontId="5" fillId="4" borderId="22" xfId="0" applyNumberFormat="1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44" fontId="4" fillId="0" borderId="14" xfId="0" applyNumberFormat="1" applyFont="1" applyFill="1" applyBorder="1" applyAlignment="1">
      <alignment vertical="center"/>
    </xf>
    <xf numFmtId="44" fontId="4" fillId="0" borderId="14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4" fontId="4" fillId="2" borderId="15" xfId="1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4" fontId="4" fillId="0" borderId="5" xfId="0" applyNumberFormat="1" applyFont="1" applyFill="1" applyBorder="1" applyAlignment="1">
      <alignment vertical="center"/>
    </xf>
    <xf numFmtId="44" fontId="4" fillId="0" borderId="5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44" fontId="4" fillId="2" borderId="1" xfId="1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4" fontId="7" fillId="2" borderId="5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44" fontId="4" fillId="0" borderId="16" xfId="0" applyNumberFormat="1" applyFont="1" applyFill="1" applyBorder="1" applyAlignment="1">
      <alignment vertical="center"/>
    </xf>
    <xf numFmtId="44" fontId="4" fillId="0" borderId="1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44" fontId="4" fillId="2" borderId="11" xfId="1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Fill="1" applyAlignment="1">
      <alignment horizontal="center"/>
    </xf>
    <xf numFmtId="164" fontId="4" fillId="2" borderId="0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4" xfId="0" applyFont="1" applyBorder="1" applyAlignment="1">
      <alignment vertical="top"/>
    </xf>
    <xf numFmtId="0" fontId="5" fillId="5" borderId="38" xfId="0" applyFont="1" applyFill="1" applyBorder="1" applyAlignment="1">
      <alignment vertical="top"/>
    </xf>
    <xf numFmtId="0" fontId="4" fillId="5" borderId="40" xfId="0" applyFont="1" applyFill="1" applyBorder="1" applyAlignment="1">
      <alignment vertical="top"/>
    </xf>
    <xf numFmtId="0" fontId="9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center" vertical="top"/>
    </xf>
    <xf numFmtId="0" fontId="10" fillId="0" borderId="40" xfId="0" applyFont="1" applyBorder="1" applyAlignment="1">
      <alignment horizontal="left" vertical="top"/>
    </xf>
    <xf numFmtId="171" fontId="5" fillId="3" borderId="61" xfId="2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170" fontId="4" fillId="5" borderId="42" xfId="0" applyNumberFormat="1" applyFont="1" applyFill="1" applyBorder="1" applyAlignment="1">
      <alignment horizontal="center" vertical="top"/>
    </xf>
    <xf numFmtId="0" fontId="4" fillId="0" borderId="50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170" fontId="4" fillId="5" borderId="47" xfId="0" applyNumberFormat="1" applyFont="1" applyFill="1" applyBorder="1" applyAlignment="1">
      <alignment horizontal="center" vertical="top"/>
    </xf>
    <xf numFmtId="0" fontId="4" fillId="0" borderId="48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/>
    </xf>
    <xf numFmtId="170" fontId="4" fillId="5" borderId="43" xfId="0" applyNumberFormat="1" applyFont="1" applyFill="1" applyBorder="1" applyAlignment="1">
      <alignment horizontal="center" vertical="top"/>
    </xf>
    <xf numFmtId="0" fontId="4" fillId="0" borderId="28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166" fontId="5" fillId="4" borderId="7" xfId="0" applyNumberFormat="1" applyFont="1" applyFill="1" applyBorder="1" applyAlignment="1">
      <alignment horizontal="center" vertical="center" wrapText="1"/>
    </xf>
    <xf numFmtId="168" fontId="5" fillId="0" borderId="67" xfId="0" applyNumberFormat="1" applyFont="1" applyFill="1" applyBorder="1" applyAlignment="1">
      <alignment vertical="center" wrapText="1"/>
    </xf>
    <xf numFmtId="44" fontId="4" fillId="2" borderId="70" xfId="0" applyNumberFormat="1" applyFont="1" applyFill="1" applyBorder="1" applyAlignment="1">
      <alignment vertical="center"/>
    </xf>
    <xf numFmtId="168" fontId="7" fillId="2" borderId="55" xfId="0" applyNumberFormat="1" applyFont="1" applyFill="1" applyBorder="1" applyAlignment="1">
      <alignment horizontal="center" vertical="center"/>
    </xf>
    <xf numFmtId="168" fontId="7" fillId="2" borderId="56" xfId="0" applyNumberFormat="1" applyFont="1" applyFill="1" applyBorder="1" applyAlignment="1">
      <alignment horizontal="center" vertical="center"/>
    </xf>
    <xf numFmtId="168" fontId="4" fillId="2" borderId="57" xfId="0" applyNumberFormat="1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166" fontId="5" fillId="3" borderId="64" xfId="0" applyNumberFormat="1" applyFont="1" applyFill="1" applyBorder="1" applyAlignment="1">
      <alignment horizontal="center" vertical="center" textRotation="90" wrapText="1"/>
    </xf>
    <xf numFmtId="166" fontId="5" fillId="3" borderId="41" xfId="0" applyNumberFormat="1" applyFont="1" applyFill="1" applyBorder="1" applyAlignment="1">
      <alignment horizontal="center" vertical="center" textRotation="90" wrapText="1"/>
    </xf>
    <xf numFmtId="44" fontId="4" fillId="0" borderId="71" xfId="0" applyNumberFormat="1" applyFont="1" applyFill="1" applyBorder="1" applyAlignment="1">
      <alignment horizontal="center" vertical="center"/>
    </xf>
    <xf numFmtId="44" fontId="4" fillId="0" borderId="72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0" fontId="4" fillId="0" borderId="51" xfId="0" applyNumberFormat="1" applyFont="1" applyFill="1" applyBorder="1" applyAlignment="1">
      <alignment horizontal="center" vertical="top"/>
    </xf>
    <xf numFmtId="170" fontId="4" fillId="0" borderId="52" xfId="0" applyNumberFormat="1" applyFont="1" applyFill="1" applyBorder="1" applyAlignment="1">
      <alignment horizontal="center" vertical="top"/>
    </xf>
    <xf numFmtId="170" fontId="4" fillId="0" borderId="53" xfId="0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top"/>
    </xf>
    <xf numFmtId="1" fontId="4" fillId="5" borderId="59" xfId="0" applyNumberFormat="1" applyFont="1" applyFill="1" applyBorder="1" applyAlignment="1">
      <alignment horizontal="center" vertical="top"/>
    </xf>
    <xf numFmtId="1" fontId="4" fillId="5" borderId="24" xfId="0" applyNumberFormat="1" applyFont="1" applyFill="1" applyBorder="1" applyAlignment="1">
      <alignment horizontal="center" vertical="top"/>
    </xf>
    <xf numFmtId="1" fontId="4" fillId="5" borderId="60" xfId="0" applyNumberFormat="1" applyFont="1" applyFill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top"/>
    </xf>
    <xf numFmtId="3" fontId="5" fillId="5" borderId="25" xfId="0" applyNumberFormat="1" applyFont="1" applyFill="1" applyBorder="1" applyAlignment="1">
      <alignment horizontal="center" vertical="top"/>
    </xf>
    <xf numFmtId="0" fontId="4" fillId="5" borderId="25" xfId="0" applyNumberFormat="1" applyFont="1" applyFill="1" applyBorder="1" applyAlignment="1">
      <alignment horizontal="center" vertical="top"/>
    </xf>
    <xf numFmtId="1" fontId="5" fillId="5" borderId="25" xfId="0" applyNumberFormat="1" applyFont="1" applyFill="1" applyBorder="1" applyAlignment="1">
      <alignment horizontal="center" vertical="top"/>
    </xf>
    <xf numFmtId="1" fontId="4" fillId="5" borderId="25" xfId="0" applyNumberFormat="1" applyFont="1" applyFill="1" applyBorder="1" applyAlignment="1">
      <alignment horizontal="center" vertical="top"/>
    </xf>
    <xf numFmtId="1" fontId="4" fillId="5" borderId="39" xfId="0" applyNumberFormat="1" applyFont="1" applyFill="1" applyBorder="1" applyAlignment="1">
      <alignment horizontal="center" vertical="top"/>
    </xf>
  </cellXfs>
  <cellStyles count="3">
    <cellStyle name="Komma" xfId="2" builtinId="3"/>
    <cellStyle name="Standaard" xfId="0" builtinId="0"/>
    <cellStyle name="Valuta" xfId="1" builtinId="4"/>
  </cellStyles>
  <dxfs count="2"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te.grontmij.net/Mijn%20documenten/CURSUS%20Aanbesteden%20en%20ARW%202004/ootmarsum/kostenberekeningen%20membran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55320\membraanleveranciers\Punten%20definitief%20gerapportee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2"/>
      <sheetName val="Key param"/>
      <sheetName val="Var"/>
      <sheetName val="Overzicht"/>
      <sheetName val="Aanneemsom"/>
      <sheetName val="Prijzen"/>
      <sheetName val="Zenon"/>
      <sheetName val="X Flow"/>
      <sheetName val="X Flow Peakshaving"/>
      <sheetName val="X Flow (2)"/>
      <sheetName val="X Flow Peakshaving (2)"/>
      <sheetName val="Kubota"/>
      <sheetName val="gevoeligheid"/>
      <sheetName val="Blad1"/>
      <sheetName val="BAK 100% MBR"/>
      <sheetName val="BAK MBR Hybryde"/>
      <sheetName val="Dimensionering"/>
      <sheetName val="leidingwerken"/>
      <sheetName val="WL"/>
    </sheetNames>
    <sheetDataSet>
      <sheetData sheetId="0"/>
      <sheetData sheetId="1">
        <row r="16">
          <cell r="C16">
            <v>25</v>
          </cell>
        </row>
        <row r="17">
          <cell r="C17">
            <v>15</v>
          </cell>
        </row>
        <row r="18">
          <cell r="C18">
            <v>10</v>
          </cell>
        </row>
        <row r="19">
          <cell r="D19" t="str">
            <v>annuitair</v>
          </cell>
        </row>
        <row r="20">
          <cell r="C20">
            <v>5.0000000000000001E-3</v>
          </cell>
        </row>
        <row r="21">
          <cell r="C2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 Overzicht"/>
      <sheetName val="punten jaarlasten"/>
      <sheetName val="jaarlasten"/>
      <sheetName val="kapitaalslasten"/>
      <sheetName val="exploitatiekosten"/>
      <sheetName val="punten verbruik"/>
      <sheetName val="Overig"/>
      <sheetName val="Technische vgl"/>
    </sheetNames>
    <sheetDataSet>
      <sheetData sheetId="0"/>
      <sheetData sheetId="1"/>
      <sheetData sheetId="2"/>
      <sheetData sheetId="3">
        <row r="2">
          <cell r="B2">
            <v>0.06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2.6640625" style="1" customWidth="1"/>
    <col min="2" max="2" width="32.5546875" style="1" customWidth="1"/>
    <col min="3" max="3" width="17" style="89" customWidth="1"/>
    <col min="4" max="4" width="2.88671875" style="89" customWidth="1"/>
    <col min="5" max="5" width="23" style="97" customWidth="1"/>
    <col min="6" max="6" width="19.6640625" style="89" customWidth="1"/>
    <col min="7" max="7" width="3.5546875" style="89" customWidth="1"/>
    <col min="8" max="8" width="20" style="15" customWidth="1"/>
    <col min="9" max="9" width="2.6640625" style="90" customWidth="1"/>
    <col min="10" max="10" width="4.6640625" style="1" customWidth="1"/>
    <col min="11" max="16384" width="9.109375" style="1"/>
  </cols>
  <sheetData>
    <row r="1" spans="1:9" ht="15" thickBot="1" x14ac:dyDescent="0.35">
      <c r="B1" s="2"/>
      <c r="C1" s="3"/>
      <c r="D1" s="4"/>
      <c r="E1" s="4"/>
      <c r="F1" s="4"/>
      <c r="G1" s="4"/>
      <c r="H1" s="4"/>
      <c r="I1" s="4"/>
    </row>
    <row r="2" spans="1:9" s="6" customFormat="1" ht="29.4" thickTop="1" x14ac:dyDescent="0.3">
      <c r="A2" s="5" t="s">
        <v>15</v>
      </c>
      <c r="B2" s="128" t="s">
        <v>10</v>
      </c>
      <c r="C2" s="130" t="s">
        <v>11</v>
      </c>
      <c r="D2" s="132" t="s">
        <v>8</v>
      </c>
      <c r="E2" s="138" t="s">
        <v>19</v>
      </c>
      <c r="F2" s="4"/>
      <c r="G2" s="4"/>
      <c r="H2" s="4"/>
      <c r="I2" s="4"/>
    </row>
    <row r="3" spans="1:9" ht="31.5" customHeight="1" x14ac:dyDescent="0.3">
      <c r="B3" s="129"/>
      <c r="C3" s="131"/>
      <c r="D3" s="133"/>
      <c r="E3" s="139"/>
      <c r="F3" s="4"/>
      <c r="G3" s="4"/>
      <c r="H3" s="4"/>
      <c r="I3" s="4"/>
    </row>
    <row r="4" spans="1:9" ht="28.8" x14ac:dyDescent="0.3">
      <c r="A4" s="7" t="s">
        <v>15</v>
      </c>
      <c r="B4" s="8" t="s">
        <v>2</v>
      </c>
      <c r="C4" s="9">
        <v>0</v>
      </c>
      <c r="D4" s="10" t="str">
        <f>IF(C4&lt;0.1," ",RANK(C4,C$4:C$8,1))</f>
        <v xml:space="preserve"> </v>
      </c>
      <c r="E4" s="125">
        <f>Kwaliteit!D6</f>
        <v>0</v>
      </c>
      <c r="F4" s="4"/>
      <c r="G4" s="4"/>
      <c r="H4" s="4"/>
      <c r="I4" s="4"/>
    </row>
    <row r="5" spans="1:9" ht="28.8" x14ac:dyDescent="0.3">
      <c r="A5" s="11" t="s">
        <v>15</v>
      </c>
      <c r="B5" s="12" t="s">
        <v>3</v>
      </c>
      <c r="C5" s="13">
        <v>0</v>
      </c>
      <c r="D5" s="14" t="str">
        <f>IF(C5&lt;0.1," ",RANK(C5,C$4:C$8,1))</f>
        <v xml:space="preserve"> </v>
      </c>
      <c r="E5" s="126">
        <f>Kwaliteit!F6</f>
        <v>0</v>
      </c>
      <c r="F5" s="4"/>
      <c r="G5" s="4"/>
      <c r="I5" s="4"/>
    </row>
    <row r="6" spans="1:9" s="17" customFormat="1" ht="28.8" x14ac:dyDescent="0.3">
      <c r="A6" s="11" t="s">
        <v>15</v>
      </c>
      <c r="B6" s="8" t="s">
        <v>0</v>
      </c>
      <c r="C6" s="9">
        <v>0</v>
      </c>
      <c r="D6" s="16" t="str">
        <f>IF(C6&lt;0.1," ",RANK(C6,C$4:C$8,1))</f>
        <v xml:space="preserve"> </v>
      </c>
      <c r="E6" s="125">
        <f>Kwaliteit!H6</f>
        <v>0</v>
      </c>
      <c r="F6" s="4"/>
      <c r="G6" s="4"/>
      <c r="H6" s="4"/>
      <c r="I6" s="4"/>
    </row>
    <row r="7" spans="1:9" ht="28.8" x14ac:dyDescent="0.3">
      <c r="A7" s="11" t="s">
        <v>15</v>
      </c>
      <c r="B7" s="18" t="s">
        <v>4</v>
      </c>
      <c r="C7" s="19">
        <v>0</v>
      </c>
      <c r="D7" s="14" t="str">
        <f>IF(C7&lt;0.1," ",RANK(C7,C$4:C$8,1))</f>
        <v xml:space="preserve"> </v>
      </c>
      <c r="E7" s="126">
        <f>Kwaliteit!J6</f>
        <v>0</v>
      </c>
      <c r="F7" s="4"/>
      <c r="G7" s="4"/>
      <c r="H7" s="4"/>
      <c r="I7" s="4"/>
    </row>
    <row r="8" spans="1:9" s="23" customFormat="1" ht="29.4" thickBot="1" x14ac:dyDescent="0.35">
      <c r="A8" s="11" t="s">
        <v>15</v>
      </c>
      <c r="B8" s="20" t="s">
        <v>1</v>
      </c>
      <c r="C8" s="21">
        <v>0</v>
      </c>
      <c r="D8" s="22" t="str">
        <f>IF(C8&lt;0.1," ",RANK(C8,C$4:C$8,1))</f>
        <v xml:space="preserve"> </v>
      </c>
      <c r="E8" s="127">
        <f>Kwaliteit!L6</f>
        <v>0</v>
      </c>
      <c r="F8" s="4"/>
      <c r="G8" s="4"/>
      <c r="H8" s="4"/>
      <c r="I8" s="4"/>
    </row>
    <row r="9" spans="1:9" s="28" customFormat="1" ht="15" thickTop="1" x14ac:dyDescent="0.3">
      <c r="A9" s="1"/>
      <c r="B9" s="24"/>
      <c r="C9" s="4"/>
      <c r="D9" s="24"/>
      <c r="E9" s="25"/>
      <c r="F9" s="26"/>
      <c r="G9" s="4"/>
      <c r="H9" s="4"/>
      <c r="I9" s="27"/>
    </row>
    <row r="10" spans="1:9" x14ac:dyDescent="0.3">
      <c r="B10" s="4"/>
      <c r="C10" s="4"/>
      <c r="D10" s="26"/>
      <c r="E10" s="29"/>
      <c r="F10" s="26"/>
      <c r="G10" s="4"/>
      <c r="H10" s="4"/>
      <c r="I10" s="30"/>
    </row>
    <row r="11" spans="1:9" x14ac:dyDescent="0.3">
      <c r="B11" s="4"/>
      <c r="C11" s="4"/>
      <c r="D11" s="26"/>
      <c r="E11" s="31"/>
      <c r="F11" s="26"/>
      <c r="G11" s="4"/>
      <c r="H11" s="4"/>
      <c r="I11" s="30"/>
    </row>
    <row r="12" spans="1:9" ht="15" thickBot="1" x14ac:dyDescent="0.35">
      <c r="B12" s="4"/>
      <c r="C12" s="4"/>
      <c r="D12" s="26"/>
      <c r="E12" s="24"/>
      <c r="F12" s="26"/>
      <c r="G12" s="4"/>
      <c r="H12" s="32"/>
      <c r="I12" s="30"/>
    </row>
    <row r="13" spans="1:9" ht="39" customHeight="1" x14ac:dyDescent="0.3">
      <c r="B13" s="4"/>
      <c r="C13" s="1"/>
      <c r="D13" s="33"/>
      <c r="E13" s="123" t="s">
        <v>12</v>
      </c>
      <c r="F13" s="136" t="s">
        <v>9</v>
      </c>
      <c r="G13" s="137"/>
      <c r="H13" s="34" t="s">
        <v>7</v>
      </c>
      <c r="I13" s="35"/>
    </row>
    <row r="14" spans="1:9" s="39" customFormat="1" ht="29.4" thickBot="1" x14ac:dyDescent="0.35">
      <c r="A14" s="11" t="s">
        <v>15</v>
      </c>
      <c r="B14" s="4"/>
      <c r="C14" s="36"/>
      <c r="D14" s="37" t="s">
        <v>5</v>
      </c>
      <c r="E14" s="124">
        <v>42200</v>
      </c>
      <c r="F14" s="134">
        <f>SUM(E14:E14)</f>
        <v>42200</v>
      </c>
      <c r="G14" s="135"/>
      <c r="H14" s="98" t="s">
        <v>15</v>
      </c>
      <c r="I14" s="38"/>
    </row>
    <row r="15" spans="1:9" s="39" customFormat="1" ht="14.25" customHeight="1" x14ac:dyDescent="0.3">
      <c r="A15" s="1"/>
      <c r="B15" s="4"/>
      <c r="C15" s="40"/>
      <c r="D15" s="24"/>
      <c r="E15" s="41"/>
      <c r="F15" s="42"/>
      <c r="G15" s="42"/>
      <c r="H15" s="38"/>
      <c r="I15" s="38"/>
    </row>
    <row r="16" spans="1:9" s="39" customFormat="1" ht="14.25" customHeight="1" thickBot="1" x14ac:dyDescent="0.35">
      <c r="A16" s="1"/>
      <c r="B16" s="43"/>
      <c r="C16" s="40"/>
      <c r="D16" s="24"/>
      <c r="E16" s="41"/>
      <c r="F16" s="42"/>
      <c r="G16" s="42"/>
      <c r="H16" s="38"/>
      <c r="I16" s="38"/>
    </row>
    <row r="17" spans="1:9" s="44" customFormat="1" ht="47.4" thickTop="1" x14ac:dyDescent="0.3">
      <c r="B17" s="45" t="s">
        <v>10</v>
      </c>
      <c r="C17" s="46" t="s">
        <v>6</v>
      </c>
      <c r="D17" s="47"/>
      <c r="E17" s="122"/>
      <c r="F17" s="48" t="s">
        <v>16</v>
      </c>
      <c r="G17" s="49"/>
      <c r="H17" s="48" t="s">
        <v>18</v>
      </c>
      <c r="I17" s="50" t="s">
        <v>8</v>
      </c>
    </row>
    <row r="18" spans="1:9" ht="28.8" x14ac:dyDescent="0.3">
      <c r="A18" s="7" t="s">
        <v>15</v>
      </c>
      <c r="B18" s="51" t="str">
        <f>+B4</f>
        <v>A</v>
      </c>
      <c r="C18" s="52"/>
      <c r="D18" s="53"/>
      <c r="E18" s="54">
        <f t="shared" ref="E18:E22" si="0">(E4-6)*E$14/4</f>
        <v>-63300</v>
      </c>
      <c r="F18" s="55">
        <f>SUM(E18:E18)</f>
        <v>-63300</v>
      </c>
      <c r="G18" s="56">
        <f>RANK(F18,F$18:F$22,0)</f>
        <v>1</v>
      </c>
      <c r="H18" s="57">
        <f>C4-F18</f>
        <v>63300</v>
      </c>
      <c r="I18" s="58">
        <f>RANK(H18,H$18:H$22,1)</f>
        <v>1</v>
      </c>
    </row>
    <row r="19" spans="1:9" ht="28.8" x14ac:dyDescent="0.3">
      <c r="A19" s="11" t="s">
        <v>15</v>
      </c>
      <c r="B19" s="59" t="str">
        <f>+B5</f>
        <v>B</v>
      </c>
      <c r="C19" s="60"/>
      <c r="D19" s="61"/>
      <c r="E19" s="62">
        <f>(E5-6)*E$14/4</f>
        <v>-63300</v>
      </c>
      <c r="F19" s="63">
        <f>SUM(E19:E19)</f>
        <v>-63300</v>
      </c>
      <c r="G19" s="64">
        <f>RANK(F19,F$18:F$22,0)</f>
        <v>1</v>
      </c>
      <c r="H19" s="65">
        <f>C5-F19</f>
        <v>63300</v>
      </c>
      <c r="I19" s="66">
        <f>RANK(H19,H$18:H$22,1)</f>
        <v>1</v>
      </c>
    </row>
    <row r="20" spans="1:9" s="17" customFormat="1" ht="28.8" x14ac:dyDescent="0.3">
      <c r="A20" s="67" t="s">
        <v>15</v>
      </c>
      <c r="B20" s="68" t="str">
        <f>+B6</f>
        <v>C</v>
      </c>
      <c r="C20" s="69"/>
      <c r="D20" s="70"/>
      <c r="E20" s="62">
        <f t="shared" si="0"/>
        <v>-63300</v>
      </c>
      <c r="F20" s="71">
        <f>SUM(E20:E20)</f>
        <v>-63300</v>
      </c>
      <c r="G20" s="72">
        <f>RANK(F20,F$18:F$22,0)</f>
        <v>1</v>
      </c>
      <c r="H20" s="65">
        <f>C6-F20</f>
        <v>63300</v>
      </c>
      <c r="I20" s="66">
        <f>RANK(H20,H$18:H$22,1)</f>
        <v>1</v>
      </c>
    </row>
    <row r="21" spans="1:9" ht="28.8" x14ac:dyDescent="0.3">
      <c r="A21" s="11" t="s">
        <v>15</v>
      </c>
      <c r="B21" s="59" t="str">
        <f>+B7</f>
        <v>D</v>
      </c>
      <c r="C21" s="60"/>
      <c r="D21" s="61"/>
      <c r="E21" s="62">
        <f t="shared" si="0"/>
        <v>-63300</v>
      </c>
      <c r="F21" s="63">
        <f>SUM(E21:E21)</f>
        <v>-63300</v>
      </c>
      <c r="G21" s="64">
        <f>RANK(F21,F$18:F$22,0)</f>
        <v>1</v>
      </c>
      <c r="H21" s="65">
        <f>C7-F21</f>
        <v>63300</v>
      </c>
      <c r="I21" s="66">
        <f>RANK(H21,H$18:H$22,1)</f>
        <v>1</v>
      </c>
    </row>
    <row r="22" spans="1:9" ht="29.4" thickBot="1" x14ac:dyDescent="0.35">
      <c r="A22" s="7" t="s">
        <v>15</v>
      </c>
      <c r="B22" s="73" t="str">
        <f>+B8</f>
        <v>E</v>
      </c>
      <c r="C22" s="74"/>
      <c r="D22" s="75"/>
      <c r="E22" s="76">
        <f t="shared" si="0"/>
        <v>-63300</v>
      </c>
      <c r="F22" s="77">
        <f>SUM(E22:E22)</f>
        <v>-63300</v>
      </c>
      <c r="G22" s="78">
        <f>RANK(F22,F$18:F$22,0)</f>
        <v>1</v>
      </c>
      <c r="H22" s="79">
        <f>C8-F22</f>
        <v>63300</v>
      </c>
      <c r="I22" s="80">
        <f>RANK(H22,H$18:H$22,1)</f>
        <v>1</v>
      </c>
    </row>
    <row r="23" spans="1:9" s="81" customFormat="1" ht="21" customHeight="1" thickTop="1" x14ac:dyDescent="0.3">
      <c r="B23" s="2"/>
      <c r="C23" s="82"/>
      <c r="D23" s="2"/>
      <c r="E23" s="83"/>
      <c r="F23" s="83"/>
      <c r="G23" s="83"/>
      <c r="H23" s="83"/>
      <c r="I23" s="83"/>
    </row>
    <row r="24" spans="1:9" s="81" customFormat="1" ht="21" customHeight="1" x14ac:dyDescent="0.3">
      <c r="B24" s="43"/>
      <c r="C24" s="84"/>
      <c r="D24" s="2"/>
      <c r="E24" s="83"/>
      <c r="F24" s="82"/>
      <c r="G24" s="2"/>
      <c r="H24" s="85"/>
      <c r="I24" s="86"/>
    </row>
    <row r="25" spans="1:9" x14ac:dyDescent="0.3">
      <c r="B25" s="87"/>
      <c r="C25" s="88"/>
      <c r="E25" s="1"/>
    </row>
    <row r="26" spans="1:9" x14ac:dyDescent="0.3">
      <c r="E26" s="1"/>
      <c r="H26" s="2"/>
    </row>
    <row r="27" spans="1:9" x14ac:dyDescent="0.3">
      <c r="B27" s="91"/>
      <c r="C27" s="92"/>
      <c r="D27" s="92"/>
      <c r="E27" s="92"/>
    </row>
    <row r="28" spans="1:9" x14ac:dyDescent="0.3">
      <c r="B28" s="93"/>
      <c r="C28" s="94"/>
      <c r="D28" s="94"/>
      <c r="E28" s="95"/>
    </row>
    <row r="30" spans="1:9" x14ac:dyDescent="0.3">
      <c r="B30" s="93"/>
      <c r="C30" s="94"/>
      <c r="D30" s="94"/>
      <c r="E30" s="95"/>
    </row>
    <row r="31" spans="1:9" x14ac:dyDescent="0.3">
      <c r="B31" s="96"/>
      <c r="C31" s="94"/>
      <c r="D31" s="94"/>
      <c r="E31" s="95"/>
    </row>
    <row r="32" spans="1:9" x14ac:dyDescent="0.3">
      <c r="B32" s="96"/>
      <c r="C32" s="94"/>
      <c r="D32" s="94"/>
      <c r="E32" s="95"/>
    </row>
    <row r="33" spans="2:5" x14ac:dyDescent="0.3">
      <c r="B33" s="96"/>
      <c r="C33" s="94"/>
      <c r="D33" s="94"/>
      <c r="E33" s="95"/>
    </row>
    <row r="34" spans="2:5" x14ac:dyDescent="0.3">
      <c r="B34" s="96"/>
      <c r="C34" s="94"/>
      <c r="D34" s="94"/>
      <c r="E34" s="95"/>
    </row>
    <row r="35" spans="2:5" x14ac:dyDescent="0.3">
      <c r="B35" s="96"/>
      <c r="C35" s="94"/>
      <c r="D35" s="94"/>
      <c r="E35" s="95"/>
    </row>
    <row r="36" spans="2:5" x14ac:dyDescent="0.3">
      <c r="B36" s="96"/>
      <c r="C36" s="94"/>
      <c r="D36" s="94"/>
      <c r="E36" s="95"/>
    </row>
    <row r="37" spans="2:5" x14ac:dyDescent="0.3">
      <c r="B37" s="93"/>
    </row>
    <row r="38" spans="2:5" x14ac:dyDescent="0.3">
      <c r="B38" s="93"/>
    </row>
  </sheetData>
  <mergeCells count="6">
    <mergeCell ref="B2:B3"/>
    <mergeCell ref="C2:C3"/>
    <mergeCell ref="D2:D3"/>
    <mergeCell ref="F14:G14"/>
    <mergeCell ref="F13:G13"/>
    <mergeCell ref="E2:E3"/>
  </mergeCells>
  <phoneticPr fontId="2" type="noConversion"/>
  <conditionalFormatting sqref="E4:E8">
    <cfRule type="cellIs" dxfId="1" priority="2" operator="lessThan">
      <formula>6</formula>
    </cfRule>
  </conditionalFormatting>
  <conditionalFormatting sqref="E18:E22">
    <cfRule type="cellIs" dxfId="0" priority="1" operator="lessThan">
      <formula>0</formula>
    </cfRule>
  </conditionalFormatting>
  <pageMargins left="0.39370078740157483" right="0.43307086614173229" top="0.55118110236220474" bottom="0.74803149606299213" header="0.31496062992125984" footer="0.31496062992125984"/>
  <pageSetup paperSize="9" scale="86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9"/>
  <sheetViews>
    <sheetView workbookViewId="0">
      <selection activeCell="P11" sqref="P11"/>
    </sheetView>
  </sheetViews>
  <sheetFormatPr defaultColWidth="9.109375" defaultRowHeight="14.4" x14ac:dyDescent="0.3"/>
  <cols>
    <col min="1" max="1" width="9.109375" style="99"/>
    <col min="2" max="2" width="6.88671875" style="99" customWidth="1"/>
    <col min="3" max="3" width="25.109375" style="99" customWidth="1"/>
    <col min="4" max="4" width="10.6640625" style="99" bestFit="1" customWidth="1"/>
    <col min="5" max="5" width="10.88671875" style="99" bestFit="1" customWidth="1"/>
    <col min="6" max="6" width="10.6640625" style="99" bestFit="1" customWidth="1"/>
    <col min="7" max="7" width="12.6640625" style="99" customWidth="1"/>
    <col min="8" max="8" width="10.6640625" style="99" bestFit="1" customWidth="1"/>
    <col min="9" max="9" width="12.6640625" style="99" customWidth="1"/>
    <col min="10" max="10" width="10.6640625" style="99" bestFit="1" customWidth="1"/>
    <col min="11" max="11" width="12.6640625" style="99" customWidth="1"/>
    <col min="12" max="12" width="10.6640625" style="99" bestFit="1" customWidth="1"/>
    <col min="13" max="13" width="12.6640625" style="99" customWidth="1"/>
    <col min="14" max="16384" width="9.109375" style="99"/>
  </cols>
  <sheetData>
    <row r="1" spans="2:14" ht="15" thickBot="1" x14ac:dyDescent="0.35"/>
    <row r="2" spans="2:14" ht="15" thickTop="1" x14ac:dyDescent="0.3">
      <c r="B2" s="149"/>
      <c r="C2" s="150"/>
      <c r="D2" s="146" t="s">
        <v>17</v>
      </c>
      <c r="E2" s="147"/>
      <c r="F2" s="147"/>
      <c r="G2" s="147"/>
      <c r="H2" s="147"/>
      <c r="I2" s="147"/>
      <c r="J2" s="147"/>
      <c r="K2" s="147"/>
      <c r="L2" s="147"/>
      <c r="M2" s="148"/>
      <c r="N2" s="100"/>
    </row>
    <row r="3" spans="2:14" x14ac:dyDescent="0.3">
      <c r="B3" s="151"/>
      <c r="C3" s="152"/>
      <c r="D3" s="155" t="str">
        <f>Inschrijfsom!B4</f>
        <v>A</v>
      </c>
      <c r="E3" s="156"/>
      <c r="F3" s="157" t="str">
        <f>Inschrijfsom!B5</f>
        <v>B</v>
      </c>
      <c r="G3" s="158"/>
      <c r="H3" s="157" t="str">
        <f>Inschrijfsom!B6</f>
        <v>C</v>
      </c>
      <c r="I3" s="158"/>
      <c r="J3" s="157" t="str">
        <f>Inschrijfsom!B7</f>
        <v>D</v>
      </c>
      <c r="K3" s="158"/>
      <c r="L3" s="157" t="str">
        <f>Inschrijfsom!B8</f>
        <v>E</v>
      </c>
      <c r="M3" s="159"/>
    </row>
    <row r="4" spans="2:14" x14ac:dyDescent="0.3">
      <c r="B4" s="101" t="s">
        <v>14</v>
      </c>
      <c r="C4" s="102"/>
      <c r="D4" s="103" t="s">
        <v>20</v>
      </c>
      <c r="E4" s="104"/>
      <c r="F4" s="103" t="s">
        <v>20</v>
      </c>
      <c r="G4" s="104"/>
      <c r="H4" s="103" t="s">
        <v>20</v>
      </c>
      <c r="I4" s="104"/>
      <c r="J4" s="103" t="s">
        <v>20</v>
      </c>
      <c r="K4" s="104"/>
      <c r="L4" s="103" t="s">
        <v>20</v>
      </c>
      <c r="M4" s="105"/>
    </row>
    <row r="5" spans="2:14" ht="15" thickBot="1" x14ac:dyDescent="0.35">
      <c r="B5" s="153" t="s">
        <v>13</v>
      </c>
      <c r="C5" s="154"/>
      <c r="D5" s="143" t="s">
        <v>13</v>
      </c>
      <c r="E5" s="144"/>
      <c r="F5" s="144"/>
      <c r="G5" s="144"/>
      <c r="H5" s="144"/>
      <c r="I5" s="144"/>
      <c r="J5" s="144"/>
      <c r="K5" s="144"/>
      <c r="L5" s="144"/>
      <c r="M5" s="145"/>
    </row>
    <row r="6" spans="2:14" x14ac:dyDescent="0.3">
      <c r="B6" s="140" t="s">
        <v>2</v>
      </c>
      <c r="C6" s="106" t="s">
        <v>19</v>
      </c>
      <c r="D6" s="107">
        <v>0</v>
      </c>
      <c r="E6" s="108"/>
      <c r="F6" s="107">
        <v>0</v>
      </c>
      <c r="G6" s="108"/>
      <c r="H6" s="107">
        <v>0</v>
      </c>
      <c r="I6" s="108"/>
      <c r="J6" s="107">
        <v>0</v>
      </c>
      <c r="K6" s="108"/>
      <c r="L6" s="107">
        <v>0</v>
      </c>
      <c r="M6" s="109"/>
    </row>
    <row r="7" spans="2:14" x14ac:dyDescent="0.3">
      <c r="B7" s="141"/>
      <c r="C7" s="110"/>
      <c r="D7" s="111"/>
      <c r="E7" s="112"/>
      <c r="F7" s="111"/>
      <c r="G7" s="112"/>
      <c r="H7" s="111"/>
      <c r="I7" s="112"/>
      <c r="J7" s="111"/>
      <c r="K7" s="112"/>
      <c r="L7" s="111"/>
      <c r="M7" s="113"/>
    </row>
    <row r="8" spans="2:14" x14ac:dyDescent="0.3">
      <c r="B8" s="141"/>
      <c r="C8" s="114"/>
      <c r="D8" s="115"/>
      <c r="E8" s="116"/>
      <c r="F8" s="115"/>
      <c r="G8" s="116"/>
      <c r="H8" s="115"/>
      <c r="I8" s="116"/>
      <c r="J8" s="115"/>
      <c r="K8" s="116"/>
      <c r="L8" s="115"/>
      <c r="M8" s="117"/>
    </row>
    <row r="9" spans="2:14" ht="15" thickBot="1" x14ac:dyDescent="0.35">
      <c r="B9" s="142"/>
      <c r="C9" s="118"/>
      <c r="D9" s="119"/>
      <c r="E9" s="120"/>
      <c r="F9" s="119"/>
      <c r="G9" s="120"/>
      <c r="H9" s="119"/>
      <c r="I9" s="120"/>
      <c r="J9" s="119"/>
      <c r="K9" s="120"/>
      <c r="L9" s="119"/>
      <c r="M9" s="121"/>
    </row>
  </sheetData>
  <mergeCells count="10">
    <mergeCell ref="B6:B9"/>
    <mergeCell ref="D5:M5"/>
    <mergeCell ref="D2:M2"/>
    <mergeCell ref="B2:C3"/>
    <mergeCell ref="B5:C5"/>
    <mergeCell ref="D3:E3"/>
    <mergeCell ref="F3:G3"/>
    <mergeCell ref="H3:I3"/>
    <mergeCell ref="J3:K3"/>
    <mergeCell ref="L3:M3"/>
  </mergeCells>
  <pageMargins left="0.43307086614173229" right="0.31496062992125984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Inschrijfsom</vt:lpstr>
      <vt:lpstr>Kwaliteit</vt:lpstr>
      <vt:lpstr>Inschrijfsom!Afdrukbereik</vt:lpstr>
    </vt:vector>
  </TitlesOfParts>
  <Company>IBMN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Beoordelingsmatrix</dc:title>
  <dc:creator>Ralph Rheiter</dc:creator>
  <cp:lastModifiedBy>Koen Bouwmeester</cp:lastModifiedBy>
  <cp:lastPrinted>2015-09-01T06:17:28Z</cp:lastPrinted>
  <dcterms:created xsi:type="dcterms:W3CDTF">2002-11-07T15:28:00Z</dcterms:created>
  <dcterms:modified xsi:type="dcterms:W3CDTF">2025-09-29T12:27:53Z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Type">
    <vt:lpwstr>16</vt:lpwstr>
  </property>
  <property fmtid="{D5CDD505-2E9C-101B-9397-08002B2CF9AE}" pid="3" name="Status">
    <vt:lpwstr>Rough</vt:lpwstr>
  </property>
  <property fmtid="{D5CDD505-2E9C-101B-9397-08002B2CF9AE}" pid="4" name="Subject0">
    <vt:lpwstr>49</vt:lpwstr>
  </property>
  <property fmtid="{D5CDD505-2E9C-101B-9397-08002B2CF9AE}" pid="5" name="Order">
    <vt:lpwstr>13700.0000000000</vt:lpwstr>
  </property>
  <property fmtid="{D5CDD505-2E9C-101B-9397-08002B2CF9AE}" pid="6" name="SPSDescription">
    <vt:lpwstr/>
  </property>
  <property fmtid="{D5CDD505-2E9C-101B-9397-08002B2CF9AE}" pid="7" name="Owner">
    <vt:lpwstr/>
  </property>
</Properties>
</file>