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Publiek/Gedeelde documenten/Leveringen en Diensten/01. Projecten (work in progress)/Gemeente Delft/EA Ingenieursdiensten Riolering/NvI/"/>
    </mc:Choice>
  </mc:AlternateContent>
  <xr:revisionPtr revIDLastSave="18" documentId="8_{21651CD3-01A4-4FE7-B5EF-85AA067EE88A}" xr6:coauthVersionLast="47" xr6:coauthVersionMax="47" xr10:uidLastSave="{4B9D4BEA-A1F1-4191-AFB7-D5106D87BE6C}"/>
  <bookViews>
    <workbookView xWindow="28680" yWindow="-120" windowWidth="29040" windowHeight="15720" xr2:uid="{00000000-000D-0000-FFFF-FFFF00000000}"/>
  </bookViews>
  <sheets>
    <sheet name="Prijzenblad milieu advies Delft" sheetId="1" r:id="rId1"/>
  </sheets>
  <definedNames>
    <definedName name="_xlnm.Print_Area" localSheetId="0">'Prijzenblad milieu advies Delft'!$A$2:$F$26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12" i="1" s="1"/>
  <c r="F8" i="1"/>
  <c r="F7" i="1"/>
  <c r="F6" i="1"/>
  <c r="B23" i="1"/>
  <c r="B12" i="1"/>
  <c r="B22" i="1" l="1"/>
  <c r="B24" i="1" l="1"/>
  <c r="F14" i="1" l="1"/>
  <c r="F15" i="1" s="1"/>
  <c r="F17" i="1" s="1"/>
</calcChain>
</file>

<file path=xl/sharedStrings.xml><?xml version="1.0" encoding="utf-8"?>
<sst xmlns="http://schemas.openxmlformats.org/spreadsheetml/2006/main" count="35" uniqueCount="31">
  <si>
    <t>uw tarief</t>
  </si>
  <si>
    <t>fictieve uren</t>
  </si>
  <si>
    <t>(max inschrijfprijs - prijs inschrijver) x (100 / verschil max - min prijs)</t>
  </si>
  <si>
    <t>Verschil max - min</t>
  </si>
  <si>
    <t>Maximale inschrijfprijs</t>
  </si>
  <si>
    <t>Minimale inschrijfprijs</t>
  </si>
  <si>
    <t>minimale
tarief</t>
  </si>
  <si>
    <t>Verplichte bandbreedte uurtarieven</t>
  </si>
  <si>
    <t>maximale
tarief</t>
  </si>
  <si>
    <t>Aanbesteding gemeente Delft</t>
  </si>
  <si>
    <t>maximale gewogen puntenscore</t>
  </si>
  <si>
    <t>Uw puntenscore o.b.v. fictieve inschrijfsom:</t>
  </si>
  <si>
    <t>Uw fictieve 
Inschrijfsom</t>
  </si>
  <si>
    <t>percentage van max. gewogen punten</t>
  </si>
  <si>
    <t>uw gewogen puntenscore t.b.v. rangorde</t>
  </si>
  <si>
    <t>Deel 1: Tarieven per functie
Max. 100 punten, weging 20%</t>
  </si>
  <si>
    <t xml:space="preserve">TOTAAL SCORE ONDERDEEL PRIJS = </t>
  </si>
  <si>
    <t>Uurtarief bij eventuele aanvullende inzet junior adviseur</t>
  </si>
  <si>
    <t>Uurtarief bij eventuele aanvullende inzet medior adviseur</t>
  </si>
  <si>
    <t>Tekenaar</t>
  </si>
  <si>
    <t>projectleider</t>
  </si>
  <si>
    <t>Uurtarief bij eventuele aanvullende inzet senior adviseur</t>
  </si>
  <si>
    <t>Rioleringsspecialist / Grondwaterspecialist / Specialist</t>
  </si>
  <si>
    <t>Bijlage 5 - Prijsopgaveformulier twee samenwerkingspartners ingenieursdiensten riolering Delft</t>
  </si>
  <si>
    <t>Tenderned-kenmerk: 548090</t>
  </si>
  <si>
    <t xml:space="preserve">handelsnaam </t>
  </si>
  <si>
    <t>&lt;&gt;</t>
  </si>
  <si>
    <t xml:space="preserve">contactpersoon </t>
  </si>
  <si>
    <t>functie</t>
  </si>
  <si>
    <t>telefoonnummer</t>
  </si>
  <si>
    <t xml:space="preserve">datum ingevuld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</si>
</sst>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%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8"/>
      <color rgb="FFFF0000"/>
      <name val="Arial"/>
      <family val="2"/>
    </font>
    <font>
      <i/>
      <sz val="10"/>
      <color rgb="FFFF0000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2" xfId="0" applyBorder="1"/>
    <xf numFmtId="44" fontId="0" fillId="0" borderId="2" xfId="2" applyFont="1" applyBorder="1"/>
    <xf numFmtId="44" fontId="0" fillId="0" borderId="6" xfId="2" applyFont="1" applyBorder="1"/>
    <xf numFmtId="0" fontId="0" fillId="0" borderId="0" xfId="0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44" fontId="0" fillId="0" borderId="11" xfId="2" applyFont="1" applyBorder="1" applyAlignment="1">
      <alignment horizontal="center" vertical="center"/>
    </xf>
    <xf numFmtId="44" fontId="0" fillId="0" borderId="12" xfId="2" applyFont="1" applyBorder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4" fontId="0" fillId="0" borderId="17" xfId="2" applyFont="1" applyBorder="1" applyAlignment="1">
      <alignment horizontal="center" vertical="center"/>
    </xf>
    <xf numFmtId="44" fontId="0" fillId="0" borderId="18" xfId="2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5" xfId="0" applyFont="1" applyFill="1" applyBorder="1"/>
    <xf numFmtId="0" fontId="0" fillId="0" borderId="17" xfId="0" applyBorder="1"/>
    <xf numFmtId="0" fontId="0" fillId="0" borderId="14" xfId="0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0" xfId="0" applyAlignment="1">
      <alignment horizontal="right"/>
    </xf>
    <xf numFmtId="43" fontId="0" fillId="0" borderId="0" xfId="1" applyFont="1"/>
    <xf numFmtId="44" fontId="5" fillId="0" borderId="0" xfId="0" applyNumberFormat="1" applyFont="1"/>
    <xf numFmtId="0" fontId="10" fillId="0" borderId="2" xfId="0" applyFont="1" applyBorder="1"/>
    <xf numFmtId="0" fontId="4" fillId="7" borderId="2" xfId="0" applyFont="1" applyFill="1" applyBorder="1"/>
    <xf numFmtId="0" fontId="4" fillId="3" borderId="19" xfId="0" applyFont="1" applyFill="1" applyBorder="1" applyAlignment="1">
      <alignment wrapText="1"/>
    </xf>
    <xf numFmtId="44" fontId="3" fillId="2" borderId="21" xfId="2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44" fontId="3" fillId="2" borderId="23" xfId="2" applyFont="1" applyFill="1" applyBorder="1" applyAlignment="1" applyProtection="1">
      <alignment horizontal="center" vertical="center"/>
      <protection locked="0"/>
    </xf>
    <xf numFmtId="44" fontId="3" fillId="2" borderId="24" xfId="2" applyFont="1" applyFill="1" applyBorder="1" applyAlignment="1" applyProtection="1">
      <alignment horizontal="center" vertical="center"/>
      <protection locked="0"/>
    </xf>
    <xf numFmtId="44" fontId="0" fillId="0" borderId="23" xfId="0" applyNumberFormat="1" applyBorder="1"/>
    <xf numFmtId="44" fontId="0" fillId="0" borderId="21" xfId="0" applyNumberFormat="1" applyBorder="1"/>
    <xf numFmtId="44" fontId="0" fillId="0" borderId="24" xfId="0" applyNumberFormat="1" applyBorder="1"/>
    <xf numFmtId="44" fontId="5" fillId="5" borderId="22" xfId="0" applyNumberFormat="1" applyFont="1" applyFill="1" applyBorder="1"/>
    <xf numFmtId="44" fontId="11" fillId="0" borderId="3" xfId="2" applyFont="1" applyBorder="1" applyAlignment="1">
      <alignment horizontal="left"/>
    </xf>
    <xf numFmtId="44" fontId="11" fillId="0" borderId="7" xfId="2" applyFont="1" applyBorder="1" applyAlignment="1">
      <alignment horizontal="left"/>
    </xf>
    <xf numFmtId="44" fontId="11" fillId="0" borderId="4" xfId="2" applyFont="1" applyBorder="1" applyAlignment="1">
      <alignment horizontal="left"/>
    </xf>
    <xf numFmtId="9" fontId="0" fillId="0" borderId="0" xfId="3" applyFont="1"/>
    <xf numFmtId="43" fontId="8" fillId="5" borderId="2" xfId="1" applyFont="1" applyFill="1" applyBorder="1" applyAlignment="1">
      <alignment horizontal="center" vertical="center"/>
    </xf>
    <xf numFmtId="43" fontId="3" fillId="6" borderId="2" xfId="0" applyNumberFormat="1" applyFont="1" applyFill="1" applyBorder="1"/>
    <xf numFmtId="0" fontId="6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 vertical="center"/>
    </xf>
    <xf numFmtId="164" fontId="10" fillId="0" borderId="2" xfId="3" applyNumberFormat="1" applyFont="1" applyBorder="1"/>
    <xf numFmtId="0" fontId="10" fillId="0" borderId="0" xfId="0" applyFont="1" applyAlignment="1">
      <alignment horizontal="center"/>
    </xf>
    <xf numFmtId="44" fontId="3" fillId="0" borderId="13" xfId="2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3" fillId="0" borderId="2" xfId="4" applyFont="1" applyBorder="1"/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11" fillId="0" borderId="2" xfId="0" applyFont="1" applyBorder="1" applyAlignment="1">
      <alignment horizontal="right"/>
    </xf>
    <xf numFmtId="44" fontId="11" fillId="0" borderId="2" xfId="2" applyFont="1" applyBorder="1" applyAlignment="1">
      <alignment horizontal="right"/>
    </xf>
  </cellXfs>
  <cellStyles count="6">
    <cellStyle name="Komma" xfId="1" builtinId="3"/>
    <cellStyle name="Procent" xfId="3" builtinId="5"/>
    <cellStyle name="Standaard" xfId="0" builtinId="0"/>
    <cellStyle name="Standaard 2" xfId="4" xr:uid="{A25692D7-BC20-412F-8EDC-8942B3A697A3}"/>
    <cellStyle name="Valuta" xfId="2" builtinId="4"/>
    <cellStyle name="Valuta 2" xfId="5" xr:uid="{41C37E13-D823-4D5E-9138-721F2DB3F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="115" zoomScaleNormal="115" workbookViewId="0">
      <selection activeCell="C37" sqref="C37"/>
    </sheetView>
  </sheetViews>
  <sheetFormatPr defaultRowHeight="13.2" x14ac:dyDescent="0.25"/>
  <cols>
    <col min="1" max="1" width="46.5546875" customWidth="1"/>
    <col min="2" max="2" width="16.33203125" customWidth="1"/>
    <col min="3" max="3" width="12.44140625" style="4" bestFit="1" customWidth="1"/>
    <col min="4" max="4" width="22" style="4" customWidth="1"/>
    <col min="5" max="5" width="13.33203125" customWidth="1"/>
    <col min="6" max="6" width="19.88671875" bestFit="1" customWidth="1"/>
    <col min="7" max="7" width="23.5546875" customWidth="1"/>
    <col min="9" max="9" width="18.77734375" bestFit="1" customWidth="1"/>
    <col min="10" max="10" width="34.88671875" customWidth="1"/>
  </cols>
  <sheetData>
    <row r="1" spans="1:10" ht="15.6" x14ac:dyDescent="0.3">
      <c r="A1" s="39" t="s">
        <v>23</v>
      </c>
      <c r="B1" s="40"/>
      <c r="C1" s="41"/>
      <c r="D1" s="41"/>
      <c r="E1" s="40"/>
      <c r="F1" s="40"/>
    </row>
    <row r="2" spans="1:10" x14ac:dyDescent="0.25">
      <c r="A2" t="s">
        <v>9</v>
      </c>
    </row>
    <row r="3" spans="1:10" ht="13.8" thickBot="1" x14ac:dyDescent="0.3">
      <c r="A3" t="s">
        <v>24</v>
      </c>
    </row>
    <row r="4" spans="1:10" ht="13.8" thickBot="1" x14ac:dyDescent="0.3">
      <c r="C4" s="50" t="s">
        <v>7</v>
      </c>
      <c r="D4" s="51"/>
    </row>
    <row r="5" spans="1:10" ht="27" thickBot="1" x14ac:dyDescent="0.3">
      <c r="A5" s="24" t="s">
        <v>15</v>
      </c>
      <c r="B5" s="14" t="s">
        <v>1</v>
      </c>
      <c r="C5" s="11" t="s">
        <v>6</v>
      </c>
      <c r="D5" s="12" t="s">
        <v>8</v>
      </c>
      <c r="E5" s="26" t="s">
        <v>0</v>
      </c>
      <c r="F5" s="13" t="s">
        <v>12</v>
      </c>
    </row>
    <row r="6" spans="1:10" x14ac:dyDescent="0.25">
      <c r="A6" s="15" t="s">
        <v>19</v>
      </c>
      <c r="B6" s="16">
        <v>200</v>
      </c>
      <c r="C6" s="5">
        <v>64.5</v>
      </c>
      <c r="D6" s="6">
        <v>88</v>
      </c>
      <c r="E6" s="27"/>
      <c r="F6" s="29">
        <f>E6*B6</f>
        <v>0</v>
      </c>
      <c r="I6" s="49" t="s">
        <v>25</v>
      </c>
      <c r="J6" s="48" t="s">
        <v>26</v>
      </c>
    </row>
    <row r="7" spans="1:10" x14ac:dyDescent="0.25">
      <c r="A7" s="15" t="s">
        <v>22</v>
      </c>
      <c r="B7" s="45">
        <v>1400</v>
      </c>
      <c r="C7" s="5">
        <v>88</v>
      </c>
      <c r="D7" s="6">
        <v>141</v>
      </c>
      <c r="E7" s="27"/>
      <c r="F7" s="29">
        <f>E7*B7</f>
        <v>0</v>
      </c>
      <c r="I7" s="49" t="s">
        <v>27</v>
      </c>
      <c r="J7" s="48" t="s">
        <v>26</v>
      </c>
    </row>
    <row r="8" spans="1:10" x14ac:dyDescent="0.25">
      <c r="A8" s="15" t="s">
        <v>20</v>
      </c>
      <c r="B8" s="16">
        <v>100</v>
      </c>
      <c r="C8" s="5">
        <v>100</v>
      </c>
      <c r="D8" s="6">
        <v>147</v>
      </c>
      <c r="E8" s="27"/>
      <c r="F8" s="29">
        <f>E8*B8</f>
        <v>0</v>
      </c>
      <c r="I8" s="49" t="s">
        <v>28</v>
      </c>
      <c r="J8" s="48" t="s">
        <v>26</v>
      </c>
    </row>
    <row r="9" spans="1:10" x14ac:dyDescent="0.25">
      <c r="A9" s="15" t="s">
        <v>17</v>
      </c>
      <c r="B9" s="45">
        <v>100</v>
      </c>
      <c r="C9" s="9">
        <v>59</v>
      </c>
      <c r="D9" s="10">
        <v>94</v>
      </c>
      <c r="E9" s="27"/>
      <c r="F9" s="29">
        <f>B9*E9</f>
        <v>0</v>
      </c>
      <c r="I9" s="49" t="s">
        <v>29</v>
      </c>
      <c r="J9" s="48" t="s">
        <v>26</v>
      </c>
    </row>
    <row r="10" spans="1:10" x14ac:dyDescent="0.25">
      <c r="A10" s="17" t="s">
        <v>18</v>
      </c>
      <c r="B10" s="46">
        <v>100</v>
      </c>
      <c r="C10" s="5">
        <v>76.5</v>
      </c>
      <c r="D10" s="6">
        <v>106</v>
      </c>
      <c r="E10" s="25"/>
      <c r="F10" s="30">
        <f>B10*E10</f>
        <v>0</v>
      </c>
      <c r="I10" s="49" t="s">
        <v>30</v>
      </c>
      <c r="J10" s="48" t="s">
        <v>26</v>
      </c>
    </row>
    <row r="11" spans="1:10" ht="13.8" thickBot="1" x14ac:dyDescent="0.3">
      <c r="A11" s="18" t="s">
        <v>21</v>
      </c>
      <c r="B11" s="47">
        <v>100</v>
      </c>
      <c r="C11" s="7">
        <v>88</v>
      </c>
      <c r="D11" s="44">
        <v>160</v>
      </c>
      <c r="E11" s="28"/>
      <c r="F11" s="31">
        <f>B11*E11</f>
        <v>0</v>
      </c>
    </row>
    <row r="12" spans="1:10" ht="13.8" thickBot="1" x14ac:dyDescent="0.3">
      <c r="B12" s="43">
        <f>SUM(B6:B11)</f>
        <v>2000</v>
      </c>
      <c r="C12"/>
      <c r="D12"/>
      <c r="F12" s="32">
        <f xml:space="preserve"> SUM(F6:F11)</f>
        <v>0</v>
      </c>
    </row>
    <row r="13" spans="1:10" x14ac:dyDescent="0.25">
      <c r="C13" s="8"/>
      <c r="D13" s="8"/>
      <c r="I13" s="36"/>
    </row>
    <row r="14" spans="1:10" ht="22.8" x14ac:dyDescent="0.25">
      <c r="C14" s="8"/>
      <c r="D14" s="52" t="s">
        <v>11</v>
      </c>
      <c r="E14" s="52"/>
      <c r="F14" s="37">
        <f>(B22-F12)*(100/B24)</f>
        <v>273.21336760925448</v>
      </c>
    </row>
    <row r="15" spans="1:10" x14ac:dyDescent="0.25">
      <c r="C15" s="8"/>
      <c r="D15" s="53" t="s">
        <v>14</v>
      </c>
      <c r="E15" s="53"/>
      <c r="F15" s="38">
        <f>F14*0.2</f>
        <v>54.642673521850895</v>
      </c>
    </row>
    <row r="16" spans="1:10" x14ac:dyDescent="0.25">
      <c r="C16" s="8"/>
      <c r="D16" s="54" t="s">
        <v>10</v>
      </c>
      <c r="E16" s="54"/>
      <c r="F16" s="22">
        <v>20</v>
      </c>
    </row>
    <row r="17" spans="1:6" x14ac:dyDescent="0.25">
      <c r="C17"/>
      <c r="D17" s="55" t="s">
        <v>13</v>
      </c>
      <c r="E17" s="55"/>
      <c r="F17" s="42">
        <f>F15/F16</f>
        <v>2.7321336760925448</v>
      </c>
    </row>
    <row r="18" spans="1:6" x14ac:dyDescent="0.25">
      <c r="C18"/>
      <c r="F18" s="21"/>
    </row>
    <row r="19" spans="1:6" x14ac:dyDescent="0.25">
      <c r="C19"/>
      <c r="D19"/>
    </row>
    <row r="21" spans="1:6" x14ac:dyDescent="0.25">
      <c r="A21" s="23" t="s">
        <v>16</v>
      </c>
      <c r="B21" s="33" t="s">
        <v>2</v>
      </c>
      <c r="C21" s="34"/>
      <c r="D21" s="34"/>
      <c r="E21" s="34"/>
      <c r="F21" s="35"/>
    </row>
    <row r="22" spans="1:6" x14ac:dyDescent="0.25">
      <c r="A22" s="1" t="s">
        <v>4</v>
      </c>
      <c r="B22" s="3">
        <f>B6*D6+B7*D7+B8*D8+B9*D9+B10*D10+B11*D11</f>
        <v>265700</v>
      </c>
    </row>
    <row r="23" spans="1:6" x14ac:dyDescent="0.25">
      <c r="A23" s="1" t="s">
        <v>5</v>
      </c>
      <c r="B23" s="3">
        <f>(B6*C6+B7*C7+B8*C8+B9*C9+B10*C10+B11*C11)</f>
        <v>168450</v>
      </c>
    </row>
    <row r="24" spans="1:6" x14ac:dyDescent="0.25">
      <c r="A24" s="1" t="s">
        <v>3</v>
      </c>
      <c r="B24" s="2">
        <f>B22-B23</f>
        <v>97250</v>
      </c>
    </row>
    <row r="27" spans="1:6" x14ac:dyDescent="0.25">
      <c r="A27" s="19"/>
      <c r="B27" s="20"/>
    </row>
  </sheetData>
  <sheetProtection selectLockedCells="1"/>
  <mergeCells count="5">
    <mergeCell ref="C4:D4"/>
    <mergeCell ref="D14:E14"/>
    <mergeCell ref="D15:E15"/>
    <mergeCell ref="D16:E16"/>
    <mergeCell ref="D17:E17"/>
  </mergeCells>
  <dataValidations count="1">
    <dataValidation type="decimal" allowBlank="1" showInputMessage="1" showErrorMessage="1" sqref="E6:E11" xr:uid="{00000000-0002-0000-0000-000000000000}">
      <formula1>C6</formula1>
      <formula2>D6</formula2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26F46D6C8524FA6F3D90FFBC97D71" ma:contentTypeVersion="19" ma:contentTypeDescription="Een nieuw document maken." ma:contentTypeScope="" ma:versionID="d739cd6458f343f2ced146af1c48ef9c">
  <xsd:schema xmlns:xsd="http://www.w3.org/2001/XMLSchema" xmlns:xs="http://www.w3.org/2001/XMLSchema" xmlns:p="http://schemas.microsoft.com/office/2006/metadata/properties" xmlns:ns2="55babaed-5478-4f77-8da4-f80f988df863" xmlns:ns3="5a68743a-c494-4651-b1a8-492558e44e77" targetNamespace="http://schemas.microsoft.com/office/2006/metadata/properties" ma:root="true" ma:fieldsID="fa962a1e762bda3eca6e28f7fda4bf5a" ns2:_="" ns3:_="">
    <xsd:import namespace="55babaed-5478-4f77-8da4-f80f988df863"/>
    <xsd:import namespace="5a68743a-c494-4651-b1a8-492558e44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abaed-5478-4f77-8da4-f80f988df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8743a-c494-4651-b1a8-492558e44e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73c97b-810a-4d29-b72c-93355fc15c1d}" ma:internalName="TaxCatchAll" ma:showField="CatchAllData" ma:web="5a68743a-c494-4651-b1a8-492558e44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68743a-c494-4651-b1a8-492558e44e77" xsi:nil="true"/>
    <lcf76f155ced4ddcb4097134ff3c332f xmlns="55babaed-5478-4f77-8da4-f80f988df8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4A64A4-7D99-4558-8087-784C7807B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abaed-5478-4f77-8da4-f80f988df863"/>
    <ds:schemaRef ds:uri="5a68743a-c494-4651-b1a8-492558e44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E6248-11B0-4738-A32B-13237108F3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5A3777-6298-41B0-88FF-9F50DC472847}">
  <ds:schemaRefs>
    <ds:schemaRef ds:uri="5a68743a-c494-4651-b1a8-492558e44e77"/>
    <ds:schemaRef ds:uri="http://purl.org/dc/elements/1.1/"/>
    <ds:schemaRef ds:uri="55babaed-5478-4f77-8da4-f80f988df863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milieu advies Delft</vt:lpstr>
      <vt:lpstr>'Prijzenblad milieu advies Delft'!Afdrukbereik</vt:lpstr>
    </vt:vector>
  </TitlesOfParts>
  <Company>Gemeente Delft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Eelko Bakker</dc:creator>
  <cp:lastModifiedBy>Sanne Kooijman | Adjust</cp:lastModifiedBy>
  <dcterms:created xsi:type="dcterms:W3CDTF">2019-01-03T13:44:29Z</dcterms:created>
  <dcterms:modified xsi:type="dcterms:W3CDTF">2025-10-31T10:54:28Z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0x01010058426F46D6C8524FA6F3D90FFBC97D71</vt:lpwstr>
  </property>
  <property fmtid="{D5CDD505-2E9C-101B-9397-08002B2CF9AE}" pid="3" name="MediaServiceImageTags">
    <vt:lpwstr/>
  </property>
</Properties>
</file>