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E:\rivierenland\informatiesysteem\uitvraag\bijlagen\"/>
    </mc:Choice>
  </mc:AlternateContent>
  <xr:revisionPtr revIDLastSave="0" documentId="8_{36152257-F0A2-4A56-8A0E-8BDFC40F0AAF}" xr6:coauthVersionLast="47" xr6:coauthVersionMax="47" xr10:uidLastSave="{00000000-0000-0000-0000-000000000000}"/>
  <bookViews>
    <workbookView xWindow="-110" yWindow="-110" windowWidth="19420" windowHeight="10420" xr2:uid="{00000000-000D-0000-FFFF-FFFF00000000}"/>
  </bookViews>
  <sheets>
    <sheet name="Eisen en Wensen" sheetId="3" r:id="rId1"/>
    <sheet name="Blad1" sheetId="4" r:id="rId2"/>
    <sheet name="Parameters" sheetId="2" state="hidden" r:id="rId3"/>
  </sheets>
  <externalReferences>
    <externalReference r:id="rId4"/>
  </externalReferences>
  <definedNames>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LE_LINK1" localSheetId="0">'Eisen en Wensen'!$C$320</definedName>
    <definedName name="Onderhoudbaarheid">[1]Parameters!$C$32</definedName>
    <definedName name="Overdraagbaarheid">[1]Parameters!$C$38</definedName>
    <definedName name="Prestatie">[1]Parameters!$C$7</definedName>
    <definedName name="Uitwisselbaarheid">[1]Parameters!$C$11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3" i="3" l="1"/>
  <c r="H216" i="3"/>
  <c r="J379" i="3"/>
  <c r="H379" i="3"/>
  <c r="H153" i="3" l="1"/>
  <c r="I153" i="3" s="1"/>
  <c r="H151" i="3"/>
  <c r="I151" i="3" s="1"/>
  <c r="H143" i="3"/>
  <c r="I143" i="3" s="1"/>
  <c r="H142" i="3"/>
  <c r="I142" i="3" s="1"/>
  <c r="H98" i="3"/>
  <c r="I98" i="3" s="1"/>
  <c r="I353" i="3" l="1"/>
  <c r="I352" i="3"/>
  <c r="I351" i="3"/>
  <c r="I350" i="3"/>
  <c r="I349" i="3"/>
  <c r="I348" i="3"/>
  <c r="I347" i="3"/>
  <c r="I346" i="3"/>
  <c r="I345" i="3"/>
  <c r="I344" i="3"/>
  <c r="I343" i="3"/>
  <c r="I342" i="3"/>
  <c r="I341" i="3"/>
  <c r="I340" i="3"/>
  <c r="I338" i="3"/>
  <c r="I337" i="3"/>
  <c r="I336" i="3"/>
  <c r="I335" i="3"/>
  <c r="I334" i="3"/>
  <c r="I333" i="3"/>
  <c r="I322" i="3"/>
  <c r="I321" i="3"/>
  <c r="I314" i="3"/>
  <c r="I313" i="3"/>
  <c r="I304" i="3"/>
  <c r="I287" i="3"/>
  <c r="I286" i="3"/>
  <c r="I285" i="3"/>
  <c r="I284" i="3"/>
  <c r="I283" i="3"/>
  <c r="I237" i="3"/>
  <c r="I238" i="3"/>
  <c r="I239" i="3"/>
  <c r="I244" i="3"/>
  <c r="I243" i="3"/>
  <c r="E99" i="3"/>
  <c r="H99" i="3" s="1"/>
  <c r="E63" i="3"/>
  <c r="I63" i="3" s="1"/>
  <c r="E65" i="3"/>
  <c r="I65" i="3" s="1"/>
  <c r="E78" i="3"/>
  <c r="H78" i="3" s="1"/>
  <c r="E79" i="3"/>
  <c r="H79" i="3" s="1"/>
  <c r="E80" i="3"/>
  <c r="H80" i="3" s="1"/>
  <c r="E81" i="3"/>
  <c r="H81" i="3" s="1"/>
  <c r="E318" i="3"/>
  <c r="E316" i="3"/>
  <c r="J316" i="3" s="1"/>
  <c r="E312" i="3"/>
  <c r="J312" i="3" s="1"/>
  <c r="E311" i="3"/>
  <c r="J311" i="3" s="1"/>
  <c r="E297" i="3"/>
  <c r="I297" i="3" s="1"/>
  <c r="E296" i="3"/>
  <c r="I296" i="3" s="1"/>
  <c r="E295" i="3"/>
  <c r="I295" i="3" s="1"/>
  <c r="E294" i="3"/>
  <c r="I294" i="3" s="1"/>
  <c r="E282" i="3"/>
  <c r="I282" i="3" s="1"/>
  <c r="E281" i="3"/>
  <c r="I281" i="3" s="1"/>
  <c r="E280" i="3"/>
  <c r="I280" i="3" s="1"/>
  <c r="E279" i="3"/>
  <c r="I279" i="3" s="1"/>
  <c r="E256" i="3"/>
  <c r="J256" i="3" s="1"/>
  <c r="E255" i="3"/>
  <c r="J255" i="3" s="1"/>
  <c r="E254" i="3"/>
  <c r="J254" i="3" s="1"/>
  <c r="E253" i="3"/>
  <c r="J253" i="3" s="1"/>
  <c r="B372" i="3"/>
  <c r="F372" i="3" s="1"/>
  <c r="B373" i="3"/>
  <c r="F373" i="3" s="1"/>
  <c r="B374" i="3"/>
  <c r="F374" i="3" s="1"/>
  <c r="B375" i="3"/>
  <c r="F375" i="3" s="1"/>
  <c r="B376" i="3"/>
  <c r="B387" i="3"/>
  <c r="G393" i="3"/>
  <c r="E235" i="3"/>
  <c r="E234" i="3"/>
  <c r="I234" i="3" s="1"/>
  <c r="E233" i="3"/>
  <c r="I233" i="3" s="1"/>
  <c r="E232" i="3"/>
  <c r="I232" i="3" s="1"/>
  <c r="E225" i="3"/>
  <c r="I225" i="3" s="1"/>
  <c r="E224" i="3"/>
  <c r="I224" i="3" s="1"/>
  <c r="E223" i="3"/>
  <c r="E222" i="3"/>
  <c r="I222" i="3" s="1"/>
  <c r="E197" i="3"/>
  <c r="I197" i="3" s="1"/>
  <c r="E196" i="3"/>
  <c r="I196" i="3" s="1"/>
  <c r="E195" i="3"/>
  <c r="I195" i="3" s="1"/>
  <c r="E194" i="3"/>
  <c r="I194" i="3" s="1"/>
  <c r="I305" i="3" l="1"/>
  <c r="I385" i="3" s="1"/>
  <c r="I288" i="3"/>
  <c r="I384" i="3" s="1"/>
  <c r="I99" i="3"/>
  <c r="J99" i="3"/>
  <c r="J65" i="3"/>
  <c r="H65" i="3"/>
  <c r="J63" i="3"/>
  <c r="I81" i="3"/>
  <c r="I80" i="3"/>
  <c r="I79" i="3"/>
  <c r="I78" i="3"/>
  <c r="J81" i="3"/>
  <c r="J80" i="3"/>
  <c r="J79" i="3"/>
  <c r="J78" i="3"/>
  <c r="H63" i="3"/>
  <c r="H279" i="3"/>
  <c r="H295" i="3"/>
  <c r="I311" i="3"/>
  <c r="I312" i="3"/>
  <c r="I316" i="3"/>
  <c r="H297" i="3"/>
  <c r="H311" i="3"/>
  <c r="H312" i="3"/>
  <c r="H316" i="3"/>
  <c r="H318" i="3"/>
  <c r="I318" i="3" s="1"/>
  <c r="J294" i="3"/>
  <c r="J296" i="3"/>
  <c r="H294" i="3"/>
  <c r="J295" i="3"/>
  <c r="H296" i="3"/>
  <c r="J297" i="3"/>
  <c r="H281" i="3"/>
  <c r="J280" i="3"/>
  <c r="J282" i="3"/>
  <c r="J279" i="3"/>
  <c r="H280" i="3"/>
  <c r="J281" i="3"/>
  <c r="H282" i="3"/>
  <c r="I253" i="3"/>
  <c r="I254" i="3"/>
  <c r="I255" i="3"/>
  <c r="I256" i="3"/>
  <c r="H233" i="3"/>
  <c r="H253" i="3"/>
  <c r="H254" i="3"/>
  <c r="H255" i="3"/>
  <c r="H256" i="3"/>
  <c r="H235" i="3"/>
  <c r="I235" i="3" s="1"/>
  <c r="I247" i="3" s="1"/>
  <c r="I382" i="3" s="1"/>
  <c r="J232" i="3"/>
  <c r="J234" i="3"/>
  <c r="H232" i="3"/>
  <c r="J233" i="3"/>
  <c r="H234" i="3"/>
  <c r="H223" i="3"/>
  <c r="I223" i="3" s="1"/>
  <c r="I226" i="3" s="1"/>
  <c r="I381" i="3" s="1"/>
  <c r="H225" i="3"/>
  <c r="J222" i="3"/>
  <c r="J224" i="3"/>
  <c r="H197" i="3"/>
  <c r="H222" i="3"/>
  <c r="H224" i="3"/>
  <c r="J225" i="3"/>
  <c r="I216" i="3"/>
  <c r="J216" i="3" s="1"/>
  <c r="H195" i="3"/>
  <c r="J194" i="3"/>
  <c r="J196" i="3"/>
  <c r="H194" i="3"/>
  <c r="J195" i="3"/>
  <c r="H196" i="3"/>
  <c r="J197" i="3"/>
  <c r="E141" i="3"/>
  <c r="H10" i="3"/>
  <c r="E33" i="3"/>
  <c r="J33" i="3" s="1"/>
  <c r="E26" i="3"/>
  <c r="J26" i="3" s="1"/>
  <c r="E90" i="3"/>
  <c r="H90" i="3" s="1"/>
  <c r="E91" i="3"/>
  <c r="H91" i="3" s="1"/>
  <c r="E92" i="3"/>
  <c r="E93" i="3"/>
  <c r="I93" i="3" s="1"/>
  <c r="E94" i="3"/>
  <c r="E95" i="3"/>
  <c r="H95" i="3" s="1"/>
  <c r="E96" i="3"/>
  <c r="H96" i="3" s="1"/>
  <c r="E97" i="3"/>
  <c r="H97" i="3" s="1"/>
  <c r="E113" i="3"/>
  <c r="I113" i="3" s="1"/>
  <c r="E114" i="3"/>
  <c r="I114" i="3" s="1"/>
  <c r="I372" i="3" s="1"/>
  <c r="E115" i="3"/>
  <c r="I115" i="3" s="1"/>
  <c r="I373" i="3" s="1"/>
  <c r="E116" i="3"/>
  <c r="H116" i="3" s="1"/>
  <c r="E46" i="3"/>
  <c r="I47" i="3" s="1"/>
  <c r="E47" i="3"/>
  <c r="I48" i="3" s="1"/>
  <c r="E48" i="3"/>
  <c r="J48" i="3" s="1"/>
  <c r="E49" i="3"/>
  <c r="J49" i="3" s="1"/>
  <c r="E50" i="3"/>
  <c r="J50" i="3" s="1"/>
  <c r="E55" i="3"/>
  <c r="I56" i="3" s="1"/>
  <c r="E56" i="3"/>
  <c r="J56" i="3" s="1"/>
  <c r="E57" i="3"/>
  <c r="J57" i="3" s="1"/>
  <c r="E162" i="3"/>
  <c r="E163" i="3"/>
  <c r="E164" i="3"/>
  <c r="H164" i="3" s="1"/>
  <c r="E165" i="3"/>
  <c r="I165" i="3" s="1"/>
  <c r="E166" i="3"/>
  <c r="E124" i="3"/>
  <c r="I124" i="3" s="1"/>
  <c r="E125" i="3"/>
  <c r="H125" i="3" s="1"/>
  <c r="E126" i="3"/>
  <c r="I126" i="3" s="1"/>
  <c r="E127" i="3"/>
  <c r="H127" i="3" s="1"/>
  <c r="E128" i="3"/>
  <c r="E133" i="3"/>
  <c r="H133" i="3" s="1"/>
  <c r="E134" i="3"/>
  <c r="E135" i="3"/>
  <c r="H135" i="3" s="1"/>
  <c r="E136" i="3"/>
  <c r="I136" i="3" s="1"/>
  <c r="E137" i="3"/>
  <c r="H137" i="3" s="1"/>
  <c r="E138" i="3"/>
  <c r="I138" i="3" s="1"/>
  <c r="E139" i="3"/>
  <c r="H139" i="3" s="1"/>
  <c r="E140" i="3"/>
  <c r="E82" i="3"/>
  <c r="H82" i="3" s="1"/>
  <c r="E83" i="3"/>
  <c r="H83" i="3" s="1"/>
  <c r="E84" i="3"/>
  <c r="I84" i="3" s="1"/>
  <c r="E85" i="3"/>
  <c r="H85" i="3" s="1"/>
  <c r="E86" i="3"/>
  <c r="E87" i="3"/>
  <c r="I87" i="3" s="1"/>
  <c r="E88" i="3"/>
  <c r="H88" i="3" s="1"/>
  <c r="E89" i="3"/>
  <c r="I89" i="3" s="1"/>
  <c r="E45" i="3"/>
  <c r="H45" i="3" s="1"/>
  <c r="H354" i="3" l="1"/>
  <c r="H386" i="3" s="1"/>
  <c r="I354" i="3"/>
  <c r="I386" i="3" s="1"/>
  <c r="H247" i="3"/>
  <c r="H382" i="3" s="1"/>
  <c r="J382" i="3" s="1"/>
  <c r="H305" i="3"/>
  <c r="H162" i="3"/>
  <c r="I162" i="3" s="1"/>
  <c r="I141" i="3"/>
  <c r="H141" i="3"/>
  <c r="H288" i="3"/>
  <c r="H166" i="3"/>
  <c r="I166" i="3" s="1"/>
  <c r="I272" i="3"/>
  <c r="J272" i="3" s="1"/>
  <c r="H226" i="3"/>
  <c r="H381" i="3" s="1"/>
  <c r="J381" i="3" s="1"/>
  <c r="H140" i="3"/>
  <c r="I140" i="3" s="1"/>
  <c r="J141" i="3"/>
  <c r="H47" i="3"/>
  <c r="H46" i="3"/>
  <c r="J47" i="3"/>
  <c r="I95" i="3"/>
  <c r="I116" i="3"/>
  <c r="I374" i="3" s="1"/>
  <c r="J374" i="3" s="1"/>
  <c r="I90" i="3"/>
  <c r="I57" i="3"/>
  <c r="H56" i="3"/>
  <c r="I55" i="3"/>
  <c r="H50" i="3"/>
  <c r="I49" i="3"/>
  <c r="H33" i="3"/>
  <c r="I33" i="3"/>
  <c r="H115" i="3"/>
  <c r="H94" i="3"/>
  <c r="I94" i="3" s="1"/>
  <c r="J97" i="3"/>
  <c r="H57" i="3"/>
  <c r="I50" i="3"/>
  <c r="J46" i="3"/>
  <c r="H114" i="3"/>
  <c r="H93" i="3"/>
  <c r="I97" i="3"/>
  <c r="I91" i="3"/>
  <c r="H113" i="3"/>
  <c r="H92" i="3"/>
  <c r="I92" i="3" s="1"/>
  <c r="J116" i="3"/>
  <c r="J90" i="3"/>
  <c r="H55" i="3"/>
  <c r="I96" i="3"/>
  <c r="J115" i="3"/>
  <c r="J55" i="3"/>
  <c r="J114" i="3"/>
  <c r="J93" i="3"/>
  <c r="H49" i="3"/>
  <c r="J113" i="3"/>
  <c r="H26" i="3"/>
  <c r="H48" i="3"/>
  <c r="I26" i="3"/>
  <c r="I45" i="3"/>
  <c r="H165" i="3"/>
  <c r="H89" i="3"/>
  <c r="H87" i="3"/>
  <c r="H163" i="3"/>
  <c r="I163" i="3" s="1"/>
  <c r="I164" i="3"/>
  <c r="H86" i="3"/>
  <c r="I86" i="3" s="1"/>
  <c r="H128" i="3"/>
  <c r="I128" i="3" s="1"/>
  <c r="H84" i="3"/>
  <c r="H134" i="3"/>
  <c r="I134" i="3" s="1"/>
  <c r="H136" i="3"/>
  <c r="H126" i="3"/>
  <c r="H138" i="3"/>
  <c r="H124" i="3"/>
  <c r="I139" i="3"/>
  <c r="I137" i="3"/>
  <c r="I135" i="3"/>
  <c r="I133" i="3"/>
  <c r="I127" i="3"/>
  <c r="I125" i="3"/>
  <c r="I383" i="3" s="1"/>
  <c r="J383" i="3" s="1"/>
  <c r="J89" i="3"/>
  <c r="J87" i="3"/>
  <c r="J84" i="3"/>
  <c r="J88" i="3"/>
  <c r="J83" i="3"/>
  <c r="J82" i="3"/>
  <c r="I88" i="3"/>
  <c r="I85" i="3"/>
  <c r="I83" i="3"/>
  <c r="I82" i="3"/>
  <c r="J45" i="3"/>
  <c r="I46" i="3"/>
  <c r="E25" i="3"/>
  <c r="E27" i="3"/>
  <c r="E28" i="3"/>
  <c r="E29" i="3"/>
  <c r="E30" i="3"/>
  <c r="E31" i="3"/>
  <c r="E32" i="3"/>
  <c r="E34" i="3"/>
  <c r="J226" i="3" l="1"/>
  <c r="J386" i="3"/>
  <c r="J247" i="3"/>
  <c r="H58" i="3"/>
  <c r="J354" i="3"/>
  <c r="H384" i="3"/>
  <c r="J384" i="3" s="1"/>
  <c r="J288" i="3"/>
  <c r="H385" i="3"/>
  <c r="J385" i="3" s="1"/>
  <c r="J305" i="3"/>
  <c r="I117" i="3"/>
  <c r="H117" i="3"/>
  <c r="J372" i="3"/>
  <c r="H34" i="3"/>
  <c r="I34" i="3" s="1"/>
  <c r="H27" i="3"/>
  <c r="I27" i="3" s="1"/>
  <c r="H32" i="3"/>
  <c r="I32" i="3" s="1"/>
  <c r="H31" i="3"/>
  <c r="I31" i="3" s="1"/>
  <c r="H30" i="3"/>
  <c r="I30" i="3" s="1"/>
  <c r="H29" i="3"/>
  <c r="I29" i="3" s="1"/>
  <c r="H28" i="3"/>
  <c r="I28" i="3" s="1"/>
  <c r="H25" i="3"/>
  <c r="I25" i="3" s="1"/>
  <c r="H38" i="3" l="1"/>
  <c r="J98" i="3"/>
  <c r="H376" i="3"/>
  <c r="J96" i="3"/>
  <c r="I376" i="3"/>
  <c r="J117" i="3"/>
  <c r="J92" i="3"/>
  <c r="J95" i="3"/>
  <c r="J85" i="3"/>
  <c r="J94" i="3"/>
  <c r="J86" i="3"/>
  <c r="E175" i="3"/>
  <c r="H175" i="3" s="1"/>
  <c r="E176" i="3"/>
  <c r="E174" i="3"/>
  <c r="E173" i="3"/>
  <c r="J376" i="3" l="1"/>
  <c r="J373" i="3"/>
  <c r="H176" i="3"/>
  <c r="I176" i="3" s="1"/>
  <c r="H174" i="3"/>
  <c r="I174" i="3" s="1"/>
  <c r="H173" i="3"/>
  <c r="H188" i="3" s="1"/>
  <c r="I175" i="3"/>
  <c r="I173" i="3" l="1"/>
  <c r="I188" i="3" l="1"/>
  <c r="J188" i="3" l="1"/>
  <c r="E161" i="3" l="1"/>
  <c r="E160" i="3"/>
  <c r="E123" i="3"/>
  <c r="H123" i="3" s="1"/>
  <c r="E122" i="3"/>
  <c r="H122" i="3" s="1"/>
  <c r="E44" i="3"/>
  <c r="H44" i="3" s="1"/>
  <c r="E24" i="3"/>
  <c r="E23" i="3"/>
  <c r="H9" i="3"/>
  <c r="H155" i="3" l="1"/>
  <c r="H377" i="3" s="1"/>
  <c r="I123" i="3"/>
  <c r="I122" i="3"/>
  <c r="H23" i="3"/>
  <c r="I23" i="3" s="1"/>
  <c r="H160" i="3"/>
  <c r="H161" i="3"/>
  <c r="I161" i="3" s="1"/>
  <c r="H24" i="3"/>
  <c r="I44" i="3"/>
  <c r="I58" i="3" l="1"/>
  <c r="I73" i="3" s="1"/>
  <c r="J73" i="3" s="1"/>
  <c r="I380" i="3"/>
  <c r="J380" i="3" s="1"/>
  <c r="I155" i="3"/>
  <c r="I377" i="3" s="1"/>
  <c r="J142" i="3"/>
  <c r="J151" i="3"/>
  <c r="J143" i="3"/>
  <c r="J153" i="3"/>
  <c r="J342" i="3"/>
  <c r="J338" i="3"/>
  <c r="J287" i="3"/>
  <c r="J344" i="3"/>
  <c r="J285" i="3"/>
  <c r="J286" i="3"/>
  <c r="J284" i="3"/>
  <c r="J345" i="3"/>
  <c r="J333" i="3"/>
  <c r="J314" i="3"/>
  <c r="J340" i="3"/>
  <c r="J243" i="3"/>
  <c r="J238" i="3"/>
  <c r="J237" i="3"/>
  <c r="J350" i="3"/>
  <c r="J351" i="3"/>
  <c r="J321" i="3"/>
  <c r="J348" i="3"/>
  <c r="J337" i="3"/>
  <c r="J334" i="3"/>
  <c r="J322" i="3"/>
  <c r="J349" i="3"/>
  <c r="J313" i="3"/>
  <c r="J244" i="3"/>
  <c r="J239" i="3"/>
  <c r="J335" i="3"/>
  <c r="J352" i="3"/>
  <c r="J346" i="3"/>
  <c r="J343" i="3"/>
  <c r="J336" i="3"/>
  <c r="J353" i="3"/>
  <c r="J283" i="3"/>
  <c r="J223" i="3"/>
  <c r="J341" i="3"/>
  <c r="J235" i="3"/>
  <c r="J318" i="3"/>
  <c r="J166" i="3"/>
  <c r="J163" i="3"/>
  <c r="J162" i="3"/>
  <c r="J128" i="3"/>
  <c r="J138" i="3"/>
  <c r="J126" i="3"/>
  <c r="J134" i="3"/>
  <c r="J136" i="3"/>
  <c r="J140" i="3"/>
  <c r="J124" i="3"/>
  <c r="J127" i="3"/>
  <c r="J125" i="3"/>
  <c r="J133" i="3"/>
  <c r="J135" i="3"/>
  <c r="J137" i="3"/>
  <c r="J139" i="3"/>
  <c r="J122" i="3"/>
  <c r="I160" i="3"/>
  <c r="I167" i="3" s="1"/>
  <c r="I378" i="3" s="1"/>
  <c r="J378" i="3" s="1"/>
  <c r="H167" i="3"/>
  <c r="H378" i="3" s="1"/>
  <c r="H389" i="3" s="1"/>
  <c r="J123" i="3"/>
  <c r="I24" i="3"/>
  <c r="I38" i="3" s="1"/>
  <c r="J38" i="3" s="1"/>
  <c r="J377" i="3" l="1"/>
  <c r="I389" i="3"/>
  <c r="J58" i="3"/>
  <c r="J347" i="3"/>
  <c r="J304" i="3"/>
  <c r="J155" i="3"/>
  <c r="J91" i="3"/>
  <c r="J165" i="3"/>
  <c r="J164" i="3"/>
  <c r="J28" i="3"/>
  <c r="J31" i="3"/>
  <c r="J30" i="3"/>
  <c r="J34" i="3"/>
  <c r="J29" i="3"/>
  <c r="J27" i="3"/>
  <c r="J32" i="3"/>
  <c r="J25" i="3"/>
  <c r="J174" i="3"/>
  <c r="J176" i="3"/>
  <c r="J175" i="3"/>
  <c r="J173" i="3"/>
  <c r="J23" i="3"/>
  <c r="J44" i="3"/>
  <c r="J161" i="3"/>
  <c r="J167" i="3"/>
  <c r="J160" i="3"/>
  <c r="J24" i="3"/>
  <c r="J389" i="3" l="1"/>
  <c r="I39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Wieggers</author>
  </authors>
  <commentList>
    <comment ref="F13" authorId="0" shapeId="0" xr:uid="{00000000-0006-0000-0000-000001000000}">
      <text>
        <r>
          <rPr>
            <sz val="9"/>
            <color indexed="81"/>
            <rFont val="Tahoma"/>
            <family val="2"/>
          </rPr>
          <t>• Er is geen antwoord gegeven op de vraag;
• Het gegeven antwoord op de wens heeft geen relatie met de vraag/vragen of biedt geen aanknopingspunten;
• Opdrachtgever kan met de invulling van de wens zijn doelstellingen als beschreven in de FU niet bereiken;
• Met het gegeven antwoord onderscheidt de Opdrachtnemer zich in zeer negatieve zin ten opzichte van de overige Opdrachtnemers.</t>
        </r>
        <r>
          <rPr>
            <b/>
            <sz val="9"/>
            <color indexed="81"/>
            <rFont val="Tahoma"/>
            <family val="2"/>
          </rPr>
          <t xml:space="preserve">
</t>
        </r>
        <r>
          <rPr>
            <sz val="9"/>
            <color indexed="81"/>
            <rFont val="Tahoma"/>
            <family val="2"/>
          </rPr>
          <t xml:space="preserve">
</t>
        </r>
      </text>
    </comment>
    <comment ref="F14" authorId="0" shapeId="0" xr:uid="{00000000-0006-0000-0000-000002000000}">
      <text>
        <r>
          <rPr>
            <sz val="9"/>
            <color indexed="81"/>
            <rFont val="Tahoma"/>
            <family val="2"/>
          </rPr>
          <t xml:space="preserve">• Het gegeven antwoord heeft wel een relatie met de vraag/ vragen en biedt aanknopingspunten voor de invulling van de wens, maar voldoet niet aan de verwachtingen die Opdrachtgever FU heeft bij deze wens;
• Het gegeven antwoord geeft Opdrachtgever FU een onvolledig beeld;
• De uitwerking van de vraag/ invulling van de wens heeft onvoldoende detaillering;
• De invulling van de wens heeft weinig diepgang/ getuigt van te weinig diepgaande kennis en ervaring;
• Met het gegeven antwoord onderscheidt de Opdrachtnemer zich in negatieve zin ten opzichte van de overige Opdrachtnemers.
</t>
        </r>
      </text>
    </comment>
    <comment ref="F15" authorId="0" shapeId="0" xr:uid="{00000000-0006-0000-0000-000003000000}">
      <text>
        <r>
          <rPr>
            <sz val="9"/>
            <color indexed="81"/>
            <rFont val="Tahoma"/>
            <family val="2"/>
          </rPr>
          <t>• Het gegeven antwoord op de wens voldoet aan de verwachtingen die de Opdrachtgever FU heeft bij deze wens;
• Het gegeven antwoord is voor Opdrachtgever FU duidelijk en relevant voor de opdracht;
• De uitwerking van de vraag/ invulling van de wens heeft voldoende detaillering;
• De invulling van de wens heeft diepgang/ getuigt van kennis en ervaring van de materie, maar is niet excellent;
• De invulling van de wens is goed toepasbaar tijdens de contractuitvoering;
• Met het gegeven antwoord onderscheidt de Opdrachtnemer zich niet in positieve, maar ook niet in negatieve zin ten opzichte van de overige Opdrachtnemers.</t>
        </r>
        <r>
          <rPr>
            <b/>
            <sz val="9"/>
            <color indexed="81"/>
            <rFont val="Tahoma"/>
            <family val="2"/>
          </rPr>
          <t xml:space="preserve">
</t>
        </r>
      </text>
    </comment>
    <comment ref="F16" authorId="0" shapeId="0" xr:uid="{00000000-0006-0000-0000-000004000000}">
      <text>
        <r>
          <rPr>
            <sz val="9"/>
            <color indexed="81"/>
            <rFont val="Tahoma"/>
            <family val="2"/>
          </rPr>
          <t xml:space="preserve">• Het gegeven antwoord op de wens voldoet buitengewoon aan de verwachtingen die Opdrachtgever FU heeft bij deze wens;
• Opdrachtgever FU kan met de invulling van de wens volledig zijn doelstellingen bereiken;
• Het antwoord is innoverend/ creatief/ heeft toegevoegde waarde;
• Het antwoord geeft aan, dat de Opdrachtnemer een hoogwaardige kwaliteit van dienstverlening heeft;
• Het antwoord geeft aan dat er diepgaande en excellente kennis is van de materie; 
• Het gegeven antwoord onderscheidt zich in positieve zin ten opzichte van de overige Opdrachtnemers.
</t>
        </r>
      </text>
    </comment>
  </commentList>
</comments>
</file>

<file path=xl/sharedStrings.xml><?xml version="1.0" encoding="utf-8"?>
<sst xmlns="http://schemas.openxmlformats.org/spreadsheetml/2006/main" count="1458" uniqueCount="575">
  <si>
    <t>Opmerkingen</t>
  </si>
  <si>
    <t>Nr.</t>
  </si>
  <si>
    <t>Omschrijving functionaliteit</t>
  </si>
  <si>
    <t>Prio</t>
  </si>
  <si>
    <t>Legenda Prioritering (kolom Prio):</t>
  </si>
  <si>
    <t>M</t>
  </si>
  <si>
    <t>Eisen en wensen behorend bij functionele uitvraag met kenmerk:</t>
  </si>
  <si>
    <t>Weging</t>
  </si>
  <si>
    <t>Gescoorde beoordelingspunten</t>
  </si>
  <si>
    <t>Gewogen score maximaal</t>
  </si>
  <si>
    <t>W</t>
  </si>
  <si>
    <t>S</t>
  </si>
  <si>
    <t>C</t>
  </si>
  <si>
    <t>SCORE</t>
  </si>
  <si>
    <t>Totaal</t>
  </si>
  <si>
    <t>Verhouding</t>
  </si>
  <si>
    <t>K.O.</t>
  </si>
  <si>
    <t>Datum:</t>
  </si>
  <si>
    <t>Ontbreekt</t>
  </si>
  <si>
    <t>matig overeenstemmend</t>
  </si>
  <si>
    <t>Ja/Nee</t>
  </si>
  <si>
    <t>Nee</t>
  </si>
  <si>
    <t>Ja</t>
  </si>
  <si>
    <t>Deels</t>
  </si>
  <si>
    <t>n.v.t.</t>
  </si>
  <si>
    <t>Gewogen max. score</t>
  </si>
  <si>
    <t>is overeenstemmend</t>
  </si>
  <si>
    <t>is onderscheidend</t>
  </si>
  <si>
    <t>2.1</t>
  </si>
  <si>
    <t>2.2</t>
  </si>
  <si>
    <t>Totaal gewogen punten kwaliteitseisen</t>
  </si>
  <si>
    <t xml:space="preserve">Totaal aantal te behalen punten </t>
  </si>
  <si>
    <t>Eisen en Wensen</t>
  </si>
  <si>
    <t>Kwalitatieve Eisen</t>
  </si>
  <si>
    <t>Puntentoekenning gunningsmethodiek</t>
  </si>
  <si>
    <t>DOOR LEVERANCIER TE BEANTWOORDEN</t>
  </si>
  <si>
    <t>Voldoet</t>
  </si>
  <si>
    <t>Toelichting</t>
  </si>
  <si>
    <t>Weegfactor kwaliteit Wensen PVEW (%)</t>
  </si>
  <si>
    <t>2.3</t>
  </si>
  <si>
    <t>1.1</t>
  </si>
  <si>
    <t>1.2</t>
  </si>
  <si>
    <t>1.3</t>
  </si>
  <si>
    <t>1.4</t>
  </si>
  <si>
    <t>2.4</t>
  </si>
  <si>
    <t>2.5</t>
  </si>
  <si>
    <t>2.6</t>
  </si>
  <si>
    <t>1.7</t>
  </si>
  <si>
    <t>1.8</t>
  </si>
  <si>
    <t>1.9</t>
  </si>
  <si>
    <t>1.10</t>
  </si>
  <si>
    <t>1.11</t>
  </si>
  <si>
    <t>1.12</t>
  </si>
  <si>
    <t>1.13</t>
  </si>
  <si>
    <t>1.14</t>
  </si>
  <si>
    <t>2.8</t>
  </si>
  <si>
    <t>2.9</t>
  </si>
  <si>
    <t>2.10</t>
  </si>
  <si>
    <t>2.11</t>
  </si>
  <si>
    <t>deze functionaliteiten moeten in het eindresultaat terugkomen, zonder deze is het product niet bruikbaar (dit zijn de knock-outs)</t>
  </si>
  <si>
    <t>deze functionaliteiten zijn zeer gewenst</t>
  </si>
  <si>
    <t>deze functionaliteiten zijn gewenst</t>
  </si>
  <si>
    <t>deze functionaliteiten zijn gewenst, maar minder belangrijk</t>
  </si>
  <si>
    <t>De eindscore PVEW</t>
  </si>
  <si>
    <t xml:space="preserve"> is verhouding% * 100 (punten) </t>
  </si>
  <si>
    <t>1. Techniek en publicatieomgeving</t>
  </si>
  <si>
    <t>Het RIS wordt aangeboden en geleverd als  managed SAAS (Software as a Service) oplossing</t>
  </si>
  <si>
    <t>Het RIS wordt geleverd vanuit een datacenter dat is ondergebracht binnen de Europese Unie. Ook de opslag en het (data)transport van gegevens vindt plaats binnen de Europese Unie</t>
  </si>
  <si>
    <t>Als data, bijvoorbeeld om backup-redenen, op een andere geografische locatie (maar wel altijd binnen de Europese Unie) wordt opgeslagen dan de locatie van waaruit het RIS wordt aangeboden, dan wordt dit expliciet gemeld.</t>
  </si>
  <si>
    <t>Het RIS mag uit verschillende modules bestaan, maar voor gebruikers gedraagt het zich als één integraal werkend systeem.</t>
  </si>
  <si>
    <t>Het RIS kan worden gebruikt op een smartphone of tablet via een vrij verkrijgbare en te installeren app. Het is toegestaan om, ter bevordering van gebruik en overzichtelijkheid, via de app slechts een deel van de in het RIS beschikbare functionaliteit aan te bieden.</t>
  </si>
  <si>
    <t>Het RIS is zonder beperking van functionaliteit via een browser-based interface, verder ‘publicatieomgeving’ genoemd, te gebruiken.</t>
  </si>
  <si>
    <t>De publicatieomgeving is volledig bruikbaar via de laatste twee versies (major releases) van de volgende browsers:
-	Apple Safari
-	Microsoft Edge 
Daarnaast worden ook deze browsers op mobiele devices zoals smart phone en tablet (Google Android en Apple IOS) ondersteund</t>
  </si>
  <si>
    <t>De publicatieomgeving is volledig bruikbaar via de standaard configuratie van de hiervoor genoemde browsers. Het is niet nodig additionele software of plug-ins te installeren.</t>
  </si>
  <si>
    <t>De publicatieomgeving is of kan afgestemd worden op de huisstijl die door de opdrachtgever wordt gehanteerd.</t>
  </si>
  <si>
    <t>De publicatieomgeving is volledig responsive. Dat wil zeggen dat de publicatieomgeving zich automatisch aanpast aan (meeschaalt met) de afmetingen van het scherm.</t>
  </si>
  <si>
    <t>De publicatieomgeving is zonder verstorende vertraging toegankelijk en opgevraagde informatie wordt direct door het RIS geleverd. De snelheid waarmee de opgevraagde informatie beschikbaar komt voor de gebruiker wordt uitsluitend vertraagd door de capaciteit en beschikbaarheid van de dataverbindingen die door de opdrachtgever zijn ingezet.</t>
  </si>
  <si>
    <t>2. Implementatie/inrichting/integratie/transitie</t>
  </si>
  <si>
    <t>Na succesvolle inrichting van het systeem volgt de ingebruikname. Vanaf het moment van ingebruikname dient de opdrachtnemer een nazorgperiode toe te passen van 10 werkdagen. Naast de standaard serviceorganisatie zijn gedurende deze periode ook de betrokkenen bij de oplevering van het RIS direct beschikbaar om vragen te beantwoorden, advies te geven en incidenten op te lossen</t>
  </si>
  <si>
    <t>De opdrachtnemer stelt een migratieplan op waarin is beschreven op welke wijze en binnen hoeveel tijd de migratie van gegevens, zoals bedoeld in de vorige eis, wordt uitgevoerd.</t>
  </si>
  <si>
    <t>De migratie van gegevens kan uitsluitend worden afgerond na uitvoering van een acceptatietest en na schriftelijke acceptatie van het eindresultaat door de opdrachtgever.</t>
  </si>
  <si>
    <t>Het RIS wordt gedurende het contract doorontwikkeld en speelt in op ontwikkelingen in de markt en wet- en regelgeving.</t>
  </si>
  <si>
    <t>Op verzoek van de opdrachtgever wordt aan het eind van de looptijd van de overeenkomst, ten behoeve van de overdracht van informatie van de aangeboden oplossing naar een nieuwe oplossing (transitie), een exportbestand gemaakt van alle informatieobjecten, inclusief de relaties/samenhang tussen de informatieobjecten, die in de aangeboden oplossing zijn opgeslagen</t>
  </si>
  <si>
    <t>Als het in de vorige eis genoemde exportbestand, bijvoorbeeld door de bestandsindeling of het formaat, niet geschikt is of geschikt te maken is om te importeren in de nieuwe oplossing, dan dient de opdrachtnemer in overleg met de leverancier van de nieuwe oplossing een nieuw exportbestand te maken dat wel geschikt is om in de nieuwe oplossing te importeren</t>
  </si>
  <si>
    <t>3. SLA</t>
  </si>
  <si>
    <t>3.1</t>
  </si>
  <si>
    <t>3.2</t>
  </si>
  <si>
    <t>4. Functionaliteit</t>
  </si>
  <si>
    <t>4. 1  Kalender, activiteiten, lange termijn agenda</t>
  </si>
  <si>
    <t>4.1.1</t>
  </si>
  <si>
    <t>In het RIS kan een kalender van de gemeenteraad worden weergegeven</t>
  </si>
  <si>
    <t>4.1.2</t>
  </si>
  <si>
    <t>De kalender wordt opgebouwd op basis van alle in het systeem gedefinieerde activiteiten van de gemeenteraad, zoals vergaderingen, bijeenkomsten en evenementen</t>
  </si>
  <si>
    <t>4.1.3</t>
  </si>
  <si>
    <t>Het is mogelijk om activiteiten in te delen in verschillende, zelf te definiëren doelgroepen (bijvoorbeeld activiteiten van de raad, van het college, van samenwerkingsverbanden of van inwoners).</t>
  </si>
  <si>
    <t>4.1.4</t>
  </si>
  <si>
    <t>Iedere activiteit kent één of meer activiteitbeheerders. Een activiteitbeheerder beschikt over alle functionaliteit die het systeem biedt om de activiteit te beheren.</t>
  </si>
  <si>
    <t>4.1.5</t>
  </si>
  <si>
    <t>De kalender wordt automatisch aangepast als activiteiten worden gewijzigd of verwijderd.</t>
  </si>
  <si>
    <t>4.1.6</t>
  </si>
  <si>
    <t>Het is mogelijk om een attenderingsmail te verzenden als nieuwe activiteiten aan de kalender worden toegevoegd of de planning van bestaande activiteiten wijzigt. Personen die toegang hebben tot het RIS kunnen zichzelf aanmelden voor ontvangst van de attenderingsmail</t>
  </si>
  <si>
    <t>4.1.7</t>
  </si>
  <si>
    <t>Het is mogelijk om een attenderingsmail te verzenden als kenmerken of documenten van een activiteit wijzigen. De eigenaar van de activiteit bepaalt of deze attenderingsmail wordt verstuurd en naar wie</t>
  </si>
  <si>
    <t>4.1.8</t>
  </si>
  <si>
    <t>Een gebruiker kan selecteren of de kalender wordt weergegeven per dag, per week of per maand. De gekozen weergave blijft van kracht (ook na opnieuw inloggen van de gebruiker) zolang deze niet door de gebruiker zelf wordt gewijzigd.</t>
  </si>
  <si>
    <t>4.1.9</t>
  </si>
  <si>
    <t>Het is altijd mogelijk om met een eenvoudige handeling terug te keren naar de huidige datum in de kalender als deze niet zichtbaar is.</t>
  </si>
  <si>
    <t>4.1.10</t>
  </si>
  <si>
    <t>De kalender kan in één scherm worden getoond</t>
  </si>
  <si>
    <t>4.1.11</t>
  </si>
  <si>
    <t>Het is mogelijk om minimaal drie gelijktijdig geplande activiteiten in de kalender op te nemen. Deze gelijktijdig lopende activiteiten dienen parallel (dus naast elkaar) in de kalender te worden weergegeven.</t>
  </si>
  <si>
    <t>4.1.12</t>
  </si>
  <si>
    <t>Het is mogelijk om alle typen bestanden toe te voegen aan of te verwijderen van een activiteit</t>
  </si>
  <si>
    <t>4.1.13</t>
  </si>
  <si>
    <t>Het is mogelijk om hyperlinks toe te voegen aan of te verwijderen van activiteiten. Met deze hyperlinks wordt verwezen naar andere bronnen van informatie, zoals websites, documenten of videobestanden</t>
  </si>
  <si>
    <t>4.1.14</t>
  </si>
  <si>
    <t>Het RIS biedt de mogelijkheid dat gebruikers zich voor daartoe opengestelde activiteiten kunnen aanmelden en afmelden.
Als een gebruiker zich aanmeldt, wordt de mogelijkheid geboden de aanmelding door te sturen naar en in te plannen in een persoonlijke agenda van de gebruiker. Als een gebruiker zich afmeldt, wordt de mogelijkheid geboden de afmelding door te sturen naar en te verwijderen uit een persoonlijke agenda van de gebruiker.</t>
  </si>
  <si>
    <t>4.1.15</t>
  </si>
  <si>
    <t>Als een vergadering in het RIS wordt gewijzigd, dan is het mogelijk dat het RIS automatisch een gewijzigd vergaderverzoek doorstuurt naar een zelf op te geven alternatieve agenda van de gebruiker.</t>
  </si>
  <si>
    <t>4.1.16</t>
  </si>
  <si>
    <t>Het is mogelijk om gebruikersgroepen en individuele gebruikers toe te voegen aan of te verwijderen van activiteiten.</t>
  </si>
  <si>
    <t>4.1.17</t>
  </si>
  <si>
    <t>Het is mogelijk om aan een activiteit een thema te koppelen.</t>
  </si>
  <si>
    <t>4.1.18</t>
  </si>
  <si>
    <t>Het is mogelijk alle gebruikers van het RIS voor een activiteit uit te nodigen. Bij deze uitnodiging wordt het aan de activiteit gekoppelde thema duidelijk zichtbaar getoond, opdat de betreffende gebruikers zelf eenvoudiger en sneller kunnen besluiten de uitnodiging al dan niet te accepteren.</t>
  </si>
  <si>
    <t>4.1.19</t>
  </si>
  <si>
    <t>4.1.20</t>
  </si>
  <si>
    <t>Bij het definiëren van een nieuwe activiteit is het mogelijk de informatie van een andere activiteit te kopiëren</t>
  </si>
  <si>
    <t>4.1.21</t>
  </si>
  <si>
    <t>4.1.22</t>
  </si>
  <si>
    <t>4.1.23</t>
  </si>
  <si>
    <t>4.1.24</t>
  </si>
  <si>
    <t>4.1.25</t>
  </si>
  <si>
    <t>Na afloop van een activiteit kunnen stukken worden toegevoegd aan de activiteit of de agenda, zoals een verslag of besluitenlijst.</t>
  </si>
  <si>
    <t>4.1.26</t>
  </si>
  <si>
    <t>Het RIS biedt de mogelijkheid om lange termijn agenda’s te definiëren. Een lange termijn agenda richt zich op een politiek thema. Het is mogelijk om in een lange termijn agenda in ieder geval op te nemen welke initiatieven, projecten, raadsvoorstellen, moties en bijeenkomsten er op termijn gaan komen en de relatie met eventuele eerdere initiatieven, projecten, raadsvoorstellen, moties en bijeenkomsten.</t>
  </si>
  <si>
    <t>4.1.27</t>
  </si>
  <si>
    <t>4.2  Beheer documenten en informatieobjecten (incl. digitaal ondertekenen)</t>
  </si>
  <si>
    <t>4.2.1</t>
  </si>
  <si>
    <t>Het is mogelijk om documenten in het RIS aan te maken</t>
  </si>
  <si>
    <t>4.2.2</t>
  </si>
  <si>
    <t>Het is mogelijk om informatieobjecten via een gekoppelde (netwerk)schijf in het RIS te importeren</t>
  </si>
  <si>
    <t>4.2.3</t>
  </si>
  <si>
    <t>Het is mogelijk om Informatieobjecten via een gekoppeld (zaak)systeem in het RIS te importeren.</t>
  </si>
  <si>
    <t>4.2.4</t>
  </si>
  <si>
    <t xml:space="preserve">Het is mogelijk om in het RIS meerdere (minimaal 10 stuks) documenten in batch te uploaden dan wel te verwijderen </t>
  </si>
  <si>
    <t>4.2.5</t>
  </si>
  <si>
    <t>Het RIS heeft een mogelijkheid in één opdracht meerdere Informatieobjecten te exporteren op basis van filters (bijvoorbeeld alle ingebrachte moties van een partij of alle voorstellen in een bepaalde periode)</t>
  </si>
  <si>
    <t>4.2.6</t>
  </si>
  <si>
    <t>Het is mogelijk om in het RIS documentsjablonen op te nemen. Bij het opstellen van een nieuw document kan de opsteller een keuze maken uit de beschikbare documentsjablonen</t>
  </si>
  <si>
    <t>4.2.7</t>
  </si>
  <si>
    <t>Het is mogelijk om nieuwe documentsjablonen aan te maken en bestaande documentsjablonen te wijzigen of te verwijderen</t>
  </si>
  <si>
    <t>4.2.8</t>
  </si>
  <si>
    <t>Het is mogelijk om aan een document andere documenten als bijlagen te kunnen koppelen.</t>
  </si>
  <si>
    <t>4.2.9</t>
  </si>
  <si>
    <t>Een Informatieobject kan als openbaar, niet-openbaar (vertrouwelijk) of geheim worden geclassificeerd.
De naamgeving van de begrippen ‘openbaar’, ‘niet-openbaar (vertrouwelijk)’ en ‘geheim’ mag in het aangeboden RIS afwijken, mits de in dit programma van eisen beschreven functionaliteit/betekenis van deze begrippen gehandhaafd blijft.</t>
  </si>
  <si>
    <t>4.2.10</t>
  </si>
  <si>
    <t>Niet-openbare (vertrouwelijke) en geheime Informatieobjecten zijn alleen zichtbaar en inzichtelijk voor gebruikers en gebruikersgroepen die hiervoor expliciet zijn geautoriseerd</t>
  </si>
  <si>
    <t>4.2.11</t>
  </si>
  <si>
    <t>4.2.12</t>
  </si>
  <si>
    <t>Het RIS borgt dat een vertrouwelijk of geheim Informatieobject dat aan een openbaar Informatieobject wordt gekoppeld, uitsluitend toegankelijk is voor gebruikers en gebruikersgroepen die hiervoor expliciet zijn geautoriseerd.</t>
  </si>
  <si>
    <t>4.2.13</t>
  </si>
  <si>
    <t>Aan ieder nieuw in het RIS aangemaakt of geïmporteerd Informatieobject wordt conform de MDTO norm (zie ook hoofdstuk normen en standaarden) automatisch een uniek identificatienummer toegekend.</t>
  </si>
  <si>
    <t>4.2.14</t>
  </si>
  <si>
    <t>Het is mogelijk om een voortgangsstatus aan een document toe te kennen. De voortgangsstatus betreft een combinatie van een datum en een korte beschrijving van de status. Voorbeeld:
-	20230201 voorstel besproken in buurthuis A
-	20230217 voorstel besproken in commissievergadering B
-	20230404 voorstel ter besluitvorming voorgelegd in vergadering C
-	Etc.</t>
  </si>
  <si>
    <t>4.2.15</t>
  </si>
  <si>
    <t>Het RIS kan de voortgang van een document (de route die een document heeft afgelegd en nog heeft af te leggen) visueel weergeven</t>
  </si>
  <si>
    <t>4.2.16</t>
  </si>
  <si>
    <t>Het RIS kan bij Informatieobjecten de metagegevens vastleggen die verplicht zijn in het kader van de MDTO norm (Metagegevens voor Duurzaam toegankelijke Overheidsinformatie).</t>
  </si>
  <si>
    <t>4.2.17</t>
  </si>
  <si>
    <t>Het is mogelijk om zonder tussenkomst van de opdrachtnemer minimaal 20 extra metadatavelden standaard toe te voegen aan Informatieobjecten.</t>
  </si>
  <si>
    <t>4.2.18</t>
  </si>
  <si>
    <t>Het RIS ondersteunt het automatisch toevoegen van metadata aan nieuw in het RIS aangemaakte of geïmporteerde Informatieobjecten. Deze eis heeft uitsluitend betrekking op informatie/metadata die binnen het RIS als bekend mag worden verondersteld.</t>
  </si>
  <si>
    <t>4.2.19</t>
  </si>
  <si>
    <t>Metadatagegevens kunnen door daartoe geautoriseerde personen worden ingevoerd of gewijzigd.</t>
  </si>
  <si>
    <t>4.2.20</t>
  </si>
  <si>
    <t>Het is mogelijk zijn om een dossier te definiëren. In een dossier kunnen meerdere bij elkaar horende Informatieobjecten worden geplaatst.</t>
  </si>
  <si>
    <t>4.2.21</t>
  </si>
  <si>
    <t>Het is mogelijk om op eenvoudige wijze Informatieobjecten aan een bestaand dossier toe te voegen.</t>
  </si>
  <si>
    <t>4.2.22</t>
  </si>
  <si>
    <t>Informatieobjecten die in een dossier zijn geplaatst kunnen op eenvoudige wijze uit het dossier worden verwijderd of worden vervangen door andere informatieobjecten (bijvoorbeeld nieuwe versies)</t>
  </si>
  <si>
    <t>4.2.23</t>
  </si>
  <si>
    <t>Het is mogelijk om een behandel- en besluitgeschiedenis aan een dossier toe te voegen</t>
  </si>
  <si>
    <t>4.2.24</t>
  </si>
  <si>
    <t>Het RIS kan de behandeld- en besluitgeschiedenis van een dossier in chronologische volgorde visueel weergeven. De weergave toont in ieder geval de datum waarop de behandeling of het besluit heeft plaatsgevonden, alsmede (beknopte) informatie over de behandeling of het besluit</t>
  </si>
  <si>
    <t>4.2.25</t>
  </si>
  <si>
    <t>Informatieobjecten en dossiers kunnen aan meerdere, verschillende activiteiten worden gekoppeld</t>
  </si>
  <si>
    <t>4.2.26</t>
  </si>
  <si>
    <t>Als een niet-openbaar of geheim Informatieobject wordt vervangen door een ander Informatieobject (of een andere versie) dan krijgt dit nieuwe/andere Informatieobject standaard dezelfde classificatie (dus ook niet-openbaar of geheim).</t>
  </si>
  <si>
    <t>4.2.27</t>
  </si>
  <si>
    <t>Informatieobjecten kunnen ook los, dus zonder te zijn gekoppeld aan een activiteit, beschikbaar gesteld worden aan een gebruikers(groep)</t>
  </si>
  <si>
    <t>4.2.28</t>
  </si>
  <si>
    <t>Het RIS houdt zelf versienummers bij van informatieobjecten die in het RIS zijn aangemaakt en gewijzigd</t>
  </si>
  <si>
    <t>4.2.29</t>
  </si>
  <si>
    <t>4.3 Thema's</t>
  </si>
  <si>
    <t>4.3.1</t>
  </si>
  <si>
    <t>4.3.2</t>
  </si>
  <si>
    <t>De beheerder van het thema kan binnen het thema op chronologische volgorde verwijzingen naar activiteiten en informatieobjecten toevoegen die betrekking hebben op het betreffende thema</t>
  </si>
  <si>
    <t>4.3.3</t>
  </si>
  <si>
    <t>Het RIS geeft aan de beheerder van een thema, op basis van informatie over of metadata van een Informatieobject, suggesties voor op te nemen Informatieobjecten in de chronologische tijdlijn van het betreffende thema.</t>
  </si>
  <si>
    <t>4.3.4</t>
  </si>
  <si>
    <t>Het RIS kan voor het bieden van de in de vorige eis bedoelde suggesties ook Informatieobjecten raadplegen/gebruiken die zijn opgeslagen in systemen die aan het RIS zijn gekoppeld.</t>
  </si>
  <si>
    <t>4.3.5</t>
  </si>
  <si>
    <t>De beheerder van het thema kan ook verwijzingen (bijvoorbeeld URL’s) opnemen naar informatie over het thema die niet het in RIS is opgeslagen.</t>
  </si>
  <si>
    <t>4.3.6</t>
  </si>
  <si>
    <t>Activiteiten en Informatieobjecten die zijn opgenomen in een thema zijn alleen zichtbaar/inzichtelijk voor gebruikers(groepen) die hiertoe gerechtigd zijn.</t>
  </si>
  <si>
    <t>4.3.7</t>
  </si>
  <si>
    <t>Bij het aanmaken van een nieuwe activiteit en het aanmaken/toevoegen van nieuwe informatieobjecten biedt het RIS de mogelijkheid om de activiteit of het informatieobject aan een thema toe te voegen</t>
  </si>
  <si>
    <t>4.4.1</t>
  </si>
  <si>
    <t>Het RIS biedt de mogelijkheid om, via een gekoppeld systeem waarmee het stemmen wordt ondersteund/geregistreerd, automatisch stemuitslagen toe te voegen aan agendapunten waarover een stemming heeft plaatsgevonden.</t>
  </si>
  <si>
    <t>4.4.2</t>
  </si>
  <si>
    <t>Het is mogelijk om bij een stemuitslag in ieder geval de volgende typen einduitslagen vast te leggen: Aangenomen, Aangenomen unaniem, Verworpen, Aangehouden, Ingetrokken, Stemmen staken</t>
  </si>
  <si>
    <t>4.4.3</t>
  </si>
  <si>
    <t>Het is mogelijk om bij een stemuitslag vast te leggen hoe per fractie is gestemd (‘voor’ of ‘tegen’).</t>
  </si>
  <si>
    <t>4.4.4</t>
  </si>
  <si>
    <t>Het is mogelijk om bij een stemuitslag vast te leggen hoe per raadslid is gestemd (‘voor’ of ‘tegen’).</t>
  </si>
  <si>
    <t>4.4.5</t>
  </si>
  <si>
    <t>Het is mogelijk om een stem uit te brengen via de app.</t>
  </si>
  <si>
    <t>4.4.6</t>
  </si>
  <si>
    <t>Het is mogelijk om een stem uit te brengen via een browser</t>
  </si>
  <si>
    <t>4.4.7</t>
  </si>
  <si>
    <t>Het is mogelijk om een stem uit te brengen via een gekoppelde microfoonpost</t>
  </si>
  <si>
    <t>4.4.8</t>
  </si>
  <si>
    <t>Het is mogelijk om een stem uit te brengen via aan het systeem gekoppelde stemkastjes</t>
  </si>
  <si>
    <t>4.4.9</t>
  </si>
  <si>
    <t>Het RIS staat het uitbrengen van een stem via de app of de browser uitsluitend toe als de gebruiker in het RIS is ingelogd en, hetzij individueel hetzij als deelnemer van een groep, stemrecht heeft.</t>
  </si>
  <si>
    <t>4.4.10</t>
  </si>
  <si>
    <t>Een in het RIS gestarte stemming kan worden gestopt, geannuleerd of herstart</t>
  </si>
  <si>
    <t>4.4.11</t>
  </si>
  <si>
    <t>Tijdens een stemming is het mogelijk de voortgang te volgen</t>
  </si>
  <si>
    <t>4.4.12</t>
  </si>
  <si>
    <t>Stemuitslagen (einduitslagen, uitslagen per fractie en, indien van toepassing, uitslagen per raadslid/statenlid) van stemmingen die met behulp van het RIS hebben plaatsgevonden worden automatisch in het RIS vastgelegd.</t>
  </si>
  <si>
    <t>4.4.13</t>
  </si>
  <si>
    <t>4.4.14</t>
  </si>
  <si>
    <t>4.4.15</t>
  </si>
  <si>
    <t>4.4 Stemmen</t>
  </si>
  <si>
    <t>4.5 Video opnemen, livestreamen en on-demand streamen (VOD)</t>
  </si>
  <si>
    <t>4.5.1</t>
  </si>
  <si>
    <t>Het RIS ondersteunt het live, via het geïntegreerde AV-systeem opnemen (beeld en geluid) van vergaderingen</t>
  </si>
  <si>
    <t>4.5.2</t>
  </si>
  <si>
    <t>Het RIS ondersteunt het live tonen (beeld en geluid) van vergaderingen in de publicatieomgeving (webcasten van een livestream).</t>
  </si>
  <si>
    <t>4.5.3</t>
  </si>
  <si>
    <t>Het RIS ondersteunt het op verzoek van een gebruiker afspelen van een opgeslagen video-opname (video on demand, afgekort VOD) in de publicatieomgeving (webcasten van een on-demand stream).</t>
  </si>
  <si>
    <t>4.5.4</t>
  </si>
  <si>
    <t>Het RIS ondersteunt het afspelen (streamen) en het via een gekoppeld AV-systeem opnemen van videobeelden in full HD kwaliteit.</t>
  </si>
  <si>
    <t>4.5.5</t>
  </si>
  <si>
    <t>Een livestream kan door de kijker/gebruiker worden gepauzeerd.</t>
  </si>
  <si>
    <t>4.5.6</t>
  </si>
  <si>
    <t>Een kijker/gebruiker kan een livestream bekijken/starten vanaf ieder moment dat ligt tussen het begin en het actuele moment van de livestream.</t>
  </si>
  <si>
    <t>4.5.7</t>
  </si>
  <si>
    <t>Een on-demand stream (VOD) kan door de kijker/gebruiker worden gepauzeerd</t>
  </si>
  <si>
    <t>4.5.8</t>
  </si>
  <si>
    <t>Een kijker/gebruiker kan een on-demand stream bekijken/starten vanaf ieder moment dat ligt tussen het begin en het einde van de betreffende video.</t>
  </si>
  <si>
    <t>4.5.9</t>
  </si>
  <si>
    <t>Het RIS kan livestreams en on-demand streams automatisch ondertitelen. Bij automatische ondertiteling dient minimaal 85% van de ondertiteling overeen te komen met wat daadwerkelijk in het Nederlands wordt gezegd.</t>
  </si>
  <si>
    <t>4.5.10</t>
  </si>
  <si>
    <t>Tijdens het bekijken van een livestream en een on-demand stream is de volgende informatie, indien in het RIS beschikbaar, zichtbaar:
•	De naam van de activiteit.
•	De datum van de activiteit.
•	De agenda van de activiteit.
•	Het agendapunt van de activiteit.</t>
  </si>
  <si>
    <t>4.5.11</t>
  </si>
  <si>
    <t>Het RIS ondersteunt het gebruik van markeringspunten in videobestanden. Een kijker/gebruiker kan een on-demand stream direct starten vanaf het gekozen markeringspunt (bijvoorbeeld de start van een agendapunt of de start van het betoog van een spreker).</t>
  </si>
  <si>
    <t>4.5.12</t>
  </si>
  <si>
    <t>Markeringspunten kunnen door daartoe geautoriseerde personen in het RIS worden toegevoegd, gewijzigd of verwijderd.</t>
  </si>
  <si>
    <t>4.6 Persoonlijke profielpagina's</t>
  </si>
  <si>
    <t>4.6.1</t>
  </si>
  <si>
    <t>4.6.2</t>
  </si>
  <si>
    <t>Het is mogelijk om op een persoonlijke profielpagina minimaal de volgende informatieonderdelen op te nemen:
-	Een foto.
-	De politieke partij waar de persoon lid van is.
-	Een persoonlijke beschrijving.
-	Eén of meerdere functies.
-	Beleidsterreinen waar de persoon actief op is.
-	Nevenactiviteiten.
-	Stemgedrag.
-	Verwijzingen (url’s) naar profielen op social media.</t>
  </si>
  <si>
    <t>4.6.3</t>
  </si>
  <si>
    <t>Het is mogelijk om aan te geven welke informatieonderdelen wel en niet gebruikt worden in een persoonlijke profielpagina. Als ervoor wordt gekozen om een bepaald informatieonderdeel niet te gebruiken, dan is op de persoonlijke profielpagina niet zichtbaar dat van gebruik van het betreffende informatieonderdeel is afgezien.</t>
  </si>
  <si>
    <t>4.6.4</t>
  </si>
  <si>
    <t>Persoonlijke profielpagina’s kunnen alleen worden gemuteerd en openbaar zichtbaar worden gemaakt door de persoon die op de profielpagina wordt gepresenteerd, of door één of meerdere personen die hiertoe zijn geautoriseerd.</t>
  </si>
  <si>
    <t>4.7  Zoeken</t>
  </si>
  <si>
    <t>4.7.1</t>
  </si>
  <si>
    <t>Het RIS biedt de mogelijkheid om te kunnen zoeken in de tekst van alle informatieobjecten die in het RIS zijn opgeslagen (mits het bestandsformaat het zoeken op tekst ondersteunt).</t>
  </si>
  <si>
    <t>4.7.2</t>
  </si>
  <si>
    <t>Het RIS biedt de mogelijkheid om te kunnen zoeken in de metadata van Informatieobjecten.</t>
  </si>
  <si>
    <t>4.7.3</t>
  </si>
  <si>
    <t>Het RIS ondersteunt het zoeken in transcriptiebestanden van audio- en videobestanden</t>
  </si>
  <si>
    <t>4.7.4</t>
  </si>
  <si>
    <t>Het RIS ondersteunt het zoeken in markeringspunten in videobestanden</t>
  </si>
  <si>
    <t>4.7.5</t>
  </si>
  <si>
    <t>Het zoeken gebeurt door het ingeven van één of meer zoektermen in een invulveld of invulscherm</t>
  </si>
  <si>
    <t>4.7.6</t>
  </si>
  <si>
    <t>Als in een zoekopdracht meerdere zoektermen zijn ingegeven, dan is het mogelijk de booleaanse operatoren ‘and’, ‘or’ en ‘not’ tussen de zoektermen te plaatsen (of vergelijkbare Nederlandse termen).
De operator ‘and’ heeft tot gevolg dat in de zoekresultaten uitsluitend Informatieobjecten worden weergegeven waar beide zoektermen in voorkomen.
De operator ‘or’ heeft tot gevolg dat in de zoekresultaten alle Informatieobjecten worden weergegeven waar minimaal één van beide zoektermen in voorkomen.
De operator ‘not’ heeft tot gevolg dat alle zoekresultaten die de zoekterm na de operator "not’ bevatten uit het zoekresultaat worden verwijderd.</t>
  </si>
  <si>
    <t>4.7.7</t>
  </si>
  <si>
    <t>Het is mogelijk om met gebruik van haakjes complexere, nauwkeurige (geneste) zoekopdrachten met boleaanse operatoren te formuleren</t>
  </si>
  <si>
    <t>4.7.8</t>
  </si>
  <si>
    <t>Het is mogelijk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</si>
  <si>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4.7.9</t>
  </si>
  <si>
    <t>Een gebruiker die een zoekopdracht geeft ziet in het zoekresultaat uitsluitend Informatieobjecten waar hij op basis van zijn autorisatie toegang toe heeft.</t>
  </si>
  <si>
    <t>4.7.10</t>
  </si>
  <si>
    <t>De zoekresultaten bevatten klikbare links waarmee direct toegang wordt verkregen tot de gevonden informatieobjecten</t>
  </si>
  <si>
    <t>4.7.11</t>
  </si>
  <si>
    <t>Als gevonden informatie een verwijzing naar een (web)omgeving buiten het RIS bevat, dan dient ook deze verwijzing voor de gebruiker zichtbaar en aanklikbaar te zijn.</t>
  </si>
  <si>
    <t>4.7.12</t>
  </si>
  <si>
    <t>Het RIS biedt de mogelijkheid om de zoekresultaten op verschillende manieren te filteren, waaronder in ieder geval een filtering op de periode waarin de Informatieobjecten zijn gecreëerd.</t>
  </si>
  <si>
    <t>4.7.13</t>
  </si>
  <si>
    <t>Het RIS ondersteunt het zoeken met gebruik van filters (gefacetteerd zoeken). Deze filters kunnen vooraf worden ingegeven. Hierdoor wordt gerichter gezocht en het aantal zoekresultaten beperkt</t>
  </si>
  <si>
    <t>4.7.14</t>
  </si>
  <si>
    <t>4.7.15</t>
  </si>
  <si>
    <t>Als voor het zoeken gebruik wordt gemaakt van indexering, dan wordt de index na vernietiging van informatieobjecten geactualiseerd, zodat vernietigde informatieobjecten niet meer in de zoekresultaten voorkomen</t>
  </si>
  <si>
    <t>De in het RIS verwerkte en opgeslagen Informatieobjecten en metadata worden in een eigen omgeving opgeslagen, gescheiden van informatieobjecten van andere afnemers van de opdrachtnemer.</t>
  </si>
  <si>
    <t>Het RIS ondersteunt het opslaan en, indien van toepassing, verwerken van alle bestandsformaten die zijn opgenomen in de lijst ‘voorkeurs- en acceptabele formaten’ van het Nationaal Archief (https://www.nationaalarchief.nl/archiveren/kennisbank/voorkeursformaten- overheid).</t>
  </si>
  <si>
    <t>Het RIS biedt de mogelijkheid om aan een zaak, proces of dossier een status toe te kennen conform de selectielijst “Gemeenten en intergemeentelijke organen 2020” van de VNG.</t>
  </si>
  <si>
    <t>Het RIS borgt dat het bewaren en verwerken van Informatieobjecten voldoet aan de Archiefwet, de Archiefregeling en het Archiefbesluit 1995</t>
  </si>
  <si>
    <t>Als de Archiefwet 1995 wordt vervangen door een nieuwere versie dan heeft de opdrachtnemer binnen één jaar na inwerkingtreding van deze nieuwere versie zodanige aanpassingen aan het RIS doorgevoerd dat het RIS aan deze nieuwere versie voldoet.</t>
  </si>
  <si>
    <t>Het RIS zorgt voor een volledige ondersteuning van het proces waarmee Informatieobjecten conform (wettelijke) criteria worden vernietigd dan wel worden overgedragen aan een andere omgeving (zoals een e-depot of een zaaksysteem).</t>
  </si>
  <si>
    <t>De opdrachtnemer stemt tijdens de inrichting van het RIS/SIS de praktische zaken met betrekking tot bewaren, bewaartermijnen en de frequentie en wijze van overbrenging naar het e‐depot of uitplaatsing naar andere, gekoppelde systemen (zoals een zaaksysteem) af met de opdrachtnemer.</t>
  </si>
  <si>
    <t>Alle Informatieobjecten en de bijbehorende metagegevens worden blijvend en veilig opgeslagen en blijven tijdens de looptijd van de dienstverlening, gedurende hun minimale bewaartermijnen, toegankelijk en opvraagbaar voor de daartoe geautoriseerde gebruikers.</t>
  </si>
  <si>
    <t>Het systeem ondersteunt de automatische berekening en signalering van de geplande datum van vernietiging of overbrenging van Informatieobjecten, en creëert een lijst met Informatieobjecten die voor vernietiging in aanmerking komen en een lijst met Informatieobjecten die voor overbrenging in aanmerking komen.</t>
  </si>
  <si>
    <t>Vernietigde Informatieobjecten en metadata mogen in geen geval traceerbaar of te herstellen zijn.</t>
  </si>
  <si>
    <t>Als het RIS gebruik maakt van encryptietechnieken dan dienen Informatieobjecten voor overbrenging te worden gedecrypt.</t>
  </si>
  <si>
    <t>Als informatie in het RIS aan de hand van een back-up moet worden hersteld, dan borgt de opdrachtnemer dat geen Informatieobjecten worden teruggezet die zijn vernietigd of overgebracht.</t>
  </si>
  <si>
    <t>Het RIS biedt de mogelijkheid om op ieder gewenst moment een set Informatieobjecten te exporteren (over te brengen) of te vernietigen. Deze set kan samengesteld worden op basis van selectie en filtering in de opgeslagen metadata. In het geval van overbrenging wordt informatie over de eventuele samenhang tussen Informatieobjecten (dossiers) in de export meegenomen.</t>
  </si>
  <si>
    <t>Nieuwe releases van het RIS worden uitsluitend ingevoerd als alle bestaande informatie/Informatieobjecten zonder verlies van inhoud en structuur volledig beschikbaar blijven.</t>
  </si>
  <si>
    <t>Het RIS legt alle acties die worden uitgevoerd op Informatieobjecten vast en kan deze in een verslag weergeven voor daartoe geautoriseerde personen. De vastlegging en verslaggeving bevat in ieder geval informatie over de datum of periode van de handeling, het type handeling en de verantwoordelijke functionaris.</t>
  </si>
  <si>
    <t>Bij beëindiging van de overeenkomst, stelt de opdrachtnemer alle
informatie/Informatieobjecten beschikbaar aan de opdrachtgever en werkt mee aan de transitie van deze informatie/Informatieobjecten naar een nieuw/opvolgend systeem alsmede aan de uiteindelijke vernietiging (inclusief rapportage/verslag van de vernietiging) bij beëindiging van de dienstverlening.</t>
  </si>
  <si>
    <t>De functioneel beheerder kan andere gebruikers in het systeem functioneel beheerder maken</t>
  </si>
  <si>
    <t>De functioneel beheerder kan gebruikers toegangsrechten, waarmee toegang wordt verkregen tot functionaliteit van het systeem, geven of ontnemen.</t>
  </si>
  <si>
    <t>Gebruikers dienen in een gebruikersgroep te kunnen worden geplaatst.</t>
  </si>
  <si>
    <t>De functioneel beheerder kan zelf een naam geven aan een gebruikersgroep (bijvoorbeeld ‘griffiers’, ‘raadsleden’, ‘inwoners’, etc).</t>
  </si>
  <si>
    <t>De functioneel beheerder kan gebruikersgroepen toegangsrechten, waarmee toegang wordt verkregen tot functionaliteit van het systeem, geven of ontnemen. De toegekende toegangsrechten zijn geldig voor alle leden van de gebruikersgroep.</t>
  </si>
  <si>
    <t>Met de set aan toegangsrechten dienen in ieder geval de volgende autorisaties ingesteld te kunnen worden voor een gebruiker of gebruikersgroep:
-	Het aanmaken en beheren van een activiteit (activiteitbeheerders).
-	Het bekijken van een activiteit (let op: dit recht kan worden overruled als de betreffende gebruiker/gebruikersgroep geen toegang heeft tot een specifieke activiteit (lees: niet-openbare of geheime activiteit) of geen toegang heeft tot specifieke informatie (niet-openbaar) binnen een activiteit).
-	Het plaatsen van een document op die plekken in het systeem waar dat mogelijk is en waartoe de gebruiker/gebruikersgroep toegang heeft.
-	Het muteren in of verwijderen van documenten op die plekken in het systeem waar dat mogelijk is en waartoe de gebruiker/gebruikersgroep toegang heeft.</t>
  </si>
  <si>
    <t>De webomgeving van het RIS voldoet aantoonbaar aan alle A- en AA-succescriteria van de WCAG 2.1 versie. De opdrachtnemer overhandigt bij het in productie nemen van de webomgeving een onderzoeksrapport volgens de WCAG-EM waaruit blijkt dat de techniek van de webomgeving hieraan voldoet.</t>
  </si>
  <si>
    <t>De webomgeving van het RIS voldoet per 1 september 2025 aantoonbaar aan alle A- en AA-succescriteria van de WCAG 2.2 versie. De opdrachtnemer overhandigt uiterlijk op 1 september 2025 een onderzoeksrapport volgens de WCAG-EM waaruit blijkt dat de techniek van de webomgeving hieraan voldoet</t>
  </si>
  <si>
    <t>De opdrachtgever is gerechtigd op elk moment een onderzoek inclusief advies door een toegankelijkheidsexpert op basis van de evaluatiemethode WCAG-EM van W3C uit te laten voeren. Als uit de rapportage blijkt dat niet wordt voldaan aan alle A- en AA-succescriteria van de geëiste WCAG versie dan dienen, voor zover het de techniek van de webomgeving betreft, binnen 3 maanden en op kosten van de opdrachtnemer verbeteringen te worden doorgevoerd om alsnog aan alle A- en AA-succescriteria (op het gebied van de techniek) te voldoen. Na doorvoering van de verbeteringen dient op kosten van de opdrachtnemer vervolgens een hertoets plaats te vinden.</t>
  </si>
  <si>
    <t>Het RIS biedt de mogelijkheid om gegevens uit te wisselen met een ander platform (bijvoorbeeld het platform Open Raadsinformatie) op basis van Open Raadsinformatie (ORI) versie 1.1 (meer informatie is te vinden op www.vng.nl/projecten/open-raadsinformatie).</t>
  </si>
  <si>
    <t>Als er een nieuwe ORI versie tot standaard is benoemd (versie 1.2 is in ontwikkeling), dan heeft de opdrachtnemer binnen 18 maanden na het vaststellen van deze standaard de nieuwe versie in het RIS geïmplementeerd.</t>
  </si>
  <si>
    <t>Als er een nieuwe versie van StUF‐ZKN 3.10 Zaak‐ en documentservices tot standaard is benoemd, dan heeft de opdrachtnemer binnen 18 maanden na het vaststellen van deze standaard de nieuwe versie in het RIS geïmplementeerd.</t>
  </si>
  <si>
    <t>De functioneel beheerder kan overzichten genereren van gebruikers met bepaalde kenmerken. Hierbij dienen in ieder geval de volgende overzichten beschikbaar te zijn:
-	Overzicht van actieve gebruikers in een vooraf opgegeven periode.
-	Overzicht van inactieve gebruikers in een vooraf opgegeven periode.
-	Overzicht van gebruikers met de aan hen toegekende toegangsrechten.
-	Overzicht van één of meer toegangsrechten met de gebruikers aan wie de (het) betreffende toegangsrecht(en) zijn toegekend.
-	Overzicht van gebruikersgroepen met de hierin zittende gebruikers.
-	Overzicht van gebruikers met de gebruikersgroepen waarin zij actief zijn.</t>
  </si>
  <si>
    <t>Het RIS biedt de mogelijkheid om gegevens uit te wisselen met een zaaksysteem op basis van de standaard StUF‐ZKN 3.10 Zaak‐ en documentservices 1.2 (zie onder meer https://www.gemmaonline.nl/wiki/Zaak-_en_Documentservices).</t>
  </si>
  <si>
    <t>5. Bewaren, vernietigen en archiveren</t>
  </si>
  <si>
    <t>5.1</t>
  </si>
  <si>
    <t>5.2</t>
  </si>
  <si>
    <t>5.3</t>
  </si>
  <si>
    <t>5.4</t>
  </si>
  <si>
    <t>5.5</t>
  </si>
  <si>
    <t>5.6</t>
  </si>
  <si>
    <t>5.7</t>
  </si>
  <si>
    <t>5.8</t>
  </si>
  <si>
    <t>5.9</t>
  </si>
  <si>
    <t>5.10</t>
  </si>
  <si>
    <t>5.11</t>
  </si>
  <si>
    <t>5.12</t>
  </si>
  <si>
    <t>5.13</t>
  </si>
  <si>
    <t>5.15</t>
  </si>
  <si>
    <t>5.16</t>
  </si>
  <si>
    <t>5.17</t>
  </si>
  <si>
    <t>5.18</t>
  </si>
  <si>
    <t>5.19</t>
  </si>
  <si>
    <t>5.20</t>
  </si>
  <si>
    <t>6. Functioneel beheer en toegangsrechten (Role Based Acces/RBAC)</t>
  </si>
  <si>
    <t>6.1</t>
  </si>
  <si>
    <t>6.2</t>
  </si>
  <si>
    <t>6.3</t>
  </si>
  <si>
    <t>6.4</t>
  </si>
  <si>
    <t>6.5</t>
  </si>
  <si>
    <t>6.6</t>
  </si>
  <si>
    <t>6.7</t>
  </si>
  <si>
    <t>6.8</t>
  </si>
  <si>
    <t>6.10</t>
  </si>
  <si>
    <t>7.  Normen en standaarden</t>
  </si>
  <si>
    <t>7.1</t>
  </si>
  <si>
    <t>7.2</t>
  </si>
  <si>
    <t>7.3</t>
  </si>
  <si>
    <t>7.4</t>
  </si>
  <si>
    <t>7.5</t>
  </si>
  <si>
    <t>7.6</t>
  </si>
  <si>
    <t>7.7</t>
  </si>
  <si>
    <t>7.8</t>
  </si>
  <si>
    <t>7.9</t>
  </si>
  <si>
    <t>Informatiebeveiliging en privacy</t>
  </si>
  <si>
    <t>8.1</t>
  </si>
  <si>
    <t>8.2</t>
  </si>
  <si>
    <t>De opdrachtnemer beschikt over een geldig NEN-EN-ISO/IEC 27001 certificaat (of aantoonbaar gelijkwaardig bewijs). De scope van de certificering past bij de in te kopen ICT Prestatie. Gedurende de hele looptijd van de overeenkomst moet de opdrachtnemer deze certificering behouden. Op verzoek van de opdrachtgever dient de opdrachtnemer binnen drie werkdagen een kopie van het certificaat aan de opdrachtgever te verstrekken.</t>
  </si>
  <si>
    <t>8.3</t>
  </si>
  <si>
    <t>Binnen de organisatie van de opdrachtnemer hebben de verantwoordelijken voor de dienstverlening een formele positie. De taken, verantwoordelijkheden en bevoegdheden van de functionarissen die voor de opdrachtnemer werkzaamheden verrichten zijn expliciet belegd.</t>
  </si>
  <si>
    <t>8.4</t>
  </si>
  <si>
    <t>8.5</t>
  </si>
  <si>
    <t>8.6</t>
  </si>
  <si>
    <t>De opdrachtnemer staat toe dat een externe penetratietest op het RIS wordt uitgevoerd als de opdrachtgever dat noodzakelijk acht. Hiervoor vindt minimaal 3 weken van tevoren afstemming met de opdrachtnemer plaats. Er mogen geen aanvullende kosten worden berekend voor het meewerken aan deze penetratietest. De test zal niet vaker dan 1 maal per jaar worden uitgevoerd, met uitzondering van een eventuele hertest bij ernstige bevindingen.
Als alternatief voor het laten uitvoeren van een penetratietest door de opdrachtgever kan de opdrachtnemer de uitkomsten van een recente (niet ouder dan 12 maanden) door een gerenommeerde, externe partij uitgevoerde penetratietest aan de opdrachtgever overhandigen. Deze externe partij is aantoonbaar onafhankelijk van de eigenaar van het RIS/SIS en heeft aantoonbaar gedegen ervaring met het uitvoeren van penetratietesten.</t>
  </si>
  <si>
    <t>8.7</t>
  </si>
  <si>
    <t>Bedrijfsmiddelen die worden afgevoerd, bevatten geen gegevens met betrekking tot de dienstverlening die in het kader van de ICT Prestatie is geleverd.</t>
  </si>
  <si>
    <t>8.9</t>
  </si>
  <si>
    <t>De opdrachtnemer gaat akkoord met de standaard verwerkersovereenkomst van de VNG (meest recente versie). Deze is te vinden op de website https://www.informatiebeveiligingsdienst.nl/product/handreiking-standaard-verwerkersovereenkomst-gemeenten/.</t>
  </si>
  <si>
    <t>8.10</t>
  </si>
  <si>
    <t>De opdrachtnemer levert vóór het in gebruik nemen van de dienst een ingevuld en ondertekend exemplaar van de in de vorige eis genoemde verwerkersovereenkomst bij de opdrachtgever aan.</t>
  </si>
  <si>
    <t>8.11</t>
  </si>
  <si>
    <t>8.12</t>
  </si>
  <si>
    <t>Het RIS legt datum en tijdstip vast van de momenten waarop gebruikers zijn ingelogd en van de momenten waarop mislukte pogingen om in te loggen zijn gedaan. Als er wordt ingelogd via een directoryservice hoeven mislukte pogingen alleen in het RIS te worden vastgelegd als de directoryservice de benodigde informatie hierover aan het RIS doorgeeft.</t>
  </si>
  <si>
    <t>8.13</t>
  </si>
  <si>
    <t>Gegevens uit de productieomgeving worden in geen geval in andere omgevingen gebruikt (bijvoorbeeld test-, ontwikkel- of acceptatieomgevingen), tenzij de opdrachtgever hiervoor toestemming heeft gegeven. Deze gegevens worden geanonimiseerd overgezet, tenzij het gegevens betreft die naar hun aard publiekelijk beschikbaar zijn.</t>
  </si>
  <si>
    <t>8.14</t>
  </si>
  <si>
    <t>Medewerkers van de opdrachtnemer die betrokken zijn bij de implementatie of het onderhoud van het RIS zijn in bezit van een relevante en actuele (niet ouder dan twee jaar) Verklaring Omtrent Gedrag (VOG) en hebben een geheimhoudingsverklaring ondertekend.</t>
  </si>
  <si>
    <t xml:space="preserve">Het RIS hanteert in het kader van het bewaren, vernietigen en archiveren van informatie de DUTO eisen voor de duurzame toegankelijkheid van overheidsinformatie te hanteren (zie www.nationaalarchief.nl/archiveren/duto) </t>
  </si>
  <si>
    <t>8.18</t>
  </si>
  <si>
    <t>8.19</t>
  </si>
  <si>
    <t>8.20</t>
  </si>
  <si>
    <t>Gegevensverwerkingen kunnen op basis van verschillende doelen logisch gescheiden uitgevoerd worden op niveau van gescheiden databases en/of interfaces. Naarmate de gevoeligheid van de data hoger is en de doelen minder samenhangen, dient de scheiding sterker te zijn.</t>
  </si>
  <si>
    <t>8.21</t>
  </si>
  <si>
    <t xml:space="preserve">Gegevensverwerkingen vinden zoveel mogelijk fysiek gescheiden en gedistribueerd plaats, op apparaten van betrokkenen en/of on-premises. Centrale opslag van persoonsgegevens is tot een minimum beperkt. </t>
  </si>
  <si>
    <t>8.22</t>
  </si>
  <si>
    <t xml:space="preserve">De vastlegging van persoonsgegevens kan plaats vinden op basis van categorieën van personen en persoonsgegevens naast of in plaats van individuele personen en specifieke persoonsgegevens. </t>
  </si>
  <si>
    <t>8.23</t>
  </si>
  <si>
    <t>8.24</t>
  </si>
  <si>
    <t>8.26</t>
  </si>
  <si>
    <t>8.27</t>
  </si>
  <si>
    <t>Persoonsgegevens worden versleuteld bij uitwisseling. Cryptografische beheersmaatregelen moeten expliciet aansluiten bij de standaarden op de ‘pas toe of leg uit’-lijst van het Forum Standaardisatie.</t>
  </si>
  <si>
    <t>8.28</t>
  </si>
  <si>
    <t>8.29</t>
  </si>
  <si>
    <t>8.30</t>
  </si>
  <si>
    <t>8.31</t>
  </si>
  <si>
    <t>8.32</t>
  </si>
  <si>
    <t>8.35</t>
  </si>
  <si>
    <t>8.36</t>
  </si>
  <si>
    <t>8.37</t>
  </si>
  <si>
    <t>Persoonsgegevens van één persoon zijn op een geautomatiseerde wijze te exporteren naar een algemeen bruikbaar en gestructureerd bestandsformaat. Exportgegevens zijn voorzien van metadata, zodat de betekenis en context van de informatie beschikbaar blijft.</t>
  </si>
  <si>
    <t>8.38</t>
  </si>
  <si>
    <t>Verwerking van persoonsgegevens kan op basis van een goedgekeurd verzoek, eventueel verwerkt in een lijst of register (blacklist) op individueel niveau tegengegaan worden bij invoer en uitwisseling van gegevens (beperking), waarbij onderscheid gemaakt kan worden op basis van doelen voor gegevensverwerking.</t>
  </si>
  <si>
    <t>8.39</t>
  </si>
  <si>
    <t>8.40</t>
  </si>
  <si>
    <t>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t>
  </si>
  <si>
    <t>8.41</t>
  </si>
  <si>
    <t>Toetsing van persoonsgegevens aan authentieke brongegevens wordt gelogd en overzichten hiervan zijn op te vragen voor controledoeleinden.</t>
  </si>
  <si>
    <t>8.42</t>
  </si>
  <si>
    <t xml:space="preserve">Mogelijkheden om persoonsgegevens te dupliceren, zoals kopiëren, printen of het delen van persoonsgegevens vanuit het RIS, zijn beperkt tot de voor de gegevensverwerking noodzakelijke doelen. </t>
  </si>
  <si>
    <t>Het is mogelijk een geautomatiseerd bewaar- en vernietigingsregime toe te passen op persoonsgegevens, gekoppeld aan doelen. Het regime is van toepassing op alle gegevens, ook op logging en back-ups. Het RIS genereert vernietigingslijsten ter verificatie en bevestigingslijsten na vernietiging.</t>
  </si>
  <si>
    <t>Persoonsgegevens kunnen in het RIS op basis van doel, rol en daar aan gekoppelde autorisaties op een ander aggregatieniveau weergegeven worden.</t>
  </si>
  <si>
    <t xml:space="preserve">Persoonsgegevens zijn nooit standaard openbaar buiten of binnen het RIS zichtbaar of te benaderen, alleen als deze benadering aan een specifieke rol- of functiegebaseerde authenticatie en autorisatie is gekoppeld. </t>
  </si>
  <si>
    <t>De correlatie tussen gebeurtenissen, personen en gegevens is binnen het RIS te verbreken of onherkenbaar te maken, bijvoorbeeld door anonimiseren, pseudonimiseren of tokeniseren.</t>
  </si>
  <si>
    <t>Het RIS maakt het mogelijk dat vastgelegde persoonsgegevens en de verwerking ervan centraal (alle persoonsgegevens van één individu) binnen het RIS getoond kunnen worden in een overzicht.</t>
  </si>
  <si>
    <t xml:space="preserve">Elke functionaliteit in het RIS die tot doel heeft gegevens vast te laten leggen door betrokkenen zelf of anderszins zichtbaar plaatsvindt voor betrokkenen biedt de mogelijkheid uitleg te geven over doel en grondslag voor gegevensverwerking, bewaartermijnen, verantwoordelijken en verwerkers (verstrekkers en ontvangers) en afspraken hiertussen en de mogelijkheid om een bezwaar of klacht hierover in te dienen, evt. via een link naar het register van verwerkingen en het privacybeleid. </t>
  </si>
  <si>
    <t>Het RIS kan een vorm van notificatie en/of een bewijs geven aan de betrokkene met betrekking tot de gegevensverwerking, met name bij correctie, vernietiging en belangrijke wijzigingen in de gegevensverwerking, zoals de inzet voor andere legitieme doelen en verstrekking aan derden. In de notificatie kan verwezen worden naar het register van verwerkingen en het privacybeleid.</t>
  </si>
  <si>
    <t>Het RIS biedt betrokkenen de mogelijkheid in te stellen welke notificaties ze willen ontvangen, naar verwerking, type gebeurtenis en moment.</t>
  </si>
  <si>
    <t>Het RIS maakt het mogelijk dat vastgelegde persoonsgegevens en de verwerking ervan centraal (alle persoonsgegevens van één individu) binnen of buiten de Oplossing getoond kunnen worden in een (eventueel al bestaande) voor de betrokkene veilige en toegankelijke digitale omgeving.</t>
  </si>
  <si>
    <t xml:space="preserve">Het RIS biedt ondersteuning voor het beoordelen en delen van correcties en verwijderingen door betrokkenen. Per categorie aan persoonsgegevens kan in het RIS aangegeven worden of deze voor correctie en verwijdering door betrokkenen in aanmerking komen. De corrigeerbaarheid en verwijderbaarheid en de status van aanvragen hiertoe is zichtbaar voor betrokkenen als toegang gegeven wordt tot persoonsgegevens. </t>
  </si>
  <si>
    <t>Alle verwerkingen van persoonsgegevens kunnen binnen het RIS op procesniveau zichtbaar verwezen worden naar of gekoppeld worden aan een verwerking binnen het register van verwerkingen.</t>
  </si>
  <si>
    <t>Bij het RIS wordt documentatie geleverd die alle door de leverancier genomen privacymaatregelen op een voor betrokkenen heldere manier beschrijft. Deze documentatie kan ook opgeleverd worden als onderdeel van de verwerkersovereenkomst.</t>
  </si>
  <si>
    <t>Opdrachtnemer dient jaarlijks een rapportage in over:
* De behaalde beschikbaarheid bij voorgedane beveiligingsincidenten;
* Openstaande kwetsbaarheden en de mogelijke impact en risico daarvan, inclusief de benodigde mitigerende acties die Opdrachtnemer hierop heeft genomen;
* Nakoming van de BIO.</t>
  </si>
  <si>
    <t>7.10</t>
  </si>
  <si>
    <t>De inrichting van het RIS voor het bewaren, vernietigen en archiveren dient de volgende normen als uitgangspunt te hanteren:
a.	NEN‐ISO 15489, en in het bijzonder daarvan aan de NEN2082;
b.	NEN‐ISO 16175‐1:2020.</t>
  </si>
  <si>
    <t>Het RIS bevat een agenda functionaliteit die de opdrachtgever een onbeperkt aantal vergadergremia biedt.</t>
  </si>
  <si>
    <t>Het RIS bevat de functionaliteit om per vergadergremium een vergadersjabloon in te stellen waarin minimaal vastgelegd kan worden:
- de standaard vergaderlocatie;
- de standaard datum;
- de standaard voorzitter;
- de standaard griffier/commissiegriffier;
- de standaard starttijd;
- de vaste agendapunten;
- de vaste sub-agendapunten;
- de vaste agendakoppen</t>
  </si>
  <si>
    <t>Het RIS biedt de mogelijkheid om een nieuwe agenda aan te maken op basis van het ingestelde vergadersjabloon.</t>
  </si>
  <si>
    <t>Het RIS biedt de mogelijkheid om nieuwe agendapunten te kunnen maken, verslepen en verwijderen. Zowel voor- als na de vergadering.</t>
  </si>
  <si>
    <t>Het RIS biedt de mogelijkheid om agendapunten inclusief bijlagen te kopiëren naar andere agenda's.</t>
  </si>
  <si>
    <t>4.1.28</t>
  </si>
  <si>
    <t>Het RIS biedt de mogelijkheid om stukken tekst te knippen, kopiëren en plakken uit interne en externe applicaties in de invoervelden.</t>
  </si>
  <si>
    <t>4.1.29</t>
  </si>
  <si>
    <t>Het RIS biedt de mogelijkheid om nieuwe documenten in bulk toe te voegen aan de agenda en deze te kunnen verslepen en verwijderen.</t>
  </si>
  <si>
    <t>4.1.30</t>
  </si>
  <si>
    <t>Het RIS biedt de mogelijkheid om nieuwe documenten te kunnen verslepen en verwijderen binnen een agenda</t>
  </si>
  <si>
    <t>4.1.31</t>
  </si>
  <si>
    <t>4.1.32</t>
  </si>
  <si>
    <t>Het RIS biedt de mogelijkheid om in de agenda als bijlage een verwijzing naar een website op te nemen.</t>
  </si>
  <si>
    <t>4.1.33</t>
  </si>
  <si>
    <t>Het RIS biedt de mogelijkheid om zowel de agendapuntnummering handmatig als automatisch toe te passen naar wens van de gebruiker.</t>
  </si>
  <si>
    <t>4.1.34</t>
  </si>
  <si>
    <t>De griffiemedewerkers hoeven agenda’s en documenten maar éénmalig op te voeren, het systeem zorgt voor synchronisatie met alle overige systeemonderdelen.</t>
  </si>
  <si>
    <t>Het is mogelijk om documenten en dossiers toe te voegen aan en te verwijderen van een agendapunt.</t>
  </si>
  <si>
    <t>4.1.35</t>
  </si>
  <si>
    <t>De griffiemedewerkers en eindgebruikers kunnen een PDF(a) export maken van de agenda inclusief alle bijlagen.</t>
  </si>
  <si>
    <t>4.1.36</t>
  </si>
  <si>
    <t>4.1.37</t>
  </si>
  <si>
    <t>4.1.38</t>
  </si>
  <si>
    <t>4.1.39</t>
  </si>
  <si>
    <t>De gebruiker kan notities aanmaken, bewerken en delen bij agendapunten die in het RIS staan.</t>
  </si>
  <si>
    <t>De gebruiker kan in documenten delen van tekst markeren.</t>
  </si>
  <si>
    <t>De gebruiker kan delen van de tekst onderstrepen</t>
  </si>
  <si>
    <t>Alle documenten kunnen individueel worden geprint.</t>
  </si>
  <si>
    <t>4.2.30</t>
  </si>
  <si>
    <t>4.2.31</t>
  </si>
  <si>
    <t>4.2.32</t>
  </si>
  <si>
    <t>4.2.33</t>
  </si>
  <si>
    <t>Bij een activiteit kan een agenda met agendapunten worden gedefinieerd.</t>
  </si>
  <si>
    <t>3.4</t>
  </si>
  <si>
    <t>De Nederlandse handleidingen en helpmodule/hulpfunctie voor eindgebruikers zijn vanuit het RIS raadpleegbaar</t>
  </si>
  <si>
    <t>3.5</t>
  </si>
  <si>
    <r>
      <t xml:space="preserve">Er is actief release- en changemanagement op de beheerde oplossing, die bestaat uit ten minste één (1) </t>
    </r>
    <r>
      <rPr>
        <i/>
        <sz val="9"/>
        <color theme="1"/>
        <rFont val="Calibri"/>
        <family val="2"/>
        <scheme val="minor"/>
      </rPr>
      <t>minor</t>
    </r>
    <r>
      <rPr>
        <sz val="9"/>
        <color theme="1"/>
        <rFont val="Calibri"/>
        <family val="2"/>
        <scheme val="minor"/>
      </rPr>
      <t xml:space="preserve"> en één (1) </t>
    </r>
    <r>
      <rPr>
        <i/>
        <sz val="9"/>
        <color theme="1"/>
        <rFont val="Calibri"/>
        <family val="2"/>
        <scheme val="minor"/>
      </rPr>
      <t>major release</t>
    </r>
    <r>
      <rPr>
        <sz val="9"/>
        <color theme="1"/>
        <rFont val="Calibri"/>
        <family val="2"/>
        <scheme val="minor"/>
      </rPr>
      <t xml:space="preserve"> per jaar.</t>
    </r>
  </si>
  <si>
    <t>3.6</t>
  </si>
  <si>
    <t>3.7</t>
  </si>
  <si>
    <t>Softwarepatches-, -releases en -upgrades maken onderdeel uit van de licentie/overeenkomst en worden kosteloos geleverd en geïnstalleerd.</t>
  </si>
  <si>
    <t>Nieuwe releases worden voorzien van volledige functionele- en technische documentatie en helpdeskondersteuning.</t>
  </si>
  <si>
    <t>3.8</t>
  </si>
  <si>
    <t>3.9</t>
  </si>
  <si>
    <t>Indien van toepassing wordt een release of change voorzien van een testplan ten behoeve van Opdrachtgever.</t>
  </si>
  <si>
    <t>3.10</t>
  </si>
  <si>
    <r>
      <t xml:space="preserve">De leverancier geeft inzage in de releasefrequentie en de doorlooptijden (onbeschikbaarheid) voor updates per categorie: </t>
    </r>
    <r>
      <rPr>
        <i/>
        <sz val="9"/>
        <color theme="1"/>
        <rFont val="Calibri"/>
        <family val="2"/>
        <scheme val="minor"/>
      </rPr>
      <t>minor updates</t>
    </r>
    <r>
      <rPr>
        <sz val="9"/>
        <color theme="1"/>
        <rFont val="Calibri"/>
        <family val="2"/>
        <scheme val="minor"/>
      </rPr>
      <t xml:space="preserve"> en </t>
    </r>
    <r>
      <rPr>
        <i/>
        <sz val="9"/>
        <color theme="1"/>
        <rFont val="Calibri"/>
        <family val="2"/>
        <scheme val="minor"/>
      </rPr>
      <t>major updates</t>
    </r>
    <r>
      <rPr>
        <sz val="9"/>
        <color theme="1"/>
        <rFont val="Calibri"/>
        <family val="2"/>
        <scheme val="minor"/>
      </rPr>
      <t>.</t>
    </r>
  </si>
  <si>
    <t>Fouten en mankementen in het RIS worden door de helpdesk opgelost, niet via consultancy.</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</si>
  <si>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t>
  </si>
  <si>
    <t>De opdrachtnemer verzorgt en is verantwoordelijk voor de inrichting van het aangeboden RIS. Inrichting van het aangeboden RIS behelst:
•	Het afstemmen van de werking van het systeem op de werkprocessen van de opdrachtgever. Deze afstemming is in functionele zin begrensd tot de functionaliteit die in de overeenkomst is overeengekomen
•	Het beschikbaar maken van alle documentsjablonen die de opdrachtgever in het systeem beschikbaar wil hebben
•	Het overzetten van data uit in dit hoofdstuk genoemde andere bij de opdrachtgever in gebruik zijnde systemen (Notubiz)
•	De integratie van het aangeboden RIS met in dit hoofdstuk genoemde andere bij de opdrachtgever in gebruik zijnde systemen</t>
  </si>
  <si>
    <t>De inrichting van het aangeboden RIS is pas voltooid als de opdrachtgever schriftelijk (ook via e-mail) heeft bevestigd dat het RIS volledig werkt zoals op basis van de opdracht mag worden verwacht.</t>
  </si>
  <si>
    <t>De opdrachtnemer is verantwoordelijk voor de migratie van gegevens uit op dit moment in gebruik zijnde systemen naar het nieuw aangeboden RIS. Het betreft migratie van gegevens uit Notubiz</t>
  </si>
  <si>
    <t>2.12</t>
  </si>
  <si>
    <t>De oplossing ondersteunt een koppelvlakkenlaag waarbij via berichtentechnologie/API en databasekoppelingen .xml- of .csv-export en -importkoppelingen gecreëerd worden met andere bronsystemen zoals de configuration management database (CMDB)</t>
  </si>
  <si>
    <t>Het RIS herkent bij invoering reeds bestaande data, geeft hiervan een melding zodat dubbele gegevensinvoer voorkomen kan worden.</t>
  </si>
  <si>
    <t>De informatie (data) van Opdrachtnemer naar Opdrachtgever en vice versa dient plaats te vinden via een beveiligde verbinding. Indien voor de beveiliging Opdrachtgever in certificaten dient te voorzien, dan geeft Opdrachtnemer tijdig vooraf aan hoeveel certificaten er nodig zijn en om welk type certificaat het gaat.</t>
  </si>
  <si>
    <t>4.5.13</t>
  </si>
  <si>
    <t>De vergaderingen worden door de opdrachtnemer achteraf opgeknipt per agendapunt.</t>
  </si>
  <si>
    <t>4.5.14</t>
  </si>
  <si>
    <t>Indien de vergadering uitloopt dan zorgt de regisseur van de opdrachtnemer ervoor dat de uitzending niet stopt tot de vergadering daadwerkelijk beëindigd is.</t>
  </si>
  <si>
    <t>4.5.15</t>
  </si>
  <si>
    <t>Na de uitzending verwijdert de opdrachtnemer op verzoek van de opdrachtgever delen van vergaderingen en verwerkt dit verzoek binnen uiterlijk 3 dagen. Bij spoed gebeurt dit zo snel mogelijk en in elk geval binnen één dagdeel. Denk aan AVG gerelateerde opmerkingen, gesprekken die geen deel uitmaken van de vergadering, zaken die uit de notulen worden geschrapt etc.</t>
  </si>
  <si>
    <t>4.5.16</t>
  </si>
  <si>
    <t>De opdrachtnemer is er verantwoordelijk voor dat minimaal 45 minuten voor de aanvang van een uitzending een controle wordt uitgevoerd op het juist functioneren van de komende uitzending.</t>
  </si>
  <si>
    <t>4.5.17</t>
  </si>
  <si>
    <t>Een webcast tot een tijdsduur van 8 uur moet mogelijk zijn</t>
  </si>
  <si>
    <t>4.5.18</t>
  </si>
  <si>
    <t>De uitzending van de vergadering is uiterlijk 12.00 uur de volgende dag beschikbaar.</t>
  </si>
  <si>
    <t>4.5.19</t>
  </si>
  <si>
    <t>Na de uitzending zijn de definitieve sprekersmarkeringen en toevoeging van de stemmingsuitslagen binnen uiterlijk 4 werkdagen na de vergaderdatum verwerkt.</t>
  </si>
  <si>
    <t>4.5.20</t>
  </si>
  <si>
    <t>Schorsingen van meer dan 5 minuten worden geknipt uit de vergadering.</t>
  </si>
  <si>
    <t>4.5.21</t>
  </si>
  <si>
    <t>Na de uitzending kan een vergadering die onderbroken is (lunch, koffie) aan elkaar worden geplakt zodat dit als één vergadering terug te vinden is.</t>
  </si>
  <si>
    <t>4.5.22</t>
  </si>
  <si>
    <t>Binnen 3 seconden nadat een klant een videofragment opvraagt wordt het afspelen gestart.</t>
  </si>
  <si>
    <r>
      <t xml:space="preserve">De helpdesk is verantwoordelijk voor de gehele behandeling van meldingen, incidenten m.b.t. het RIS volgens de procedure zoals vastgelegd in de Service Level Agreement (SLA). De opdrachtgever bepaalt de prioriteit van incidenten. Ten aanzien van de ondersteuning wordt de volgende prioriteitsbepaling gehanteerd:
</t>
    </r>
    <r>
      <rPr>
        <b/>
        <sz val="10"/>
        <color theme="1"/>
        <rFont val="Calibri"/>
        <family val="2"/>
        <scheme val="minor"/>
      </rPr>
      <t>Categorie 1</t>
    </r>
    <r>
      <rPr>
        <sz val="10"/>
        <color theme="1"/>
        <rFont val="Calibri"/>
        <family val="2"/>
        <scheme val="minor"/>
      </rPr>
      <t xml:space="preserve">: de oplossing is volledig niet beschikbaar </t>
    </r>
    <r>
      <rPr>
        <i/>
        <sz val="9"/>
        <color theme="1"/>
        <rFont val="Calibri"/>
        <family val="2"/>
        <scheme val="minor"/>
      </rPr>
      <t>(naar mening van de opdrachtgever een Critical Problem. 0-1/2 uur beantwoorden; workaround binnen 4 uur)</t>
    </r>
    <r>
      <rPr>
        <sz val="10"/>
        <color theme="1"/>
        <rFont val="Calibri"/>
        <family val="2"/>
        <scheme val="minor"/>
      </rPr>
      <t xml:space="preserve">
</t>
    </r>
    <r>
      <rPr>
        <b/>
        <sz val="10"/>
        <color theme="1"/>
        <rFont val="Calibri"/>
        <family val="2"/>
        <scheme val="minor"/>
      </rPr>
      <t>Categorie 2</t>
    </r>
    <r>
      <rPr>
        <sz val="10"/>
        <color theme="1"/>
        <rFont val="Calibri"/>
        <family val="2"/>
        <scheme val="minor"/>
      </rPr>
      <t xml:space="preserve">: de oplossing is deels niet beschikbaar of deels niet beschikbaar voor meer dan 10% van de gebruikers </t>
    </r>
    <r>
      <rPr>
        <i/>
        <sz val="9"/>
        <color theme="1"/>
        <rFont val="Calibri"/>
        <family val="2"/>
        <scheme val="minor"/>
      </rPr>
      <t xml:space="preserve">(naar mening van de opdrachtgever een Major problem. 1 uur beantwoorden (op werkdagen tussen 08.00 en 17.00; workaround binnen 8 uur op werkdagen
</t>
    </r>
    <r>
      <rPr>
        <b/>
        <sz val="10"/>
        <color theme="1"/>
        <rFont val="Calibri"/>
        <family val="2"/>
        <scheme val="minor"/>
      </rPr>
      <t>Categorie 3</t>
    </r>
    <r>
      <rPr>
        <sz val="10"/>
        <color theme="1"/>
        <rFont val="Calibri"/>
        <family val="2"/>
        <scheme val="minor"/>
      </rPr>
      <t xml:space="preserve">: Kleine verstoringen </t>
    </r>
    <r>
      <rPr>
        <i/>
        <sz val="9"/>
        <color theme="1"/>
        <rFont val="Calibri"/>
        <family val="2"/>
        <scheme val="minor"/>
      </rPr>
      <t xml:space="preserve">(naar mening van de opdrachtgever een Minor problem. 24 uur beantwoorden (op werkdagen tussen 08.00 en 17.00; workaround binnen 2 werkdagen, oplossing in volgende reguliere versie)
</t>
    </r>
    <r>
      <rPr>
        <b/>
        <sz val="10"/>
        <color theme="1"/>
        <rFont val="Calibri"/>
        <family val="2"/>
        <scheme val="minor"/>
      </rPr>
      <t>Categorie 4</t>
    </r>
    <r>
      <rPr>
        <sz val="10"/>
        <color theme="1"/>
        <rFont val="Calibri"/>
        <family val="2"/>
        <scheme val="minor"/>
      </rPr>
      <t xml:space="preserve">: Gebruikers/beheerdersvraag. </t>
    </r>
    <r>
      <rPr>
        <i/>
        <sz val="9"/>
        <color theme="1"/>
        <rFont val="Calibri"/>
        <family val="2"/>
        <scheme val="minor"/>
      </rPr>
      <t>Beantwoorden 24 uur (op werkdagen tussen 08.00 en 17.00; antwoord binnen een week</t>
    </r>
    <r>
      <rPr>
        <sz val="10"/>
        <color theme="1"/>
        <rFont val="Calibri"/>
        <family val="2"/>
        <scheme val="minor"/>
      </rPr>
      <t xml:space="preserve">
De helpdesk draag tevens zorg voor relateren van incidenten aan reeds bekende problemen m.b.t. de oplossing. De opdrachtnemer maakt voor de opdrachtgever inzichtelijk wanneer een incident in behandeling is genomen en wat de status van afhandeling is. De opdrachtnemer is eindverantwoordleijk voor het beheren van incidenten.
</t>
    </r>
  </si>
  <si>
    <t>Het is mogelijk om zelf activiteitsjablonen aan te maken. Aan een dergelijk sjabloon kunnen standaard documenten worden toegevoegd en standaard kenmerken worden meegegeven, zoals bijvoorbeeld een standaard agenda, een standaard dag/tijdsperiode en de standaard aanwezige gebruikersgroep/gebruikers. Bij het definiëren van een nieuwe activiteit kan vervolgens gebruik gemaakt worden van één van de beschikbare sjablonen.</t>
  </si>
  <si>
    <t>Het is mogelijk om aan een agendapunt of aan een specifiek document van een agenda de status openbaar of niet‐openbaar toe te kennen.
De informatie over een niet-openbaar agendapunt is alleen zichtbaar voor aan de activiteit toegevoegde gebruikers(groepen).
Een niet-openbaar document is alleen inzichtelijk voor aan de activiteit toegevoegde gebruikers(groepen)</t>
  </si>
  <si>
    <t>erbij</t>
  </si>
  <si>
    <t>Bij weergave van een Informatieobject is het duidelijk zichtbaar als het Informatieobject niet-openbaar (vertrouwelijk) of geheim is.</t>
  </si>
  <si>
    <t>De in de vorige eis opgenomen weergave-opties kunnen ook via een eventueel AV-systeem op een scherm in de vergaderzaal worden getoond</t>
  </si>
  <si>
    <t>K.O.%</t>
  </si>
  <si>
    <t xml:space="preserve">Als onderdeel van de implementatie verzorgt opdrachtnemer een training voor alle eindgebruikers en een training voor gebruikers die de functionaliteit beheren. Trainingen zijn op locatie van opdrachtgever (Zaltbommel en Maasdriel). </t>
  </si>
  <si>
    <t>Wanneer de griffiemedewerker ervoor kiest om in bulk documenten toe te voegen dan blijft de volgorde van de geüploade documenten gelijk aan de volgorde van de bronlocatie.</t>
  </si>
  <si>
    <t>De app functioneert volledig op de laatste twee versies (major releases) van de volgende besturingssystemen: 
-	Android
-	IOS
-	Microsoft Windows</t>
  </si>
  <si>
    <t>Het RIS ondersteunt uitwisseling van metagegevens van archiefbescheiden op basis van de norm  Metagegevens voor duurzaam toegankelijke overheidsinformatie (MDTO).</t>
  </si>
  <si>
    <t>Websites dienen als sub-domein van opdrachtgever aangeboden te kunnen worden</t>
  </si>
  <si>
    <t>Back-ups van informatie, software en systemen behoren te worden bewaard en regelmatig te worden getest en voldoen aan volgende eisen:
*Het back-upproces voorziet in opslag van de back-up op een locatie, waarbij een incident op de ene locatie niet kan leiden tot schade op de andere. 
*De herstelprocedure wordt minimaal jaarlijks getest of na een grote wijziging, om de goede werking te waarborgen als deze in noodgevallen uitgevoerd moet worden.
*Er moet speciale aandacht zijn voor het beschermen van de back-up tegen ransomware-aanvallen en welke maatregelen genomen zijn om de integriteit van de backup te behouden</t>
  </si>
  <si>
    <t>De opdrachtnemer beschikt over een geldig ISAE SOC 2 verklaring over de scope die past bij de in te kopen ICT prestatie.</t>
  </si>
  <si>
    <t>Opdrachtnemer voldoet aan Baseline Informatiebeveiliging Overheid (BIO) en toont dit aan door een Verklaring van Toepasselijkheid of ander vergelijkbaar bewijs.</t>
  </si>
  <si>
    <t>De opdrachtnemer heeft informatiebeveiliging geborgd in een cyclisch proces (PDCA)</t>
  </si>
  <si>
    <t>De opdrachtnemer past de privacy-by-design, privacy-by-default, security-by-design en security-by-default principes toe in het ontwerp en de realisatie van hun producten en diensten.</t>
  </si>
  <si>
    <t>Opdrachtnemer meld significante inbreuken op de  beschikbaarheid, integriteit of vertrouwelijkheid van het systeem of die informatie binnen binnen 24 uur na ontdekking bij de opdrachtgever.</t>
  </si>
  <si>
    <t xml:space="preserve">Data (‘op transport’, ‘in verwerking’ en ‘in rust’) moet worden beschermd met cryptografische maatregelen en te voldoen aan Nederlandse wetgeving en normen volgens 'Pas toe leg uit’ lijst standaarden van www.forumstandaardisatie.nl </t>
  </si>
  <si>
    <t>Een Coordinated Vulnerability Disclosure (CVD)-procedure is gepubliceerd en ingericht conform de NCSC leidraad of ISO/IEC 29147:2018. Informatie afkomstig uit de Coordinated Vulnerability Disclosure (CVD)-meldingen is onderdeel van de incidentrapportage</t>
  </si>
  <si>
    <t>De aangeboden websites vertonen geen hoge risico op www.basisbeveiliging.nl. Later verschenen hoge risico's worden vanuit kant van opdrachtnemer binnen  3 maanden opgelost.</t>
  </si>
  <si>
    <t>Het systeem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De bewaarperiode is gelijkgesteld aan het archief termijn van bijbehorden object.</t>
  </si>
  <si>
    <t>Een activiteit wordt als openbaar, niet-openbaar (vertrouwelijk) of geheim gedefinieerd.
Het bestaan en de algemene kenmerken van een openbare activiteit zijn voor iedereen zichtbaar en de bijbehorende informatie en documenten zijn voor iedereen inzichtelijk.
Het bestaan en de algemene kenmerken van een niet-openbare activiteit zijn voor iedereen zichtbaar, maar de bijbehorende informatie en documenten zijn alleen inzichtelijk voor aan de activiteit toegevoegde gebruikers(groepen).
Een geheime activiteit is alleen zichtbaar voor aan de activiteit toegevoegde gebruikers(groepen), en de bijbehorende informatie en documenten zijn alleen inzichtelijk voor aan de activiteit toegevoegde gebruiker(groepen).
De naamgeving van de begrippen ‘openbaar’, ‘niet-openbaar (vertrouwelijk)’ en ‘geheim’ mag in het aangeboden RIS afwijken, mits de hiervoor genoemde functionaliteit/betekenis gehandhaafd blijft.</t>
  </si>
  <si>
    <t>Het RIS biedt de mogelijkheid om te koppelen met een derde partij die digitale ondertekening aanbiedt/ondersteunt volgens de eIDas-verordening (EU-verordening nr. 910/2014). Via deze derde partij kunnen documenten in het RIS digitaal worden ondertekend in de door deze derde partij ondersteunde varianten</t>
  </si>
  <si>
    <t>Het is mogelijk om een (politiek) thema binnen het RIS aan te maken, te wijzigen of te verwijderen.</t>
  </si>
  <si>
    <t>Stemuitslagen kunnen in de publicatie-omgevingen worden getoond, waarbij gekozen kan worden voor:
•	Uitsluitend een weergave van de uitslag.
•	Een weergave van de einduitslag, aangevuld met het aantal stemmen ‘voor’ en het aantal stemmen ‘tegen’.
•	Een weergave van de einduitslag met een overzicht van stemuitslagen per fractie.
•            Weergave van de einduitslag met een overzicht van de stemuitslagen per raadslid/statenlid.</t>
  </si>
  <si>
    <t>Het RIS ondersteunt Single-Sign-On (SSO) volgens 'Pas toe leg uit’ lijst standaarden van www.forumstandaardisatie.nl Gekoppeld aan onze Microsoft Entra ID. hier zitten geen aanvullende kosten verbonden.</t>
  </si>
  <si>
    <t>Een functioneel beheerder kan in het RIS gebruikers aanmaken of verwijderen.</t>
  </si>
  <si>
    <t>Bij oplevering van het RIS wordt minimaal één gebruiker in het systeem gedefinieerd als functioneel beheerder. De functioneel beheerder heeft toegang tot en de beschikking over alle functionaliteit die betrekking heeft op de inrichting en werking van het systeem zelf.</t>
  </si>
  <si>
    <t>Het verzenden van e-mail vanuit het RIS vindt versleuteld plaats via Microsoft Exchange online van de opdrachtgever op basis van een SMTP connector of MS Graph.</t>
  </si>
  <si>
    <t>1.5</t>
  </si>
  <si>
    <t>1.6</t>
  </si>
  <si>
    <t>2.7</t>
  </si>
  <si>
    <t>2.13</t>
  </si>
  <si>
    <t>2.14</t>
  </si>
  <si>
    <t>3.3</t>
  </si>
  <si>
    <t>8.8</t>
  </si>
  <si>
    <t>8.15</t>
  </si>
  <si>
    <t>8.16</t>
  </si>
  <si>
    <t>Het softwarepakket voorkomt de mogelijkheid tot manipulatie door alle ontvangen invoer te normaliseren en valideren, voordat deze invoer wordt verwerkt.</t>
  </si>
  <si>
    <t>8.17</t>
  </si>
  <si>
    <t>8.25</t>
  </si>
  <si>
    <t>8.33</t>
  </si>
  <si>
    <t>8.34</t>
  </si>
  <si>
    <t>8.43</t>
  </si>
  <si>
    <t>Alle hiervoor genoemde zoekfunctionaliteit is ook van toepassing op Informatieobjecten die bij inrichting van het RIS uit andere bronnen/systemen naar het RIS zijn gemigreerd, mits de zoekfunctionaliteit door de gemigreerde Informatieobjecten wordt ondersteund.</t>
  </si>
  <si>
    <t>Alle Informatieobjecten die zijn verwerkt en opgeslagen in het RIS zijn en blijven, ook nadat de overeenkomst niet meer in werking is, eigendom van de opdrachtgever.</t>
  </si>
  <si>
    <t>Als Informatieobjecten vernietigd of overgebracht (bijvoorbeeld naar E-depot)  worden, dan genereert het RIS automatisch een verslag van vernietiging/overbrenging. Dit verslag bevat alle details over de vernietiging/overbrenging die uit hoofde van regelgeving verplicht zijn gesteld:
-	Datum van verwijdering/overbrenging.
-	Status van Informatieobject (gewist/overgedragen).
-	Naam en/of referentienummer van verwijderbevoegdheid.
-	Persoon/rol die verwijdering/overbrenging uitvoert.</t>
  </si>
  <si>
    <t>7.11</t>
  </si>
  <si>
    <t>De oplossing moet volgens de Common Ground principes gaan werken als minimaal de helft van de markt hier ook mee werkt.</t>
  </si>
  <si>
    <t>De opdrachtnemer moet zijn keten van toeleveranciers bekendmaken en transparant zijn over de maatregelen die hij genomen heeft om de aan hem opgelegde eisen ook door te vertalen naar zijn toeleveranciers.</t>
  </si>
  <si>
    <t>De opdrachtnemer borgt dat Informatieobjecten in het RIS nooit worden vernietigd zonder dat hier een door de opdrachtgever goedgekeurde grondslag voor is.</t>
  </si>
  <si>
    <r>
      <rPr>
        <sz val="10"/>
        <color theme="0"/>
        <rFont val="Calibri"/>
        <family val="2"/>
        <scheme val="minor"/>
      </rPr>
      <t>K.O</t>
    </r>
    <r>
      <rPr>
        <sz val="10"/>
        <color theme="1"/>
        <rFont val="Calibri"/>
        <family val="2"/>
        <scheme val="minor"/>
      </rPr>
      <t>.</t>
    </r>
  </si>
  <si>
    <t>K.O</t>
  </si>
  <si>
    <t>Het is mogelijk om binnen het RIS persoonlijke profielpagina’s aan te maken.</t>
  </si>
  <si>
    <t>4.1  Kalender, activiteiten, lange termijn agenda</t>
  </si>
  <si>
    <t>8. Informatiebeveiliging en privacy</t>
  </si>
  <si>
    <t>1.15</t>
  </si>
  <si>
    <t>Vergaderingen kunnen ook op een externe locatie plaatsvinden. Opdrachtnemer dient in ieder geval een encoder te kunnen leveren</t>
  </si>
  <si>
    <t>De opdrachtnemer is verantwoordelijk voor het realiseren van een koppeling van het aangeboden RIS met de volgende systemen:
•	Zaaksysteem.nl van xxllnc. Koppelingen met zaaksysteem.nl (ZSNL) lopen via Enable-U o.b.v. Stuf ZKN 3.10. Zaaknummer, documenten en overige metadata uit het zaaksysteem moeten ingeladen worden in het dossier en aan vergaderingen kunnen worden toegevoegd.
•	Audio/video systeem BPRVisie (Zaltbommel). Dit is een apparatuuropzet met een koppeling voor een beeld en geluid verbinding waarbij geen uitwisseling van metadata plaatsvindt. Zowel in de Raadszaal als in de Trouwzaal is gekozen voor een discussie/microfoon-installatie van Televic op basis van Televic Confero Plan vergadermanagement software. Maasdriel is momenteel bezig met een nieuwe aanbesteding van de audiovisuele middelen. In hun programma van eisen wordt een complete RIS-koppeling gevraagd, d.w.z. inclusief uitwisseling van metadata.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</si>
</sst>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quot;€&quot;\ * #,##0.00_-;_-&quot;€&quot;\ * #,##0.00\-;_-&quot;€&quot;\ * &quot;-&quot;??_-;_-@_-"/>
  </numFmts>
  <fonts count="19"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1"/>
      <color theme="1"/>
      <name val="Calibri"/>
      <family val="2"/>
      <scheme val="minor"/>
    </font>
    <font>
      <sz val="9"/>
      <color indexed="81"/>
      <name val="Tahoma"/>
      <family val="2"/>
    </font>
    <font>
      <b/>
      <sz val="9"/>
      <color indexed="81"/>
      <name val="Tahoma"/>
      <family val="2"/>
    </font>
    <font>
      <b/>
      <sz val="22"/>
      <name val="Calibri"/>
      <family val="2"/>
      <scheme val="minor"/>
    </font>
    <font>
      <sz val="22"/>
      <color theme="1"/>
      <name val="Calibri"/>
      <family val="2"/>
      <scheme val="minor"/>
    </font>
    <font>
      <sz val="8"/>
      <name val="Calibri"/>
      <family val="2"/>
      <scheme val="minor"/>
    </font>
    <font>
      <i/>
      <sz val="9"/>
      <color theme="1"/>
      <name val="Calibri"/>
      <family val="2"/>
      <scheme val="minor"/>
    </font>
    <font>
      <sz val="9"/>
      <color theme="1"/>
      <name val="Calibri"/>
      <family val="2"/>
      <scheme val="minor"/>
    </font>
    <font>
      <b/>
      <sz val="14"/>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FFFF99"/>
        <bgColor indexed="64"/>
      </patternFill>
    </fill>
    <fill>
      <patternFill patternType="solid">
        <fgColor rgb="FFFF7979"/>
        <bgColor indexed="64"/>
      </patternFill>
    </fill>
    <fill>
      <patternFill patternType="solid">
        <fgColor rgb="FF92D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rgb="FFFF0000"/>
        <bgColor indexed="64"/>
      </patternFill>
    </fill>
    <fill>
      <patternFill patternType="solid">
        <fgColor theme="0"/>
        <bgColor indexed="64"/>
      </patternFill>
    </fill>
  </fills>
  <borders count="38">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bottom style="thin">
        <color auto="1"/>
      </bottom>
      <diagonal/>
    </border>
    <border>
      <left style="medium">
        <color rgb="FFFF0000"/>
      </left>
      <right/>
      <top style="medium">
        <color rgb="FFFF0000"/>
      </top>
      <bottom style="thin">
        <color auto="1"/>
      </bottom>
      <diagonal/>
    </border>
    <border>
      <left/>
      <right style="medium">
        <color rgb="FFFF0000"/>
      </right>
      <top style="medium">
        <color rgb="FFFF0000"/>
      </top>
      <bottom style="thin">
        <color auto="1"/>
      </bottom>
      <diagonal/>
    </border>
    <border>
      <left style="medium">
        <color rgb="FFFF0000"/>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FF0000"/>
      </left>
      <right style="thin">
        <color auto="1"/>
      </right>
      <top/>
      <bottom style="thin">
        <color auto="1"/>
      </bottom>
      <diagonal/>
    </border>
    <border>
      <left style="thin">
        <color auto="1"/>
      </left>
      <right style="medium">
        <color rgb="FFFF0000"/>
      </right>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thin">
        <color auto="1"/>
      </left>
      <right style="thin">
        <color auto="1"/>
      </right>
      <top style="medium">
        <color indexed="64"/>
      </top>
      <bottom/>
      <diagonal/>
    </border>
    <border>
      <left style="medium">
        <color rgb="FFFF0000"/>
      </left>
      <right style="thin">
        <color auto="1"/>
      </right>
      <top style="thin">
        <color auto="1"/>
      </top>
      <bottom/>
      <diagonal/>
    </border>
    <border>
      <left style="thin">
        <color auto="1"/>
      </left>
      <right style="medium">
        <color rgb="FFFF0000"/>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thin">
        <color auto="1"/>
      </top>
      <bottom/>
      <diagonal/>
    </border>
    <border>
      <left style="thin">
        <color auto="1"/>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diagonal/>
    </border>
  </borders>
  <cellStyleXfs count="6">
    <xf numFmtId="0" fontId="0" fillId="0" borderId="0"/>
    <xf numFmtId="0" fontId="1" fillId="0" borderId="0"/>
    <xf numFmtId="164" fontId="1"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154">
    <xf numFmtId="0" fontId="0" fillId="0" borderId="0" xfId="0"/>
    <xf numFmtId="0" fontId="2" fillId="0" borderId="0" xfId="0" applyFont="1"/>
    <xf numFmtId="0" fontId="8" fillId="4" borderId="8" xfId="0" applyFont="1" applyFill="1" applyBorder="1"/>
    <xf numFmtId="0" fontId="5" fillId="4" borderId="7" xfId="0" applyFont="1" applyFill="1" applyBorder="1"/>
    <xf numFmtId="0" fontId="8" fillId="0" borderId="0" xfId="0" applyFont="1"/>
    <xf numFmtId="0" fontId="5" fillId="0" borderId="0" xfId="0" applyFont="1"/>
    <xf numFmtId="3" fontId="9" fillId="0" borderId="0" xfId="0" applyNumberFormat="1" applyFont="1"/>
    <xf numFmtId="0" fontId="2" fillId="2" borderId="4" xfId="0" applyFont="1" applyFill="1" applyBorder="1" applyAlignment="1">
      <alignment horizontal="right"/>
    </xf>
    <xf numFmtId="14" fontId="2" fillId="6" borderId="4" xfId="0" applyNumberFormat="1" applyFont="1" applyFill="1" applyBorder="1" applyAlignment="1">
      <alignment horizontal="center" vertical="top"/>
    </xf>
    <xf numFmtId="0" fontId="3" fillId="2" borderId="1" xfId="0" applyFont="1" applyFill="1" applyBorder="1" applyAlignment="1">
      <alignment vertical="center"/>
    </xf>
    <xf numFmtId="0" fontId="2" fillId="2" borderId="6" xfId="0" applyFont="1" applyFill="1" applyBorder="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3" fillId="2" borderId="8" xfId="0" applyFont="1" applyFill="1" applyBorder="1" applyAlignment="1">
      <alignment vertical="center"/>
    </xf>
    <xf numFmtId="0" fontId="6" fillId="5" borderId="4" xfId="0" applyFont="1" applyFill="1" applyBorder="1" applyAlignment="1">
      <alignment horizontal="center" vertical="center"/>
    </xf>
    <xf numFmtId="9" fontId="3" fillId="6" borderId="4" xfId="3" applyFont="1" applyFill="1" applyBorder="1" applyAlignment="1" applyProtection="1">
      <alignment horizontal="center" vertical="center"/>
    </xf>
    <xf numFmtId="0" fontId="3" fillId="0" borderId="0" xfId="0" applyFont="1" applyAlignment="1">
      <alignment vertical="center"/>
    </xf>
    <xf numFmtId="0" fontId="2" fillId="0" borderId="0" xfId="0" applyFont="1" applyAlignment="1">
      <alignment horizontal="left" vertical="center"/>
    </xf>
    <xf numFmtId="9" fontId="3" fillId="0" borderId="0" xfId="3" applyFont="1" applyFill="1" applyBorder="1" applyAlignment="1" applyProtection="1">
      <alignment horizontal="center" vertical="center"/>
    </xf>
    <xf numFmtId="0" fontId="2" fillId="0" borderId="0" xfId="0" applyFont="1" applyAlignment="1">
      <alignment vertical="center"/>
    </xf>
    <xf numFmtId="9" fontId="2" fillId="2" borderId="4" xfId="3" applyFont="1" applyFill="1" applyBorder="1" applyAlignment="1" applyProtection="1">
      <alignment horizontal="right" vertical="center"/>
    </xf>
    <xf numFmtId="0" fontId="2" fillId="6" borderId="4" xfId="0" applyFont="1" applyFill="1" applyBorder="1" applyAlignment="1">
      <alignment horizontal="center"/>
    </xf>
    <xf numFmtId="0" fontId="2" fillId="0" borderId="0" xfId="0" quotePrefix="1" applyFont="1"/>
    <xf numFmtId="0" fontId="2" fillId="0" borderId="0" xfId="0" applyFont="1" applyAlignment="1">
      <alignment horizontal="right"/>
    </xf>
    <xf numFmtId="0" fontId="2" fillId="0" borderId="0" xfId="0" applyFont="1" applyAlignment="1">
      <alignment horizontal="left"/>
    </xf>
    <xf numFmtId="0" fontId="7" fillId="3" borderId="6" xfId="0" applyFont="1" applyFill="1" applyBorder="1" applyAlignment="1">
      <alignment vertical="center"/>
    </xf>
    <xf numFmtId="0" fontId="7" fillId="3" borderId="2" xfId="0" applyFont="1" applyFill="1" applyBorder="1" applyAlignment="1">
      <alignment vertical="center"/>
    </xf>
    <xf numFmtId="0" fontId="2" fillId="2" borderId="5" xfId="0" applyFont="1" applyFill="1" applyBorder="1" applyAlignment="1">
      <alignment vertical="center"/>
    </xf>
    <xf numFmtId="0" fontId="3" fillId="4" borderId="4" xfId="0" applyFont="1" applyFill="1" applyBorder="1" applyAlignment="1">
      <alignment vertical="center"/>
    </xf>
    <xf numFmtId="0" fontId="3" fillId="4" borderId="4" xfId="0" applyFont="1" applyFill="1" applyBorder="1" applyAlignment="1">
      <alignment horizontal="center" vertical="center"/>
    </xf>
    <xf numFmtId="0" fontId="2" fillId="0" borderId="4" xfId="0" applyFont="1" applyBorder="1" applyAlignment="1">
      <alignment horizontal="center" vertical="top"/>
    </xf>
    <xf numFmtId="0" fontId="2" fillId="0" borderId="4" xfId="0" applyFont="1" applyBorder="1" applyAlignment="1">
      <alignment vertical="top" wrapText="1"/>
    </xf>
    <xf numFmtId="0" fontId="2" fillId="6" borderId="4" xfId="0" applyFont="1" applyFill="1" applyBorder="1" applyAlignment="1">
      <alignment horizontal="center" vertical="top"/>
    </xf>
    <xf numFmtId="9" fontId="2" fillId="0" borderId="4" xfId="3" applyFont="1" applyBorder="1" applyAlignment="1" applyProtection="1">
      <alignment horizontal="center" vertical="top"/>
    </xf>
    <xf numFmtId="0" fontId="2" fillId="0" borderId="4" xfId="0" applyFont="1" applyBorder="1" applyAlignment="1">
      <alignment horizontal="left" vertical="top" wrapText="1"/>
    </xf>
    <xf numFmtId="0" fontId="3" fillId="4" borderId="4" xfId="0" applyFont="1" applyFill="1" applyBorder="1" applyAlignment="1">
      <alignment vertical="top"/>
    </xf>
    <xf numFmtId="0" fontId="3" fillId="4" borderId="4" xfId="0" applyFont="1" applyFill="1" applyBorder="1" applyAlignment="1">
      <alignment horizontal="center"/>
    </xf>
    <xf numFmtId="0" fontId="3" fillId="4" borderId="4" xfId="0" applyFont="1" applyFill="1" applyBorder="1" applyAlignment="1">
      <alignment horizontal="center" vertical="top"/>
    </xf>
    <xf numFmtId="0" fontId="2" fillId="0" borderId="0" xfId="0" applyFont="1" applyAlignment="1">
      <alignment vertical="top"/>
    </xf>
    <xf numFmtId="0" fontId="2" fillId="0" borderId="0" xfId="0" applyFont="1" applyAlignment="1">
      <alignment wrapText="1"/>
    </xf>
    <xf numFmtId="9" fontId="2" fillId="0" borderId="0" xfId="3" applyFont="1" applyBorder="1" applyProtection="1"/>
    <xf numFmtId="0" fontId="2" fillId="0" borderId="6" xfId="0" applyFont="1" applyBorder="1"/>
    <xf numFmtId="0" fontId="7" fillId="0" borderId="0" xfId="0" applyFont="1"/>
    <xf numFmtId="0" fontId="2" fillId="0" borderId="4" xfId="0" applyFont="1" applyBorder="1" applyAlignment="1">
      <alignment horizontal="center"/>
    </xf>
    <xf numFmtId="9" fontId="5" fillId="0" borderId="4" xfId="3" applyFont="1" applyFill="1" applyBorder="1" applyAlignment="1" applyProtection="1">
      <alignment horizontal="center"/>
    </xf>
    <xf numFmtId="0" fontId="3" fillId="0" borderId="0" xfId="0" applyFont="1" applyAlignment="1">
      <alignment horizontal="right" vertical="top"/>
    </xf>
    <xf numFmtId="0" fontId="2" fillId="0" borderId="0" xfId="0" applyFont="1" applyAlignment="1">
      <alignment horizontal="center"/>
    </xf>
    <xf numFmtId="0" fontId="3" fillId="0" borderId="0" xfId="0" applyFont="1" applyAlignment="1">
      <alignment horizontal="center" vertical="top"/>
    </xf>
    <xf numFmtId="9" fontId="2" fillId="0" borderId="0" xfId="3" applyFont="1" applyFill="1" applyBorder="1" applyAlignment="1" applyProtection="1">
      <alignment horizontal="center"/>
    </xf>
    <xf numFmtId="0" fontId="2" fillId="0" borderId="0" xfId="0" applyFont="1" applyAlignment="1">
      <alignment horizontal="center" vertical="top"/>
    </xf>
    <xf numFmtId="0" fontId="2" fillId="0" borderId="0" xfId="0" applyFont="1" applyAlignment="1">
      <alignment horizontal="right" vertical="top"/>
    </xf>
    <xf numFmtId="0" fontId="6" fillId="3" borderId="0" xfId="0" applyFont="1" applyFill="1" applyAlignment="1">
      <alignment horizontal="left" vertical="top"/>
    </xf>
    <xf numFmtId="0" fontId="2" fillId="3" borderId="0" xfId="0" applyFont="1" applyFill="1" applyAlignment="1">
      <alignment horizontal="right" vertical="top"/>
    </xf>
    <xf numFmtId="0" fontId="2" fillId="3" borderId="0" xfId="0" applyFont="1" applyFill="1" applyAlignment="1">
      <alignment horizontal="center"/>
    </xf>
    <xf numFmtId="0" fontId="2" fillId="3" borderId="0" xfId="0" applyFont="1" applyFill="1" applyAlignment="1">
      <alignment horizontal="center" vertical="top"/>
    </xf>
    <xf numFmtId="9" fontId="2" fillId="3" borderId="0" xfId="3" applyFont="1" applyFill="1" applyBorder="1" applyAlignment="1" applyProtection="1">
      <alignment horizontal="center"/>
    </xf>
    <xf numFmtId="0" fontId="6" fillId="3" borderId="1" xfId="0" applyFont="1" applyFill="1" applyBorder="1" applyAlignment="1">
      <alignment vertical="center"/>
    </xf>
    <xf numFmtId="0" fontId="3" fillId="2" borderId="3" xfId="0" applyFont="1" applyFill="1" applyBorder="1" applyAlignment="1">
      <alignment vertical="center"/>
    </xf>
    <xf numFmtId="0" fontId="4" fillId="4" borderId="4" xfId="0" applyFont="1" applyFill="1" applyBorder="1" applyAlignment="1">
      <alignment vertical="center" wrapText="1"/>
    </xf>
    <xf numFmtId="0" fontId="3" fillId="4" borderId="4" xfId="0" applyFont="1" applyFill="1" applyBorder="1" applyAlignment="1">
      <alignment vertical="center" wrapText="1"/>
    </xf>
    <xf numFmtId="0" fontId="3" fillId="4" borderId="4" xfId="0" applyFont="1" applyFill="1" applyBorder="1" applyAlignment="1">
      <alignment horizontal="center" vertical="center" wrapText="1"/>
    </xf>
    <xf numFmtId="9" fontId="0" fillId="0" borderId="0" xfId="3" applyFont="1"/>
    <xf numFmtId="0" fontId="13" fillId="9" borderId="11" xfId="0" applyFont="1" applyFill="1" applyBorder="1"/>
    <xf numFmtId="2" fontId="14" fillId="0" borderId="13" xfId="0" applyNumberFormat="1" applyFont="1" applyBorder="1"/>
    <xf numFmtId="0" fontId="5" fillId="8" borderId="4" xfId="0" applyFont="1" applyFill="1" applyBorder="1" applyAlignment="1" applyProtection="1">
      <alignment horizontal="center" vertical="top"/>
      <protection locked="0"/>
    </xf>
    <xf numFmtId="0" fontId="5" fillId="0" borderId="4" xfId="0" applyFont="1" applyBorder="1" applyAlignment="1">
      <alignment horizontal="center"/>
    </xf>
    <xf numFmtId="9" fontId="2" fillId="2" borderId="14" xfId="3" applyFont="1" applyFill="1" applyBorder="1" applyAlignment="1" applyProtection="1">
      <alignment horizontal="right" vertical="center"/>
    </xf>
    <xf numFmtId="0" fontId="2" fillId="6" borderId="14" xfId="0" applyFont="1" applyFill="1" applyBorder="1" applyAlignment="1">
      <alignment horizontal="center"/>
    </xf>
    <xf numFmtId="0" fontId="2" fillId="2" borderId="15" xfId="0" applyFont="1" applyFill="1" applyBorder="1" applyAlignment="1">
      <alignment vertical="center"/>
    </xf>
    <xf numFmtId="9" fontId="3" fillId="4" borderId="4" xfId="3" applyFont="1" applyFill="1" applyBorder="1" applyAlignment="1" applyProtection="1">
      <alignment horizontal="center" vertical="top"/>
    </xf>
    <xf numFmtId="0" fontId="3" fillId="4" borderId="18" xfId="0" applyFont="1" applyFill="1" applyBorder="1" applyAlignment="1">
      <alignment horizontal="center" vertical="center" wrapText="1"/>
    </xf>
    <xf numFmtId="0" fontId="3" fillId="4" borderId="19" xfId="0" applyFont="1" applyFill="1" applyBorder="1" applyAlignment="1">
      <alignment horizontal="left" vertical="center" wrapText="1"/>
    </xf>
    <xf numFmtId="0" fontId="2" fillId="7" borderId="20" xfId="0" applyFont="1" applyFill="1" applyBorder="1" applyAlignment="1" applyProtection="1">
      <alignment horizontal="center" vertical="top"/>
      <protection locked="0"/>
    </xf>
    <xf numFmtId="0" fontId="2" fillId="7" borderId="21" xfId="0" applyFont="1" applyFill="1" applyBorder="1" applyAlignment="1" applyProtection="1">
      <alignment horizontal="left" vertical="top" wrapText="1"/>
      <protection locked="0"/>
    </xf>
    <xf numFmtId="0" fontId="2" fillId="7" borderId="22" xfId="0" applyFont="1" applyFill="1" applyBorder="1" applyAlignment="1" applyProtection="1">
      <alignment horizontal="center" vertical="top"/>
      <protection locked="0"/>
    </xf>
    <xf numFmtId="0" fontId="2" fillId="7" borderId="23" xfId="0" applyFont="1" applyFill="1" applyBorder="1" applyAlignment="1" applyProtection="1">
      <alignment horizontal="left" vertical="top" wrapText="1"/>
      <protection locked="0"/>
    </xf>
    <xf numFmtId="0" fontId="2" fillId="4" borderId="18" xfId="0" applyFont="1" applyFill="1" applyBorder="1"/>
    <xf numFmtId="0" fontId="2" fillId="4" borderId="19" xfId="0" applyFont="1" applyFill="1" applyBorder="1"/>
    <xf numFmtId="0" fontId="2" fillId="7" borderId="24" xfId="0" applyFont="1" applyFill="1" applyBorder="1" applyAlignment="1" applyProtection="1">
      <alignment horizontal="center" vertical="top"/>
      <protection locked="0"/>
    </xf>
    <xf numFmtId="0" fontId="2" fillId="7" borderId="25" xfId="0" applyFont="1" applyFill="1" applyBorder="1" applyAlignment="1" applyProtection="1">
      <alignment horizontal="left" vertical="top" wrapText="1"/>
      <protection locked="0"/>
    </xf>
    <xf numFmtId="9" fontId="2" fillId="0" borderId="4" xfId="3" applyFont="1" applyBorder="1" applyAlignment="1" applyProtection="1">
      <alignment horizontal="center"/>
    </xf>
    <xf numFmtId="0" fontId="2" fillId="7" borderId="27" xfId="0" applyFont="1" applyFill="1" applyBorder="1" applyAlignment="1" applyProtection="1">
      <alignment horizontal="center" vertical="top"/>
      <protection locked="0"/>
    </xf>
    <xf numFmtId="0" fontId="2" fillId="7" borderId="28" xfId="0" applyFont="1" applyFill="1" applyBorder="1" applyAlignment="1" applyProtection="1">
      <alignment horizontal="left" vertical="top" wrapText="1"/>
      <protection locked="0"/>
    </xf>
    <xf numFmtId="9" fontId="2" fillId="0" borderId="8" xfId="3" applyFont="1" applyBorder="1" applyAlignment="1" applyProtection="1">
      <alignment horizontal="center" vertical="top"/>
    </xf>
    <xf numFmtId="0" fontId="3" fillId="4" borderId="27" xfId="0" applyFont="1" applyFill="1" applyBorder="1" applyAlignment="1">
      <alignment horizontal="center" vertical="center" wrapText="1"/>
    </xf>
    <xf numFmtId="0" fontId="3" fillId="4" borderId="28" xfId="0" applyFont="1" applyFill="1" applyBorder="1" applyAlignment="1">
      <alignment horizontal="left" vertical="center" wrapText="1"/>
    </xf>
    <xf numFmtId="0" fontId="2" fillId="7" borderId="4" xfId="0" applyFont="1" applyFill="1" applyBorder="1" applyAlignment="1" applyProtection="1">
      <alignment horizontal="center" vertical="top"/>
      <protection locked="0"/>
    </xf>
    <xf numFmtId="0" fontId="2" fillId="7" borderId="4" xfId="0" applyFont="1" applyFill="1" applyBorder="1" applyAlignment="1" applyProtection="1">
      <alignment horizontal="left" vertical="top" wrapText="1"/>
      <protection locked="0"/>
    </xf>
    <xf numFmtId="0" fontId="2" fillId="11" borderId="0" xfId="0" applyFont="1" applyFill="1"/>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5" fillId="0" borderId="4" xfId="0" applyFont="1" applyBorder="1" applyAlignment="1">
      <alignment horizontal="left" vertical="top" wrapText="1"/>
    </xf>
    <xf numFmtId="0" fontId="2" fillId="11" borderId="4" xfId="0" applyFont="1" applyFill="1" applyBorder="1" applyAlignment="1">
      <alignment horizontal="left" vertical="top" wrapText="1"/>
    </xf>
    <xf numFmtId="0" fontId="5" fillId="11" borderId="4" xfId="0" applyFont="1" applyFill="1" applyBorder="1" applyAlignment="1">
      <alignment horizontal="left" vertical="top" wrapText="1"/>
    </xf>
    <xf numFmtId="0" fontId="3" fillId="4" borderId="12" xfId="0" applyFont="1" applyFill="1" applyBorder="1" applyAlignment="1">
      <alignment horizontal="right" vertical="top"/>
    </xf>
    <xf numFmtId="0" fontId="2" fillId="0" borderId="9" xfId="0" applyFont="1" applyBorder="1" applyAlignment="1">
      <alignment horizontal="center"/>
    </xf>
    <xf numFmtId="0" fontId="13" fillId="9" borderId="29" xfId="0" applyFont="1" applyFill="1" applyBorder="1"/>
    <xf numFmtId="0" fontId="13" fillId="9" borderId="26" xfId="0" applyFont="1" applyFill="1" applyBorder="1"/>
    <xf numFmtId="0" fontId="3" fillId="4" borderId="30" xfId="0" applyFont="1" applyFill="1" applyBorder="1" applyAlignment="1">
      <alignment vertical="center"/>
    </xf>
    <xf numFmtId="0" fontId="3" fillId="4" borderId="30" xfId="0" applyFont="1" applyFill="1" applyBorder="1" applyAlignment="1">
      <alignment horizontal="center" vertical="center"/>
    </xf>
    <xf numFmtId="9" fontId="3" fillId="0" borderId="4" xfId="3" applyFont="1" applyFill="1" applyBorder="1" applyAlignment="1" applyProtection="1">
      <alignment horizontal="center"/>
    </xf>
    <xf numFmtId="0" fontId="3" fillId="0" borderId="9" xfId="0" applyFont="1" applyBorder="1" applyAlignment="1">
      <alignment horizontal="center"/>
    </xf>
    <xf numFmtId="0" fontId="2" fillId="0" borderId="29" xfId="0" applyFont="1" applyBorder="1" applyAlignment="1">
      <alignment horizontal="right" vertical="top"/>
    </xf>
    <xf numFmtId="43" fontId="2" fillId="6" borderId="31" xfId="4" applyFont="1" applyFill="1" applyBorder="1" applyAlignment="1" applyProtection="1">
      <alignment horizontal="right" vertical="top"/>
      <protection locked="0"/>
    </xf>
    <xf numFmtId="43" fontId="3" fillId="0" borderId="11" xfId="4" applyFont="1" applyFill="1" applyBorder="1" applyAlignment="1" applyProtection="1">
      <alignment horizontal="right" vertical="top"/>
    </xf>
    <xf numFmtId="0" fontId="3" fillId="11" borderId="0" xfId="0" applyFont="1" applyFill="1" applyAlignment="1">
      <alignment vertical="top"/>
    </xf>
    <xf numFmtId="0" fontId="3" fillId="11" borderId="0" xfId="0" applyFont="1" applyFill="1" applyAlignment="1">
      <alignment horizontal="right" vertical="top"/>
    </xf>
    <xf numFmtId="0" fontId="3" fillId="11" borderId="0" xfId="0" applyFont="1" applyFill="1" applyAlignment="1">
      <alignment horizontal="center"/>
    </xf>
    <xf numFmtId="0" fontId="3" fillId="11" borderId="0" xfId="0" applyFont="1" applyFill="1" applyAlignment="1">
      <alignment horizontal="center" vertical="top"/>
    </xf>
    <xf numFmtId="9" fontId="3" fillId="11" borderId="0" xfId="3" applyFont="1" applyFill="1" applyBorder="1" applyAlignment="1" applyProtection="1">
      <alignment horizontal="center" vertical="top"/>
    </xf>
    <xf numFmtId="0" fontId="0" fillId="11" borderId="0" xfId="0" applyFill="1"/>
    <xf numFmtId="0" fontId="3" fillId="11" borderId="1" xfId="0" applyFont="1" applyFill="1" applyBorder="1" applyAlignment="1">
      <alignment vertical="top"/>
    </xf>
    <xf numFmtId="0" fontId="3" fillId="11" borderId="6" xfId="0" applyFont="1" applyFill="1" applyBorder="1" applyAlignment="1">
      <alignment horizontal="right" vertical="top"/>
    </xf>
    <xf numFmtId="0" fontId="3" fillId="11" borderId="6" xfId="0" applyFont="1" applyFill="1" applyBorder="1" applyAlignment="1">
      <alignment vertical="top"/>
    </xf>
    <xf numFmtId="0" fontId="3" fillId="11" borderId="6" xfId="0" applyFont="1" applyFill="1" applyBorder="1" applyAlignment="1">
      <alignment horizontal="center"/>
    </xf>
    <xf numFmtId="0" fontId="3" fillId="11" borderId="6" xfId="0" applyFont="1" applyFill="1" applyBorder="1" applyAlignment="1">
      <alignment horizontal="center" vertical="top"/>
    </xf>
    <xf numFmtId="9" fontId="3" fillId="11" borderId="2" xfId="3" applyFont="1" applyFill="1" applyBorder="1" applyAlignment="1" applyProtection="1">
      <alignment horizontal="center" vertical="top"/>
    </xf>
    <xf numFmtId="0" fontId="2" fillId="11" borderId="6" xfId="0" applyFont="1" applyFill="1" applyBorder="1"/>
    <xf numFmtId="0" fontId="2" fillId="6" borderId="7" xfId="0" applyFont="1" applyFill="1" applyBorder="1" applyAlignment="1">
      <alignment horizontal="center" vertical="top"/>
    </xf>
    <xf numFmtId="0" fontId="2" fillId="0" borderId="8" xfId="0" applyFont="1" applyBorder="1" applyAlignment="1">
      <alignment vertical="top" wrapText="1"/>
    </xf>
    <xf numFmtId="9" fontId="2" fillId="0" borderId="7" xfId="3" applyFont="1" applyBorder="1" applyAlignment="1" applyProtection="1">
      <alignment horizontal="center" vertical="top"/>
    </xf>
    <xf numFmtId="0" fontId="2" fillId="7" borderId="2" xfId="0" applyFont="1" applyFill="1" applyBorder="1" applyAlignment="1" applyProtection="1">
      <alignment horizontal="center" vertical="top"/>
      <protection locked="0"/>
    </xf>
    <xf numFmtId="0" fontId="2" fillId="7" borderId="1" xfId="0" applyFont="1" applyFill="1" applyBorder="1" applyAlignment="1" applyProtection="1">
      <alignment horizontal="left" vertical="top" wrapText="1"/>
      <protection locked="0"/>
    </xf>
    <xf numFmtId="0" fontId="2" fillId="11" borderId="8" xfId="0" applyFont="1" applyFill="1" applyBorder="1" applyAlignment="1">
      <alignment horizontal="left" vertical="top" wrapText="1"/>
    </xf>
    <xf numFmtId="0" fontId="7" fillId="5" borderId="4" xfId="0" applyFont="1" applyFill="1" applyBorder="1" applyAlignment="1">
      <alignment horizontal="center" vertical="top"/>
    </xf>
    <xf numFmtId="0" fontId="2" fillId="5" borderId="4" xfId="0" applyFont="1" applyFill="1" applyBorder="1" applyAlignment="1">
      <alignment horizontal="center" vertical="top"/>
    </xf>
    <xf numFmtId="0" fontId="6" fillId="5" borderId="4" xfId="0" applyFont="1" applyFill="1" applyBorder="1" applyAlignment="1">
      <alignment horizontal="center" vertical="top"/>
    </xf>
    <xf numFmtId="0" fontId="3" fillId="0" borderId="4" xfId="0" applyFont="1" applyBorder="1" applyAlignment="1">
      <alignment horizontal="center"/>
    </xf>
    <xf numFmtId="0" fontId="3" fillId="0" borderId="10" xfId="0" applyFont="1" applyBorder="1" applyAlignment="1">
      <alignment horizontal="center"/>
    </xf>
    <xf numFmtId="0" fontId="3" fillId="0" borderId="4" xfId="0" applyFont="1" applyBorder="1" applyAlignment="1">
      <alignment horizontal="center" vertical="top"/>
    </xf>
    <xf numFmtId="9" fontId="3" fillId="0" borderId="11" xfId="3" applyFont="1" applyFill="1" applyBorder="1" applyAlignment="1" applyProtection="1">
      <alignment horizontal="center"/>
    </xf>
    <xf numFmtId="0" fontId="13" fillId="9" borderId="37" xfId="0" applyFont="1" applyFill="1" applyBorder="1"/>
    <xf numFmtId="2" fontId="18" fillId="0" borderId="36" xfId="0" applyNumberFormat="1" applyFont="1" applyBorder="1" applyAlignment="1">
      <alignment horizontal="center" vertical="center"/>
    </xf>
    <xf numFmtId="0" fontId="2" fillId="0" borderId="0" xfId="0" applyFont="1" applyAlignment="1">
      <alignment horizontal="left" vertical="top" wrapText="1"/>
    </xf>
    <xf numFmtId="0" fontId="6" fillId="10" borderId="16" xfId="0" applyFont="1" applyFill="1" applyBorder="1" applyAlignment="1">
      <alignment horizontal="center" vertical="center"/>
    </xf>
    <xf numFmtId="0" fontId="6" fillId="10" borderId="17" xfId="0" applyFont="1" applyFill="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49" fontId="9" fillId="6" borderId="8" xfId="0" applyNumberFormat="1" applyFont="1" applyFill="1" applyBorder="1" applyAlignment="1">
      <alignment horizontal="left"/>
    </xf>
    <xf numFmtId="49" fontId="9" fillId="6" borderId="9" xfId="0" applyNumberFormat="1" applyFont="1" applyFill="1" applyBorder="1" applyAlignment="1">
      <alignment horizontal="left"/>
    </xf>
    <xf numFmtId="0" fontId="2" fillId="2" borderId="7" xfId="0" applyFont="1" applyFill="1" applyBorder="1" applyAlignment="1">
      <alignment horizontal="left" vertical="center"/>
    </xf>
    <xf numFmtId="0" fontId="2" fillId="2" borderId="9" xfId="0" applyFont="1" applyFill="1" applyBorder="1" applyAlignment="1">
      <alignment horizontal="left" vertical="center"/>
    </xf>
    <xf numFmtId="0" fontId="3" fillId="4" borderId="4" xfId="0" applyFont="1" applyFill="1" applyBorder="1" applyAlignment="1">
      <alignment horizontal="right" vertical="top"/>
    </xf>
    <xf numFmtId="0" fontId="3" fillId="4" borderId="8" xfId="0" applyFont="1" applyFill="1" applyBorder="1" applyAlignment="1">
      <alignment horizontal="right" vertical="top"/>
    </xf>
    <xf numFmtId="0" fontId="3" fillId="4" borderId="7" xfId="0" applyFont="1" applyFill="1" applyBorder="1" applyAlignment="1">
      <alignment horizontal="right" vertical="top"/>
    </xf>
    <xf numFmtId="0" fontId="3" fillId="4" borderId="9" xfId="0" applyFont="1" applyFill="1" applyBorder="1" applyAlignment="1">
      <alignment horizontal="right" vertical="top"/>
    </xf>
    <xf numFmtId="0" fontId="3" fillId="0" borderId="8" xfId="0" applyFont="1" applyBorder="1" applyAlignment="1">
      <alignment horizontal="left"/>
    </xf>
    <xf numFmtId="0" fontId="3" fillId="0" borderId="9" xfId="0" applyFont="1" applyBorder="1" applyAlignment="1">
      <alignment horizontal="left"/>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2" xfId="0" applyFont="1" applyFill="1" applyBorder="1" applyAlignment="1">
      <alignment horizontal="right" vertical="top"/>
    </xf>
    <xf numFmtId="0" fontId="3" fillId="4" borderId="33" xfId="0" applyFont="1" applyFill="1" applyBorder="1" applyAlignment="1">
      <alignment horizontal="right" vertical="top"/>
    </xf>
  </cellXfs>
  <cellStyles count="6">
    <cellStyle name="Euro" xfId="2" xr:uid="{00000000-0005-0000-0000-000000000000}"/>
    <cellStyle name="Komma" xfId="4" builtinId="3"/>
    <cellStyle name="Komma 2" xfId="5" xr:uid="{D0FB8ED3-0E8A-4B96-8C2E-2EFA50560F52}"/>
    <cellStyle name="Procent" xfId="3" builtinId="5"/>
    <cellStyle name="Standaard" xfId="0" builtinId="0"/>
    <cellStyle name="Standaard 2" xfId="1" xr:uid="{00000000-0005-0000-0000-000004000000}"/>
  </cellStyles>
  <dxfs count="24">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s>
  <tableStyles count="0" defaultTableStyle="TableStyleMedium2" defaultPivotStyle="PivotStyleLight16"/>
  <colors>
    <mruColors>
      <color rgb="FFFF7979"/>
      <color rgb="FFFFFF99"/>
      <color rgb="FF00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row r="3">
          <cell r="C3" t="str">
            <v>(1.1) Functionele geschiktheid</v>
          </cell>
        </row>
        <row r="7">
          <cell r="C7" t="str">
            <v>(1.2) Prestatie-efficiëntie</v>
          </cell>
        </row>
        <row r="11">
          <cell r="C11" t="str">
            <v>(1.3) Uitwisselbaarheid</v>
          </cell>
        </row>
        <row r="14">
          <cell r="C14" t="str">
            <v>(1.4) Bruikbaarheid</v>
          </cell>
        </row>
        <row r="21">
          <cell r="C21" t="str">
            <v>(1.5) Betrouwbaarheid</v>
          </cell>
        </row>
        <row r="26">
          <cell r="C26" t="str">
            <v>(1.6) Beveiligbaarheid</v>
          </cell>
        </row>
        <row r="32">
          <cell r="C32" t="str">
            <v>(1.7) Onderhoudbaarheid</v>
          </cell>
        </row>
        <row r="38">
          <cell r="C38" t="str">
            <v>(1.8) Overdraagbaarheid</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7"/>
  <sheetViews>
    <sheetView tabSelected="1" topLeftCell="D359" zoomScale="106" zoomScaleNormal="106" workbookViewId="0">
      <selection activeCell="C36" sqref="C36"/>
    </sheetView>
  </sheetViews>
  <sheetFormatPr defaultRowHeight="14.5" x14ac:dyDescent="0.35"/>
  <cols>
    <col min="2" max="2" width="8.453125" customWidth="1"/>
    <col min="3" max="3" width="81.08984375" customWidth="1"/>
    <col min="4" max="5" width="12.54296875" customWidth="1"/>
    <col min="6" max="6" width="43.54296875" customWidth="1"/>
    <col min="7" max="7" width="21.90625" customWidth="1"/>
    <col min="8" max="8" width="17.90625" customWidth="1"/>
    <col min="9" max="9" width="20.54296875" bestFit="1" customWidth="1"/>
    <col min="10" max="11" width="17.90625" customWidth="1"/>
    <col min="12" max="12" width="43.54296875" customWidth="1"/>
  </cols>
  <sheetData>
    <row r="1" spans="1:12" x14ac:dyDescent="0.35">
      <c r="A1" s="1"/>
      <c r="B1" s="1"/>
      <c r="C1" s="1"/>
      <c r="D1" s="1"/>
      <c r="E1" s="1"/>
      <c r="F1" s="1"/>
      <c r="G1" s="1"/>
      <c r="H1" s="1"/>
      <c r="I1" s="1"/>
      <c r="J1" s="1"/>
      <c r="K1" s="1"/>
      <c r="L1" s="1"/>
    </row>
    <row r="2" spans="1:12" ht="18.5" x14ac:dyDescent="0.45">
      <c r="A2" s="1"/>
      <c r="B2" s="2" t="s">
        <v>6</v>
      </c>
      <c r="C2" s="3"/>
      <c r="D2" s="3"/>
      <c r="E2" s="3"/>
      <c r="F2" s="138"/>
      <c r="G2" s="139"/>
      <c r="H2" s="1"/>
      <c r="I2" s="1"/>
      <c r="J2" s="1"/>
      <c r="K2" s="1"/>
      <c r="L2" s="1"/>
    </row>
    <row r="3" spans="1:12" ht="18.5" x14ac:dyDescent="0.45">
      <c r="A3" s="1"/>
      <c r="B3" s="4"/>
      <c r="C3" s="5"/>
      <c r="D3" s="5"/>
      <c r="E3" s="5"/>
      <c r="F3" s="6"/>
      <c r="G3" s="1"/>
      <c r="H3" s="1"/>
      <c r="I3" s="1"/>
      <c r="J3" s="1"/>
      <c r="K3" s="1"/>
      <c r="L3" s="1"/>
    </row>
    <row r="4" spans="1:12" ht="18.5" x14ac:dyDescent="0.45">
      <c r="A4" s="1"/>
      <c r="B4" s="4"/>
      <c r="C4" s="5"/>
      <c r="D4" s="5"/>
      <c r="E4" s="5"/>
      <c r="F4" s="7" t="s">
        <v>17</v>
      </c>
      <c r="G4" s="8"/>
      <c r="H4" s="1"/>
      <c r="I4" s="1"/>
      <c r="J4" s="1"/>
      <c r="K4" s="1"/>
      <c r="L4" s="1"/>
    </row>
    <row r="5" spans="1:12" x14ac:dyDescent="0.35">
      <c r="A5" s="1"/>
      <c r="B5" s="1"/>
      <c r="C5" s="1"/>
      <c r="D5" s="1"/>
      <c r="E5" s="1"/>
      <c r="F5" s="1"/>
      <c r="G5" s="1"/>
      <c r="H5" s="1"/>
      <c r="I5" s="1"/>
      <c r="J5" s="1"/>
      <c r="K5" s="1"/>
      <c r="L5" s="1"/>
    </row>
    <row r="6" spans="1:12" x14ac:dyDescent="0.35">
      <c r="A6" s="1"/>
      <c r="B6" s="9" t="s">
        <v>4</v>
      </c>
      <c r="C6" s="10"/>
      <c r="D6" s="10"/>
      <c r="E6" s="10"/>
      <c r="F6" s="11"/>
      <c r="G6" s="12" t="s">
        <v>7</v>
      </c>
      <c r="H6" s="12" t="s">
        <v>25</v>
      </c>
      <c r="I6" s="1"/>
      <c r="J6" s="1"/>
      <c r="K6" s="1"/>
      <c r="L6" s="1"/>
    </row>
    <row r="7" spans="1:12" x14ac:dyDescent="0.35">
      <c r="A7" s="1"/>
      <c r="B7" s="13" t="s">
        <v>5</v>
      </c>
      <c r="C7" s="140" t="s">
        <v>59</v>
      </c>
      <c r="D7" s="140"/>
      <c r="E7" s="140"/>
      <c r="F7" s="141"/>
      <c r="G7" s="14" t="s">
        <v>16</v>
      </c>
      <c r="H7" s="43" t="s">
        <v>24</v>
      </c>
      <c r="I7" s="1"/>
      <c r="J7" s="1"/>
      <c r="K7" s="1"/>
      <c r="L7" s="1"/>
    </row>
    <row r="8" spans="1:12" x14ac:dyDescent="0.35">
      <c r="A8" s="1"/>
      <c r="B8" s="13" t="s">
        <v>11</v>
      </c>
      <c r="C8" s="140" t="s">
        <v>60</v>
      </c>
      <c r="D8" s="140"/>
      <c r="E8" s="140"/>
      <c r="F8" s="141"/>
      <c r="G8" s="15">
        <v>1</v>
      </c>
      <c r="H8" s="65">
        <v>100</v>
      </c>
      <c r="I8" s="1"/>
      <c r="J8" s="1"/>
      <c r="K8" s="1"/>
      <c r="L8" s="1"/>
    </row>
    <row r="9" spans="1:12" x14ac:dyDescent="0.35">
      <c r="A9" s="1"/>
      <c r="B9" s="13" t="s">
        <v>12</v>
      </c>
      <c r="C9" s="140" t="s">
        <v>61</v>
      </c>
      <c r="D9" s="140"/>
      <c r="E9" s="140"/>
      <c r="F9" s="141"/>
      <c r="G9" s="15">
        <v>0.3</v>
      </c>
      <c r="H9" s="43">
        <f>H8*G9</f>
        <v>30</v>
      </c>
      <c r="I9" s="1"/>
      <c r="J9" s="1"/>
      <c r="K9" s="1"/>
      <c r="L9" s="1"/>
    </row>
    <row r="10" spans="1:12" x14ac:dyDescent="0.35">
      <c r="A10" s="88"/>
      <c r="B10" s="13" t="s">
        <v>10</v>
      </c>
      <c r="C10" s="140" t="s">
        <v>62</v>
      </c>
      <c r="D10" s="140"/>
      <c r="E10" s="140"/>
      <c r="F10" s="141"/>
      <c r="G10" s="15">
        <v>0.1</v>
      </c>
      <c r="H10" s="43">
        <f>H8*G10</f>
        <v>10</v>
      </c>
      <c r="I10" s="1"/>
      <c r="J10" s="1"/>
      <c r="K10" s="1"/>
      <c r="L10" s="1"/>
    </row>
    <row r="11" spans="1:12" ht="15" thickBot="1" x14ac:dyDescent="0.4">
      <c r="A11" s="1"/>
      <c r="B11" s="16"/>
      <c r="C11" s="17"/>
      <c r="D11" s="17"/>
      <c r="E11" s="17"/>
      <c r="F11" s="17"/>
      <c r="G11" s="18"/>
      <c r="H11" s="1"/>
      <c r="I11" s="1"/>
      <c r="J11" s="1"/>
      <c r="K11" s="1"/>
      <c r="L11" s="1"/>
    </row>
    <row r="12" spans="1:12" ht="15" thickBot="1" x14ac:dyDescent="0.4">
      <c r="A12" s="1"/>
      <c r="B12" s="16"/>
      <c r="C12" s="17"/>
      <c r="D12" s="17"/>
      <c r="E12" s="17"/>
      <c r="F12" s="136" t="s">
        <v>34</v>
      </c>
      <c r="G12" s="137"/>
      <c r="H12" s="1"/>
      <c r="I12" s="1"/>
      <c r="J12" s="1"/>
      <c r="K12" s="1"/>
      <c r="L12" s="1"/>
    </row>
    <row r="13" spans="1:12" x14ac:dyDescent="0.35">
      <c r="A13" s="1"/>
      <c r="B13" s="19"/>
      <c r="C13" s="17"/>
      <c r="D13" s="17"/>
      <c r="E13" s="17"/>
      <c r="F13" s="66" t="s">
        <v>18</v>
      </c>
      <c r="G13" s="67">
        <v>0</v>
      </c>
      <c r="H13" s="22"/>
      <c r="I13" s="1"/>
      <c r="J13" s="1"/>
      <c r="K13" s="1"/>
      <c r="L13" s="1"/>
    </row>
    <row r="14" spans="1:12" x14ac:dyDescent="0.35">
      <c r="A14" s="1"/>
      <c r="B14" s="19"/>
      <c r="C14" s="17"/>
      <c r="D14" s="17"/>
      <c r="E14" s="17"/>
      <c r="F14" s="20" t="s">
        <v>19</v>
      </c>
      <c r="G14" s="21">
        <v>4</v>
      </c>
      <c r="H14" s="22"/>
      <c r="I14" s="1"/>
      <c r="J14" s="1"/>
      <c r="K14" s="1"/>
      <c r="L14" s="1"/>
    </row>
    <row r="15" spans="1:12" x14ac:dyDescent="0.35">
      <c r="A15" s="1"/>
      <c r="B15" s="19"/>
      <c r="C15" s="17"/>
      <c r="D15" s="17"/>
      <c r="E15" s="17"/>
      <c r="F15" s="20" t="s">
        <v>26</v>
      </c>
      <c r="G15" s="21">
        <v>7</v>
      </c>
      <c r="H15" s="22"/>
      <c r="I15" s="1"/>
      <c r="J15" s="1"/>
      <c r="K15" s="1"/>
      <c r="L15" s="1"/>
    </row>
    <row r="16" spans="1:12" x14ac:dyDescent="0.35">
      <c r="A16" s="1"/>
      <c r="B16" s="19"/>
      <c r="C16" s="19"/>
      <c r="D16" s="19"/>
      <c r="E16" s="19"/>
      <c r="F16" s="7" t="s">
        <v>27</v>
      </c>
      <c r="G16" s="21">
        <v>10</v>
      </c>
      <c r="H16" s="22"/>
      <c r="I16" s="1"/>
      <c r="J16" s="1"/>
      <c r="K16" s="1"/>
      <c r="L16" s="1"/>
    </row>
    <row r="17" spans="1:12" x14ac:dyDescent="0.35">
      <c r="A17" s="1"/>
      <c r="B17" s="19"/>
      <c r="C17" s="19"/>
      <c r="D17" s="19"/>
      <c r="E17" s="19"/>
      <c r="F17" s="19"/>
      <c r="G17" s="1"/>
      <c r="H17" s="23"/>
      <c r="I17" s="24"/>
      <c r="J17" s="1"/>
      <c r="K17" s="1"/>
      <c r="L17" s="1"/>
    </row>
    <row r="18" spans="1:12" x14ac:dyDescent="0.35">
      <c r="A18" s="1"/>
      <c r="B18" s="1"/>
      <c r="C18" s="1"/>
      <c r="D18" s="1"/>
      <c r="E18" s="1"/>
      <c r="F18" s="1"/>
      <c r="G18" s="1"/>
      <c r="H18" s="1"/>
      <c r="I18" s="1"/>
      <c r="J18" s="1"/>
      <c r="K18" s="1"/>
      <c r="L18" s="1"/>
    </row>
    <row r="19" spans="1:12" x14ac:dyDescent="0.35">
      <c r="A19" s="1"/>
      <c r="B19" s="1"/>
      <c r="C19" s="1"/>
      <c r="D19" s="1"/>
      <c r="E19" s="1"/>
      <c r="F19" s="1"/>
      <c r="G19" s="1"/>
      <c r="H19" s="1"/>
      <c r="I19" s="1"/>
      <c r="J19" s="1"/>
      <c r="K19" s="1"/>
      <c r="L19" s="1"/>
    </row>
    <row r="20" spans="1:12" ht="15" thickBot="1" x14ac:dyDescent="0.4">
      <c r="A20" s="19"/>
      <c r="B20" s="56" t="s">
        <v>65</v>
      </c>
      <c r="C20" s="25"/>
      <c r="D20" s="25"/>
      <c r="E20" s="25"/>
      <c r="F20" s="25"/>
      <c r="G20" s="25"/>
      <c r="H20" s="25"/>
      <c r="I20" s="25"/>
      <c r="J20" s="26"/>
      <c r="K20" s="25"/>
      <c r="L20" s="26"/>
    </row>
    <row r="21" spans="1:12" x14ac:dyDescent="0.35">
      <c r="A21" s="19"/>
      <c r="B21" s="57"/>
      <c r="C21" s="27"/>
      <c r="D21" s="27"/>
      <c r="E21" s="27"/>
      <c r="F21" s="27"/>
      <c r="G21" s="27"/>
      <c r="H21" s="27"/>
      <c r="I21" s="27"/>
      <c r="J21" s="68"/>
      <c r="K21" s="134" t="s">
        <v>35</v>
      </c>
      <c r="L21" s="135"/>
    </row>
    <row r="22" spans="1:12" ht="26.5" thickBot="1" x14ac:dyDescent="0.4">
      <c r="A22" s="19"/>
      <c r="B22" s="58" t="s">
        <v>1</v>
      </c>
      <c r="C22" s="58" t="s">
        <v>2</v>
      </c>
      <c r="D22" s="59" t="s">
        <v>3</v>
      </c>
      <c r="E22" s="59" t="s">
        <v>7</v>
      </c>
      <c r="F22" s="59" t="s">
        <v>0</v>
      </c>
      <c r="G22" s="59" t="s">
        <v>8</v>
      </c>
      <c r="H22" s="59" t="s">
        <v>9</v>
      </c>
      <c r="I22" s="60" t="s">
        <v>13</v>
      </c>
      <c r="J22" s="59" t="s">
        <v>15</v>
      </c>
      <c r="K22" s="70" t="s">
        <v>36</v>
      </c>
      <c r="L22" s="71" t="s">
        <v>37</v>
      </c>
    </row>
    <row r="23" spans="1:12" x14ac:dyDescent="0.35">
      <c r="A23" s="1"/>
      <c r="B23" s="30" t="s">
        <v>40</v>
      </c>
      <c r="C23" s="34" t="s">
        <v>66</v>
      </c>
      <c r="D23" s="32" t="s">
        <v>5</v>
      </c>
      <c r="E23" s="33" t="str">
        <f t="shared" ref="E23:E34" si="0">IF(D23="",,VLOOKUP(D23,$B$7:$G$10,6,FALSE))</f>
        <v>K.O.</v>
      </c>
      <c r="F23" s="34"/>
      <c r="G23" s="64"/>
      <c r="H23" s="30" t="str">
        <f t="shared" ref="H23:H34" si="1">IF(E23=$G$7,"n.v.t.",E23*$H$8)</f>
        <v>n.v.t.</v>
      </c>
      <c r="I23" s="30" t="str">
        <f t="shared" ref="I23:I34" si="2">IF(E23=$G$7,IF(G23=$G$16,"IN",$G$7),(G23/$G$16)*H23)</f>
        <v>K.O.</v>
      </c>
      <c r="J23" s="33" t="str">
        <f t="shared" ref="J23:J34" si="3">IF(E23=$G$7,"n.v.t.",I23/$H$38)</f>
        <v>n.v.t.</v>
      </c>
      <c r="K23" s="72"/>
      <c r="L23" s="73"/>
    </row>
    <row r="24" spans="1:12" ht="26" x14ac:dyDescent="0.35">
      <c r="A24" s="1"/>
      <c r="B24" s="30" t="s">
        <v>41</v>
      </c>
      <c r="C24" s="34" t="s">
        <v>67</v>
      </c>
      <c r="D24" s="32" t="s">
        <v>5</v>
      </c>
      <c r="E24" s="33" t="str">
        <f t="shared" si="0"/>
        <v>K.O.</v>
      </c>
      <c r="F24" s="34"/>
      <c r="G24" s="64"/>
      <c r="H24" s="30" t="str">
        <f t="shared" si="1"/>
        <v>n.v.t.</v>
      </c>
      <c r="I24" s="30" t="str">
        <f t="shared" si="2"/>
        <v>K.O.</v>
      </c>
      <c r="J24" s="33" t="str">
        <f t="shared" si="3"/>
        <v>n.v.t.</v>
      </c>
      <c r="K24" s="74"/>
      <c r="L24" s="75"/>
    </row>
    <row r="25" spans="1:12" ht="39" x14ac:dyDescent="0.35">
      <c r="A25" s="1"/>
      <c r="B25" s="30" t="s">
        <v>42</v>
      </c>
      <c r="C25" s="34" t="s">
        <v>68</v>
      </c>
      <c r="D25" s="32" t="s">
        <v>5</v>
      </c>
      <c r="E25" s="33" t="str">
        <f t="shared" si="0"/>
        <v>K.O.</v>
      </c>
      <c r="F25" s="34"/>
      <c r="G25" s="64"/>
      <c r="H25" s="30" t="str">
        <f t="shared" si="1"/>
        <v>n.v.t.</v>
      </c>
      <c r="I25" s="30" t="str">
        <f t="shared" si="2"/>
        <v>K.O.</v>
      </c>
      <c r="J25" s="33" t="str">
        <f t="shared" si="3"/>
        <v>n.v.t.</v>
      </c>
      <c r="K25" s="74"/>
      <c r="L25" s="75"/>
    </row>
    <row r="26" spans="1:12" ht="26" x14ac:dyDescent="0.35">
      <c r="A26" s="1"/>
      <c r="B26" s="30" t="s">
        <v>43</v>
      </c>
      <c r="C26" s="34" t="s">
        <v>69</v>
      </c>
      <c r="D26" s="32" t="s">
        <v>5</v>
      </c>
      <c r="E26" s="33" t="str">
        <f t="shared" si="0"/>
        <v>K.O.</v>
      </c>
      <c r="F26" s="34"/>
      <c r="G26" s="64"/>
      <c r="H26" s="30" t="str">
        <f t="shared" si="1"/>
        <v>n.v.t.</v>
      </c>
      <c r="I26" s="30" t="str">
        <f t="shared" si="2"/>
        <v>K.O.</v>
      </c>
      <c r="J26" s="33" t="str">
        <f t="shared" si="3"/>
        <v>n.v.t.</v>
      </c>
      <c r="K26" s="74"/>
      <c r="L26" s="75"/>
    </row>
    <row r="27" spans="1:12" ht="39" x14ac:dyDescent="0.35">
      <c r="A27" s="1"/>
      <c r="B27" s="30" t="s">
        <v>545</v>
      </c>
      <c r="C27" s="92" t="s">
        <v>70</v>
      </c>
      <c r="D27" s="32" t="s">
        <v>5</v>
      </c>
      <c r="E27" s="33" t="str">
        <f t="shared" si="0"/>
        <v>K.O.</v>
      </c>
      <c r="F27" s="34"/>
      <c r="G27" s="64"/>
      <c r="H27" s="30" t="str">
        <f t="shared" si="1"/>
        <v>n.v.t.</v>
      </c>
      <c r="I27" s="30" t="str">
        <f t="shared" si="2"/>
        <v>K.O.</v>
      </c>
      <c r="J27" s="33" t="str">
        <f t="shared" si="3"/>
        <v>n.v.t.</v>
      </c>
      <c r="K27" s="74"/>
      <c r="L27" s="75"/>
    </row>
    <row r="28" spans="1:12" ht="54.65" customHeight="1" x14ac:dyDescent="0.35">
      <c r="A28" s="1"/>
      <c r="B28" s="30" t="s">
        <v>546</v>
      </c>
      <c r="C28" s="92" t="s">
        <v>524</v>
      </c>
      <c r="D28" s="32" t="s">
        <v>5</v>
      </c>
      <c r="E28" s="33" t="str">
        <f t="shared" si="0"/>
        <v>K.O.</v>
      </c>
      <c r="F28" s="34"/>
      <c r="G28" s="64"/>
      <c r="H28" s="30" t="str">
        <f t="shared" si="1"/>
        <v>n.v.t.</v>
      </c>
      <c r="I28" s="30" t="str">
        <f t="shared" si="2"/>
        <v>K.O.</v>
      </c>
      <c r="J28" s="33" t="str">
        <f t="shared" si="3"/>
        <v>n.v.t.</v>
      </c>
      <c r="K28" s="74"/>
      <c r="L28" s="75"/>
    </row>
    <row r="29" spans="1:12" ht="26" x14ac:dyDescent="0.35">
      <c r="A29" s="1"/>
      <c r="B29" s="30" t="s">
        <v>47</v>
      </c>
      <c r="C29" s="92" t="s">
        <v>71</v>
      </c>
      <c r="D29" s="32" t="s">
        <v>5</v>
      </c>
      <c r="E29" s="33" t="str">
        <f t="shared" si="0"/>
        <v>K.O.</v>
      </c>
      <c r="F29" s="34"/>
      <c r="G29" s="64"/>
      <c r="H29" s="30" t="str">
        <f t="shared" si="1"/>
        <v>n.v.t.</v>
      </c>
      <c r="I29" s="30" t="str">
        <f t="shared" si="2"/>
        <v>K.O.</v>
      </c>
      <c r="J29" s="33" t="str">
        <f t="shared" si="3"/>
        <v>n.v.t.</v>
      </c>
      <c r="K29" s="74"/>
      <c r="L29" s="75"/>
    </row>
    <row r="30" spans="1:12" ht="78" x14ac:dyDescent="0.35">
      <c r="A30" s="1"/>
      <c r="B30" s="30" t="s">
        <v>48</v>
      </c>
      <c r="C30" s="92" t="s">
        <v>72</v>
      </c>
      <c r="D30" s="32" t="s">
        <v>5</v>
      </c>
      <c r="E30" s="33" t="str">
        <f t="shared" si="0"/>
        <v>K.O.</v>
      </c>
      <c r="F30" s="34"/>
      <c r="G30" s="64"/>
      <c r="H30" s="30" t="str">
        <f t="shared" si="1"/>
        <v>n.v.t.</v>
      </c>
      <c r="I30" s="30" t="str">
        <f t="shared" si="2"/>
        <v>K.O.</v>
      </c>
      <c r="J30" s="33" t="str">
        <f t="shared" si="3"/>
        <v>n.v.t.</v>
      </c>
      <c r="K30" s="74"/>
      <c r="L30" s="75"/>
    </row>
    <row r="31" spans="1:12" ht="26" x14ac:dyDescent="0.35">
      <c r="A31" s="1"/>
      <c r="B31" s="30" t="s">
        <v>49</v>
      </c>
      <c r="C31" s="92" t="s">
        <v>73</v>
      </c>
      <c r="D31" s="32" t="s">
        <v>5</v>
      </c>
      <c r="E31" s="33" t="str">
        <f t="shared" si="0"/>
        <v>K.O.</v>
      </c>
      <c r="F31" s="34"/>
      <c r="G31" s="64"/>
      <c r="H31" s="30" t="str">
        <f t="shared" si="1"/>
        <v>n.v.t.</v>
      </c>
      <c r="I31" s="30" t="str">
        <f t="shared" si="2"/>
        <v>K.O.</v>
      </c>
      <c r="J31" s="33" t="str">
        <f t="shared" si="3"/>
        <v>n.v.t.</v>
      </c>
      <c r="K31" s="74"/>
      <c r="L31" s="75"/>
    </row>
    <row r="32" spans="1:12" ht="26" x14ac:dyDescent="0.35">
      <c r="A32" s="1"/>
      <c r="B32" s="30" t="s">
        <v>50</v>
      </c>
      <c r="C32" s="92" t="s">
        <v>74</v>
      </c>
      <c r="D32" s="32" t="s">
        <v>5</v>
      </c>
      <c r="E32" s="33" t="str">
        <f t="shared" si="0"/>
        <v>K.O.</v>
      </c>
      <c r="F32" s="34"/>
      <c r="G32" s="64"/>
      <c r="H32" s="30" t="str">
        <f t="shared" si="1"/>
        <v>n.v.t.</v>
      </c>
      <c r="I32" s="30" t="str">
        <f t="shared" si="2"/>
        <v>K.O.</v>
      </c>
      <c r="J32" s="33" t="str">
        <f t="shared" si="3"/>
        <v>n.v.t.</v>
      </c>
      <c r="K32" s="74"/>
      <c r="L32" s="75"/>
    </row>
    <row r="33" spans="1:12" ht="26" x14ac:dyDescent="0.35">
      <c r="A33" s="1"/>
      <c r="B33" s="30" t="s">
        <v>51</v>
      </c>
      <c r="C33" s="92" t="s">
        <v>75</v>
      </c>
      <c r="D33" s="32" t="s">
        <v>5</v>
      </c>
      <c r="E33" s="33" t="str">
        <f t="shared" si="0"/>
        <v>K.O.</v>
      </c>
      <c r="F33" s="34"/>
      <c r="G33" s="64"/>
      <c r="H33" s="30" t="str">
        <f t="shared" si="1"/>
        <v>n.v.t.</v>
      </c>
      <c r="I33" s="30" t="str">
        <f t="shared" si="2"/>
        <v>K.O.</v>
      </c>
      <c r="J33" s="33" t="str">
        <f t="shared" si="3"/>
        <v>n.v.t.</v>
      </c>
      <c r="K33" s="74"/>
      <c r="L33" s="75"/>
    </row>
    <row r="34" spans="1:12" ht="52" x14ac:dyDescent="0.35">
      <c r="A34" s="1"/>
      <c r="B34" s="30" t="s">
        <v>52</v>
      </c>
      <c r="C34" s="92" t="s">
        <v>76</v>
      </c>
      <c r="D34" s="32" t="s">
        <v>5</v>
      </c>
      <c r="E34" s="33" t="str">
        <f t="shared" si="0"/>
        <v>K.O.</v>
      </c>
      <c r="F34" s="34"/>
      <c r="G34" s="64"/>
      <c r="H34" s="30" t="str">
        <f t="shared" si="1"/>
        <v>n.v.t.</v>
      </c>
      <c r="I34" s="30" t="str">
        <f t="shared" si="2"/>
        <v>K.O.</v>
      </c>
      <c r="J34" s="33" t="str">
        <f t="shared" si="3"/>
        <v>n.v.t.</v>
      </c>
      <c r="K34" s="74"/>
      <c r="L34" s="75"/>
    </row>
    <row r="35" spans="1:12" x14ac:dyDescent="0.35">
      <c r="A35" s="1"/>
      <c r="B35" s="30" t="s">
        <v>53</v>
      </c>
      <c r="C35" s="92" t="s">
        <v>526</v>
      </c>
      <c r="D35" s="32" t="s">
        <v>5</v>
      </c>
      <c r="E35" s="33" t="s">
        <v>16</v>
      </c>
      <c r="F35" s="34"/>
      <c r="G35" s="64"/>
      <c r="H35" s="30" t="s">
        <v>24</v>
      </c>
      <c r="I35" s="124" t="s">
        <v>16</v>
      </c>
      <c r="J35" s="33" t="s">
        <v>24</v>
      </c>
      <c r="K35" s="81"/>
      <c r="L35" s="82"/>
    </row>
    <row r="36" spans="1:12" ht="26" x14ac:dyDescent="0.35">
      <c r="A36" s="1"/>
      <c r="B36" s="30" t="s">
        <v>54</v>
      </c>
      <c r="C36" s="92" t="s">
        <v>544</v>
      </c>
      <c r="D36" s="32" t="s">
        <v>5</v>
      </c>
      <c r="E36" s="33" t="s">
        <v>16</v>
      </c>
      <c r="F36" s="34"/>
      <c r="G36" s="64"/>
      <c r="H36" s="30" t="s">
        <v>24</v>
      </c>
      <c r="I36" s="126" t="s">
        <v>16</v>
      </c>
      <c r="J36" s="33" t="s">
        <v>24</v>
      </c>
      <c r="K36" s="81"/>
      <c r="L36" s="82"/>
    </row>
    <row r="37" spans="1:12" ht="26" x14ac:dyDescent="0.35">
      <c r="A37" s="1"/>
      <c r="B37" s="30" t="s">
        <v>572</v>
      </c>
      <c r="C37" s="92" t="s">
        <v>573</v>
      </c>
      <c r="D37" s="32" t="s">
        <v>12</v>
      </c>
      <c r="E37" s="33">
        <v>0.3</v>
      </c>
      <c r="F37" s="34"/>
      <c r="G37" s="64"/>
      <c r="H37" s="30"/>
      <c r="I37" s="126"/>
      <c r="J37" s="33"/>
      <c r="K37" s="81"/>
      <c r="L37" s="82"/>
    </row>
    <row r="38" spans="1:12" ht="15" thickBot="1" x14ac:dyDescent="0.4">
      <c r="A38" s="1"/>
      <c r="B38" s="35"/>
      <c r="C38" s="142" t="s">
        <v>14</v>
      </c>
      <c r="D38" s="142"/>
      <c r="E38" s="142"/>
      <c r="F38" s="142"/>
      <c r="G38" s="35"/>
      <c r="H38" s="36">
        <f>SUM(H33:H36)</f>
        <v>0</v>
      </c>
      <c r="I38" s="37" t="str">
        <f>IF(COUNTIF(I21:I36,$G$7)&gt;0,$G$7,SUM(I21:I36))</f>
        <v>K.O.</v>
      </c>
      <c r="J38" s="69" t="str">
        <f>IF(I38=$G$7,"n.v.t.",I38/H38)</f>
        <v>n.v.t.</v>
      </c>
      <c r="K38" s="76"/>
      <c r="L38" s="77"/>
    </row>
    <row r="39" spans="1:12" x14ac:dyDescent="0.35">
      <c r="A39" s="1"/>
      <c r="B39" s="38"/>
      <c r="C39" s="39"/>
      <c r="D39" s="1"/>
      <c r="E39" s="40"/>
      <c r="F39" s="39"/>
      <c r="G39" s="1"/>
      <c r="H39" s="1"/>
      <c r="I39" s="1"/>
      <c r="J39" s="1"/>
      <c r="K39" s="1"/>
      <c r="L39" s="1"/>
    </row>
    <row r="40" spans="1:12" x14ac:dyDescent="0.35">
      <c r="A40" s="1"/>
      <c r="B40" s="38"/>
      <c r="C40" s="39"/>
      <c r="D40" s="1"/>
      <c r="E40" s="1"/>
      <c r="F40" s="39"/>
      <c r="G40" s="1"/>
      <c r="H40" s="1"/>
      <c r="I40" s="1"/>
      <c r="J40" s="1"/>
      <c r="K40" s="1"/>
      <c r="L40" s="1"/>
    </row>
    <row r="41" spans="1:12" ht="15" thickBot="1" x14ac:dyDescent="0.4">
      <c r="A41" s="19"/>
      <c r="B41" s="56" t="s">
        <v>77</v>
      </c>
      <c r="C41" s="25"/>
      <c r="D41" s="25"/>
      <c r="E41" s="25"/>
      <c r="F41" s="25"/>
      <c r="G41" s="25"/>
      <c r="H41" s="25"/>
      <c r="I41" s="25"/>
      <c r="J41" s="26"/>
      <c r="K41" s="25"/>
      <c r="L41" s="26"/>
    </row>
    <row r="42" spans="1:12" x14ac:dyDescent="0.35">
      <c r="A42" s="19"/>
      <c r="B42" s="57"/>
      <c r="C42" s="27"/>
      <c r="D42" s="27"/>
      <c r="E42" s="27"/>
      <c r="F42" s="27"/>
      <c r="G42" s="27"/>
      <c r="H42" s="27"/>
      <c r="I42" s="27"/>
      <c r="J42" s="68"/>
      <c r="K42" s="134" t="s">
        <v>35</v>
      </c>
      <c r="L42" s="135"/>
    </row>
    <row r="43" spans="1:12" ht="26.5" thickBot="1" x14ac:dyDescent="0.4">
      <c r="A43" s="19"/>
      <c r="B43" s="58" t="s">
        <v>1</v>
      </c>
      <c r="C43" s="58" t="s">
        <v>2</v>
      </c>
      <c r="D43" s="59" t="s">
        <v>3</v>
      </c>
      <c r="E43" s="59" t="s">
        <v>7</v>
      </c>
      <c r="F43" s="59" t="s">
        <v>0</v>
      </c>
      <c r="G43" s="59" t="s">
        <v>8</v>
      </c>
      <c r="H43" s="59" t="s">
        <v>9</v>
      </c>
      <c r="I43" s="60" t="s">
        <v>13</v>
      </c>
      <c r="J43" s="59" t="s">
        <v>15</v>
      </c>
      <c r="K43" s="70" t="s">
        <v>36</v>
      </c>
      <c r="L43" s="71" t="s">
        <v>37</v>
      </c>
    </row>
    <row r="44" spans="1:12" ht="147" customHeight="1" x14ac:dyDescent="0.35">
      <c r="A44" s="1"/>
      <c r="B44" s="30" t="s">
        <v>28</v>
      </c>
      <c r="C44" s="34" t="s">
        <v>488</v>
      </c>
      <c r="D44" s="32" t="s">
        <v>5</v>
      </c>
      <c r="E44" s="33" t="str">
        <f t="shared" ref="E44:E57" si="4">IF(D44="",,VLOOKUP(D44,$B$7:$G$10,6,FALSE))</f>
        <v>K.O.</v>
      </c>
      <c r="F44" s="34"/>
      <c r="G44" s="64"/>
      <c r="H44" s="30" t="str">
        <f t="shared" ref="H44:H57" si="5">IF(E44=$G$7,"n.v.t.",E44*$H$8)</f>
        <v>n.v.t.</v>
      </c>
      <c r="I44" s="30" t="str">
        <f>IF(E44=$G$7,IF(G44=$G$16,"IN",$G$7),(G44/$G$16)*H44)</f>
        <v>K.O.</v>
      </c>
      <c r="J44" s="33" t="str">
        <f>IF(E44=$G$7,"n.v.t.",I44/$H$58)</f>
        <v>n.v.t.</v>
      </c>
      <c r="K44" s="72"/>
      <c r="L44" s="73"/>
    </row>
    <row r="45" spans="1:12" ht="26" x14ac:dyDescent="0.35">
      <c r="A45" s="1"/>
      <c r="B45" s="30" t="s">
        <v>29</v>
      </c>
      <c r="C45" s="34" t="s">
        <v>489</v>
      </c>
      <c r="D45" s="32" t="s">
        <v>5</v>
      </c>
      <c r="E45" s="33" t="str">
        <f t="shared" si="4"/>
        <v>K.O.</v>
      </c>
      <c r="F45" s="34"/>
      <c r="G45" s="64"/>
      <c r="H45" s="30" t="str">
        <f t="shared" si="5"/>
        <v>n.v.t.</v>
      </c>
      <c r="I45" s="30" t="str">
        <f>IF(E45=$G$7,IF(G45=$G$16,"IN",$G$7),(G45/$G$16)*H45)</f>
        <v>K.O.</v>
      </c>
      <c r="J45" s="33" t="str">
        <f>IF(E45=$G$7,"n.v.t.",I46/$H$58)</f>
        <v>n.v.t.</v>
      </c>
      <c r="K45" s="74"/>
      <c r="L45" s="75"/>
    </row>
    <row r="46" spans="1:12" ht="57.65" customHeight="1" x14ac:dyDescent="0.35">
      <c r="A46" s="1"/>
      <c r="B46" s="30" t="s">
        <v>39</v>
      </c>
      <c r="C46" s="89" t="s">
        <v>78</v>
      </c>
      <c r="D46" s="32" t="s">
        <v>5</v>
      </c>
      <c r="E46" s="33" t="str">
        <f t="shared" si="4"/>
        <v>K.O.</v>
      </c>
      <c r="F46" s="90"/>
      <c r="G46" s="64"/>
      <c r="H46" s="30" t="str">
        <f t="shared" si="5"/>
        <v>n.v.t.</v>
      </c>
      <c r="I46" s="30" t="str">
        <f>IF(E45=$G$7,IF(G45=$G$16,"IN",$G$7),(G45/$G$16)*H45)</f>
        <v>K.O.</v>
      </c>
      <c r="J46" s="33" t="str">
        <f>IF(E46=$G$7,"n.v.t.",I47/$H$58)</f>
        <v>n.v.t.</v>
      </c>
      <c r="K46" s="81"/>
      <c r="L46" s="82"/>
    </row>
    <row r="47" spans="1:12" ht="26" x14ac:dyDescent="0.35">
      <c r="A47" s="1"/>
      <c r="B47" s="30" t="s">
        <v>44</v>
      </c>
      <c r="C47" s="89" t="s">
        <v>490</v>
      </c>
      <c r="D47" s="32" t="s">
        <v>5</v>
      </c>
      <c r="E47" s="33" t="str">
        <f t="shared" si="4"/>
        <v>K.O.</v>
      </c>
      <c r="F47" s="90"/>
      <c r="G47" s="64"/>
      <c r="H47" s="30" t="str">
        <f t="shared" si="5"/>
        <v>n.v.t.</v>
      </c>
      <c r="I47" s="30" t="str">
        <f t="shared" ref="I47:I57" si="6">IF(E46=$G$7,IF(G46=$G$16,"IN",$G$7),(G46/$G$16)*H46)</f>
        <v>K.O.</v>
      </c>
      <c r="J47" s="33" t="str">
        <f>IF(E47=$G$7,"n.v.t.",I48/$H$58)</f>
        <v>n.v.t.</v>
      </c>
      <c r="K47" s="81"/>
      <c r="L47" s="82"/>
    </row>
    <row r="48" spans="1:12" ht="26" x14ac:dyDescent="0.35">
      <c r="A48" s="1"/>
      <c r="B48" s="30" t="s">
        <v>45</v>
      </c>
      <c r="C48" s="89" t="s">
        <v>79</v>
      </c>
      <c r="D48" s="32" t="s">
        <v>5</v>
      </c>
      <c r="E48" s="33" t="str">
        <f t="shared" si="4"/>
        <v>K.O.</v>
      </c>
      <c r="F48" s="90"/>
      <c r="G48" s="64"/>
      <c r="H48" s="30" t="str">
        <f t="shared" si="5"/>
        <v>n.v.t.</v>
      </c>
      <c r="I48" s="30" t="str">
        <f t="shared" si="6"/>
        <v>K.O.</v>
      </c>
      <c r="J48" s="33" t="str">
        <f>IF(E48=$G$7,"n.v.t.",I49/$H$58)</f>
        <v>n.v.t.</v>
      </c>
      <c r="K48" s="81"/>
      <c r="L48" s="82"/>
    </row>
    <row r="49" spans="1:12" ht="26" x14ac:dyDescent="0.35">
      <c r="A49" s="1"/>
      <c r="B49" s="30" t="s">
        <v>46</v>
      </c>
      <c r="C49" s="89" t="s">
        <v>80</v>
      </c>
      <c r="D49" s="32" t="s">
        <v>5</v>
      </c>
      <c r="E49" s="33" t="str">
        <f t="shared" si="4"/>
        <v>K.O.</v>
      </c>
      <c r="F49" s="90"/>
      <c r="G49" s="64"/>
      <c r="H49" s="30" t="str">
        <f t="shared" si="5"/>
        <v>n.v.t.</v>
      </c>
      <c r="I49" s="30" t="str">
        <f t="shared" si="6"/>
        <v>K.O.</v>
      </c>
      <c r="J49" s="33" t="str">
        <f>IF(E49=$G$7,"n.v.t.",I50/$H$58)</f>
        <v>n.v.t.</v>
      </c>
      <c r="K49" s="81"/>
      <c r="L49" s="82"/>
    </row>
    <row r="50" spans="1:12" ht="147.65" customHeight="1" x14ac:dyDescent="0.35">
      <c r="A50" s="88"/>
      <c r="B50" s="30" t="s">
        <v>547</v>
      </c>
      <c r="C50" s="89" t="s">
        <v>574</v>
      </c>
      <c r="D50" s="32" t="s">
        <v>5</v>
      </c>
      <c r="E50" s="33" t="str">
        <f t="shared" si="4"/>
        <v>K.O.</v>
      </c>
      <c r="F50" s="90"/>
      <c r="G50" s="64"/>
      <c r="H50" s="30" t="str">
        <f t="shared" si="5"/>
        <v>n.v.t.</v>
      </c>
      <c r="I50" s="30" t="str">
        <f>IF(E49=$G$7,IF(G49=$G$16,"IN",$G$7),(G49/$G$16)*H49)</f>
        <v>K.O.</v>
      </c>
      <c r="J50" s="33" t="str">
        <f>IF(E50=$G$7,"n.v.t.",I55/$H$58)</f>
        <v>n.v.t.</v>
      </c>
      <c r="K50" s="81"/>
      <c r="L50" s="82"/>
    </row>
    <row r="51" spans="1:12" ht="42.75" customHeight="1" x14ac:dyDescent="0.35">
      <c r="A51" s="88"/>
      <c r="B51" s="30" t="s">
        <v>55</v>
      </c>
      <c r="C51" s="92" t="s">
        <v>492</v>
      </c>
      <c r="D51" s="32" t="s">
        <v>5</v>
      </c>
      <c r="E51" s="33" t="s">
        <v>16</v>
      </c>
      <c r="F51" s="90"/>
      <c r="G51" s="64"/>
      <c r="H51" s="30" t="s">
        <v>24</v>
      </c>
      <c r="I51" s="124" t="s">
        <v>16</v>
      </c>
      <c r="J51" s="33" t="s">
        <v>24</v>
      </c>
      <c r="K51" s="81"/>
      <c r="L51" s="82"/>
    </row>
    <row r="52" spans="1:12" ht="110.25" customHeight="1" x14ac:dyDescent="0.35">
      <c r="A52" s="88"/>
      <c r="B52" s="30" t="s">
        <v>56</v>
      </c>
      <c r="C52" s="123" t="s">
        <v>527</v>
      </c>
      <c r="D52" s="32" t="s">
        <v>5</v>
      </c>
      <c r="E52" s="33" t="s">
        <v>16</v>
      </c>
      <c r="F52" s="90"/>
      <c r="G52" s="64"/>
      <c r="H52" s="30" t="s">
        <v>24</v>
      </c>
      <c r="I52" s="124" t="s">
        <v>16</v>
      </c>
      <c r="J52" s="33" t="s">
        <v>24</v>
      </c>
      <c r="K52" s="81"/>
      <c r="L52" s="82"/>
    </row>
    <row r="53" spans="1:12" ht="30.75" customHeight="1" x14ac:dyDescent="0.35">
      <c r="A53" s="88"/>
      <c r="B53" s="30" t="s">
        <v>57</v>
      </c>
      <c r="C53" s="34" t="s">
        <v>493</v>
      </c>
      <c r="D53" s="32" t="s">
        <v>5</v>
      </c>
      <c r="E53" s="33" t="s">
        <v>16</v>
      </c>
      <c r="F53" s="90"/>
      <c r="G53" s="64"/>
      <c r="H53" s="30" t="s">
        <v>24</v>
      </c>
      <c r="I53" s="126" t="s">
        <v>16</v>
      </c>
      <c r="J53" s="33" t="s">
        <v>24</v>
      </c>
      <c r="K53" s="81"/>
      <c r="L53" s="82"/>
    </row>
    <row r="54" spans="1:12" ht="57" customHeight="1" x14ac:dyDescent="0.35">
      <c r="A54" s="1"/>
      <c r="B54" s="30" t="s">
        <v>58</v>
      </c>
      <c r="C54" s="34" t="s">
        <v>494</v>
      </c>
      <c r="D54" s="32" t="s">
        <v>5</v>
      </c>
      <c r="E54" s="33" t="s">
        <v>16</v>
      </c>
      <c r="F54" s="90"/>
      <c r="G54" s="64"/>
      <c r="H54" s="30" t="s">
        <v>24</v>
      </c>
      <c r="I54" s="124" t="s">
        <v>16</v>
      </c>
      <c r="J54" s="33" t="s">
        <v>24</v>
      </c>
      <c r="K54" s="81"/>
      <c r="L54" s="82"/>
    </row>
    <row r="55" spans="1:12" ht="26" x14ac:dyDescent="0.35">
      <c r="A55" s="1"/>
      <c r="B55" s="30" t="s">
        <v>491</v>
      </c>
      <c r="C55" s="89" t="s">
        <v>81</v>
      </c>
      <c r="D55" s="32" t="s">
        <v>5</v>
      </c>
      <c r="E55" s="33" t="str">
        <f t="shared" si="4"/>
        <v>K.O.</v>
      </c>
      <c r="F55" s="90"/>
      <c r="G55" s="64"/>
      <c r="H55" s="30" t="str">
        <f t="shared" si="5"/>
        <v>n.v.t.</v>
      </c>
      <c r="I55" s="30" t="str">
        <f>IF(E50=$G$7,IF(G50=$G$16,"IN",$G$7),(G50/$G$16)*H50)</f>
        <v>K.O.</v>
      </c>
      <c r="J55" s="33" t="str">
        <f>IF(E55=$G$7,"n.v.t.",I56/$H$58)</f>
        <v>n.v.t.</v>
      </c>
      <c r="K55" s="81"/>
      <c r="L55" s="82"/>
    </row>
    <row r="56" spans="1:12" ht="52" x14ac:dyDescent="0.35">
      <c r="A56" s="1"/>
      <c r="B56" s="30" t="s">
        <v>548</v>
      </c>
      <c r="C56" s="89" t="s">
        <v>82</v>
      </c>
      <c r="D56" s="32" t="s">
        <v>5</v>
      </c>
      <c r="E56" s="33" t="str">
        <f t="shared" si="4"/>
        <v>K.O.</v>
      </c>
      <c r="F56" s="90"/>
      <c r="G56" s="64"/>
      <c r="H56" s="30" t="str">
        <f t="shared" si="5"/>
        <v>n.v.t.</v>
      </c>
      <c r="I56" s="30" t="str">
        <f t="shared" si="6"/>
        <v>K.O.</v>
      </c>
      <c r="J56" s="33" t="str">
        <f>IF(E56=$G$7,"n.v.t.",I57/$H$58)</f>
        <v>n.v.t.</v>
      </c>
      <c r="K56" s="81"/>
      <c r="L56" s="82"/>
    </row>
    <row r="57" spans="1:12" ht="52" x14ac:dyDescent="0.35">
      <c r="A57" s="1"/>
      <c r="B57" s="30" t="s">
        <v>549</v>
      </c>
      <c r="C57" s="89" t="s">
        <v>83</v>
      </c>
      <c r="D57" s="32" t="s">
        <v>5</v>
      </c>
      <c r="E57" s="33" t="str">
        <f t="shared" si="4"/>
        <v>K.O.</v>
      </c>
      <c r="F57" s="90"/>
      <c r="G57" s="64"/>
      <c r="H57" s="30" t="str">
        <f t="shared" si="5"/>
        <v>n.v.t.</v>
      </c>
      <c r="I57" s="30" t="str">
        <f t="shared" si="6"/>
        <v>K.O.</v>
      </c>
      <c r="J57" s="33" t="str">
        <f>IF(E57=$G$7,"n.v.t.",#REF!/$H$58)</f>
        <v>n.v.t.</v>
      </c>
      <c r="K57" s="81"/>
      <c r="L57" s="82"/>
    </row>
    <row r="58" spans="1:12" ht="15" thickBot="1" x14ac:dyDescent="0.4">
      <c r="A58" s="1"/>
      <c r="B58" s="35"/>
      <c r="C58" s="143" t="s">
        <v>14</v>
      </c>
      <c r="D58" s="144"/>
      <c r="E58" s="144"/>
      <c r="F58" s="145"/>
      <c r="G58" s="35"/>
      <c r="H58" s="36">
        <f>SUM(H54:H57)</f>
        <v>0</v>
      </c>
      <c r="I58" s="37" t="str">
        <f>IF(COUNTIF(I42:I57,$G$7)&gt;0,$G$7,SUM(I42:I57))</f>
        <v>K.O.</v>
      </c>
      <c r="J58" s="69" t="str">
        <f>IF(I58=$G$7,"n.v.t.",I58/H58)</f>
        <v>n.v.t.</v>
      </c>
      <c r="K58" s="76"/>
      <c r="L58" s="77"/>
    </row>
    <row r="59" spans="1:12" x14ac:dyDescent="0.35">
      <c r="A59" s="1"/>
      <c r="B59" s="1"/>
      <c r="C59" s="1"/>
      <c r="D59" s="1"/>
      <c r="E59" s="1"/>
      <c r="F59" s="1"/>
      <c r="G59" s="1"/>
      <c r="H59" s="1"/>
      <c r="I59" s="1"/>
      <c r="J59" s="1"/>
      <c r="K59" s="1"/>
      <c r="L59" s="1"/>
    </row>
    <row r="60" spans="1:12" ht="15" thickBot="1" x14ac:dyDescent="0.4">
      <c r="A60" s="19"/>
      <c r="B60" s="56" t="s">
        <v>84</v>
      </c>
      <c r="C60" s="25"/>
      <c r="D60" s="25"/>
      <c r="E60" s="25"/>
      <c r="F60" s="25"/>
      <c r="G60" s="25"/>
      <c r="H60" s="25"/>
      <c r="I60" s="25"/>
      <c r="J60" s="26"/>
      <c r="K60" s="25"/>
      <c r="L60" s="26"/>
    </row>
    <row r="61" spans="1:12" x14ac:dyDescent="0.35">
      <c r="A61" s="19"/>
      <c r="B61" s="57"/>
      <c r="C61" s="27"/>
      <c r="D61" s="27"/>
      <c r="E61" s="27"/>
      <c r="F61" s="27"/>
      <c r="G61" s="27"/>
      <c r="H61" s="27"/>
      <c r="I61" s="27"/>
      <c r="J61" s="68"/>
      <c r="K61" s="134" t="s">
        <v>35</v>
      </c>
      <c r="L61" s="135"/>
    </row>
    <row r="62" spans="1:12" ht="26" x14ac:dyDescent="0.35">
      <c r="A62" s="19"/>
      <c r="B62" s="58" t="s">
        <v>1</v>
      </c>
      <c r="C62" s="58" t="s">
        <v>2</v>
      </c>
      <c r="D62" s="59" t="s">
        <v>3</v>
      </c>
      <c r="E62" s="59" t="s">
        <v>7</v>
      </c>
      <c r="F62" s="59" t="s">
        <v>0</v>
      </c>
      <c r="G62" s="59" t="s">
        <v>8</v>
      </c>
      <c r="H62" s="59" t="s">
        <v>9</v>
      </c>
      <c r="I62" s="60" t="s">
        <v>13</v>
      </c>
      <c r="J62" s="59" t="s">
        <v>15</v>
      </c>
      <c r="K62" s="84" t="s">
        <v>36</v>
      </c>
      <c r="L62" s="85" t="s">
        <v>37</v>
      </c>
    </row>
    <row r="63" spans="1:12" x14ac:dyDescent="0.35">
      <c r="A63" s="1"/>
      <c r="B63" s="30" t="s">
        <v>85</v>
      </c>
      <c r="C63" s="31" t="s">
        <v>486</v>
      </c>
      <c r="D63" s="32" t="s">
        <v>5</v>
      </c>
      <c r="E63" s="33" t="str">
        <f>IF(D63="",,VLOOKUP(D63,$B$7:$G$10,6,FALSE))</f>
        <v>K.O.</v>
      </c>
      <c r="F63" s="34"/>
      <c r="G63" s="64"/>
      <c r="H63" s="30" t="str">
        <f>IF(E63=$G$7,"n.v.t.",E63*$H$8)</f>
        <v>n.v.t.</v>
      </c>
      <c r="I63" s="30" t="str">
        <f>IF(E63=$G$7,IF(G63=$G$16,"IN",$G$7),(G63/$G$16)*H63)</f>
        <v>K.O.</v>
      </c>
      <c r="J63" s="83" t="str">
        <f>IF(E63=$G$7,"n.v.t.",I63/#REF!)</f>
        <v>n.v.t.</v>
      </c>
      <c r="K63" s="86"/>
      <c r="L63" s="87"/>
    </row>
    <row r="64" spans="1:12" ht="111" customHeight="1" x14ac:dyDescent="0.35">
      <c r="A64" s="1"/>
      <c r="B64" s="30" t="s">
        <v>86</v>
      </c>
      <c r="C64" s="31" t="s">
        <v>487</v>
      </c>
      <c r="D64" s="32" t="s">
        <v>5</v>
      </c>
      <c r="E64" s="33" t="s">
        <v>16</v>
      </c>
      <c r="F64" s="34"/>
      <c r="G64" s="64"/>
      <c r="H64" s="30" t="s">
        <v>24</v>
      </c>
      <c r="I64" s="125" t="s">
        <v>567</v>
      </c>
      <c r="J64" s="83" t="s">
        <v>24</v>
      </c>
      <c r="K64" s="86"/>
      <c r="L64" s="87"/>
    </row>
    <row r="65" spans="1:12" ht="213" customHeight="1" x14ac:dyDescent="0.35">
      <c r="A65" s="1"/>
      <c r="B65" s="30" t="s">
        <v>550</v>
      </c>
      <c r="C65" s="31" t="s">
        <v>515</v>
      </c>
      <c r="D65" s="32" t="s">
        <v>5</v>
      </c>
      <c r="E65" s="33" t="str">
        <f>IF(D65="",,VLOOKUP(D65,$B$7:$G$10,6,FALSE))</f>
        <v>K.O.</v>
      </c>
      <c r="F65" s="34"/>
      <c r="G65" s="64"/>
      <c r="H65" s="30" t="str">
        <f>IF(E65=$G$7,"n.v.t.",E65*$H$8)</f>
        <v>n.v.t.</v>
      </c>
      <c r="I65" s="30" t="str">
        <f>IF(E65=$G$7,IF(G65=$G$16,"IN",$G$7),(G65/$G$16)*H65)</f>
        <v>K.O.</v>
      </c>
      <c r="J65" s="83" t="str">
        <f>IF(E65=$G$7,"n.v.t.",I65/#REF!)</f>
        <v>n.v.t.</v>
      </c>
      <c r="K65" s="86"/>
      <c r="L65" s="87"/>
    </row>
    <row r="66" spans="1:12" ht="26" x14ac:dyDescent="0.35">
      <c r="A66" s="1"/>
      <c r="B66" s="30" t="s">
        <v>473</v>
      </c>
      <c r="C66" s="119" t="s">
        <v>474</v>
      </c>
      <c r="D66" s="118" t="s">
        <v>5</v>
      </c>
      <c r="E66" s="120" t="s">
        <v>16</v>
      </c>
      <c r="F66" s="90"/>
      <c r="G66" s="64"/>
      <c r="H66" s="30" t="s">
        <v>24</v>
      </c>
      <c r="I66" s="30" t="s">
        <v>16</v>
      </c>
      <c r="J66" s="83" t="s">
        <v>24</v>
      </c>
      <c r="K66" s="121"/>
      <c r="L66" s="122"/>
    </row>
    <row r="67" spans="1:12" ht="39" x14ac:dyDescent="0.35">
      <c r="A67" s="1"/>
      <c r="B67" s="30" t="s">
        <v>475</v>
      </c>
      <c r="C67" s="92" t="s">
        <v>522</v>
      </c>
      <c r="D67" s="118" t="s">
        <v>5</v>
      </c>
      <c r="E67" s="120" t="s">
        <v>16</v>
      </c>
      <c r="F67" s="90"/>
      <c r="G67" s="64"/>
      <c r="H67" s="30" t="s">
        <v>24</v>
      </c>
      <c r="I67" s="30" t="s">
        <v>16</v>
      </c>
      <c r="J67" s="83" t="s">
        <v>24</v>
      </c>
      <c r="K67" s="121"/>
      <c r="L67" s="122"/>
    </row>
    <row r="68" spans="1:12" ht="26" x14ac:dyDescent="0.35">
      <c r="A68" s="1"/>
      <c r="B68" s="30" t="s">
        <v>477</v>
      </c>
      <c r="C68" s="92" t="s">
        <v>476</v>
      </c>
      <c r="D68" s="118" t="s">
        <v>5</v>
      </c>
      <c r="E68" s="120" t="s">
        <v>16</v>
      </c>
      <c r="F68" s="90"/>
      <c r="G68" s="64"/>
      <c r="H68" s="30" t="s">
        <v>24</v>
      </c>
      <c r="I68" s="30" t="s">
        <v>16</v>
      </c>
      <c r="J68" s="83" t="s">
        <v>24</v>
      </c>
      <c r="K68" s="121"/>
      <c r="L68" s="122"/>
    </row>
    <row r="69" spans="1:12" ht="26" x14ac:dyDescent="0.35">
      <c r="A69" s="1"/>
      <c r="B69" s="30" t="s">
        <v>478</v>
      </c>
      <c r="C69" s="92" t="s">
        <v>479</v>
      </c>
      <c r="D69" s="118" t="s">
        <v>5</v>
      </c>
      <c r="E69" s="120" t="s">
        <v>16</v>
      </c>
      <c r="F69" s="90"/>
      <c r="G69" s="64"/>
      <c r="H69" s="30" t="s">
        <v>24</v>
      </c>
      <c r="I69" s="30" t="s">
        <v>16</v>
      </c>
      <c r="J69" s="83" t="s">
        <v>24</v>
      </c>
      <c r="K69" s="121"/>
      <c r="L69" s="122"/>
    </row>
    <row r="70" spans="1:12" ht="26" x14ac:dyDescent="0.35">
      <c r="A70" s="1"/>
      <c r="B70" s="30" t="s">
        <v>481</v>
      </c>
      <c r="C70" s="92" t="s">
        <v>480</v>
      </c>
      <c r="D70" s="118" t="s">
        <v>5</v>
      </c>
      <c r="E70" s="120" t="s">
        <v>16</v>
      </c>
      <c r="F70" s="90"/>
      <c r="G70" s="64"/>
      <c r="H70" s="30" t="s">
        <v>24</v>
      </c>
      <c r="I70" s="30" t="s">
        <v>16</v>
      </c>
      <c r="J70" s="83" t="s">
        <v>24</v>
      </c>
      <c r="K70" s="121"/>
      <c r="L70" s="122"/>
    </row>
    <row r="71" spans="1:12" ht="26" x14ac:dyDescent="0.35">
      <c r="A71" s="1"/>
      <c r="B71" s="30" t="s">
        <v>482</v>
      </c>
      <c r="C71" s="92" t="s">
        <v>483</v>
      </c>
      <c r="D71" s="118" t="s">
        <v>5</v>
      </c>
      <c r="E71" s="120" t="s">
        <v>16</v>
      </c>
      <c r="F71" s="90"/>
      <c r="G71" s="64"/>
      <c r="H71" s="30" t="s">
        <v>24</v>
      </c>
      <c r="I71" s="30" t="s">
        <v>16</v>
      </c>
      <c r="J71" s="83" t="s">
        <v>24</v>
      </c>
      <c r="K71" s="121"/>
      <c r="L71" s="122"/>
    </row>
    <row r="72" spans="1:12" ht="26" x14ac:dyDescent="0.35">
      <c r="A72" s="1"/>
      <c r="B72" s="30" t="s">
        <v>484</v>
      </c>
      <c r="C72" s="92" t="s">
        <v>485</v>
      </c>
      <c r="D72" s="118" t="s">
        <v>5</v>
      </c>
      <c r="E72" s="120" t="s">
        <v>16</v>
      </c>
      <c r="F72" s="90"/>
      <c r="G72" s="64"/>
      <c r="H72" s="30" t="s">
        <v>24</v>
      </c>
      <c r="I72" s="30" t="s">
        <v>16</v>
      </c>
      <c r="J72" s="83" t="s">
        <v>24</v>
      </c>
      <c r="K72" s="121"/>
      <c r="L72" s="122"/>
    </row>
    <row r="73" spans="1:12" ht="15" thickBot="1" x14ac:dyDescent="0.4">
      <c r="A73" s="1"/>
      <c r="B73" s="35"/>
      <c r="C73" s="143" t="s">
        <v>14</v>
      </c>
      <c r="D73" s="144"/>
      <c r="E73" s="144"/>
      <c r="F73" s="145"/>
      <c r="G73" s="35"/>
      <c r="H73" s="36">
        <f>SUM(H69:H72)</f>
        <v>0</v>
      </c>
      <c r="I73" s="37" t="str">
        <f>IF(COUNTIF(I57:I72,$G$7)&gt;0,$G$7,SUM(I57:I72))</f>
        <v>K.O.</v>
      </c>
      <c r="J73" s="69" t="str">
        <f>IF(I73=$G$7,"n.v.t.",I73/H73)</f>
        <v>n.v.t.</v>
      </c>
      <c r="K73" s="76"/>
      <c r="L73" s="77"/>
    </row>
    <row r="74" spans="1:12" x14ac:dyDescent="0.35">
      <c r="A74" s="1"/>
      <c r="B74" s="1"/>
      <c r="C74" s="1"/>
      <c r="D74" s="1"/>
      <c r="E74" s="1"/>
      <c r="F74" s="1"/>
      <c r="G74" s="1"/>
      <c r="H74" s="1"/>
      <c r="I74" s="1"/>
      <c r="J74" s="1"/>
      <c r="K74" s="1"/>
      <c r="L74" s="1"/>
    </row>
    <row r="75" spans="1:12" x14ac:dyDescent="0.35">
      <c r="A75" s="19"/>
      <c r="B75" s="56" t="s">
        <v>87</v>
      </c>
      <c r="C75" s="25"/>
      <c r="D75" s="25"/>
      <c r="E75" s="25"/>
      <c r="F75" s="25"/>
      <c r="G75" s="25"/>
      <c r="H75" s="25"/>
      <c r="I75" s="25"/>
      <c r="J75" s="26"/>
      <c r="K75" s="25"/>
      <c r="L75" s="26"/>
    </row>
    <row r="76" spans="1:12" x14ac:dyDescent="0.35">
      <c r="A76" s="19"/>
      <c r="B76" s="56" t="s">
        <v>88</v>
      </c>
      <c r="C76" s="25"/>
      <c r="D76" s="25"/>
      <c r="E76" s="25"/>
      <c r="F76" s="25"/>
      <c r="G76" s="25"/>
      <c r="H76" s="25"/>
      <c r="I76" s="25"/>
      <c r="J76" s="26"/>
      <c r="K76" s="25"/>
      <c r="L76" s="26"/>
    </row>
    <row r="77" spans="1:12" ht="26.5" thickBot="1" x14ac:dyDescent="0.4">
      <c r="A77" s="19"/>
      <c r="B77" s="58" t="s">
        <v>1</v>
      </c>
      <c r="C77" s="58" t="s">
        <v>2</v>
      </c>
      <c r="D77" s="59" t="s">
        <v>3</v>
      </c>
      <c r="E77" s="59" t="s">
        <v>7</v>
      </c>
      <c r="F77" s="59" t="s">
        <v>0</v>
      </c>
      <c r="G77" s="59" t="s">
        <v>8</v>
      </c>
      <c r="H77" s="59" t="s">
        <v>9</v>
      </c>
      <c r="I77" s="60" t="s">
        <v>13</v>
      </c>
      <c r="J77" s="59" t="s">
        <v>15</v>
      </c>
      <c r="K77" s="70" t="s">
        <v>36</v>
      </c>
      <c r="L77" s="71" t="s">
        <v>37</v>
      </c>
    </row>
    <row r="78" spans="1:12" x14ac:dyDescent="0.35">
      <c r="A78" s="1"/>
      <c r="B78" s="30" t="s">
        <v>89</v>
      </c>
      <c r="C78" s="92" t="s">
        <v>90</v>
      </c>
      <c r="D78" s="32" t="s">
        <v>5</v>
      </c>
      <c r="E78" s="33" t="str">
        <f t="shared" ref="E78:E116" si="7">IF(D78="",,VLOOKUP(D78,$B$7:$G$10,6,FALSE))</f>
        <v>K.O.</v>
      </c>
      <c r="F78" s="34"/>
      <c r="G78" s="64"/>
      <c r="H78" s="30" t="str">
        <f t="shared" ref="H78:H116" si="8">IF(E78=$G$7,"n.v.t.",E78*$H$8)</f>
        <v>n.v.t.</v>
      </c>
      <c r="I78" s="30" t="str">
        <f t="shared" ref="I78:I116" si="9">IF(E78=$G$7,IF(G78=$G$16,"IN",$G$7),(G78/$G$16)*H78)</f>
        <v>K.O.</v>
      </c>
      <c r="J78" s="33" t="str">
        <f t="shared" ref="J78:J98" si="10">IF(E78=$G$7,"n.v.t.",I78/$H$117)</f>
        <v>n.v.t.</v>
      </c>
      <c r="K78" s="72"/>
      <c r="L78" s="73"/>
    </row>
    <row r="79" spans="1:12" ht="26" x14ac:dyDescent="0.35">
      <c r="A79" s="1"/>
      <c r="B79" s="30" t="s">
        <v>91</v>
      </c>
      <c r="C79" s="92" t="s">
        <v>92</v>
      </c>
      <c r="D79" s="32" t="s">
        <v>5</v>
      </c>
      <c r="E79" s="33" t="str">
        <f t="shared" si="7"/>
        <v>K.O.</v>
      </c>
      <c r="F79" s="34"/>
      <c r="G79" s="64"/>
      <c r="H79" s="30" t="str">
        <f t="shared" si="8"/>
        <v>n.v.t.</v>
      </c>
      <c r="I79" s="30" t="str">
        <f t="shared" si="9"/>
        <v>K.O.</v>
      </c>
      <c r="J79" s="33" t="str">
        <f t="shared" si="10"/>
        <v>n.v.t.</v>
      </c>
      <c r="K79" s="72"/>
      <c r="L79" s="73"/>
    </row>
    <row r="80" spans="1:12" ht="26" x14ac:dyDescent="0.35">
      <c r="A80" s="1"/>
      <c r="B80" s="30" t="s">
        <v>93</v>
      </c>
      <c r="C80" s="92" t="s">
        <v>94</v>
      </c>
      <c r="D80" s="32" t="s">
        <v>5</v>
      </c>
      <c r="E80" s="33" t="str">
        <f t="shared" si="7"/>
        <v>K.O.</v>
      </c>
      <c r="F80" s="34"/>
      <c r="G80" s="64"/>
      <c r="H80" s="30" t="str">
        <f t="shared" si="8"/>
        <v>n.v.t.</v>
      </c>
      <c r="I80" s="30" t="str">
        <f t="shared" si="9"/>
        <v>K.O.</v>
      </c>
      <c r="J80" s="33" t="str">
        <f t="shared" si="10"/>
        <v>n.v.t.</v>
      </c>
      <c r="K80" s="74"/>
      <c r="L80" s="75"/>
    </row>
    <row r="81" spans="1:12" ht="31.5" customHeight="1" x14ac:dyDescent="0.35">
      <c r="A81" s="1"/>
      <c r="B81" s="30" t="s">
        <v>95</v>
      </c>
      <c r="C81" s="34" t="s">
        <v>96</v>
      </c>
      <c r="D81" s="32" t="s">
        <v>5</v>
      </c>
      <c r="E81" s="33" t="str">
        <f t="shared" si="7"/>
        <v>K.O.</v>
      </c>
      <c r="F81" s="34"/>
      <c r="G81" s="64"/>
      <c r="H81" s="30" t="str">
        <f t="shared" si="8"/>
        <v>n.v.t.</v>
      </c>
      <c r="I81" s="30" t="str">
        <f t="shared" si="9"/>
        <v>K.O.</v>
      </c>
      <c r="J81" s="33" t="str">
        <f t="shared" si="10"/>
        <v>n.v.t.</v>
      </c>
      <c r="K81" s="74"/>
      <c r="L81" s="75"/>
    </row>
    <row r="82" spans="1:12" x14ac:dyDescent="0.35">
      <c r="A82" s="1"/>
      <c r="B82" s="30" t="s">
        <v>97</v>
      </c>
      <c r="C82" s="34" t="s">
        <v>98</v>
      </c>
      <c r="D82" s="32" t="s">
        <v>5</v>
      </c>
      <c r="E82" s="33" t="str">
        <f t="shared" si="7"/>
        <v>K.O.</v>
      </c>
      <c r="F82" s="34"/>
      <c r="G82" s="64"/>
      <c r="H82" s="30" t="str">
        <f t="shared" si="8"/>
        <v>n.v.t.</v>
      </c>
      <c r="I82" s="30" t="str">
        <f t="shared" si="9"/>
        <v>K.O.</v>
      </c>
      <c r="J82" s="33" t="str">
        <f t="shared" si="10"/>
        <v>n.v.t.</v>
      </c>
      <c r="K82" s="74"/>
      <c r="L82" s="75"/>
    </row>
    <row r="83" spans="1:12" ht="39" x14ac:dyDescent="0.35">
      <c r="A83" s="1"/>
      <c r="B83" s="30" t="s">
        <v>99</v>
      </c>
      <c r="C83" s="92" t="s">
        <v>100</v>
      </c>
      <c r="D83" s="32" t="s">
        <v>5</v>
      </c>
      <c r="E83" s="33" t="str">
        <f t="shared" si="7"/>
        <v>K.O.</v>
      </c>
      <c r="F83" s="34"/>
      <c r="G83" s="64"/>
      <c r="H83" s="30" t="str">
        <f t="shared" si="8"/>
        <v>n.v.t.</v>
      </c>
      <c r="I83" s="30" t="str">
        <f t="shared" si="9"/>
        <v>K.O.</v>
      </c>
      <c r="J83" s="33" t="str">
        <f t="shared" si="10"/>
        <v>n.v.t.</v>
      </c>
      <c r="K83" s="74"/>
      <c r="L83" s="75"/>
    </row>
    <row r="84" spans="1:12" ht="26" x14ac:dyDescent="0.35">
      <c r="A84" s="1"/>
      <c r="B84" s="30" t="s">
        <v>101</v>
      </c>
      <c r="C84" s="92" t="s">
        <v>102</v>
      </c>
      <c r="D84" s="32" t="s">
        <v>5</v>
      </c>
      <c r="E84" s="33" t="str">
        <f t="shared" si="7"/>
        <v>K.O.</v>
      </c>
      <c r="F84" s="34"/>
      <c r="G84" s="64"/>
      <c r="H84" s="30" t="str">
        <f t="shared" si="8"/>
        <v>n.v.t.</v>
      </c>
      <c r="I84" s="30" t="str">
        <f t="shared" si="9"/>
        <v>K.O.</v>
      </c>
      <c r="J84" s="33" t="str">
        <f t="shared" si="10"/>
        <v>n.v.t.</v>
      </c>
      <c r="K84" s="74"/>
      <c r="L84" s="75"/>
    </row>
    <row r="85" spans="1:12" ht="39" x14ac:dyDescent="0.35">
      <c r="A85" s="1"/>
      <c r="B85" s="30" t="s">
        <v>103</v>
      </c>
      <c r="C85" s="92" t="s">
        <v>104</v>
      </c>
      <c r="D85" s="32" t="s">
        <v>12</v>
      </c>
      <c r="E85" s="33">
        <f t="shared" si="7"/>
        <v>0.3</v>
      </c>
      <c r="F85" s="34"/>
      <c r="G85" s="64"/>
      <c r="H85" s="30">
        <f t="shared" si="8"/>
        <v>30</v>
      </c>
      <c r="I85" s="30">
        <f t="shared" si="9"/>
        <v>0</v>
      </c>
      <c r="J85" s="33">
        <f t="shared" si="10"/>
        <v>0</v>
      </c>
      <c r="K85" s="74"/>
      <c r="L85" s="75"/>
    </row>
    <row r="86" spans="1:12" ht="26" x14ac:dyDescent="0.35">
      <c r="A86" s="1"/>
      <c r="B86" s="30" t="s">
        <v>105</v>
      </c>
      <c r="C86" s="34" t="s">
        <v>106</v>
      </c>
      <c r="D86" s="32" t="s">
        <v>11</v>
      </c>
      <c r="E86" s="33">
        <f t="shared" si="7"/>
        <v>1</v>
      </c>
      <c r="F86" s="34"/>
      <c r="G86" s="64"/>
      <c r="H86" s="30">
        <f t="shared" si="8"/>
        <v>100</v>
      </c>
      <c r="I86" s="30">
        <f t="shared" si="9"/>
        <v>0</v>
      </c>
      <c r="J86" s="33">
        <f t="shared" si="10"/>
        <v>0</v>
      </c>
      <c r="K86" s="74"/>
      <c r="L86" s="75"/>
    </row>
    <row r="87" spans="1:12" x14ac:dyDescent="0.35">
      <c r="A87" s="1"/>
      <c r="B87" s="30" t="s">
        <v>107</v>
      </c>
      <c r="C87" s="34" t="s">
        <v>108</v>
      </c>
      <c r="D87" s="32" t="s">
        <v>5</v>
      </c>
      <c r="E87" s="33" t="str">
        <f t="shared" si="7"/>
        <v>K.O.</v>
      </c>
      <c r="F87" s="34"/>
      <c r="G87" s="64"/>
      <c r="H87" s="30" t="str">
        <f t="shared" si="8"/>
        <v>n.v.t.</v>
      </c>
      <c r="I87" s="30" t="str">
        <f t="shared" si="9"/>
        <v>K.O.</v>
      </c>
      <c r="J87" s="33" t="str">
        <f t="shared" si="10"/>
        <v>n.v.t.</v>
      </c>
      <c r="K87" s="74"/>
      <c r="L87" s="75"/>
    </row>
    <row r="88" spans="1:12" ht="39" x14ac:dyDescent="0.35">
      <c r="A88" s="1"/>
      <c r="B88" s="30" t="s">
        <v>109</v>
      </c>
      <c r="C88" s="34" t="s">
        <v>110</v>
      </c>
      <c r="D88" s="32" t="s">
        <v>5</v>
      </c>
      <c r="E88" s="33" t="str">
        <f t="shared" si="7"/>
        <v>K.O.</v>
      </c>
      <c r="F88" s="34"/>
      <c r="G88" s="64"/>
      <c r="H88" s="30" t="str">
        <f t="shared" si="8"/>
        <v>n.v.t.</v>
      </c>
      <c r="I88" s="30" t="str">
        <f t="shared" si="9"/>
        <v>K.O.</v>
      </c>
      <c r="J88" s="33" t="str">
        <f t="shared" si="10"/>
        <v>n.v.t.</v>
      </c>
      <c r="K88" s="74"/>
      <c r="L88" s="75"/>
    </row>
    <row r="89" spans="1:12" x14ac:dyDescent="0.35">
      <c r="A89" s="1"/>
      <c r="B89" s="30" t="s">
        <v>111</v>
      </c>
      <c r="C89" s="34" t="s">
        <v>112</v>
      </c>
      <c r="D89" s="32" t="s">
        <v>5</v>
      </c>
      <c r="E89" s="33" t="str">
        <f t="shared" si="7"/>
        <v>K.O.</v>
      </c>
      <c r="F89" s="34"/>
      <c r="G89" s="64"/>
      <c r="H89" s="30" t="str">
        <f t="shared" si="8"/>
        <v>n.v.t.</v>
      </c>
      <c r="I89" s="30" t="str">
        <f t="shared" si="9"/>
        <v>K.O.</v>
      </c>
      <c r="J89" s="33" t="str">
        <f t="shared" si="10"/>
        <v>n.v.t.</v>
      </c>
      <c r="K89" s="74"/>
      <c r="L89" s="75"/>
    </row>
    <row r="90" spans="1:12" ht="26" x14ac:dyDescent="0.35">
      <c r="A90" s="1"/>
      <c r="B90" s="30" t="s">
        <v>113</v>
      </c>
      <c r="C90" s="34" t="s">
        <v>114</v>
      </c>
      <c r="D90" s="32" t="s">
        <v>5</v>
      </c>
      <c r="E90" s="33" t="str">
        <f t="shared" si="7"/>
        <v>K.O.</v>
      </c>
      <c r="F90" s="34"/>
      <c r="G90" s="64"/>
      <c r="H90" s="30" t="str">
        <f t="shared" si="8"/>
        <v>n.v.t.</v>
      </c>
      <c r="I90" s="30" t="str">
        <f t="shared" si="9"/>
        <v>K.O.</v>
      </c>
      <c r="J90" s="33" t="str">
        <f t="shared" si="10"/>
        <v>n.v.t.</v>
      </c>
      <c r="K90" s="81"/>
      <c r="L90" s="82"/>
    </row>
    <row r="91" spans="1:12" ht="70.25" customHeight="1" x14ac:dyDescent="0.35">
      <c r="A91" s="1"/>
      <c r="B91" s="30" t="s">
        <v>115</v>
      </c>
      <c r="C91" s="91" t="s">
        <v>116</v>
      </c>
      <c r="D91" s="32" t="s">
        <v>12</v>
      </c>
      <c r="E91" s="33">
        <f t="shared" si="7"/>
        <v>0.3</v>
      </c>
      <c r="F91" s="34"/>
      <c r="G91" s="64"/>
      <c r="H91" s="30">
        <f t="shared" si="8"/>
        <v>30</v>
      </c>
      <c r="I91" s="30">
        <f t="shared" si="9"/>
        <v>0</v>
      </c>
      <c r="J91" s="33">
        <f t="shared" si="10"/>
        <v>0</v>
      </c>
      <c r="K91" s="81"/>
      <c r="L91" s="82"/>
    </row>
    <row r="92" spans="1:12" ht="30" customHeight="1" x14ac:dyDescent="0.35">
      <c r="A92" s="1"/>
      <c r="B92" s="30" t="s">
        <v>117</v>
      </c>
      <c r="C92" s="91" t="s">
        <v>118</v>
      </c>
      <c r="D92" s="32" t="s">
        <v>12</v>
      </c>
      <c r="E92" s="33">
        <f t="shared" si="7"/>
        <v>0.3</v>
      </c>
      <c r="F92" s="34"/>
      <c r="G92" s="64"/>
      <c r="H92" s="30">
        <f t="shared" si="8"/>
        <v>30</v>
      </c>
      <c r="I92" s="30">
        <f t="shared" si="9"/>
        <v>0</v>
      </c>
      <c r="J92" s="33">
        <f t="shared" si="10"/>
        <v>0</v>
      </c>
      <c r="K92" s="81"/>
      <c r="L92" s="82"/>
    </row>
    <row r="93" spans="1:12" ht="26" x14ac:dyDescent="0.35">
      <c r="A93" s="1"/>
      <c r="B93" s="30" t="s">
        <v>119</v>
      </c>
      <c r="C93" s="91" t="s">
        <v>120</v>
      </c>
      <c r="D93" s="32" t="s">
        <v>5</v>
      </c>
      <c r="E93" s="33" t="str">
        <f t="shared" si="7"/>
        <v>K.O.</v>
      </c>
      <c r="F93" s="34"/>
      <c r="G93" s="64"/>
      <c r="H93" s="30" t="str">
        <f t="shared" si="8"/>
        <v>n.v.t.</v>
      </c>
      <c r="I93" s="30" t="str">
        <f t="shared" si="9"/>
        <v>K.O.</v>
      </c>
      <c r="J93" s="33" t="str">
        <f t="shared" si="10"/>
        <v>n.v.t.</v>
      </c>
      <c r="K93" s="81"/>
      <c r="L93" s="82"/>
    </row>
    <row r="94" spans="1:12" x14ac:dyDescent="0.35">
      <c r="A94" s="1"/>
      <c r="B94" s="30" t="s">
        <v>121</v>
      </c>
      <c r="C94" s="91" t="s">
        <v>122</v>
      </c>
      <c r="D94" s="32" t="s">
        <v>11</v>
      </c>
      <c r="E94" s="33">
        <f t="shared" si="7"/>
        <v>1</v>
      </c>
      <c r="F94" s="34"/>
      <c r="G94" s="64"/>
      <c r="H94" s="30">
        <f t="shared" si="8"/>
        <v>100</v>
      </c>
      <c r="I94" s="30">
        <f t="shared" si="9"/>
        <v>0</v>
      </c>
      <c r="J94" s="33">
        <f t="shared" si="10"/>
        <v>0</v>
      </c>
      <c r="K94" s="81"/>
      <c r="L94" s="82"/>
    </row>
    <row r="95" spans="1:12" ht="39" x14ac:dyDescent="0.35">
      <c r="A95" s="1"/>
      <c r="B95" s="30" t="s">
        <v>123</v>
      </c>
      <c r="C95" s="91" t="s">
        <v>124</v>
      </c>
      <c r="D95" s="32" t="s">
        <v>12</v>
      </c>
      <c r="E95" s="33">
        <f t="shared" si="7"/>
        <v>0.3</v>
      </c>
      <c r="F95" s="34"/>
      <c r="G95" s="64"/>
      <c r="H95" s="30">
        <f t="shared" si="8"/>
        <v>30</v>
      </c>
      <c r="I95" s="30">
        <f t="shared" si="9"/>
        <v>0</v>
      </c>
      <c r="J95" s="33">
        <f t="shared" si="10"/>
        <v>0</v>
      </c>
      <c r="K95" s="81"/>
      <c r="L95" s="82"/>
    </row>
    <row r="96" spans="1:12" ht="148.5" customHeight="1" x14ac:dyDescent="0.35">
      <c r="A96" s="88"/>
      <c r="B96" s="30" t="s">
        <v>125</v>
      </c>
      <c r="C96" s="91" t="s">
        <v>537</v>
      </c>
      <c r="D96" s="32" t="s">
        <v>11</v>
      </c>
      <c r="E96" s="33">
        <f t="shared" si="7"/>
        <v>1</v>
      </c>
      <c r="F96" s="34"/>
      <c r="G96" s="64"/>
      <c r="H96" s="30">
        <f t="shared" si="8"/>
        <v>100</v>
      </c>
      <c r="I96" s="30">
        <f t="shared" si="9"/>
        <v>0</v>
      </c>
      <c r="J96" s="33">
        <f t="shared" si="10"/>
        <v>0</v>
      </c>
      <c r="K96" s="81"/>
      <c r="L96" s="82"/>
    </row>
    <row r="97" spans="1:12" ht="21.65" customHeight="1" x14ac:dyDescent="0.35">
      <c r="A97" s="1"/>
      <c r="B97" s="30" t="s">
        <v>126</v>
      </c>
      <c r="C97" s="91" t="s">
        <v>127</v>
      </c>
      <c r="D97" s="32" t="s">
        <v>5</v>
      </c>
      <c r="E97" s="33" t="str">
        <f t="shared" si="7"/>
        <v>K.O.</v>
      </c>
      <c r="F97" s="34"/>
      <c r="G97" s="64"/>
      <c r="H97" s="30" t="str">
        <f t="shared" si="8"/>
        <v>n.v.t.</v>
      </c>
      <c r="I97" s="30" t="str">
        <f t="shared" si="9"/>
        <v>K.O.</v>
      </c>
      <c r="J97" s="33" t="str">
        <f t="shared" si="10"/>
        <v>n.v.t.</v>
      </c>
      <c r="K97" s="81"/>
      <c r="L97" s="82"/>
    </row>
    <row r="98" spans="1:12" ht="65" x14ac:dyDescent="0.35">
      <c r="A98" s="1" t="s">
        <v>518</v>
      </c>
      <c r="B98" s="30" t="s">
        <v>128</v>
      </c>
      <c r="C98" s="91" t="s">
        <v>516</v>
      </c>
      <c r="D98" s="32" t="s">
        <v>12</v>
      </c>
      <c r="E98" s="33">
        <v>0.3</v>
      </c>
      <c r="F98" s="34"/>
      <c r="G98" s="64"/>
      <c r="H98" s="30">
        <f t="shared" si="8"/>
        <v>30</v>
      </c>
      <c r="I98" s="30">
        <f t="shared" si="9"/>
        <v>0</v>
      </c>
      <c r="J98" s="33">
        <f t="shared" si="10"/>
        <v>0</v>
      </c>
      <c r="K98" s="81"/>
      <c r="L98" s="82"/>
    </row>
    <row r="99" spans="1:12" x14ac:dyDescent="0.35">
      <c r="A99" s="1"/>
      <c r="B99" s="30" t="s">
        <v>129</v>
      </c>
      <c r="C99" s="91" t="s">
        <v>472</v>
      </c>
      <c r="D99" s="32" t="s">
        <v>5</v>
      </c>
      <c r="E99" s="33" t="str">
        <f t="shared" si="7"/>
        <v>K.O.</v>
      </c>
      <c r="F99" s="34"/>
      <c r="G99" s="64"/>
      <c r="H99" s="30" t="str">
        <f t="shared" si="8"/>
        <v>n.v.t.</v>
      </c>
      <c r="I99" s="30" t="str">
        <f t="shared" si="9"/>
        <v>K.O.</v>
      </c>
      <c r="J99" s="33" t="str">
        <f>IF(E99=$G$7,"n.v.t.",I99/$H$117)</f>
        <v>n.v.t.</v>
      </c>
      <c r="K99" s="81"/>
      <c r="L99" s="82"/>
    </row>
    <row r="100" spans="1:12" ht="26" x14ac:dyDescent="0.35">
      <c r="A100" s="1"/>
      <c r="B100" s="30" t="s">
        <v>130</v>
      </c>
      <c r="C100" s="89" t="s">
        <v>439</v>
      </c>
      <c r="D100" s="32" t="s">
        <v>5</v>
      </c>
      <c r="E100" s="33" t="s">
        <v>16</v>
      </c>
      <c r="F100" s="34"/>
      <c r="G100" s="64"/>
      <c r="H100" s="30" t="s">
        <v>24</v>
      </c>
      <c r="I100" s="30" t="s">
        <v>16</v>
      </c>
      <c r="J100" s="33" t="s">
        <v>24</v>
      </c>
      <c r="K100" s="81"/>
      <c r="L100" s="82"/>
    </row>
    <row r="101" spans="1:12" ht="136.5" customHeight="1" x14ac:dyDescent="0.35">
      <c r="A101" s="1"/>
      <c r="B101" s="30" t="s">
        <v>131</v>
      </c>
      <c r="C101" s="89" t="s">
        <v>440</v>
      </c>
      <c r="D101" s="32" t="s">
        <v>5</v>
      </c>
      <c r="E101" s="33" t="s">
        <v>16</v>
      </c>
      <c r="F101" s="34"/>
      <c r="G101" s="64"/>
      <c r="H101" s="30" t="s">
        <v>24</v>
      </c>
      <c r="I101" s="30" t="s">
        <v>16</v>
      </c>
      <c r="J101" s="33" t="s">
        <v>24</v>
      </c>
      <c r="K101" s="81"/>
      <c r="L101" s="82"/>
    </row>
    <row r="102" spans="1:12" ht="26" x14ac:dyDescent="0.35">
      <c r="A102" s="1"/>
      <c r="B102" s="30" t="s">
        <v>132</v>
      </c>
      <c r="C102" s="89" t="s">
        <v>441</v>
      </c>
      <c r="D102" s="32" t="s">
        <v>5</v>
      </c>
      <c r="E102" s="33" t="s">
        <v>16</v>
      </c>
      <c r="F102" s="34"/>
      <c r="G102" s="64"/>
      <c r="H102" s="30" t="s">
        <v>24</v>
      </c>
      <c r="I102" s="30" t="s">
        <v>16</v>
      </c>
      <c r="J102" s="33" t="s">
        <v>24</v>
      </c>
      <c r="K102" s="81"/>
      <c r="L102" s="82"/>
    </row>
    <row r="103" spans="1:12" ht="26" x14ac:dyDescent="0.35">
      <c r="A103" s="1"/>
      <c r="B103" s="30" t="s">
        <v>134</v>
      </c>
      <c r="C103" s="89" t="s">
        <v>442</v>
      </c>
      <c r="D103" s="32" t="s">
        <v>5</v>
      </c>
      <c r="E103" s="33" t="s">
        <v>16</v>
      </c>
      <c r="F103" s="34"/>
      <c r="G103" s="64"/>
      <c r="H103" s="30" t="s">
        <v>24</v>
      </c>
      <c r="I103" s="30" t="s">
        <v>16</v>
      </c>
      <c r="J103" s="33" t="s">
        <v>24</v>
      </c>
      <c r="K103" s="81"/>
      <c r="L103" s="82"/>
    </row>
    <row r="104" spans="1:12" ht="25.5" customHeight="1" x14ac:dyDescent="0.35">
      <c r="A104" s="1"/>
      <c r="B104" s="30" t="s">
        <v>136</v>
      </c>
      <c r="C104" s="89" t="s">
        <v>443</v>
      </c>
      <c r="D104" s="32" t="s">
        <v>5</v>
      </c>
      <c r="E104" s="33" t="s">
        <v>16</v>
      </c>
      <c r="F104" s="34"/>
      <c r="G104" s="64"/>
      <c r="H104" s="30" t="s">
        <v>24</v>
      </c>
      <c r="I104" s="30" t="s">
        <v>16</v>
      </c>
      <c r="J104" s="33" t="s">
        <v>24</v>
      </c>
      <c r="K104" s="81"/>
      <c r="L104" s="82"/>
    </row>
    <row r="105" spans="1:12" ht="26" x14ac:dyDescent="0.35">
      <c r="A105" s="1"/>
      <c r="B105" s="30" t="s">
        <v>444</v>
      </c>
      <c r="C105" s="89" t="s">
        <v>445</v>
      </c>
      <c r="D105" s="32" t="s">
        <v>5</v>
      </c>
      <c r="E105" s="33" t="s">
        <v>16</v>
      </c>
      <c r="F105" s="34"/>
      <c r="G105" s="64"/>
      <c r="H105" s="30" t="s">
        <v>24</v>
      </c>
      <c r="I105" s="30" t="s">
        <v>16</v>
      </c>
      <c r="J105" s="33" t="s">
        <v>24</v>
      </c>
      <c r="K105" s="81"/>
      <c r="L105" s="82"/>
    </row>
    <row r="106" spans="1:12" ht="26" x14ac:dyDescent="0.35">
      <c r="A106" s="1"/>
      <c r="B106" s="30" t="s">
        <v>446</v>
      </c>
      <c r="C106" s="89" t="s">
        <v>447</v>
      </c>
      <c r="D106" s="32" t="s">
        <v>5</v>
      </c>
      <c r="E106" s="33" t="s">
        <v>16</v>
      </c>
      <c r="F106" s="34"/>
      <c r="G106" s="64"/>
      <c r="H106" s="30" t="s">
        <v>24</v>
      </c>
      <c r="I106" s="30" t="s">
        <v>16</v>
      </c>
      <c r="J106" s="33" t="s">
        <v>24</v>
      </c>
      <c r="K106" s="81"/>
      <c r="L106" s="82"/>
    </row>
    <row r="107" spans="1:12" ht="26" x14ac:dyDescent="0.35">
      <c r="A107" s="1"/>
      <c r="B107" s="30" t="s">
        <v>448</v>
      </c>
      <c r="C107" s="89" t="s">
        <v>449</v>
      </c>
      <c r="D107" s="32" t="s">
        <v>5</v>
      </c>
      <c r="E107" s="33" t="s">
        <v>16</v>
      </c>
      <c r="F107" s="34"/>
      <c r="G107" s="64"/>
      <c r="H107" s="30" t="s">
        <v>24</v>
      </c>
      <c r="I107" s="30" t="s">
        <v>16</v>
      </c>
      <c r="J107" s="33" t="s">
        <v>24</v>
      </c>
      <c r="K107" s="81"/>
      <c r="L107" s="82"/>
    </row>
    <row r="108" spans="1:12" ht="26" x14ac:dyDescent="0.35">
      <c r="A108" s="1"/>
      <c r="B108" s="30" t="s">
        <v>450</v>
      </c>
      <c r="C108" s="89" t="s">
        <v>523</v>
      </c>
      <c r="D108" s="32" t="s">
        <v>5</v>
      </c>
      <c r="E108" s="33" t="s">
        <v>16</v>
      </c>
      <c r="F108" s="34"/>
      <c r="G108" s="64"/>
      <c r="H108" s="30" t="s">
        <v>24</v>
      </c>
      <c r="I108" s="30" t="s">
        <v>16</v>
      </c>
      <c r="J108" s="33" t="s">
        <v>24</v>
      </c>
      <c r="K108" s="81"/>
      <c r="L108" s="82"/>
    </row>
    <row r="109" spans="1:12" ht="26" x14ac:dyDescent="0.35">
      <c r="A109" s="1"/>
      <c r="B109" s="30" t="s">
        <v>451</v>
      </c>
      <c r="C109" s="89" t="s">
        <v>452</v>
      </c>
      <c r="D109" s="32" t="s">
        <v>5</v>
      </c>
      <c r="E109" s="33" t="s">
        <v>16</v>
      </c>
      <c r="F109" s="34"/>
      <c r="G109" s="64"/>
      <c r="H109" s="30" t="s">
        <v>24</v>
      </c>
      <c r="I109" s="30" t="s">
        <v>16</v>
      </c>
      <c r="J109" s="33" t="s">
        <v>24</v>
      </c>
      <c r="K109" s="81"/>
      <c r="L109" s="82"/>
    </row>
    <row r="110" spans="1:12" ht="26" x14ac:dyDescent="0.35">
      <c r="A110" s="1"/>
      <c r="B110" s="30" t="s">
        <v>453</v>
      </c>
      <c r="C110" s="89" t="s">
        <v>454</v>
      </c>
      <c r="D110" s="32" t="s">
        <v>5</v>
      </c>
      <c r="E110" s="33" t="s">
        <v>16</v>
      </c>
      <c r="F110" s="34"/>
      <c r="G110" s="64"/>
      <c r="H110" s="30" t="s">
        <v>24</v>
      </c>
      <c r="I110" s="30" t="s">
        <v>16</v>
      </c>
      <c r="J110" s="33" t="s">
        <v>24</v>
      </c>
      <c r="K110" s="81"/>
      <c r="L110" s="82"/>
    </row>
    <row r="111" spans="1:12" ht="26" x14ac:dyDescent="0.35">
      <c r="A111" s="1"/>
      <c r="B111" s="30" t="s">
        <v>455</v>
      </c>
      <c r="C111" s="89" t="s">
        <v>456</v>
      </c>
      <c r="D111" s="32" t="s">
        <v>5</v>
      </c>
      <c r="E111" s="33" t="s">
        <v>16</v>
      </c>
      <c r="F111" s="34"/>
      <c r="G111" s="64"/>
      <c r="H111" s="30" t="s">
        <v>24</v>
      </c>
      <c r="I111" s="30" t="s">
        <v>16</v>
      </c>
      <c r="J111" s="33" t="s">
        <v>24</v>
      </c>
      <c r="K111" s="81"/>
      <c r="L111" s="82"/>
    </row>
    <row r="112" spans="1:12" ht="26" x14ac:dyDescent="0.35">
      <c r="A112" s="1"/>
      <c r="B112" s="30" t="s">
        <v>458</v>
      </c>
      <c r="C112" s="89" t="s">
        <v>459</v>
      </c>
      <c r="D112" s="32" t="s">
        <v>5</v>
      </c>
      <c r="E112" s="33" t="s">
        <v>16</v>
      </c>
      <c r="F112" s="34"/>
      <c r="G112" s="64"/>
      <c r="H112" s="30" t="s">
        <v>24</v>
      </c>
      <c r="I112" s="30" t="s">
        <v>16</v>
      </c>
      <c r="J112" s="33" t="s">
        <v>24</v>
      </c>
      <c r="K112" s="81"/>
      <c r="L112" s="82"/>
    </row>
    <row r="113" spans="1:12" ht="26.25" customHeight="1" x14ac:dyDescent="0.35">
      <c r="A113" s="1"/>
      <c r="B113" s="30" t="s">
        <v>460</v>
      </c>
      <c r="C113" s="91" t="s">
        <v>457</v>
      </c>
      <c r="D113" s="32" t="s">
        <v>5</v>
      </c>
      <c r="E113" s="33" t="str">
        <f t="shared" si="7"/>
        <v>K.O.</v>
      </c>
      <c r="F113" s="34"/>
      <c r="G113" s="64"/>
      <c r="H113" s="30" t="str">
        <f t="shared" si="8"/>
        <v>n.v.t.</v>
      </c>
      <c r="I113" s="30" t="str">
        <f t="shared" si="9"/>
        <v>K.O.</v>
      </c>
      <c r="J113" s="33" t="str">
        <f>IF(E113=$G$7,"n.v.t.",I113/$H$117)</f>
        <v>n.v.t.</v>
      </c>
      <c r="K113" s="81"/>
      <c r="L113" s="82"/>
    </row>
    <row r="114" spans="1:12" ht="78" x14ac:dyDescent="0.35">
      <c r="A114" s="1"/>
      <c r="B114" s="30" t="s">
        <v>461</v>
      </c>
      <c r="C114" s="91" t="s">
        <v>517</v>
      </c>
      <c r="D114" s="32" t="s">
        <v>5</v>
      </c>
      <c r="E114" s="33" t="str">
        <f t="shared" si="7"/>
        <v>K.O.</v>
      </c>
      <c r="F114" s="34"/>
      <c r="G114" s="64"/>
      <c r="H114" s="30" t="str">
        <f t="shared" si="8"/>
        <v>n.v.t.</v>
      </c>
      <c r="I114" s="30" t="str">
        <f t="shared" si="9"/>
        <v>K.O.</v>
      </c>
      <c r="J114" s="33" t="str">
        <f>IF(E114=$G$7,"n.v.t.",I114/$H$117)</f>
        <v>n.v.t.</v>
      </c>
      <c r="K114" s="81"/>
      <c r="L114" s="82"/>
    </row>
    <row r="115" spans="1:12" ht="26" x14ac:dyDescent="0.35">
      <c r="A115" s="1"/>
      <c r="B115" s="30" t="s">
        <v>462</v>
      </c>
      <c r="C115" s="91" t="s">
        <v>133</v>
      </c>
      <c r="D115" s="32" t="s">
        <v>5</v>
      </c>
      <c r="E115" s="33" t="str">
        <f t="shared" si="7"/>
        <v>K.O.</v>
      </c>
      <c r="F115" s="34"/>
      <c r="G115" s="64"/>
      <c r="H115" s="30" t="str">
        <f t="shared" si="8"/>
        <v>n.v.t.</v>
      </c>
      <c r="I115" s="30" t="str">
        <f t="shared" si="9"/>
        <v>K.O.</v>
      </c>
      <c r="J115" s="33" t="str">
        <f>IF(E115=$G$7,"n.v.t.",I115/$H$117)</f>
        <v>n.v.t.</v>
      </c>
      <c r="K115" s="81"/>
      <c r="L115" s="82"/>
    </row>
    <row r="116" spans="1:12" ht="52" x14ac:dyDescent="0.35">
      <c r="A116" s="1"/>
      <c r="B116" s="30" t="s">
        <v>463</v>
      </c>
      <c r="C116" s="91" t="s">
        <v>135</v>
      </c>
      <c r="D116" s="32" t="s">
        <v>5</v>
      </c>
      <c r="E116" s="33" t="str">
        <f t="shared" si="7"/>
        <v>K.O.</v>
      </c>
      <c r="F116" s="34"/>
      <c r="G116" s="64"/>
      <c r="H116" s="30" t="str">
        <f t="shared" si="8"/>
        <v>n.v.t.</v>
      </c>
      <c r="I116" s="30" t="str">
        <f t="shared" si="9"/>
        <v>K.O.</v>
      </c>
      <c r="J116" s="33" t="str">
        <f>IF(E116=$G$7,"n.v.t.",I116/$H$117)</f>
        <v>n.v.t.</v>
      </c>
      <c r="K116" s="81"/>
      <c r="L116" s="82"/>
    </row>
    <row r="117" spans="1:12" ht="15" thickBot="1" x14ac:dyDescent="0.4">
      <c r="A117" s="1"/>
      <c r="B117" s="35"/>
      <c r="C117" s="142" t="s">
        <v>14</v>
      </c>
      <c r="D117" s="142"/>
      <c r="E117" s="142"/>
      <c r="F117" s="142"/>
      <c r="G117" s="35"/>
      <c r="H117" s="36">
        <f>SUM(H78:H116)</f>
        <v>450</v>
      </c>
      <c r="I117" s="37">
        <f>SUM(I78:I116)</f>
        <v>0</v>
      </c>
      <c r="J117" s="69">
        <f>IF(I117=$G$7,"n.v.t.",I117/H117)</f>
        <v>0</v>
      </c>
      <c r="K117" s="76"/>
      <c r="L117" s="77"/>
    </row>
    <row r="118" spans="1:12" x14ac:dyDescent="0.35">
      <c r="A118" s="1"/>
      <c r="B118" s="1"/>
      <c r="C118" s="41"/>
      <c r="D118" s="1"/>
      <c r="E118" s="1"/>
      <c r="F118" s="1"/>
      <c r="G118" s="1"/>
      <c r="H118" s="1"/>
      <c r="I118" s="1"/>
      <c r="J118" s="1"/>
      <c r="K118" s="1"/>
      <c r="L118" s="1"/>
    </row>
    <row r="119" spans="1:12" ht="15" thickBot="1" x14ac:dyDescent="0.4">
      <c r="A119" s="19"/>
      <c r="B119" s="56" t="s">
        <v>137</v>
      </c>
      <c r="C119" s="25"/>
      <c r="D119" s="25"/>
      <c r="E119" s="25"/>
      <c r="F119" s="25"/>
      <c r="G119" s="25"/>
      <c r="H119" s="25"/>
      <c r="I119" s="25"/>
      <c r="J119" s="26"/>
      <c r="K119" s="25"/>
      <c r="L119" s="26"/>
    </row>
    <row r="120" spans="1:12" x14ac:dyDescent="0.35">
      <c r="A120" s="19"/>
      <c r="B120" s="57"/>
      <c r="C120" s="27"/>
      <c r="D120" s="27"/>
      <c r="E120" s="27"/>
      <c r="F120" s="27"/>
      <c r="G120" s="27"/>
      <c r="H120" s="27"/>
      <c r="I120" s="27"/>
      <c r="J120" s="68"/>
      <c r="K120" s="134" t="s">
        <v>35</v>
      </c>
      <c r="L120" s="135"/>
    </row>
    <row r="121" spans="1:12" ht="26.5" thickBot="1" x14ac:dyDescent="0.4">
      <c r="A121" s="19"/>
      <c r="B121" s="58" t="s">
        <v>1</v>
      </c>
      <c r="C121" s="58" t="s">
        <v>2</v>
      </c>
      <c r="D121" s="59" t="s">
        <v>3</v>
      </c>
      <c r="E121" s="59" t="s">
        <v>7</v>
      </c>
      <c r="F121" s="59" t="s">
        <v>0</v>
      </c>
      <c r="G121" s="59" t="s">
        <v>8</v>
      </c>
      <c r="H121" s="59" t="s">
        <v>9</v>
      </c>
      <c r="I121" s="60" t="s">
        <v>13</v>
      </c>
      <c r="J121" s="59" t="s">
        <v>15</v>
      </c>
      <c r="K121" s="70" t="s">
        <v>36</v>
      </c>
      <c r="L121" s="71" t="s">
        <v>37</v>
      </c>
    </row>
    <row r="122" spans="1:12" x14ac:dyDescent="0.35">
      <c r="A122" s="1"/>
      <c r="B122" s="30" t="s">
        <v>138</v>
      </c>
      <c r="C122" s="34" t="s">
        <v>139</v>
      </c>
      <c r="D122" s="32" t="s">
        <v>5</v>
      </c>
      <c r="E122" s="33" t="str">
        <f t="shared" ref="E122:E141" si="11">IF(D122="",,VLOOKUP(D122,$B$7:$G$10,6,FALSE))</f>
        <v>K.O.</v>
      </c>
      <c r="F122" s="34"/>
      <c r="G122" s="64"/>
      <c r="H122" s="30" t="str">
        <f t="shared" ref="H122:H143" si="12">IF(E122=$G$7,"n.v.t.",E122*$H$8)</f>
        <v>n.v.t.</v>
      </c>
      <c r="I122" s="30" t="str">
        <f t="shared" ref="I122:I143" si="13">IF(E122=$G$7,IF(G122=$G$16,"IN",$G$7),(G122/$G$16)*H122)</f>
        <v>K.O.</v>
      </c>
      <c r="J122" s="33" t="str">
        <f t="shared" ref="J122:J128" si="14">IF(E122=$G$7,"n.v.t.",I122/$H$155)</f>
        <v>n.v.t.</v>
      </c>
      <c r="K122" s="72"/>
      <c r="L122" s="73"/>
    </row>
    <row r="123" spans="1:12" x14ac:dyDescent="0.35">
      <c r="A123" s="1"/>
      <c r="B123" s="30" t="s">
        <v>140</v>
      </c>
      <c r="C123" s="34" t="s">
        <v>141</v>
      </c>
      <c r="D123" s="32" t="s">
        <v>5</v>
      </c>
      <c r="E123" s="33" t="str">
        <f t="shared" si="11"/>
        <v>K.O.</v>
      </c>
      <c r="F123" s="34"/>
      <c r="G123" s="64"/>
      <c r="H123" s="30" t="str">
        <f t="shared" si="12"/>
        <v>n.v.t.</v>
      </c>
      <c r="I123" s="30" t="str">
        <f t="shared" si="13"/>
        <v>K.O.</v>
      </c>
      <c r="J123" s="33" t="str">
        <f t="shared" si="14"/>
        <v>n.v.t.</v>
      </c>
      <c r="K123" s="74"/>
      <c r="L123" s="75"/>
    </row>
    <row r="124" spans="1:12" x14ac:dyDescent="0.35">
      <c r="A124" s="1"/>
      <c r="B124" s="30" t="s">
        <v>142</v>
      </c>
      <c r="C124" s="34" t="s">
        <v>143</v>
      </c>
      <c r="D124" s="32" t="s">
        <v>5</v>
      </c>
      <c r="E124" s="33" t="str">
        <f t="shared" si="11"/>
        <v>K.O.</v>
      </c>
      <c r="F124" s="34"/>
      <c r="G124" s="64"/>
      <c r="H124" s="30" t="str">
        <f t="shared" si="12"/>
        <v>n.v.t.</v>
      </c>
      <c r="I124" s="30" t="str">
        <f t="shared" si="13"/>
        <v>K.O.</v>
      </c>
      <c r="J124" s="33" t="str">
        <f t="shared" si="14"/>
        <v>n.v.t.</v>
      </c>
      <c r="K124" s="74"/>
      <c r="L124" s="75"/>
    </row>
    <row r="125" spans="1:12" ht="26" x14ac:dyDescent="0.35">
      <c r="A125" s="1"/>
      <c r="B125" s="30" t="s">
        <v>144</v>
      </c>
      <c r="C125" s="34" t="s">
        <v>145</v>
      </c>
      <c r="D125" s="32" t="s">
        <v>5</v>
      </c>
      <c r="E125" s="33" t="str">
        <f t="shared" si="11"/>
        <v>K.O.</v>
      </c>
      <c r="F125" s="34"/>
      <c r="G125" s="64"/>
      <c r="H125" s="30" t="str">
        <f t="shared" si="12"/>
        <v>n.v.t.</v>
      </c>
      <c r="I125" s="30" t="str">
        <f t="shared" si="13"/>
        <v>K.O.</v>
      </c>
      <c r="J125" s="33" t="str">
        <f t="shared" si="14"/>
        <v>n.v.t.</v>
      </c>
      <c r="K125" s="74"/>
      <c r="L125" s="75"/>
    </row>
    <row r="126" spans="1:12" ht="39" x14ac:dyDescent="0.35">
      <c r="A126" s="1"/>
      <c r="B126" s="30" t="s">
        <v>146</v>
      </c>
      <c r="C126" s="34" t="s">
        <v>147</v>
      </c>
      <c r="D126" s="32" t="s">
        <v>5</v>
      </c>
      <c r="E126" s="33" t="str">
        <f t="shared" si="11"/>
        <v>K.O.</v>
      </c>
      <c r="F126" s="34"/>
      <c r="G126" s="64"/>
      <c r="H126" s="30" t="str">
        <f t="shared" si="12"/>
        <v>n.v.t.</v>
      </c>
      <c r="I126" s="30" t="str">
        <f t="shared" si="13"/>
        <v>K.O.</v>
      </c>
      <c r="J126" s="33" t="str">
        <f t="shared" si="14"/>
        <v>n.v.t.</v>
      </c>
      <c r="K126" s="74"/>
      <c r="L126" s="75"/>
    </row>
    <row r="127" spans="1:12" ht="26" x14ac:dyDescent="0.35">
      <c r="A127" s="88"/>
      <c r="B127" s="30" t="s">
        <v>148</v>
      </c>
      <c r="C127" s="34" t="s">
        <v>149</v>
      </c>
      <c r="D127" s="32" t="s">
        <v>11</v>
      </c>
      <c r="E127" s="33">
        <f t="shared" si="11"/>
        <v>1</v>
      </c>
      <c r="F127" s="34"/>
      <c r="G127" s="64"/>
      <c r="H127" s="30">
        <f t="shared" si="12"/>
        <v>100</v>
      </c>
      <c r="I127" s="30">
        <f t="shared" si="13"/>
        <v>0</v>
      </c>
      <c r="J127" s="33">
        <f t="shared" si="14"/>
        <v>0</v>
      </c>
      <c r="K127" s="74"/>
      <c r="L127" s="75"/>
    </row>
    <row r="128" spans="1:12" ht="26" x14ac:dyDescent="0.35">
      <c r="A128" s="88"/>
      <c r="B128" s="30" t="s">
        <v>150</v>
      </c>
      <c r="C128" s="34" t="s">
        <v>151</v>
      </c>
      <c r="D128" s="32" t="s">
        <v>11</v>
      </c>
      <c r="E128" s="33">
        <f t="shared" si="11"/>
        <v>1</v>
      </c>
      <c r="F128" s="34"/>
      <c r="G128" s="64"/>
      <c r="H128" s="30">
        <f t="shared" si="12"/>
        <v>100</v>
      </c>
      <c r="I128" s="30">
        <f t="shared" si="13"/>
        <v>0</v>
      </c>
      <c r="J128" s="33">
        <f t="shared" si="14"/>
        <v>0</v>
      </c>
      <c r="K128" s="74"/>
      <c r="L128" s="75"/>
    </row>
    <row r="129" spans="1:12" x14ac:dyDescent="0.35">
      <c r="A129" s="1"/>
      <c r="B129" s="30" t="s">
        <v>152</v>
      </c>
      <c r="C129" s="89" t="s">
        <v>464</v>
      </c>
      <c r="D129" s="32" t="s">
        <v>5</v>
      </c>
      <c r="E129" s="33" t="s">
        <v>16</v>
      </c>
      <c r="F129" s="34"/>
      <c r="G129" s="64"/>
      <c r="H129" s="30" t="s">
        <v>24</v>
      </c>
      <c r="I129" s="30" t="s">
        <v>16</v>
      </c>
      <c r="J129" s="33" t="s">
        <v>24</v>
      </c>
      <c r="K129" s="74"/>
      <c r="L129" s="75"/>
    </row>
    <row r="130" spans="1:12" x14ac:dyDescent="0.35">
      <c r="A130" s="1"/>
      <c r="B130" s="30" t="s">
        <v>154</v>
      </c>
      <c r="C130" s="89" t="s">
        <v>465</v>
      </c>
      <c r="D130" s="32" t="s">
        <v>5</v>
      </c>
      <c r="E130" s="33" t="s">
        <v>16</v>
      </c>
      <c r="F130" s="34"/>
      <c r="G130" s="64"/>
      <c r="H130" s="30" t="s">
        <v>24</v>
      </c>
      <c r="I130" s="30" t="s">
        <v>16</v>
      </c>
      <c r="J130" s="33" t="s">
        <v>24</v>
      </c>
      <c r="K130" s="74"/>
      <c r="L130" s="75"/>
    </row>
    <row r="131" spans="1:12" x14ac:dyDescent="0.35">
      <c r="A131" s="1"/>
      <c r="B131" s="30" t="s">
        <v>156</v>
      </c>
      <c r="C131" s="89" t="s">
        <v>466</v>
      </c>
      <c r="D131" s="32" t="s">
        <v>5</v>
      </c>
      <c r="E131" s="33" t="s">
        <v>16</v>
      </c>
      <c r="F131" s="34"/>
      <c r="G131" s="64"/>
      <c r="H131" s="30" t="s">
        <v>24</v>
      </c>
      <c r="I131" s="30" t="s">
        <v>16</v>
      </c>
      <c r="J131" s="33" t="s">
        <v>24</v>
      </c>
      <c r="K131" s="74"/>
      <c r="L131" s="75"/>
    </row>
    <row r="132" spans="1:12" x14ac:dyDescent="0.35">
      <c r="A132" s="1"/>
      <c r="B132" s="30" t="s">
        <v>158</v>
      </c>
      <c r="C132" s="89" t="s">
        <v>467</v>
      </c>
      <c r="D132" s="32" t="s">
        <v>5</v>
      </c>
      <c r="E132" s="33" t="s">
        <v>16</v>
      </c>
      <c r="F132" s="34"/>
      <c r="G132" s="64"/>
      <c r="H132" s="30" t="s">
        <v>24</v>
      </c>
      <c r="I132" s="30" t="s">
        <v>16</v>
      </c>
      <c r="J132" s="33" t="s">
        <v>24</v>
      </c>
      <c r="K132" s="74"/>
      <c r="L132" s="75"/>
    </row>
    <row r="133" spans="1:12" x14ac:dyDescent="0.35">
      <c r="A133" s="1"/>
      <c r="B133" s="30" t="s">
        <v>159</v>
      </c>
      <c r="C133" s="34" t="s">
        <v>153</v>
      </c>
      <c r="D133" s="32" t="s">
        <v>5</v>
      </c>
      <c r="E133" s="33" t="str">
        <f t="shared" si="11"/>
        <v>K.O.</v>
      </c>
      <c r="F133" s="34"/>
      <c r="G133" s="64"/>
      <c r="H133" s="30" t="str">
        <f t="shared" si="12"/>
        <v>n.v.t.</v>
      </c>
      <c r="I133" s="30" t="str">
        <f t="shared" si="13"/>
        <v>K.O.</v>
      </c>
      <c r="J133" s="33" t="str">
        <f t="shared" ref="J133:J143" si="15">IF(E133=$G$7,"n.v.t.",I133/$H$155)</f>
        <v>n.v.t.</v>
      </c>
      <c r="K133" s="74"/>
      <c r="L133" s="75"/>
    </row>
    <row r="134" spans="1:12" ht="65" x14ac:dyDescent="0.35">
      <c r="A134" s="1"/>
      <c r="B134" s="30" t="s">
        <v>161</v>
      </c>
      <c r="C134" s="34" t="s">
        <v>155</v>
      </c>
      <c r="D134" s="32" t="s">
        <v>11</v>
      </c>
      <c r="E134" s="33">
        <f t="shared" si="11"/>
        <v>1</v>
      </c>
      <c r="F134" s="34"/>
      <c r="G134" s="64"/>
      <c r="H134" s="30">
        <f t="shared" si="12"/>
        <v>100</v>
      </c>
      <c r="I134" s="30">
        <f t="shared" si="13"/>
        <v>0</v>
      </c>
      <c r="J134" s="33">
        <f t="shared" si="15"/>
        <v>0</v>
      </c>
      <c r="K134" s="74"/>
      <c r="L134" s="75"/>
    </row>
    <row r="135" spans="1:12" ht="26" x14ac:dyDescent="0.35">
      <c r="A135" s="1"/>
      <c r="B135" s="30" t="s">
        <v>163</v>
      </c>
      <c r="C135" s="34" t="s">
        <v>157</v>
      </c>
      <c r="D135" s="32" t="s">
        <v>5</v>
      </c>
      <c r="E135" s="33" t="str">
        <f t="shared" si="11"/>
        <v>K.O.</v>
      </c>
      <c r="F135" s="34"/>
      <c r="G135" s="64"/>
      <c r="H135" s="30" t="str">
        <f t="shared" si="12"/>
        <v>n.v.t.</v>
      </c>
      <c r="I135" s="30" t="str">
        <f t="shared" si="13"/>
        <v>K.O.</v>
      </c>
      <c r="J135" s="33" t="str">
        <f t="shared" si="15"/>
        <v>n.v.t.</v>
      </c>
      <c r="K135" s="74"/>
      <c r="L135" s="75"/>
    </row>
    <row r="136" spans="1:12" ht="26" x14ac:dyDescent="0.35">
      <c r="A136" s="1"/>
      <c r="B136" s="30" t="s">
        <v>165</v>
      </c>
      <c r="C136" s="92" t="s">
        <v>519</v>
      </c>
      <c r="D136" s="32" t="s">
        <v>5</v>
      </c>
      <c r="E136" s="33" t="str">
        <f t="shared" si="11"/>
        <v>K.O.</v>
      </c>
      <c r="F136" s="34"/>
      <c r="G136" s="64"/>
      <c r="H136" s="30" t="str">
        <f t="shared" si="12"/>
        <v>n.v.t.</v>
      </c>
      <c r="I136" s="30" t="str">
        <f t="shared" si="13"/>
        <v>K.O.</v>
      </c>
      <c r="J136" s="33" t="str">
        <f t="shared" si="15"/>
        <v>n.v.t.</v>
      </c>
      <c r="K136" s="74"/>
      <c r="L136" s="75"/>
    </row>
    <row r="137" spans="1:12" ht="39" x14ac:dyDescent="0.35">
      <c r="A137" s="1"/>
      <c r="B137" s="30" t="s">
        <v>167</v>
      </c>
      <c r="C137" s="34" t="s">
        <v>160</v>
      </c>
      <c r="D137" s="32" t="s">
        <v>5</v>
      </c>
      <c r="E137" s="33" t="str">
        <f t="shared" si="11"/>
        <v>K.O.</v>
      </c>
      <c r="F137" s="34"/>
      <c r="G137" s="64"/>
      <c r="H137" s="30" t="str">
        <f t="shared" si="12"/>
        <v>n.v.t.</v>
      </c>
      <c r="I137" s="30" t="str">
        <f t="shared" si="13"/>
        <v>K.O.</v>
      </c>
      <c r="J137" s="33" t="str">
        <f t="shared" si="15"/>
        <v>n.v.t.</v>
      </c>
      <c r="K137" s="74"/>
      <c r="L137" s="75"/>
    </row>
    <row r="138" spans="1:12" ht="39" x14ac:dyDescent="0.35">
      <c r="A138" s="1"/>
      <c r="B138" s="30" t="s">
        <v>169</v>
      </c>
      <c r="C138" s="34" t="s">
        <v>162</v>
      </c>
      <c r="D138" s="32" t="s">
        <v>5</v>
      </c>
      <c r="E138" s="33" t="str">
        <f t="shared" si="11"/>
        <v>K.O.</v>
      </c>
      <c r="F138" s="34"/>
      <c r="G138" s="64"/>
      <c r="H138" s="30" t="str">
        <f t="shared" si="12"/>
        <v>n.v.t.</v>
      </c>
      <c r="I138" s="30" t="str">
        <f t="shared" si="13"/>
        <v>K.O.</v>
      </c>
      <c r="J138" s="33" t="str">
        <f t="shared" si="15"/>
        <v>n.v.t.</v>
      </c>
      <c r="K138" s="74"/>
      <c r="L138" s="75"/>
    </row>
    <row r="139" spans="1:12" ht="78" x14ac:dyDescent="0.35">
      <c r="A139" s="1"/>
      <c r="B139" s="30" t="s">
        <v>171</v>
      </c>
      <c r="C139" s="34" t="s">
        <v>164</v>
      </c>
      <c r="D139" s="32" t="s">
        <v>5</v>
      </c>
      <c r="E139" s="33" t="str">
        <f t="shared" si="11"/>
        <v>K.O.</v>
      </c>
      <c r="F139" s="34"/>
      <c r="G139" s="64"/>
      <c r="H139" s="30" t="str">
        <f t="shared" si="12"/>
        <v>n.v.t.</v>
      </c>
      <c r="I139" s="30" t="str">
        <f t="shared" si="13"/>
        <v>K.O.</v>
      </c>
      <c r="J139" s="33" t="str">
        <f t="shared" si="15"/>
        <v>n.v.t.</v>
      </c>
      <c r="K139" s="74"/>
      <c r="L139" s="75"/>
    </row>
    <row r="140" spans="1:12" ht="26" x14ac:dyDescent="0.35">
      <c r="A140" s="1"/>
      <c r="B140" s="30" t="s">
        <v>173</v>
      </c>
      <c r="C140" s="34" t="s">
        <v>166</v>
      </c>
      <c r="D140" s="32" t="s">
        <v>12</v>
      </c>
      <c r="E140" s="33">
        <f t="shared" si="11"/>
        <v>0.3</v>
      </c>
      <c r="F140" s="34"/>
      <c r="G140" s="64"/>
      <c r="H140" s="30">
        <f t="shared" si="12"/>
        <v>30</v>
      </c>
      <c r="I140" s="30">
        <f t="shared" si="13"/>
        <v>0</v>
      </c>
      <c r="J140" s="33">
        <f t="shared" si="15"/>
        <v>0</v>
      </c>
      <c r="K140" s="74"/>
      <c r="L140" s="75"/>
    </row>
    <row r="141" spans="1:12" ht="26" x14ac:dyDescent="0.35">
      <c r="A141" s="1"/>
      <c r="B141" s="30" t="s">
        <v>175</v>
      </c>
      <c r="C141" s="93" t="s">
        <v>168</v>
      </c>
      <c r="D141" s="32" t="s">
        <v>5</v>
      </c>
      <c r="E141" s="33" t="str">
        <f t="shared" si="11"/>
        <v>K.O.</v>
      </c>
      <c r="F141" s="34"/>
      <c r="G141" s="64"/>
      <c r="H141" s="30" t="str">
        <f t="shared" si="12"/>
        <v>n.v.t.</v>
      </c>
      <c r="I141" s="30" t="str">
        <f>IF(E141=$G$7,IF(G141=$G$16,"IN",$G$7),(G141/$G$16)*#REF!)</f>
        <v>K.O.</v>
      </c>
      <c r="J141" s="33" t="str">
        <f t="shared" si="15"/>
        <v>n.v.t.</v>
      </c>
      <c r="K141" s="74"/>
      <c r="L141" s="75"/>
    </row>
    <row r="142" spans="1:12" ht="26" x14ac:dyDescent="0.35">
      <c r="A142" s="1"/>
      <c r="B142" s="30" t="s">
        <v>177</v>
      </c>
      <c r="C142" s="93" t="s">
        <v>170</v>
      </c>
      <c r="D142" s="32" t="s">
        <v>12</v>
      </c>
      <c r="E142" s="33">
        <v>0.3</v>
      </c>
      <c r="F142" s="34"/>
      <c r="G142" s="64"/>
      <c r="H142" s="30">
        <f t="shared" si="12"/>
        <v>30</v>
      </c>
      <c r="I142" s="30">
        <f t="shared" si="13"/>
        <v>0</v>
      </c>
      <c r="J142" s="33">
        <f t="shared" si="15"/>
        <v>0</v>
      </c>
      <c r="K142" s="81"/>
      <c r="L142" s="82"/>
    </row>
    <row r="143" spans="1:12" ht="39" x14ac:dyDescent="0.35">
      <c r="A143" s="1"/>
      <c r="B143" s="30" t="s">
        <v>179</v>
      </c>
      <c r="C143" s="93" t="s">
        <v>172</v>
      </c>
      <c r="D143" s="32" t="s">
        <v>12</v>
      </c>
      <c r="E143" s="33">
        <v>0.3</v>
      </c>
      <c r="F143" s="34"/>
      <c r="G143" s="64"/>
      <c r="H143" s="30">
        <f t="shared" si="12"/>
        <v>30</v>
      </c>
      <c r="I143" s="30">
        <f t="shared" si="13"/>
        <v>0</v>
      </c>
      <c r="J143" s="33">
        <f t="shared" si="15"/>
        <v>0</v>
      </c>
      <c r="K143" s="81"/>
      <c r="L143" s="82"/>
    </row>
    <row r="144" spans="1:12" x14ac:dyDescent="0.35">
      <c r="A144" s="1"/>
      <c r="B144" s="30" t="s">
        <v>181</v>
      </c>
      <c r="C144" s="93" t="s">
        <v>174</v>
      </c>
      <c r="D144" s="32" t="s">
        <v>5</v>
      </c>
      <c r="E144" s="33" t="s">
        <v>16</v>
      </c>
      <c r="F144" s="34"/>
      <c r="G144" s="64"/>
      <c r="H144" s="30" t="s">
        <v>24</v>
      </c>
      <c r="I144" s="126" t="s">
        <v>568</v>
      </c>
      <c r="J144" s="33" t="s">
        <v>24</v>
      </c>
      <c r="K144" s="81"/>
      <c r="L144" s="82"/>
    </row>
    <row r="145" spans="1:12" ht="26" x14ac:dyDescent="0.35">
      <c r="A145" s="1"/>
      <c r="B145" s="30" t="s">
        <v>183</v>
      </c>
      <c r="C145" s="93" t="s">
        <v>176</v>
      </c>
      <c r="D145" s="32" t="s">
        <v>5</v>
      </c>
      <c r="E145" s="33" t="s">
        <v>16</v>
      </c>
      <c r="F145" s="34"/>
      <c r="G145" s="64"/>
      <c r="H145" s="30" t="s">
        <v>24</v>
      </c>
      <c r="I145" s="126" t="s">
        <v>568</v>
      </c>
      <c r="J145" s="33" t="s">
        <v>24</v>
      </c>
      <c r="K145" s="81"/>
      <c r="L145" s="82"/>
    </row>
    <row r="146" spans="1:12" ht="29.25" customHeight="1" x14ac:dyDescent="0.35">
      <c r="A146" s="1"/>
      <c r="B146" s="30" t="s">
        <v>185</v>
      </c>
      <c r="C146" s="93" t="s">
        <v>178</v>
      </c>
      <c r="D146" s="32" t="s">
        <v>5</v>
      </c>
      <c r="E146" s="33" t="s">
        <v>16</v>
      </c>
      <c r="F146" s="34"/>
      <c r="G146" s="64"/>
      <c r="H146" s="30" t="s">
        <v>24</v>
      </c>
      <c r="I146" s="126" t="s">
        <v>568</v>
      </c>
      <c r="J146" s="33" t="s">
        <v>24</v>
      </c>
      <c r="K146" s="81"/>
      <c r="L146" s="82"/>
    </row>
    <row r="147" spans="1:12" ht="26" x14ac:dyDescent="0.35">
      <c r="A147" s="1"/>
      <c r="B147" s="30" t="s">
        <v>187</v>
      </c>
      <c r="C147" s="93" t="s">
        <v>180</v>
      </c>
      <c r="D147" s="32" t="s">
        <v>5</v>
      </c>
      <c r="E147" s="33" t="s">
        <v>16</v>
      </c>
      <c r="F147" s="34"/>
      <c r="G147" s="64"/>
      <c r="H147" s="30" t="s">
        <v>24</v>
      </c>
      <c r="I147" s="126" t="s">
        <v>568</v>
      </c>
      <c r="J147" s="33" t="s">
        <v>24</v>
      </c>
      <c r="K147" s="81"/>
      <c r="L147" s="82"/>
    </row>
    <row r="148" spans="1:12" x14ac:dyDescent="0.35">
      <c r="A148" s="1"/>
      <c r="B148" s="30" t="s">
        <v>189</v>
      </c>
      <c r="C148" s="93" t="s">
        <v>182</v>
      </c>
      <c r="D148" s="32" t="s">
        <v>5</v>
      </c>
      <c r="E148" s="33" t="s">
        <v>16</v>
      </c>
      <c r="F148" s="34"/>
      <c r="G148" s="64"/>
      <c r="H148" s="30" t="s">
        <v>24</v>
      </c>
      <c r="I148" s="126" t="s">
        <v>568</v>
      </c>
      <c r="J148" s="33" t="s">
        <v>24</v>
      </c>
      <c r="K148" s="81"/>
      <c r="L148" s="82"/>
    </row>
    <row r="149" spans="1:12" ht="39" x14ac:dyDescent="0.35">
      <c r="A149" s="1"/>
      <c r="B149" s="30" t="s">
        <v>191</v>
      </c>
      <c r="C149" s="93" t="s">
        <v>184</v>
      </c>
      <c r="D149" s="32" t="s">
        <v>5</v>
      </c>
      <c r="E149" s="33" t="s">
        <v>16</v>
      </c>
      <c r="F149" s="34"/>
      <c r="G149" s="64"/>
      <c r="H149" s="30" t="s">
        <v>24</v>
      </c>
      <c r="I149" s="126" t="s">
        <v>568</v>
      </c>
      <c r="J149" s="33" t="s">
        <v>24</v>
      </c>
      <c r="K149" s="81"/>
      <c r="L149" s="82"/>
    </row>
    <row r="150" spans="1:12" x14ac:dyDescent="0.35">
      <c r="A150" s="1"/>
      <c r="B150" s="30" t="s">
        <v>193</v>
      </c>
      <c r="C150" s="93" t="s">
        <v>186</v>
      </c>
      <c r="D150" s="32" t="s">
        <v>5</v>
      </c>
      <c r="E150" s="33" t="s">
        <v>16</v>
      </c>
      <c r="F150" s="34"/>
      <c r="G150" s="64"/>
      <c r="H150" s="30" t="s">
        <v>24</v>
      </c>
      <c r="I150" s="126" t="s">
        <v>568</v>
      </c>
      <c r="J150" s="33" t="s">
        <v>24</v>
      </c>
      <c r="K150" s="81"/>
      <c r="L150" s="82"/>
    </row>
    <row r="151" spans="1:12" ht="39" x14ac:dyDescent="0.35">
      <c r="A151" s="1"/>
      <c r="B151" s="30" t="s">
        <v>468</v>
      </c>
      <c r="C151" s="93" t="s">
        <v>188</v>
      </c>
      <c r="D151" s="32" t="s">
        <v>12</v>
      </c>
      <c r="E151" s="33">
        <v>0.3</v>
      </c>
      <c r="F151" s="34"/>
      <c r="G151" s="64"/>
      <c r="H151" s="30">
        <f t="shared" ref="H151:H153" si="16">IF(E151=$G$7,"n.v.t.",E151*$H$8)</f>
        <v>30</v>
      </c>
      <c r="I151" s="30">
        <f t="shared" ref="I151" si="17">IF(E151=$G$7,IF(G151=$G$16,"IN",$G$7),(G151/$G$16)*H151)</f>
        <v>0</v>
      </c>
      <c r="J151" s="33">
        <f t="shared" ref="J151:J153" si="18">IF(E151=$G$7,"n.v.t.",I151/$H$155)</f>
        <v>0</v>
      </c>
      <c r="K151" s="81"/>
      <c r="L151" s="82"/>
    </row>
    <row r="152" spans="1:12" ht="26" x14ac:dyDescent="0.35">
      <c r="A152" s="1"/>
      <c r="B152" s="30" t="s">
        <v>469</v>
      </c>
      <c r="C152" s="93" t="s">
        <v>190</v>
      </c>
      <c r="D152" s="32" t="s">
        <v>5</v>
      </c>
      <c r="E152" s="33" t="s">
        <v>16</v>
      </c>
      <c r="F152" s="34"/>
      <c r="G152" s="64"/>
      <c r="H152" s="30" t="s">
        <v>24</v>
      </c>
      <c r="I152" s="126" t="s">
        <v>568</v>
      </c>
      <c r="J152" s="33" t="s">
        <v>24</v>
      </c>
      <c r="K152" s="81"/>
      <c r="L152" s="82"/>
    </row>
    <row r="153" spans="1:12" ht="26" x14ac:dyDescent="0.35">
      <c r="A153" s="1"/>
      <c r="B153" s="30" t="s">
        <v>470</v>
      </c>
      <c r="C153" s="93" t="s">
        <v>192</v>
      </c>
      <c r="D153" s="32" t="s">
        <v>12</v>
      </c>
      <c r="E153" s="33">
        <v>0.3</v>
      </c>
      <c r="F153" s="34"/>
      <c r="G153" s="64"/>
      <c r="H153" s="30">
        <f t="shared" si="16"/>
        <v>30</v>
      </c>
      <c r="I153" s="30">
        <f t="shared" ref="I153" si="19">IF(E153=$G$7,IF(G153=$G$16,"IN",$G$7),(G153/$G$16)*H153)</f>
        <v>0</v>
      </c>
      <c r="J153" s="33">
        <f t="shared" si="18"/>
        <v>0</v>
      </c>
      <c r="K153" s="81"/>
      <c r="L153" s="82"/>
    </row>
    <row r="154" spans="1:12" ht="52" x14ac:dyDescent="0.35">
      <c r="A154" s="1"/>
      <c r="B154" s="30" t="s">
        <v>471</v>
      </c>
      <c r="C154" s="93" t="s">
        <v>538</v>
      </c>
      <c r="D154" s="32" t="s">
        <v>5</v>
      </c>
      <c r="E154" s="33" t="s">
        <v>16</v>
      </c>
      <c r="F154" s="34"/>
      <c r="G154" s="64"/>
      <c r="H154" s="30" t="s">
        <v>24</v>
      </c>
      <c r="I154" s="126" t="s">
        <v>568</v>
      </c>
      <c r="J154" s="33" t="s">
        <v>24</v>
      </c>
      <c r="K154" s="81"/>
      <c r="L154" s="82"/>
    </row>
    <row r="155" spans="1:12" ht="15" thickBot="1" x14ac:dyDescent="0.4">
      <c r="A155" s="1"/>
      <c r="B155" s="35"/>
      <c r="C155" s="142" t="s">
        <v>14</v>
      </c>
      <c r="D155" s="142"/>
      <c r="E155" s="142"/>
      <c r="F155" s="142"/>
      <c r="G155" s="35"/>
      <c r="H155" s="36">
        <f>SUM(H122:H141)</f>
        <v>330</v>
      </c>
      <c r="I155" s="37">
        <f>SUM(I122:I154)</f>
        <v>0</v>
      </c>
      <c r="J155" s="69">
        <f>IF(I155=$G$7,"n.v.t.",I155/H155)</f>
        <v>0</v>
      </c>
      <c r="K155" s="76"/>
      <c r="L155" s="77"/>
    </row>
    <row r="156" spans="1:12" x14ac:dyDescent="0.35">
      <c r="A156" s="1"/>
      <c r="B156" s="1"/>
      <c r="C156" s="1"/>
      <c r="D156" s="1"/>
      <c r="E156" s="1"/>
      <c r="F156" s="1"/>
      <c r="G156" s="1"/>
      <c r="H156" s="1"/>
      <c r="I156" s="1"/>
      <c r="J156" s="1"/>
      <c r="K156" s="1"/>
      <c r="L156" s="1"/>
    </row>
    <row r="157" spans="1:12" x14ac:dyDescent="0.35">
      <c r="A157" s="1"/>
      <c r="B157" s="1"/>
      <c r="C157" s="1"/>
      <c r="D157" s="1"/>
      <c r="E157" s="1"/>
      <c r="F157" s="1"/>
      <c r="G157" s="1"/>
      <c r="H157" s="1"/>
      <c r="I157" s="1"/>
      <c r="J157" s="1"/>
      <c r="K157" s="1"/>
      <c r="L157" s="1"/>
    </row>
    <row r="158" spans="1:12" x14ac:dyDescent="0.35">
      <c r="A158" s="19"/>
      <c r="B158" s="56" t="s">
        <v>194</v>
      </c>
      <c r="C158" s="25"/>
      <c r="D158" s="25"/>
      <c r="E158" s="25"/>
      <c r="F158" s="25"/>
      <c r="G158" s="25"/>
      <c r="H158" s="25"/>
      <c r="I158" s="25"/>
      <c r="J158" s="26"/>
      <c r="K158" s="25"/>
      <c r="L158" s="26"/>
    </row>
    <row r="159" spans="1:12" ht="26.5" thickBot="1" x14ac:dyDescent="0.4">
      <c r="A159" s="19"/>
      <c r="B159" s="58" t="s">
        <v>1</v>
      </c>
      <c r="C159" s="58" t="s">
        <v>2</v>
      </c>
      <c r="D159" s="59" t="s">
        <v>3</v>
      </c>
      <c r="E159" s="59" t="s">
        <v>7</v>
      </c>
      <c r="F159" s="59" t="s">
        <v>0</v>
      </c>
      <c r="G159" s="59" t="s">
        <v>8</v>
      </c>
      <c r="H159" s="59" t="s">
        <v>9</v>
      </c>
      <c r="I159" s="60" t="s">
        <v>13</v>
      </c>
      <c r="J159" s="59" t="s">
        <v>15</v>
      </c>
      <c r="K159" s="70" t="s">
        <v>36</v>
      </c>
      <c r="L159" s="71" t="s">
        <v>37</v>
      </c>
    </row>
    <row r="160" spans="1:12" x14ac:dyDescent="0.35">
      <c r="A160" s="1"/>
      <c r="B160" s="30" t="s">
        <v>195</v>
      </c>
      <c r="C160" s="92" t="s">
        <v>539</v>
      </c>
      <c r="D160" s="32" t="s">
        <v>5</v>
      </c>
      <c r="E160" s="33" t="str">
        <f t="shared" ref="E160:E166" si="20">IF(D160="",,VLOOKUP(D160,$B$7:$G$10,6,FALSE))</f>
        <v>K.O.</v>
      </c>
      <c r="F160" s="34"/>
      <c r="G160" s="64"/>
      <c r="H160" s="30" t="str">
        <f t="shared" ref="H160:H166" si="21">IF(E160=$G$7,"n.v.t.",E160*$H$8)</f>
        <v>n.v.t.</v>
      </c>
      <c r="I160" s="30" t="str">
        <f t="shared" ref="I160:I166" si="22">IF(E160=$G$7,IF(G160=$G$16,"IN",$G$7),(G160/$G$16)*H160)</f>
        <v>K.O.</v>
      </c>
      <c r="J160" s="33" t="str">
        <f t="shared" ref="J160:J165" si="23">IF(E160=$G$7,"n.v.t.",I160/$H$167)</f>
        <v>n.v.t.</v>
      </c>
      <c r="K160" s="78"/>
      <c r="L160" s="79"/>
    </row>
    <row r="161" spans="1:12" ht="26" x14ac:dyDescent="0.35">
      <c r="A161" s="1"/>
      <c r="B161" s="30" t="s">
        <v>196</v>
      </c>
      <c r="C161" s="92" t="s">
        <v>197</v>
      </c>
      <c r="D161" s="32" t="s">
        <v>5</v>
      </c>
      <c r="E161" s="33" t="str">
        <f t="shared" si="20"/>
        <v>K.O.</v>
      </c>
      <c r="F161" s="34"/>
      <c r="G161" s="64"/>
      <c r="H161" s="30" t="str">
        <f t="shared" si="21"/>
        <v>n.v.t.</v>
      </c>
      <c r="I161" s="30" t="str">
        <f t="shared" si="22"/>
        <v>K.O.</v>
      </c>
      <c r="J161" s="33" t="str">
        <f t="shared" si="23"/>
        <v>n.v.t.</v>
      </c>
      <c r="K161" s="74"/>
      <c r="L161" s="75"/>
    </row>
    <row r="162" spans="1:12" ht="39" x14ac:dyDescent="0.35">
      <c r="A162" s="1"/>
      <c r="B162" s="30" t="s">
        <v>198</v>
      </c>
      <c r="C162" s="92" t="s">
        <v>199</v>
      </c>
      <c r="D162" s="32" t="s">
        <v>12</v>
      </c>
      <c r="E162" s="33">
        <f t="shared" si="20"/>
        <v>0.3</v>
      </c>
      <c r="F162" s="34"/>
      <c r="G162" s="64"/>
      <c r="H162" s="30">
        <f t="shared" si="21"/>
        <v>30</v>
      </c>
      <c r="I162" s="30">
        <f t="shared" si="22"/>
        <v>0</v>
      </c>
      <c r="J162" s="33">
        <f t="shared" ref="J162:J163" si="24">IF(E162=$G$7,"n.v.t.",I162/$H$155)</f>
        <v>0</v>
      </c>
      <c r="K162" s="74"/>
      <c r="L162" s="75"/>
    </row>
    <row r="163" spans="1:12" ht="26" x14ac:dyDescent="0.35">
      <c r="A163" s="1"/>
      <c r="B163" s="30" t="s">
        <v>200</v>
      </c>
      <c r="C163" s="92" t="s">
        <v>201</v>
      </c>
      <c r="D163" s="32" t="s">
        <v>12</v>
      </c>
      <c r="E163" s="33">
        <f t="shared" si="20"/>
        <v>0.3</v>
      </c>
      <c r="F163" s="34"/>
      <c r="G163" s="64"/>
      <c r="H163" s="30">
        <f t="shared" si="21"/>
        <v>30</v>
      </c>
      <c r="I163" s="30">
        <f t="shared" si="22"/>
        <v>0</v>
      </c>
      <c r="J163" s="33">
        <f t="shared" si="24"/>
        <v>0</v>
      </c>
      <c r="K163" s="74"/>
      <c r="L163" s="75"/>
    </row>
    <row r="164" spans="1:12" ht="26" x14ac:dyDescent="0.35">
      <c r="A164" s="1"/>
      <c r="B164" s="30" t="s">
        <v>202</v>
      </c>
      <c r="C164" s="92" t="s">
        <v>203</v>
      </c>
      <c r="D164" s="32" t="s">
        <v>5</v>
      </c>
      <c r="E164" s="33" t="str">
        <f t="shared" si="20"/>
        <v>K.O.</v>
      </c>
      <c r="F164" s="34"/>
      <c r="G164" s="64"/>
      <c r="H164" s="30" t="str">
        <f t="shared" si="21"/>
        <v>n.v.t.</v>
      </c>
      <c r="I164" s="30" t="str">
        <f t="shared" si="22"/>
        <v>K.O.</v>
      </c>
      <c r="J164" s="33" t="str">
        <f t="shared" si="23"/>
        <v>n.v.t.</v>
      </c>
      <c r="K164" s="74"/>
      <c r="L164" s="75"/>
    </row>
    <row r="165" spans="1:12" ht="26" x14ac:dyDescent="0.35">
      <c r="A165" s="1"/>
      <c r="B165" s="30" t="s">
        <v>204</v>
      </c>
      <c r="C165" s="92" t="s">
        <v>205</v>
      </c>
      <c r="D165" s="32" t="s">
        <v>5</v>
      </c>
      <c r="E165" s="33" t="str">
        <f t="shared" si="20"/>
        <v>K.O.</v>
      </c>
      <c r="F165" s="34"/>
      <c r="G165" s="64"/>
      <c r="H165" s="30" t="str">
        <f t="shared" si="21"/>
        <v>n.v.t.</v>
      </c>
      <c r="I165" s="30" t="str">
        <f t="shared" si="22"/>
        <v>K.O.</v>
      </c>
      <c r="J165" s="33" t="str">
        <f t="shared" si="23"/>
        <v>n.v.t.</v>
      </c>
      <c r="K165" s="74"/>
      <c r="L165" s="75"/>
    </row>
    <row r="166" spans="1:12" ht="39" x14ac:dyDescent="0.35">
      <c r="A166" s="1"/>
      <c r="B166" s="30" t="s">
        <v>206</v>
      </c>
      <c r="C166" s="92" t="s">
        <v>207</v>
      </c>
      <c r="D166" s="32" t="s">
        <v>12</v>
      </c>
      <c r="E166" s="33">
        <f t="shared" si="20"/>
        <v>0.3</v>
      </c>
      <c r="F166" s="34"/>
      <c r="G166" s="64"/>
      <c r="H166" s="30">
        <f t="shared" si="21"/>
        <v>30</v>
      </c>
      <c r="I166" s="30">
        <f t="shared" si="22"/>
        <v>0</v>
      </c>
      <c r="J166" s="33">
        <f t="shared" ref="J166" si="25">IF(E166=$G$7,"n.v.t.",I166/$H$155)</f>
        <v>0</v>
      </c>
      <c r="K166" s="74"/>
      <c r="L166" s="75"/>
    </row>
    <row r="167" spans="1:12" ht="15" thickBot="1" x14ac:dyDescent="0.4">
      <c r="A167" s="1"/>
      <c r="B167" s="35"/>
      <c r="C167" s="142" t="s">
        <v>14</v>
      </c>
      <c r="D167" s="142"/>
      <c r="E167" s="142"/>
      <c r="F167" s="142"/>
      <c r="G167" s="35"/>
      <c r="H167" s="36">
        <f>SUM(H160:H166)</f>
        <v>90</v>
      </c>
      <c r="I167" s="37">
        <f>SUM(I160:I166)</f>
        <v>0</v>
      </c>
      <c r="J167" s="69">
        <f>IF(I167=$G$7,"n.v.t.",I167/H167)</f>
        <v>0</v>
      </c>
      <c r="K167" s="76"/>
      <c r="L167" s="77"/>
    </row>
    <row r="168" spans="1:12" x14ac:dyDescent="0.35">
      <c r="A168" s="1"/>
      <c r="B168" s="1"/>
      <c r="C168" s="1"/>
      <c r="D168" s="1"/>
      <c r="E168" s="1"/>
      <c r="F168" s="1"/>
      <c r="G168" s="1"/>
      <c r="H168" s="1"/>
      <c r="I168" s="1"/>
      <c r="J168" s="1"/>
      <c r="K168" s="1"/>
      <c r="L168" s="1"/>
    </row>
    <row r="169" spans="1:12" x14ac:dyDescent="0.35">
      <c r="A169" s="1"/>
      <c r="B169" s="1"/>
      <c r="C169" s="1"/>
      <c r="D169" s="1"/>
      <c r="E169" s="1"/>
      <c r="F169" s="1"/>
      <c r="G169" s="1"/>
      <c r="H169" s="1"/>
      <c r="I169" s="1"/>
      <c r="J169" s="1"/>
      <c r="K169" s="1"/>
      <c r="L169" s="1"/>
    </row>
    <row r="170" spans="1:12" ht="15" thickBot="1" x14ac:dyDescent="0.4">
      <c r="A170" s="19"/>
      <c r="B170" s="56" t="s">
        <v>235</v>
      </c>
      <c r="C170" s="25"/>
      <c r="D170" s="25"/>
      <c r="E170" s="25"/>
      <c r="F170" s="25"/>
      <c r="G170" s="25"/>
      <c r="H170" s="25"/>
      <c r="I170" s="25"/>
      <c r="J170" s="26"/>
      <c r="K170" s="25"/>
      <c r="L170" s="26"/>
    </row>
    <row r="171" spans="1:12" x14ac:dyDescent="0.35">
      <c r="A171" s="19"/>
      <c r="B171" s="57"/>
      <c r="C171" s="27"/>
      <c r="D171" s="27"/>
      <c r="E171" s="27"/>
      <c r="F171" s="27"/>
      <c r="G171" s="27"/>
      <c r="H171" s="27"/>
      <c r="I171" s="27"/>
      <c r="J171" s="68"/>
      <c r="K171" s="134" t="s">
        <v>35</v>
      </c>
      <c r="L171" s="135"/>
    </row>
    <row r="172" spans="1:12" ht="26.5" thickBot="1" x14ac:dyDescent="0.4">
      <c r="A172" s="19"/>
      <c r="B172" s="58" t="s">
        <v>1</v>
      </c>
      <c r="C172" s="58" t="s">
        <v>2</v>
      </c>
      <c r="D172" s="59" t="s">
        <v>3</v>
      </c>
      <c r="E172" s="59" t="s">
        <v>7</v>
      </c>
      <c r="F172" s="59" t="s">
        <v>0</v>
      </c>
      <c r="G172" s="59" t="s">
        <v>8</v>
      </c>
      <c r="H172" s="59" t="s">
        <v>9</v>
      </c>
      <c r="I172" s="60" t="s">
        <v>13</v>
      </c>
      <c r="J172" s="59" t="s">
        <v>15</v>
      </c>
      <c r="K172" s="70" t="s">
        <v>36</v>
      </c>
      <c r="L172" s="71" t="s">
        <v>37</v>
      </c>
    </row>
    <row r="173" spans="1:12" ht="39" x14ac:dyDescent="0.35">
      <c r="A173" s="1"/>
      <c r="B173" s="30" t="s">
        <v>208</v>
      </c>
      <c r="C173" s="92" t="s">
        <v>209</v>
      </c>
      <c r="D173" s="32" t="s">
        <v>5</v>
      </c>
      <c r="E173" s="33" t="str">
        <f>IF(D173="",,VLOOKUP(D173,$B$7:$G$10,6,FALSE))</f>
        <v>K.O.</v>
      </c>
      <c r="F173" s="34"/>
      <c r="G173" s="64"/>
      <c r="H173" s="30" t="str">
        <f>IF(E173=$G$7,"n.v.t.",E173*$H$8)</f>
        <v>n.v.t.</v>
      </c>
      <c r="I173" s="30" t="str">
        <f>IF(E173=$G$7,IF(G173=$G$16,"IN",$G$7),(G173/$G$16)*H173)</f>
        <v>K.O.</v>
      </c>
      <c r="J173" s="33" t="str">
        <f>IF(E173=$G$7,"n.v.t.",I173/$H$167)</f>
        <v>n.v.t.</v>
      </c>
      <c r="K173" s="78"/>
      <c r="L173" s="79"/>
    </row>
    <row r="174" spans="1:12" ht="26" x14ac:dyDescent="0.35">
      <c r="A174" s="1"/>
      <c r="B174" s="30" t="s">
        <v>210</v>
      </c>
      <c r="C174" s="92" t="s">
        <v>211</v>
      </c>
      <c r="D174" s="32" t="s">
        <v>5</v>
      </c>
      <c r="E174" s="33" t="str">
        <f>IF(D174="",,VLOOKUP(D174,$B$7:$G$10,6,FALSE))</f>
        <v>K.O.</v>
      </c>
      <c r="F174" s="34"/>
      <c r="G174" s="64"/>
      <c r="H174" s="30" t="str">
        <f>IF(E174=$G$7,"n.v.t.",E174*$H$8)</f>
        <v>n.v.t.</v>
      </c>
      <c r="I174" s="30" t="str">
        <f>IF(E174=$G$7,IF(G174=$G$16,"IN",$G$7),(G174/$G$16)*H174)</f>
        <v>K.O.</v>
      </c>
      <c r="J174" s="33" t="str">
        <f>IF(E174=$G$7,"n.v.t.",I174/$H$167)</f>
        <v>n.v.t.</v>
      </c>
      <c r="K174" s="74"/>
      <c r="L174" s="75"/>
    </row>
    <row r="175" spans="1:12" x14ac:dyDescent="0.35">
      <c r="A175" s="1"/>
      <c r="B175" s="30" t="s">
        <v>212</v>
      </c>
      <c r="C175" s="92" t="s">
        <v>213</v>
      </c>
      <c r="D175" s="32" t="s">
        <v>5</v>
      </c>
      <c r="E175" s="33" t="str">
        <f>IF(D175="",,VLOOKUP(D175,$B$7:$G$10,6,FALSE))</f>
        <v>K.O.</v>
      </c>
      <c r="F175" s="34"/>
      <c r="G175" s="64"/>
      <c r="H175" s="30" t="str">
        <f>IF(E175=$G$7,"n.v.t.",E175*$H$8)</f>
        <v>n.v.t.</v>
      </c>
      <c r="I175" s="30" t="str">
        <f>IF(E175=$G$7,IF(G175=$G$16,"IN",$G$7),(G175/$G$16)*H175)</f>
        <v>K.O.</v>
      </c>
      <c r="J175" s="33" t="str">
        <f>IF(E175=$G$7,"n.v.t.",I175/$H$167)</f>
        <v>n.v.t.</v>
      </c>
      <c r="K175" s="74"/>
      <c r="L175" s="75"/>
    </row>
    <row r="176" spans="1:12" x14ac:dyDescent="0.35">
      <c r="A176" s="1"/>
      <c r="B176" s="30" t="s">
        <v>214</v>
      </c>
      <c r="C176" s="92" t="s">
        <v>215</v>
      </c>
      <c r="D176" s="32" t="s">
        <v>5</v>
      </c>
      <c r="E176" s="33" t="str">
        <f>IF(D176="",,VLOOKUP(D176,$B$7:$G$10,6,FALSE))</f>
        <v>K.O.</v>
      </c>
      <c r="F176" s="34"/>
      <c r="G176" s="64"/>
      <c r="H176" s="30" t="str">
        <f>IF(E176=$G$7,"n.v.t.",E176*$H$8)</f>
        <v>n.v.t.</v>
      </c>
      <c r="I176" s="30" t="str">
        <f>IF(E176=$G$7,IF(G176=$G$16,"IN",$G$7),(G176/$G$16)*H176)</f>
        <v>K.O.</v>
      </c>
      <c r="J176" s="33" t="str">
        <f>IF(E176=$G$7,"n.v.t.",I176/$H$167)</f>
        <v>n.v.t.</v>
      </c>
      <c r="K176" s="74"/>
      <c r="L176" s="75"/>
    </row>
    <row r="177" spans="1:12" x14ac:dyDescent="0.35">
      <c r="A177" s="1"/>
      <c r="B177" s="30" t="s">
        <v>216</v>
      </c>
      <c r="C177" s="92" t="s">
        <v>217</v>
      </c>
      <c r="D177" s="32" t="s">
        <v>5</v>
      </c>
      <c r="E177" s="33" t="s">
        <v>16</v>
      </c>
      <c r="F177" s="34"/>
      <c r="G177" s="64"/>
      <c r="H177" s="30" t="s">
        <v>24</v>
      </c>
      <c r="I177" s="30" t="s">
        <v>16</v>
      </c>
      <c r="J177" s="33" t="s">
        <v>24</v>
      </c>
      <c r="K177" s="81"/>
      <c r="L177" s="82"/>
    </row>
    <row r="178" spans="1:12" x14ac:dyDescent="0.35">
      <c r="A178" s="1"/>
      <c r="B178" s="30" t="s">
        <v>218</v>
      </c>
      <c r="C178" s="92" t="s">
        <v>219</v>
      </c>
      <c r="D178" s="32" t="s">
        <v>5</v>
      </c>
      <c r="E178" s="33" t="s">
        <v>16</v>
      </c>
      <c r="F178" s="34"/>
      <c r="G178" s="64"/>
      <c r="H178" s="30" t="s">
        <v>24</v>
      </c>
      <c r="I178" s="30" t="s">
        <v>16</v>
      </c>
      <c r="J178" s="33" t="s">
        <v>24</v>
      </c>
      <c r="K178" s="81"/>
      <c r="L178" s="82"/>
    </row>
    <row r="179" spans="1:12" x14ac:dyDescent="0.35">
      <c r="A179" s="1"/>
      <c r="B179" s="30" t="s">
        <v>220</v>
      </c>
      <c r="C179" s="92" t="s">
        <v>221</v>
      </c>
      <c r="D179" s="32" t="s">
        <v>5</v>
      </c>
      <c r="E179" s="33" t="s">
        <v>16</v>
      </c>
      <c r="F179" s="34"/>
      <c r="G179" s="64"/>
      <c r="H179" s="30" t="s">
        <v>24</v>
      </c>
      <c r="I179" s="30" t="s">
        <v>16</v>
      </c>
      <c r="J179" s="33" t="s">
        <v>24</v>
      </c>
      <c r="K179" s="81"/>
      <c r="L179" s="82"/>
    </row>
    <row r="180" spans="1:12" x14ac:dyDescent="0.35">
      <c r="A180" s="1"/>
      <c r="B180" s="30" t="s">
        <v>222</v>
      </c>
      <c r="C180" s="92" t="s">
        <v>223</v>
      </c>
      <c r="D180" s="32" t="s">
        <v>5</v>
      </c>
      <c r="E180" s="33" t="s">
        <v>16</v>
      </c>
      <c r="F180" s="34"/>
      <c r="G180" s="64"/>
      <c r="H180" s="30" t="s">
        <v>24</v>
      </c>
      <c r="I180" s="30" t="s">
        <v>16</v>
      </c>
      <c r="J180" s="33" t="s">
        <v>24</v>
      </c>
      <c r="K180" s="81"/>
      <c r="L180" s="82"/>
    </row>
    <row r="181" spans="1:12" ht="26" x14ac:dyDescent="0.35">
      <c r="A181" s="1"/>
      <c r="B181" s="30" t="s">
        <v>224</v>
      </c>
      <c r="C181" s="92" t="s">
        <v>225</v>
      </c>
      <c r="D181" s="32" t="s">
        <v>5</v>
      </c>
      <c r="E181" s="33" t="s">
        <v>16</v>
      </c>
      <c r="F181" s="34"/>
      <c r="G181" s="64"/>
      <c r="H181" s="30" t="s">
        <v>24</v>
      </c>
      <c r="I181" s="30" t="s">
        <v>16</v>
      </c>
      <c r="J181" s="33" t="s">
        <v>24</v>
      </c>
      <c r="K181" s="81"/>
      <c r="L181" s="82"/>
    </row>
    <row r="182" spans="1:12" x14ac:dyDescent="0.35">
      <c r="A182" s="1"/>
      <c r="B182" s="30" t="s">
        <v>226</v>
      </c>
      <c r="C182" s="92" t="s">
        <v>227</v>
      </c>
      <c r="D182" s="32" t="s">
        <v>5</v>
      </c>
      <c r="E182" s="33" t="s">
        <v>16</v>
      </c>
      <c r="F182" s="34"/>
      <c r="G182" s="64"/>
      <c r="H182" s="30" t="s">
        <v>24</v>
      </c>
      <c r="I182" s="30" t="s">
        <v>16</v>
      </c>
      <c r="J182" s="33" t="s">
        <v>24</v>
      </c>
      <c r="K182" s="81"/>
      <c r="L182" s="82"/>
    </row>
    <row r="183" spans="1:12" x14ac:dyDescent="0.35">
      <c r="A183" s="1"/>
      <c r="B183" s="30" t="s">
        <v>228</v>
      </c>
      <c r="C183" s="92" t="s">
        <v>229</v>
      </c>
      <c r="D183" s="32" t="s">
        <v>5</v>
      </c>
      <c r="E183" s="33" t="s">
        <v>16</v>
      </c>
      <c r="F183" s="34"/>
      <c r="G183" s="64"/>
      <c r="H183" s="30" t="s">
        <v>24</v>
      </c>
      <c r="I183" s="30" t="s">
        <v>16</v>
      </c>
      <c r="J183" s="33" t="s">
        <v>24</v>
      </c>
      <c r="K183" s="81"/>
      <c r="L183" s="82"/>
    </row>
    <row r="184" spans="1:12" ht="39" x14ac:dyDescent="0.35">
      <c r="A184" s="1"/>
      <c r="B184" s="30" t="s">
        <v>230</v>
      </c>
      <c r="C184" s="92" t="s">
        <v>231</v>
      </c>
      <c r="D184" s="32" t="s">
        <v>5</v>
      </c>
      <c r="E184" s="33" t="s">
        <v>16</v>
      </c>
      <c r="F184" s="34"/>
      <c r="G184" s="64"/>
      <c r="H184" s="30" t="s">
        <v>24</v>
      </c>
      <c r="I184" s="30" t="s">
        <v>16</v>
      </c>
      <c r="J184" s="33" t="s">
        <v>24</v>
      </c>
      <c r="K184" s="81"/>
      <c r="L184" s="82"/>
    </row>
    <row r="185" spans="1:12" ht="91" x14ac:dyDescent="0.35">
      <c r="A185" s="1"/>
      <c r="B185" s="30" t="s">
        <v>232</v>
      </c>
      <c r="C185" s="92" t="s">
        <v>540</v>
      </c>
      <c r="D185" s="32" t="s">
        <v>5</v>
      </c>
      <c r="E185" s="33" t="s">
        <v>16</v>
      </c>
      <c r="F185" s="34"/>
      <c r="G185" s="64"/>
      <c r="H185" s="30" t="s">
        <v>24</v>
      </c>
      <c r="I185" s="30" t="s">
        <v>16</v>
      </c>
      <c r="J185" s="33" t="s">
        <v>24</v>
      </c>
      <c r="K185" s="81"/>
      <c r="L185" s="82"/>
    </row>
    <row r="186" spans="1:12" ht="26" x14ac:dyDescent="0.35">
      <c r="A186" s="1"/>
      <c r="B186" s="30" t="s">
        <v>233</v>
      </c>
      <c r="C186" s="92" t="s">
        <v>520</v>
      </c>
      <c r="D186" s="32" t="s">
        <v>5</v>
      </c>
      <c r="E186" s="33" t="s">
        <v>16</v>
      </c>
      <c r="F186" s="34"/>
      <c r="G186" s="64"/>
      <c r="H186" s="30" t="s">
        <v>24</v>
      </c>
      <c r="I186" s="30" t="s">
        <v>16</v>
      </c>
      <c r="J186" s="33" t="s">
        <v>24</v>
      </c>
      <c r="K186" s="81"/>
      <c r="L186" s="82"/>
    </row>
    <row r="187" spans="1:12" ht="26" x14ac:dyDescent="0.35">
      <c r="A187" s="1"/>
      <c r="B187" s="30" t="s">
        <v>234</v>
      </c>
      <c r="C187" s="92" t="s">
        <v>520</v>
      </c>
      <c r="D187" s="32" t="s">
        <v>5</v>
      </c>
      <c r="E187" s="33" t="s">
        <v>16</v>
      </c>
      <c r="F187" s="34"/>
      <c r="G187" s="64"/>
      <c r="H187" s="30" t="s">
        <v>24</v>
      </c>
      <c r="I187" s="30" t="s">
        <v>16</v>
      </c>
      <c r="J187" s="33" t="s">
        <v>24</v>
      </c>
      <c r="K187" s="81"/>
      <c r="L187" s="82"/>
    </row>
    <row r="188" spans="1:12" ht="15" thickBot="1" x14ac:dyDescent="0.4">
      <c r="A188" s="1"/>
      <c r="B188" s="35"/>
      <c r="C188" s="142" t="s">
        <v>14</v>
      </c>
      <c r="D188" s="142"/>
      <c r="E188" s="142"/>
      <c r="F188" s="142"/>
      <c r="G188" s="35"/>
      <c r="H188" s="37">
        <f>IF(COUNTIF(H172:H187,$G$7)&gt;0,$G$7,SUM(H172:H187))</f>
        <v>0</v>
      </c>
      <c r="I188" s="37" t="str">
        <f>IF(COUNTIF(I173:I176,$G$7)&gt;0,$G$7,SUM(I173:I176))</f>
        <v>K.O.</v>
      </c>
      <c r="J188" s="69" t="str">
        <f>IF(I188=$G$7,"n.v.t.",I188/H188)</f>
        <v>n.v.t.</v>
      </c>
      <c r="K188" s="76"/>
      <c r="L188" s="77"/>
    </row>
    <row r="189" spans="1:12" x14ac:dyDescent="0.35">
      <c r="A189" s="1"/>
      <c r="B189" s="1"/>
      <c r="C189" s="1"/>
      <c r="D189" s="1"/>
      <c r="E189" s="1"/>
      <c r="F189" s="1"/>
      <c r="G189" s="1"/>
      <c r="H189" s="1"/>
      <c r="I189" s="1"/>
      <c r="J189" s="1"/>
      <c r="K189" s="1"/>
      <c r="L189" s="1"/>
    </row>
    <row r="190" spans="1:12" x14ac:dyDescent="0.35">
      <c r="A190" s="1"/>
      <c r="B190" s="1"/>
      <c r="C190" s="1"/>
      <c r="D190" s="1"/>
      <c r="E190" s="1"/>
      <c r="F190" s="1"/>
      <c r="G190" s="1"/>
      <c r="H190" s="1"/>
      <c r="I190" s="1"/>
      <c r="J190" s="1"/>
      <c r="K190" s="1"/>
      <c r="L190" s="1"/>
    </row>
    <row r="191" spans="1:12" ht="15" thickBot="1" x14ac:dyDescent="0.4">
      <c r="A191" s="19"/>
      <c r="B191" s="56" t="s">
        <v>236</v>
      </c>
      <c r="C191" s="25"/>
      <c r="D191" s="25"/>
      <c r="E191" s="25"/>
      <c r="F191" s="25"/>
      <c r="G191" s="25"/>
      <c r="H191" s="25"/>
      <c r="I191" s="25"/>
      <c r="J191" s="26"/>
      <c r="K191" s="25"/>
      <c r="L191" s="26"/>
    </row>
    <row r="192" spans="1:12" x14ac:dyDescent="0.35">
      <c r="A192" s="19"/>
      <c r="B192" s="57"/>
      <c r="C192" s="27"/>
      <c r="D192" s="27"/>
      <c r="E192" s="27"/>
      <c r="F192" s="27"/>
      <c r="G192" s="27"/>
      <c r="H192" s="27"/>
      <c r="I192" s="27"/>
      <c r="J192" s="68"/>
      <c r="K192" s="134" t="s">
        <v>35</v>
      </c>
      <c r="L192" s="135"/>
    </row>
    <row r="193" spans="1:12" ht="26.5" thickBot="1" x14ac:dyDescent="0.4">
      <c r="A193" s="19"/>
      <c r="B193" s="58" t="s">
        <v>1</v>
      </c>
      <c r="C193" s="58" t="s">
        <v>2</v>
      </c>
      <c r="D193" s="59" t="s">
        <v>3</v>
      </c>
      <c r="E193" s="59" t="s">
        <v>7</v>
      </c>
      <c r="F193" s="59" t="s">
        <v>0</v>
      </c>
      <c r="G193" s="59" t="s">
        <v>8</v>
      </c>
      <c r="H193" s="59" t="s">
        <v>9</v>
      </c>
      <c r="I193" s="60" t="s">
        <v>13</v>
      </c>
      <c r="J193" s="59" t="s">
        <v>15</v>
      </c>
      <c r="K193" s="70" t="s">
        <v>36</v>
      </c>
      <c r="L193" s="71" t="s">
        <v>37</v>
      </c>
    </row>
    <row r="194" spans="1:12" ht="26" x14ac:dyDescent="0.35">
      <c r="A194" s="1"/>
      <c r="B194" s="30" t="s">
        <v>237</v>
      </c>
      <c r="C194" s="92" t="s">
        <v>238</v>
      </c>
      <c r="D194" s="32" t="s">
        <v>5</v>
      </c>
      <c r="E194" s="33" t="str">
        <f>IF(D194="",,VLOOKUP(D194,$B$7:$G$10,6,FALSE))</f>
        <v>K.O.</v>
      </c>
      <c r="F194" s="34"/>
      <c r="G194" s="64"/>
      <c r="H194" s="30" t="str">
        <f>IF(E194=$G$7,"n.v.t.",E194*$H$8)</f>
        <v>n.v.t.</v>
      </c>
      <c r="I194" s="30" t="str">
        <f>IF(E194=$G$7,IF(G194=$G$16,"IN",$G$7),(G194/$G$16)*H194)</f>
        <v>K.O.</v>
      </c>
      <c r="J194" s="33" t="str">
        <f>IF(E194=$G$7,"n.v.t.",I194/$H$167)</f>
        <v>n.v.t.</v>
      </c>
      <c r="K194" s="78"/>
      <c r="L194" s="79"/>
    </row>
    <row r="195" spans="1:12" ht="26" x14ac:dyDescent="0.35">
      <c r="A195" s="1"/>
      <c r="B195" s="30" t="s">
        <v>239</v>
      </c>
      <c r="C195" s="92" t="s">
        <v>240</v>
      </c>
      <c r="D195" s="32" t="s">
        <v>5</v>
      </c>
      <c r="E195" s="33" t="str">
        <f>IF(D195="",,VLOOKUP(D195,$B$7:$G$10,6,FALSE))</f>
        <v>K.O.</v>
      </c>
      <c r="F195" s="34"/>
      <c r="G195" s="64"/>
      <c r="H195" s="30" t="str">
        <f>IF(E195=$G$7,"n.v.t.",E195*$H$8)</f>
        <v>n.v.t.</v>
      </c>
      <c r="I195" s="30" t="str">
        <f>IF(E195=$G$7,IF(G195=$G$16,"IN",$G$7),(G195/$G$16)*H195)</f>
        <v>K.O.</v>
      </c>
      <c r="J195" s="33" t="str">
        <f>IF(E195=$G$7,"n.v.t.",I195/$H$167)</f>
        <v>n.v.t.</v>
      </c>
      <c r="K195" s="74"/>
      <c r="L195" s="75"/>
    </row>
    <row r="196" spans="1:12" ht="39.75" customHeight="1" x14ac:dyDescent="0.35">
      <c r="A196" s="1"/>
      <c r="B196" s="30" t="s">
        <v>241</v>
      </c>
      <c r="C196" s="92" t="s">
        <v>242</v>
      </c>
      <c r="D196" s="32" t="s">
        <v>5</v>
      </c>
      <c r="E196" s="33" t="str">
        <f>IF(D196="",,VLOOKUP(D196,$B$7:$G$10,6,FALSE))</f>
        <v>K.O.</v>
      </c>
      <c r="F196" s="34"/>
      <c r="G196" s="64"/>
      <c r="H196" s="30" t="str">
        <f>IF(E196=$G$7,"n.v.t.",E196*$H$8)</f>
        <v>n.v.t.</v>
      </c>
      <c r="I196" s="30" t="str">
        <f>IF(E196=$G$7,IF(G196=$G$16,"IN",$G$7),(G196/$G$16)*H196)</f>
        <v>K.O.</v>
      </c>
      <c r="J196" s="33" t="str">
        <f>IF(E196=$G$7,"n.v.t.",I196/$H$167)</f>
        <v>n.v.t.</v>
      </c>
      <c r="K196" s="74"/>
      <c r="L196" s="75"/>
    </row>
    <row r="197" spans="1:12" ht="26" x14ac:dyDescent="0.35">
      <c r="A197" s="1"/>
      <c r="B197" s="30" t="s">
        <v>243</v>
      </c>
      <c r="C197" s="92" t="s">
        <v>244</v>
      </c>
      <c r="D197" s="32" t="s">
        <v>5</v>
      </c>
      <c r="E197" s="33" t="str">
        <f>IF(D197="",,VLOOKUP(D197,$B$7:$G$10,6,FALSE))</f>
        <v>K.O.</v>
      </c>
      <c r="F197" s="34"/>
      <c r="G197" s="64"/>
      <c r="H197" s="30" t="str">
        <f>IF(E197=$G$7,"n.v.t.",E197*$H$8)</f>
        <v>n.v.t.</v>
      </c>
      <c r="I197" s="30" t="str">
        <f>IF(E197=$G$7,IF(G197=$G$16,"IN",$G$7),(G197/$G$16)*H197)</f>
        <v>K.O.</v>
      </c>
      <c r="J197" s="33" t="str">
        <f>IF(E197=$G$7,"n.v.t.",I197/$H$167)</f>
        <v>n.v.t.</v>
      </c>
      <c r="K197" s="74"/>
      <c r="L197" s="75"/>
    </row>
    <row r="198" spans="1:12" x14ac:dyDescent="0.35">
      <c r="A198" s="1"/>
      <c r="B198" s="30" t="s">
        <v>245</v>
      </c>
      <c r="C198" s="92" t="s">
        <v>246</v>
      </c>
      <c r="D198" s="32" t="s">
        <v>5</v>
      </c>
      <c r="E198" s="33" t="s">
        <v>16</v>
      </c>
      <c r="F198" s="34"/>
      <c r="G198" s="64"/>
      <c r="H198" s="30" t="s">
        <v>24</v>
      </c>
      <c r="I198" s="30" t="s">
        <v>16</v>
      </c>
      <c r="J198" s="33" t="s">
        <v>24</v>
      </c>
      <c r="K198" s="81"/>
      <c r="L198" s="82"/>
    </row>
    <row r="199" spans="1:12" ht="26" x14ac:dyDescent="0.35">
      <c r="A199" s="1"/>
      <c r="B199" s="30" t="s">
        <v>247</v>
      </c>
      <c r="C199" s="92" t="s">
        <v>248</v>
      </c>
      <c r="D199" s="32" t="s">
        <v>5</v>
      </c>
      <c r="E199" s="33" t="s">
        <v>16</v>
      </c>
      <c r="F199" s="34"/>
      <c r="G199" s="64"/>
      <c r="H199" s="30" t="s">
        <v>24</v>
      </c>
      <c r="I199" s="30" t="s">
        <v>16</v>
      </c>
      <c r="J199" s="33" t="s">
        <v>24</v>
      </c>
      <c r="K199" s="81"/>
      <c r="L199" s="82"/>
    </row>
    <row r="200" spans="1:12" x14ac:dyDescent="0.35">
      <c r="A200" s="1"/>
      <c r="B200" s="30" t="s">
        <v>249</v>
      </c>
      <c r="C200" s="92" t="s">
        <v>250</v>
      </c>
      <c r="D200" s="32" t="s">
        <v>5</v>
      </c>
      <c r="E200" s="33" t="s">
        <v>16</v>
      </c>
      <c r="F200" s="34"/>
      <c r="G200" s="64"/>
      <c r="H200" s="30" t="s">
        <v>24</v>
      </c>
      <c r="I200" s="30" t="s">
        <v>16</v>
      </c>
      <c r="J200" s="33" t="s">
        <v>24</v>
      </c>
      <c r="K200" s="81"/>
      <c r="L200" s="82"/>
    </row>
    <row r="201" spans="1:12" ht="26" x14ac:dyDescent="0.35">
      <c r="A201" s="1"/>
      <c r="B201" s="30" t="s">
        <v>251</v>
      </c>
      <c r="C201" s="92" t="s">
        <v>252</v>
      </c>
      <c r="D201" s="32" t="s">
        <v>5</v>
      </c>
      <c r="E201" s="33" t="s">
        <v>16</v>
      </c>
      <c r="F201" s="34"/>
      <c r="G201" s="64"/>
      <c r="H201" s="30" t="s">
        <v>24</v>
      </c>
      <c r="I201" s="30" t="s">
        <v>16</v>
      </c>
      <c r="J201" s="33" t="s">
        <v>24</v>
      </c>
      <c r="K201" s="81"/>
      <c r="L201" s="82"/>
    </row>
    <row r="202" spans="1:12" ht="39" x14ac:dyDescent="0.35">
      <c r="A202" s="1"/>
      <c r="B202" s="30" t="s">
        <v>253</v>
      </c>
      <c r="C202" s="92" t="s">
        <v>254</v>
      </c>
      <c r="D202" s="32" t="s">
        <v>5</v>
      </c>
      <c r="E202" s="33" t="s">
        <v>16</v>
      </c>
      <c r="F202" s="34"/>
      <c r="G202" s="64"/>
      <c r="H202" s="30" t="s">
        <v>24</v>
      </c>
      <c r="I202" s="30" t="s">
        <v>16</v>
      </c>
      <c r="J202" s="33" t="s">
        <v>24</v>
      </c>
      <c r="K202" s="81"/>
      <c r="L202" s="82"/>
    </row>
    <row r="203" spans="1:12" ht="80.25" customHeight="1" x14ac:dyDescent="0.35">
      <c r="A203" s="1"/>
      <c r="B203" s="30" t="s">
        <v>255</v>
      </c>
      <c r="C203" s="92" t="s">
        <v>256</v>
      </c>
      <c r="D203" s="32" t="s">
        <v>5</v>
      </c>
      <c r="E203" s="33" t="s">
        <v>16</v>
      </c>
      <c r="F203" s="34"/>
      <c r="G203" s="64"/>
      <c r="H203" s="30" t="s">
        <v>24</v>
      </c>
      <c r="I203" s="30" t="s">
        <v>16</v>
      </c>
      <c r="J203" s="33" t="s">
        <v>24</v>
      </c>
      <c r="K203" s="81"/>
      <c r="L203" s="82"/>
    </row>
    <row r="204" spans="1:12" ht="49.5" customHeight="1" x14ac:dyDescent="0.35">
      <c r="A204" s="1"/>
      <c r="B204" s="30" t="s">
        <v>257</v>
      </c>
      <c r="C204" s="92" t="s">
        <v>258</v>
      </c>
      <c r="D204" s="32" t="s">
        <v>5</v>
      </c>
      <c r="E204" s="33" t="s">
        <v>16</v>
      </c>
      <c r="F204" s="34"/>
      <c r="G204" s="64"/>
      <c r="H204" s="30" t="s">
        <v>24</v>
      </c>
      <c r="I204" s="30" t="s">
        <v>16</v>
      </c>
      <c r="J204" s="33" t="s">
        <v>24</v>
      </c>
      <c r="K204" s="81"/>
      <c r="L204" s="82"/>
    </row>
    <row r="205" spans="1:12" ht="26" x14ac:dyDescent="0.35">
      <c r="A205" s="1"/>
      <c r="B205" s="30" t="s">
        <v>259</v>
      </c>
      <c r="C205" s="92" t="s">
        <v>260</v>
      </c>
      <c r="D205" s="32" t="s">
        <v>5</v>
      </c>
      <c r="E205" s="33" t="s">
        <v>16</v>
      </c>
      <c r="F205" s="34"/>
      <c r="G205" s="64"/>
      <c r="H205" s="30" t="s">
        <v>24</v>
      </c>
      <c r="I205" s="30" t="s">
        <v>16</v>
      </c>
      <c r="J205" s="33" t="s">
        <v>24</v>
      </c>
      <c r="K205" s="81"/>
      <c r="L205" s="82"/>
    </row>
    <row r="206" spans="1:12" x14ac:dyDescent="0.35">
      <c r="A206" s="1"/>
      <c r="B206" s="30" t="s">
        <v>495</v>
      </c>
      <c r="C206" s="91" t="s">
        <v>496</v>
      </c>
      <c r="D206" s="32" t="s">
        <v>5</v>
      </c>
      <c r="E206" s="33" t="s">
        <v>16</v>
      </c>
      <c r="F206" s="34"/>
      <c r="G206" s="64"/>
      <c r="H206" s="30" t="s">
        <v>24</v>
      </c>
      <c r="I206" s="30" t="s">
        <v>16</v>
      </c>
      <c r="J206" s="33" t="s">
        <v>24</v>
      </c>
      <c r="K206" s="81"/>
      <c r="L206" s="82"/>
    </row>
    <row r="207" spans="1:12" ht="26" x14ac:dyDescent="0.35">
      <c r="A207" s="1"/>
      <c r="B207" s="30" t="s">
        <v>497</v>
      </c>
      <c r="C207" s="91" t="s">
        <v>498</v>
      </c>
      <c r="D207" s="32" t="s">
        <v>5</v>
      </c>
      <c r="E207" s="33" t="s">
        <v>16</v>
      </c>
      <c r="F207" s="34"/>
      <c r="G207" s="64"/>
      <c r="H207" s="30" t="s">
        <v>24</v>
      </c>
      <c r="I207" s="30" t="s">
        <v>16</v>
      </c>
      <c r="J207" s="33" t="s">
        <v>24</v>
      </c>
      <c r="K207" s="81"/>
      <c r="L207" s="82"/>
    </row>
    <row r="208" spans="1:12" ht="52" x14ac:dyDescent="0.35">
      <c r="A208" s="1"/>
      <c r="B208" s="30" t="s">
        <v>499</v>
      </c>
      <c r="C208" s="91" t="s">
        <v>500</v>
      </c>
      <c r="D208" s="32" t="s">
        <v>5</v>
      </c>
      <c r="E208" s="33" t="s">
        <v>16</v>
      </c>
      <c r="F208" s="34"/>
      <c r="G208" s="64"/>
      <c r="H208" s="30" t="s">
        <v>24</v>
      </c>
      <c r="I208" s="30" t="s">
        <v>16</v>
      </c>
      <c r="J208" s="33" t="s">
        <v>24</v>
      </c>
      <c r="K208" s="81"/>
      <c r="L208" s="82"/>
    </row>
    <row r="209" spans="1:12" ht="26" x14ac:dyDescent="0.35">
      <c r="A209" s="1"/>
      <c r="B209" s="30" t="s">
        <v>501</v>
      </c>
      <c r="C209" s="91" t="s">
        <v>502</v>
      </c>
      <c r="D209" s="32" t="s">
        <v>5</v>
      </c>
      <c r="E209" s="33" t="s">
        <v>16</v>
      </c>
      <c r="F209" s="34"/>
      <c r="G209" s="64"/>
      <c r="H209" s="30" t="s">
        <v>24</v>
      </c>
      <c r="I209" s="30" t="s">
        <v>16</v>
      </c>
      <c r="J209" s="33" t="s">
        <v>24</v>
      </c>
      <c r="K209" s="81"/>
      <c r="L209" s="82"/>
    </row>
    <row r="210" spans="1:12" x14ac:dyDescent="0.35">
      <c r="A210" s="1"/>
      <c r="B210" s="30" t="s">
        <v>503</v>
      </c>
      <c r="C210" s="91" t="s">
        <v>504</v>
      </c>
      <c r="D210" s="32" t="s">
        <v>5</v>
      </c>
      <c r="E210" s="33" t="s">
        <v>16</v>
      </c>
      <c r="F210" s="34"/>
      <c r="G210" s="64"/>
      <c r="H210" s="30" t="s">
        <v>24</v>
      </c>
      <c r="I210" s="30" t="s">
        <v>16</v>
      </c>
      <c r="J210" s="33" t="s">
        <v>24</v>
      </c>
      <c r="K210" s="81"/>
      <c r="L210" s="82"/>
    </row>
    <row r="211" spans="1:12" x14ac:dyDescent="0.35">
      <c r="A211" s="1"/>
      <c r="B211" s="30" t="s">
        <v>505</v>
      </c>
      <c r="C211" s="91" t="s">
        <v>506</v>
      </c>
      <c r="D211" s="32" t="s">
        <v>5</v>
      </c>
      <c r="E211" s="33" t="s">
        <v>16</v>
      </c>
      <c r="F211" s="34"/>
      <c r="G211" s="64"/>
      <c r="H211" s="30" t="s">
        <v>24</v>
      </c>
      <c r="I211" s="30" t="s">
        <v>16</v>
      </c>
      <c r="J211" s="33" t="s">
        <v>24</v>
      </c>
      <c r="K211" s="81"/>
      <c r="L211" s="82"/>
    </row>
    <row r="212" spans="1:12" ht="26" x14ac:dyDescent="0.35">
      <c r="A212" s="1"/>
      <c r="B212" s="30" t="s">
        <v>507</v>
      </c>
      <c r="C212" s="91" t="s">
        <v>508</v>
      </c>
      <c r="D212" s="32" t="s">
        <v>5</v>
      </c>
      <c r="E212" s="33" t="s">
        <v>16</v>
      </c>
      <c r="F212" s="34"/>
      <c r="G212" s="64"/>
      <c r="H212" s="30" t="s">
        <v>24</v>
      </c>
      <c r="I212" s="30" t="s">
        <v>16</v>
      </c>
      <c r="J212" s="33" t="s">
        <v>24</v>
      </c>
      <c r="K212" s="81"/>
      <c r="L212" s="82"/>
    </row>
    <row r="213" spans="1:12" x14ac:dyDescent="0.35">
      <c r="A213" s="1"/>
      <c r="B213" s="30" t="s">
        <v>509</v>
      </c>
      <c r="C213" s="91" t="s">
        <v>510</v>
      </c>
      <c r="D213" s="32" t="s">
        <v>5</v>
      </c>
      <c r="E213" s="33" t="s">
        <v>16</v>
      </c>
      <c r="F213" s="34"/>
      <c r="G213" s="64"/>
      <c r="H213" s="30" t="s">
        <v>24</v>
      </c>
      <c r="I213" s="30" t="s">
        <v>16</v>
      </c>
      <c r="J213" s="33" t="s">
        <v>24</v>
      </c>
      <c r="K213" s="81"/>
      <c r="L213" s="82"/>
    </row>
    <row r="214" spans="1:12" ht="26" x14ac:dyDescent="0.35">
      <c r="A214" s="1"/>
      <c r="B214" s="30" t="s">
        <v>511</v>
      </c>
      <c r="C214" s="91" t="s">
        <v>512</v>
      </c>
      <c r="D214" s="32" t="s">
        <v>5</v>
      </c>
      <c r="E214" s="33" t="s">
        <v>16</v>
      </c>
      <c r="F214" s="34"/>
      <c r="G214" s="64"/>
      <c r="H214" s="30" t="s">
        <v>24</v>
      </c>
      <c r="I214" s="30" t="s">
        <v>16</v>
      </c>
      <c r="J214" s="33" t="s">
        <v>24</v>
      </c>
      <c r="K214" s="81"/>
      <c r="L214" s="82"/>
    </row>
    <row r="215" spans="1:12" x14ac:dyDescent="0.35">
      <c r="A215" s="1"/>
      <c r="B215" s="30" t="s">
        <v>513</v>
      </c>
      <c r="C215" s="91" t="s">
        <v>514</v>
      </c>
      <c r="D215" s="32" t="s">
        <v>5</v>
      </c>
      <c r="E215" s="33" t="s">
        <v>16</v>
      </c>
      <c r="F215" s="34"/>
      <c r="G215" s="64"/>
      <c r="H215" s="30" t="s">
        <v>24</v>
      </c>
      <c r="I215" s="30" t="s">
        <v>16</v>
      </c>
      <c r="J215" s="33" t="s">
        <v>24</v>
      </c>
      <c r="K215" s="81"/>
      <c r="L215" s="82"/>
    </row>
    <row r="216" spans="1:12" ht="15" thickBot="1" x14ac:dyDescent="0.4">
      <c r="A216" s="1"/>
      <c r="B216" s="35"/>
      <c r="C216" s="142" t="s">
        <v>14</v>
      </c>
      <c r="D216" s="142"/>
      <c r="E216" s="142"/>
      <c r="F216" s="142"/>
      <c r="G216" s="35"/>
      <c r="H216" s="36">
        <f>SUM(H212:H215)</f>
        <v>0</v>
      </c>
      <c r="I216" s="37" t="str">
        <f>IF(COUNTIF(I194:I197,$G$7)&gt;0,$G$7,SUM(I194:I197))</f>
        <v>K.O.</v>
      </c>
      <c r="J216" s="69" t="str">
        <f>IF(I216=$G$7,"n.v.t.",I216/H216)</f>
        <v>n.v.t.</v>
      </c>
      <c r="K216" s="76"/>
      <c r="L216" s="77"/>
    </row>
    <row r="217" spans="1:12" x14ac:dyDescent="0.35">
      <c r="A217" s="1"/>
      <c r="B217" s="111"/>
      <c r="C217" s="112"/>
      <c r="D217" s="112"/>
      <c r="E217" s="112"/>
      <c r="F217" s="112"/>
      <c r="G217" s="113"/>
      <c r="H217" s="114"/>
      <c r="I217" s="115"/>
      <c r="J217" s="116"/>
      <c r="K217" s="117"/>
      <c r="L217" s="117"/>
    </row>
    <row r="218" spans="1:12" x14ac:dyDescent="0.35">
      <c r="A218" s="1"/>
      <c r="B218" s="111"/>
      <c r="C218" s="112"/>
      <c r="D218" s="112"/>
      <c r="E218" s="112"/>
      <c r="F218" s="112"/>
      <c r="G218" s="113"/>
      <c r="H218" s="114"/>
      <c r="I218" s="115"/>
      <c r="J218" s="116"/>
      <c r="K218" s="117"/>
      <c r="L218" s="117"/>
    </row>
    <row r="219" spans="1:12" ht="15" thickBot="1" x14ac:dyDescent="0.4">
      <c r="A219" s="19"/>
      <c r="B219" s="56" t="s">
        <v>261</v>
      </c>
      <c r="C219" s="25"/>
      <c r="D219" s="25"/>
      <c r="E219" s="25"/>
      <c r="F219" s="25"/>
      <c r="G219" s="25"/>
      <c r="H219" s="25"/>
      <c r="I219" s="25"/>
      <c r="J219" s="26"/>
      <c r="K219" s="25"/>
      <c r="L219" s="26"/>
    </row>
    <row r="220" spans="1:12" x14ac:dyDescent="0.35">
      <c r="A220" s="19"/>
      <c r="B220" s="57"/>
      <c r="C220" s="27"/>
      <c r="D220" s="27"/>
      <c r="E220" s="27"/>
      <c r="F220" s="27"/>
      <c r="G220" s="27"/>
      <c r="H220" s="27"/>
      <c r="I220" s="27"/>
      <c r="J220" s="68"/>
      <c r="K220" s="134" t="s">
        <v>35</v>
      </c>
      <c r="L220" s="135"/>
    </row>
    <row r="221" spans="1:12" ht="26.5" thickBot="1" x14ac:dyDescent="0.4">
      <c r="A221" s="19"/>
      <c r="B221" s="58" t="s">
        <v>1</v>
      </c>
      <c r="C221" s="58" t="s">
        <v>2</v>
      </c>
      <c r="D221" s="59" t="s">
        <v>3</v>
      </c>
      <c r="E221" s="59" t="s">
        <v>7</v>
      </c>
      <c r="F221" s="59" t="s">
        <v>0</v>
      </c>
      <c r="G221" s="59" t="s">
        <v>8</v>
      </c>
      <c r="H221" s="59" t="s">
        <v>9</v>
      </c>
      <c r="I221" s="60" t="s">
        <v>13</v>
      </c>
      <c r="J221" s="59" t="s">
        <v>15</v>
      </c>
      <c r="K221" s="70" t="s">
        <v>36</v>
      </c>
      <c r="L221" s="71" t="s">
        <v>37</v>
      </c>
    </row>
    <row r="222" spans="1:12" x14ac:dyDescent="0.35">
      <c r="A222" s="1"/>
      <c r="B222" s="30" t="s">
        <v>262</v>
      </c>
      <c r="C222" s="92" t="s">
        <v>569</v>
      </c>
      <c r="D222" s="32" t="s">
        <v>5</v>
      </c>
      <c r="E222" s="33" t="str">
        <f>IF(D222="",,VLOOKUP(D222,$B$7:$G$10,6,FALSE))</f>
        <v>K.O.</v>
      </c>
      <c r="F222" s="34"/>
      <c r="G222" s="64"/>
      <c r="H222" s="30" t="str">
        <f>IF(E222=$G$7,"n.v.t.",E222*$H$8)</f>
        <v>n.v.t.</v>
      </c>
      <c r="I222" s="30" t="str">
        <f>IF(E222=$G$7,IF(G222=$G$16,"IN",$G$7),(G222/$G$16)*H222)</f>
        <v>K.O.</v>
      </c>
      <c r="J222" s="33" t="str">
        <f>IF(E222=$G$7,"n.v.t.",I222/$H$167)</f>
        <v>n.v.t.</v>
      </c>
      <c r="K222" s="78"/>
      <c r="L222" s="79"/>
    </row>
    <row r="223" spans="1:12" ht="135.75" customHeight="1" x14ac:dyDescent="0.35">
      <c r="A223" s="1"/>
      <c r="B223" s="30" t="s">
        <v>263</v>
      </c>
      <c r="C223" s="92" t="s">
        <v>264</v>
      </c>
      <c r="D223" s="32" t="s">
        <v>12</v>
      </c>
      <c r="E223" s="33">
        <f>IF(D223="",,VLOOKUP(D223,$B$7:$G$10,6,FALSE))</f>
        <v>0.3</v>
      </c>
      <c r="F223" s="34"/>
      <c r="G223" s="64"/>
      <c r="H223" s="30">
        <f>IF(E223=$G$7,"n.v.t.",E223*$H$8)</f>
        <v>30</v>
      </c>
      <c r="I223" s="30">
        <f>IF(E223=$G$7,IF(G223=$G$16,"IN",$G$7),(G223/$G$16)*H223)</f>
        <v>0</v>
      </c>
      <c r="J223" s="33">
        <f t="shared" ref="J223" si="26">IF(E223=$G$7,"n.v.t.",I223/$H$155)</f>
        <v>0</v>
      </c>
      <c r="K223" s="74"/>
      <c r="L223" s="75"/>
    </row>
    <row r="224" spans="1:12" ht="52" x14ac:dyDescent="0.35">
      <c r="A224" s="1"/>
      <c r="B224" s="30" t="s">
        <v>265</v>
      </c>
      <c r="C224" s="92" t="s">
        <v>266</v>
      </c>
      <c r="D224" s="32" t="s">
        <v>5</v>
      </c>
      <c r="E224" s="33" t="str">
        <f>IF(D224="",,VLOOKUP(D224,$B$7:$G$10,6,FALSE))</f>
        <v>K.O.</v>
      </c>
      <c r="F224" s="34"/>
      <c r="G224" s="64"/>
      <c r="H224" s="30" t="str">
        <f>IF(E224=$G$7,"n.v.t.",E224*$H$8)</f>
        <v>n.v.t.</v>
      </c>
      <c r="I224" s="30" t="str">
        <f>IF(E224=$G$7,IF(G224=$G$16,"IN",$G$7),(G224/$G$16)*H224)</f>
        <v>K.O.</v>
      </c>
      <c r="J224" s="33" t="str">
        <f>IF(E224=$G$7,"n.v.t.",I224/$H$167)</f>
        <v>n.v.t.</v>
      </c>
      <c r="K224" s="74"/>
      <c r="L224" s="75"/>
    </row>
    <row r="225" spans="1:12" ht="39" x14ac:dyDescent="0.35">
      <c r="A225" s="1"/>
      <c r="B225" s="30" t="s">
        <v>267</v>
      </c>
      <c r="C225" s="92" t="s">
        <v>268</v>
      </c>
      <c r="D225" s="32" t="s">
        <v>5</v>
      </c>
      <c r="E225" s="33" t="str">
        <f>IF(D225="",,VLOOKUP(D225,$B$7:$G$10,6,FALSE))</f>
        <v>K.O.</v>
      </c>
      <c r="F225" s="34"/>
      <c r="G225" s="64"/>
      <c r="H225" s="30" t="str">
        <f>IF(E225=$G$7,"n.v.t.",E225*$H$8)</f>
        <v>n.v.t.</v>
      </c>
      <c r="I225" s="30" t="str">
        <f>IF(E225=$G$7,IF(G225=$G$16,"IN",$G$7),(G225/$G$16)*H225)</f>
        <v>K.O.</v>
      </c>
      <c r="J225" s="33" t="str">
        <f>IF(E225=$G$7,"n.v.t.",I225/$H$167)</f>
        <v>n.v.t.</v>
      </c>
      <c r="K225" s="74"/>
      <c r="L225" s="75"/>
    </row>
    <row r="226" spans="1:12" ht="15" thickBot="1" x14ac:dyDescent="0.4">
      <c r="A226" s="1"/>
      <c r="B226" s="35"/>
      <c r="C226" s="142" t="s">
        <v>14</v>
      </c>
      <c r="D226" s="142"/>
      <c r="E226" s="142"/>
      <c r="F226" s="142"/>
      <c r="G226" s="35"/>
      <c r="H226" s="36">
        <f>SUM(H222:H225)</f>
        <v>30</v>
      </c>
      <c r="I226" s="37">
        <f>SUM(I223)</f>
        <v>0</v>
      </c>
      <c r="J226" s="69">
        <f>IF(I226=$G$7,"n.v.t.",I226/H226)</f>
        <v>0</v>
      </c>
      <c r="K226" s="76"/>
      <c r="L226" s="77"/>
    </row>
    <row r="227" spans="1:12" x14ac:dyDescent="0.35">
      <c r="A227" s="1"/>
      <c r="B227" s="105"/>
      <c r="C227" s="106"/>
      <c r="D227" s="106"/>
      <c r="E227" s="106"/>
      <c r="F227" s="106"/>
      <c r="G227" s="105"/>
      <c r="H227" s="107"/>
      <c r="I227" s="108"/>
      <c r="J227" s="109"/>
      <c r="K227" s="88"/>
      <c r="L227" s="88"/>
    </row>
    <row r="228" spans="1:12" s="110" customFormat="1" x14ac:dyDescent="0.35">
      <c r="A228" s="88"/>
      <c r="B228" s="105"/>
      <c r="C228" s="106"/>
      <c r="D228" s="106"/>
      <c r="E228" s="106"/>
      <c r="F228" s="106"/>
      <c r="G228" s="105"/>
      <c r="H228" s="107"/>
      <c r="I228" s="108"/>
      <c r="J228" s="109"/>
      <c r="K228" s="88"/>
      <c r="L228" s="88"/>
    </row>
    <row r="229" spans="1:12" ht="15" thickBot="1" x14ac:dyDescent="0.4">
      <c r="A229" s="19"/>
      <c r="B229" s="56" t="s">
        <v>269</v>
      </c>
      <c r="C229" s="25"/>
      <c r="D229" s="25"/>
      <c r="E229" s="25"/>
      <c r="F229" s="25"/>
      <c r="G229" s="25"/>
      <c r="H229" s="25"/>
      <c r="I229" s="25"/>
      <c r="J229" s="26"/>
      <c r="K229" s="25"/>
      <c r="L229" s="26"/>
    </row>
    <row r="230" spans="1:12" x14ac:dyDescent="0.35">
      <c r="A230" s="19"/>
      <c r="B230" s="57"/>
      <c r="C230" s="27"/>
      <c r="D230" s="27"/>
      <c r="E230" s="27"/>
      <c r="F230" s="27"/>
      <c r="G230" s="27"/>
      <c r="H230" s="27"/>
      <c r="I230" s="27"/>
      <c r="J230" s="68"/>
      <c r="K230" s="134" t="s">
        <v>35</v>
      </c>
      <c r="L230" s="135"/>
    </row>
    <row r="231" spans="1:12" ht="26.5" thickBot="1" x14ac:dyDescent="0.4">
      <c r="A231" s="19"/>
      <c r="B231" s="58" t="s">
        <v>1</v>
      </c>
      <c r="C231" s="58" t="s">
        <v>2</v>
      </c>
      <c r="D231" s="59" t="s">
        <v>3</v>
      </c>
      <c r="E231" s="59" t="s">
        <v>7</v>
      </c>
      <c r="F231" s="59" t="s">
        <v>0</v>
      </c>
      <c r="G231" s="59" t="s">
        <v>8</v>
      </c>
      <c r="H231" s="59" t="s">
        <v>9</v>
      </c>
      <c r="I231" s="60" t="s">
        <v>13</v>
      </c>
      <c r="J231" s="59" t="s">
        <v>15</v>
      </c>
      <c r="K231" s="70" t="s">
        <v>36</v>
      </c>
      <c r="L231" s="71" t="s">
        <v>37</v>
      </c>
    </row>
    <row r="232" spans="1:12" ht="26" x14ac:dyDescent="0.35">
      <c r="A232" s="1"/>
      <c r="B232" s="30" t="s">
        <v>270</v>
      </c>
      <c r="C232" s="92" t="s">
        <v>271</v>
      </c>
      <c r="D232" s="32" t="s">
        <v>5</v>
      </c>
      <c r="E232" s="33" t="str">
        <f>IF(D232="",,VLOOKUP(D232,$B$7:$G$10,6,FALSE))</f>
        <v>K.O.</v>
      </c>
      <c r="F232" s="34"/>
      <c r="G232" s="64"/>
      <c r="H232" s="30" t="str">
        <f>IF(E232=$G$7,"n.v.t.",E232*$H$8)</f>
        <v>n.v.t.</v>
      </c>
      <c r="I232" s="30" t="str">
        <f>IF(E232=$G$7,IF(G232=$G$16,"IN",$G$7),(G232/$G$16)*H232)</f>
        <v>K.O.</v>
      </c>
      <c r="J232" s="33" t="str">
        <f>IF(E232=$G$7,"n.v.t.",I232/$H$167)</f>
        <v>n.v.t.</v>
      </c>
      <c r="K232" s="78"/>
      <c r="L232" s="79"/>
    </row>
    <row r="233" spans="1:12" x14ac:dyDescent="0.35">
      <c r="A233" s="1"/>
      <c r="B233" s="30" t="s">
        <v>272</v>
      </c>
      <c r="C233" s="92" t="s">
        <v>273</v>
      </c>
      <c r="D233" s="32" t="s">
        <v>5</v>
      </c>
      <c r="E233" s="33" t="str">
        <f>IF(D233="",,VLOOKUP(D233,$B$7:$G$10,6,FALSE))</f>
        <v>K.O.</v>
      </c>
      <c r="F233" s="34"/>
      <c r="G233" s="64"/>
      <c r="H233" s="30" t="str">
        <f>IF(E233=$G$7,"n.v.t.",E233*$H$8)</f>
        <v>n.v.t.</v>
      </c>
      <c r="I233" s="30" t="str">
        <f>IF(E233=$G$7,IF(G233=$G$16,"IN",$G$7),(G233/$G$16)*H233)</f>
        <v>K.O.</v>
      </c>
      <c r="J233" s="33" t="str">
        <f>IF(E233=$G$7,"n.v.t.",I233/$H$167)</f>
        <v>n.v.t.</v>
      </c>
      <c r="K233" s="74"/>
      <c r="L233" s="75"/>
    </row>
    <row r="234" spans="1:12" x14ac:dyDescent="0.35">
      <c r="A234" s="1"/>
      <c r="B234" s="30" t="s">
        <v>274</v>
      </c>
      <c r="C234" s="92" t="s">
        <v>275</v>
      </c>
      <c r="D234" s="32" t="s">
        <v>5</v>
      </c>
      <c r="E234" s="33" t="str">
        <f>IF(D234="",,VLOOKUP(D234,$B$7:$G$10,6,FALSE))</f>
        <v>K.O.</v>
      </c>
      <c r="F234" s="34"/>
      <c r="G234" s="64"/>
      <c r="H234" s="30" t="str">
        <f>IF(E234=$G$7,"n.v.t.",E234*$H$8)</f>
        <v>n.v.t.</v>
      </c>
      <c r="I234" s="30" t="str">
        <f>IF(E234=$G$7,IF(G234=$G$16,"IN",$G$7),(G234/$G$16)*H234)</f>
        <v>K.O.</v>
      </c>
      <c r="J234" s="33" t="str">
        <f>IF(E234=$G$7,"n.v.t.",I234/$H$167)</f>
        <v>n.v.t.</v>
      </c>
      <c r="K234" s="74"/>
      <c r="L234" s="75"/>
    </row>
    <row r="235" spans="1:12" x14ac:dyDescent="0.35">
      <c r="A235" s="1"/>
      <c r="B235" s="30" t="s">
        <v>276</v>
      </c>
      <c r="C235" s="92" t="s">
        <v>277</v>
      </c>
      <c r="D235" s="32" t="s">
        <v>12</v>
      </c>
      <c r="E235" s="33">
        <f>IF(D235="",,VLOOKUP(D235,$B$7:$G$10,6,FALSE))</f>
        <v>0.3</v>
      </c>
      <c r="F235" s="34"/>
      <c r="G235" s="64"/>
      <c r="H235" s="30">
        <f>IF(E235=$G$7,"n.v.t.",E235*$H$8)</f>
        <v>30</v>
      </c>
      <c r="I235" s="30">
        <f>IF(E235=$G$7,IF(G235=$G$16,"IN",$G$7),(G235/$G$16)*H235)</f>
        <v>0</v>
      </c>
      <c r="J235" s="33">
        <f t="shared" ref="J235" si="27">IF(E235=$G$7,"n.v.t.",I235/$H$155)</f>
        <v>0</v>
      </c>
      <c r="K235" s="74"/>
      <c r="L235" s="75"/>
    </row>
    <row r="236" spans="1:12" x14ac:dyDescent="0.35">
      <c r="A236" s="1"/>
      <c r="B236" s="30" t="s">
        <v>278</v>
      </c>
      <c r="C236" s="92" t="s">
        <v>279</v>
      </c>
      <c r="D236" s="32" t="s">
        <v>5</v>
      </c>
      <c r="E236" s="33" t="s">
        <v>521</v>
      </c>
      <c r="F236" s="34"/>
      <c r="G236" s="64"/>
      <c r="H236" s="30" t="s">
        <v>24</v>
      </c>
      <c r="I236" s="30" t="s">
        <v>16</v>
      </c>
      <c r="J236" s="33" t="s">
        <v>24</v>
      </c>
      <c r="K236" s="81"/>
      <c r="L236" s="82"/>
    </row>
    <row r="237" spans="1:12" ht="104" x14ac:dyDescent="0.35">
      <c r="A237" s="1"/>
      <c r="B237" s="30" t="s">
        <v>280</v>
      </c>
      <c r="C237" s="92" t="s">
        <v>281</v>
      </c>
      <c r="D237" s="32" t="s">
        <v>10</v>
      </c>
      <c r="E237" s="33">
        <v>0.1</v>
      </c>
      <c r="F237" s="34"/>
      <c r="G237" s="64"/>
      <c r="H237" s="30">
        <v>10</v>
      </c>
      <c r="I237" s="30">
        <f>IF(E237=$G$7,IF(G237=$G$16,"IN",$G$7),(G237/$G$16)*H237)</f>
        <v>0</v>
      </c>
      <c r="J237" s="33">
        <f t="shared" ref="J237:J239" si="28">IF(E237=$G$7,"n.v.t.",I237/$H$155)</f>
        <v>0</v>
      </c>
      <c r="K237" s="81"/>
      <c r="L237" s="82"/>
    </row>
    <row r="238" spans="1:12" ht="26" x14ac:dyDescent="0.35">
      <c r="A238" s="1"/>
      <c r="B238" s="30" t="s">
        <v>282</v>
      </c>
      <c r="C238" s="92" t="s">
        <v>283</v>
      </c>
      <c r="D238" s="32" t="s">
        <v>10</v>
      </c>
      <c r="E238" s="33">
        <v>0.1</v>
      </c>
      <c r="F238" s="34"/>
      <c r="G238" s="64"/>
      <c r="H238" s="30">
        <v>10</v>
      </c>
      <c r="I238" s="30">
        <f>IF(E238=$G$7,IF(G238=$G$16,"IN",$G$7),(G238/$G$16)*H238)</f>
        <v>0</v>
      </c>
      <c r="J238" s="33">
        <f t="shared" si="28"/>
        <v>0</v>
      </c>
      <c r="K238" s="81"/>
      <c r="L238" s="82"/>
    </row>
    <row r="239" spans="1:12" ht="52" x14ac:dyDescent="0.35">
      <c r="A239" s="1"/>
      <c r="B239" s="30" t="s">
        <v>284</v>
      </c>
      <c r="C239" s="92" t="s">
        <v>285</v>
      </c>
      <c r="D239" s="32" t="s">
        <v>10</v>
      </c>
      <c r="E239" s="33">
        <v>0.1</v>
      </c>
      <c r="F239" s="34"/>
      <c r="G239" s="64"/>
      <c r="H239" s="30">
        <v>10</v>
      </c>
      <c r="I239" s="30">
        <f>IF(E239=$G$7,IF(G239=$G$16,"IN",$G$7),(G239/$G$16)*H239)</f>
        <v>0</v>
      </c>
      <c r="J239" s="33">
        <f t="shared" si="28"/>
        <v>0</v>
      </c>
      <c r="K239" s="81"/>
      <c r="L239" s="82"/>
    </row>
    <row r="240" spans="1:12" ht="26" x14ac:dyDescent="0.35">
      <c r="A240" s="1"/>
      <c r="B240" s="30" t="s">
        <v>286</v>
      </c>
      <c r="C240" s="92" t="s">
        <v>287</v>
      </c>
      <c r="D240" s="32" t="s">
        <v>5</v>
      </c>
      <c r="E240" s="33" t="s">
        <v>16</v>
      </c>
      <c r="F240" s="34"/>
      <c r="G240" s="64"/>
      <c r="H240" s="30" t="s">
        <v>24</v>
      </c>
      <c r="I240" s="30" t="s">
        <v>16</v>
      </c>
      <c r="J240" s="33" t="s">
        <v>24</v>
      </c>
      <c r="K240" s="81"/>
      <c r="L240" s="82"/>
    </row>
    <row r="241" spans="1:12" ht="26" x14ac:dyDescent="0.35">
      <c r="A241" s="1"/>
      <c r="B241" s="30" t="s">
        <v>288</v>
      </c>
      <c r="C241" s="92" t="s">
        <v>289</v>
      </c>
      <c r="D241" s="32" t="s">
        <v>5</v>
      </c>
      <c r="E241" s="33" t="s">
        <v>16</v>
      </c>
      <c r="F241" s="34"/>
      <c r="G241" s="64"/>
      <c r="H241" s="30" t="s">
        <v>24</v>
      </c>
      <c r="I241" s="30" t="s">
        <v>16</v>
      </c>
      <c r="J241" s="33" t="s">
        <v>24</v>
      </c>
      <c r="K241" s="81"/>
      <c r="L241" s="82"/>
    </row>
    <row r="242" spans="1:12" ht="26" x14ac:dyDescent="0.35">
      <c r="A242" s="1"/>
      <c r="B242" s="30" t="s">
        <v>290</v>
      </c>
      <c r="C242" s="92" t="s">
        <v>291</v>
      </c>
      <c r="D242" s="32" t="s">
        <v>5</v>
      </c>
      <c r="E242" s="33" t="s">
        <v>16</v>
      </c>
      <c r="F242" s="34"/>
      <c r="G242" s="64"/>
      <c r="H242" s="30" t="s">
        <v>24</v>
      </c>
      <c r="I242" s="30" t="s">
        <v>16</v>
      </c>
      <c r="J242" s="33" t="s">
        <v>24</v>
      </c>
      <c r="K242" s="81"/>
      <c r="L242" s="82"/>
    </row>
    <row r="243" spans="1:12" ht="26" x14ac:dyDescent="0.35">
      <c r="A243" s="1"/>
      <c r="B243" s="30" t="s">
        <v>292</v>
      </c>
      <c r="C243" s="92" t="s">
        <v>293</v>
      </c>
      <c r="D243" s="32" t="s">
        <v>11</v>
      </c>
      <c r="E243" s="33">
        <v>1</v>
      </c>
      <c r="F243" s="34"/>
      <c r="G243" s="64"/>
      <c r="H243" s="30">
        <v>100</v>
      </c>
      <c r="I243" s="30">
        <f>IF(E243=$G$7,IF(G243=$G$16,"IN",$G$7),(G243/$G$16)*H243)</f>
        <v>0</v>
      </c>
      <c r="J243" s="33">
        <f t="shared" ref="J243:J244" si="29">IF(E243=$G$7,"n.v.t.",I243/$H$155)</f>
        <v>0</v>
      </c>
      <c r="K243" s="81"/>
      <c r="L243" s="82"/>
    </row>
    <row r="244" spans="1:12" ht="26" x14ac:dyDescent="0.35">
      <c r="A244" s="1"/>
      <c r="B244" s="30" t="s">
        <v>294</v>
      </c>
      <c r="C244" s="92" t="s">
        <v>295</v>
      </c>
      <c r="D244" s="32" t="s">
        <v>11</v>
      </c>
      <c r="E244" s="33">
        <v>1</v>
      </c>
      <c r="F244" s="34"/>
      <c r="G244" s="64"/>
      <c r="H244" s="30">
        <v>100</v>
      </c>
      <c r="I244" s="30">
        <f>IF(E244=$G$7,IF(G244=$G$16,"IN",$G$7),(G244/$G$16)*H244)</f>
        <v>0</v>
      </c>
      <c r="J244" s="33">
        <f t="shared" si="29"/>
        <v>0</v>
      </c>
      <c r="K244" s="81"/>
      <c r="L244" s="82"/>
    </row>
    <row r="245" spans="1:12" ht="39" x14ac:dyDescent="0.35">
      <c r="A245" s="1"/>
      <c r="B245" s="30" t="s">
        <v>296</v>
      </c>
      <c r="C245" s="92" t="s">
        <v>560</v>
      </c>
      <c r="D245" s="32" t="s">
        <v>5</v>
      </c>
      <c r="E245" s="33" t="s">
        <v>16</v>
      </c>
      <c r="F245" s="34"/>
      <c r="G245" s="64"/>
      <c r="H245" s="30" t="s">
        <v>24</v>
      </c>
      <c r="I245" s="30" t="s">
        <v>16</v>
      </c>
      <c r="J245" s="33" t="s">
        <v>24</v>
      </c>
      <c r="K245" s="81"/>
      <c r="L245" s="82"/>
    </row>
    <row r="246" spans="1:12" ht="39" x14ac:dyDescent="0.35">
      <c r="A246" s="1"/>
      <c r="B246" s="30" t="s">
        <v>297</v>
      </c>
      <c r="C246" s="92" t="s">
        <v>298</v>
      </c>
      <c r="D246" s="32" t="s">
        <v>5</v>
      </c>
      <c r="E246" s="33" t="s">
        <v>16</v>
      </c>
      <c r="F246" s="34"/>
      <c r="G246" s="64"/>
      <c r="H246" s="30" t="s">
        <v>24</v>
      </c>
      <c r="I246" s="30" t="s">
        <v>16</v>
      </c>
      <c r="J246" s="33" t="s">
        <v>24</v>
      </c>
      <c r="K246" s="81"/>
      <c r="L246" s="82"/>
    </row>
    <row r="247" spans="1:12" ht="15" thickBot="1" x14ac:dyDescent="0.4">
      <c r="A247" s="1"/>
      <c r="B247" s="35"/>
      <c r="C247" s="142" t="s">
        <v>14</v>
      </c>
      <c r="D247" s="142"/>
      <c r="E247" s="142"/>
      <c r="F247" s="142"/>
      <c r="G247" s="35"/>
      <c r="H247" s="36">
        <f>SUM(H232:H246)</f>
        <v>260</v>
      </c>
      <c r="I247" s="37">
        <f>SUM(I232:I246)</f>
        <v>0</v>
      </c>
      <c r="J247" s="69">
        <f>IF(I247=$G$7,"n.v.t.",I247/H247)</f>
        <v>0</v>
      </c>
      <c r="K247" s="76"/>
      <c r="L247" s="77"/>
    </row>
    <row r="248" spans="1:12" x14ac:dyDescent="0.35">
      <c r="A248" s="1"/>
      <c r="B248" s="105"/>
      <c r="C248" s="106"/>
      <c r="D248" s="106"/>
      <c r="E248" s="106"/>
      <c r="F248" s="106"/>
      <c r="G248" s="105"/>
      <c r="H248" s="107"/>
      <c r="I248" s="108"/>
      <c r="J248" s="109"/>
      <c r="K248" s="88"/>
      <c r="L248" s="88"/>
    </row>
    <row r="249" spans="1:12" x14ac:dyDescent="0.35">
      <c r="A249" s="1"/>
      <c r="B249" s="105"/>
      <c r="C249" s="106"/>
      <c r="D249" s="106"/>
      <c r="E249" s="106"/>
      <c r="F249" s="106"/>
      <c r="G249" s="105"/>
      <c r="H249" s="107"/>
      <c r="I249" s="108"/>
      <c r="J249" s="109"/>
      <c r="K249" s="88"/>
      <c r="L249" s="88"/>
    </row>
    <row r="250" spans="1:12" ht="15" thickBot="1" x14ac:dyDescent="0.4">
      <c r="A250" s="19"/>
      <c r="B250" s="56" t="s">
        <v>329</v>
      </c>
      <c r="C250" s="25"/>
      <c r="D250" s="25"/>
      <c r="E250" s="25"/>
      <c r="F250" s="25"/>
      <c r="G250" s="25"/>
      <c r="H250" s="25"/>
      <c r="I250" s="25"/>
      <c r="J250" s="26"/>
      <c r="K250" s="25"/>
      <c r="L250" s="26"/>
    </row>
    <row r="251" spans="1:12" x14ac:dyDescent="0.35">
      <c r="A251" s="19"/>
      <c r="B251" s="57"/>
      <c r="C251" s="27"/>
      <c r="D251" s="27"/>
      <c r="E251" s="27"/>
      <c r="F251" s="27"/>
      <c r="G251" s="27"/>
      <c r="H251" s="27"/>
      <c r="I251" s="27"/>
      <c r="J251" s="68"/>
      <c r="K251" s="134" t="s">
        <v>35</v>
      </c>
      <c r="L251" s="135"/>
    </row>
    <row r="252" spans="1:12" ht="26.5" thickBot="1" x14ac:dyDescent="0.4">
      <c r="A252" s="19"/>
      <c r="B252" s="58" t="s">
        <v>1</v>
      </c>
      <c r="C252" s="58" t="s">
        <v>2</v>
      </c>
      <c r="D252" s="59" t="s">
        <v>3</v>
      </c>
      <c r="E252" s="59" t="s">
        <v>7</v>
      </c>
      <c r="F252" s="59" t="s">
        <v>0</v>
      </c>
      <c r="G252" s="59" t="s">
        <v>8</v>
      </c>
      <c r="H252" s="59" t="s">
        <v>9</v>
      </c>
      <c r="I252" s="60" t="s">
        <v>13</v>
      </c>
      <c r="J252" s="59" t="s">
        <v>15</v>
      </c>
      <c r="K252" s="70" t="s">
        <v>36</v>
      </c>
      <c r="L252" s="71" t="s">
        <v>37</v>
      </c>
    </row>
    <row r="253" spans="1:12" ht="30" customHeight="1" x14ac:dyDescent="0.35">
      <c r="A253" s="1"/>
      <c r="B253" s="30" t="s">
        <v>330</v>
      </c>
      <c r="C253" s="92" t="s">
        <v>299</v>
      </c>
      <c r="D253" s="32" t="s">
        <v>5</v>
      </c>
      <c r="E253" s="33" t="str">
        <f>IF(D253="",,VLOOKUP(D253,$B$7:$G$10,6,FALSE))</f>
        <v>K.O.</v>
      </c>
      <c r="F253" s="34"/>
      <c r="G253" s="64"/>
      <c r="H253" s="30" t="str">
        <f>IF(E253=$G$7,"n.v.t.",E253*$H$8)</f>
        <v>n.v.t.</v>
      </c>
      <c r="I253" s="30" t="str">
        <f>IF(E253=$G$7,IF(G253=$G$16,"IN",$G$7),(G253/$G$16)*H253)</f>
        <v>K.O.</v>
      </c>
      <c r="J253" s="33" t="str">
        <f>IF(E253=$G$7,"n.v.t.",I253/$H$167)</f>
        <v>n.v.t.</v>
      </c>
      <c r="K253" s="78"/>
      <c r="L253" s="79"/>
    </row>
    <row r="254" spans="1:12" ht="39" x14ac:dyDescent="0.35">
      <c r="A254" s="1"/>
      <c r="B254" s="30" t="s">
        <v>331</v>
      </c>
      <c r="C254" s="92" t="s">
        <v>300</v>
      </c>
      <c r="D254" s="32" t="s">
        <v>5</v>
      </c>
      <c r="E254" s="33" t="str">
        <f>IF(D254="",,VLOOKUP(D254,$B$7:$G$10,6,FALSE))</f>
        <v>K.O.</v>
      </c>
      <c r="F254" s="34"/>
      <c r="G254" s="64"/>
      <c r="H254" s="30" t="str">
        <f>IF(E254=$G$7,"n.v.t.",E254*$H$8)</f>
        <v>n.v.t.</v>
      </c>
      <c r="I254" s="30" t="str">
        <f>IF(E254=$G$7,IF(G254=$G$16,"IN",$G$7),(G254/$G$16)*H254)</f>
        <v>K.O.</v>
      </c>
      <c r="J254" s="33" t="str">
        <f>IF(E254=$G$7,"n.v.t.",I254/$H$167)</f>
        <v>n.v.t.</v>
      </c>
      <c r="K254" s="74"/>
      <c r="L254" s="75"/>
    </row>
    <row r="255" spans="1:12" ht="26" x14ac:dyDescent="0.35">
      <c r="A255" s="1"/>
      <c r="B255" s="30" t="s">
        <v>332</v>
      </c>
      <c r="C255" s="92" t="s">
        <v>301</v>
      </c>
      <c r="D255" s="32" t="s">
        <v>5</v>
      </c>
      <c r="E255" s="33" t="str">
        <f>IF(D255="",,VLOOKUP(D255,$B$7:$G$10,6,FALSE))</f>
        <v>K.O.</v>
      </c>
      <c r="F255" s="34"/>
      <c r="G255" s="64"/>
      <c r="H255" s="30" t="str">
        <f>IF(E255=$G$7,"n.v.t.",E255*$H$8)</f>
        <v>n.v.t.</v>
      </c>
      <c r="I255" s="30" t="str">
        <f>IF(E255=$G$7,IF(G255=$G$16,"IN",$G$7),(G255/$G$16)*H255)</f>
        <v>K.O.</v>
      </c>
      <c r="J255" s="33" t="str">
        <f>IF(E255=$G$7,"n.v.t.",I255/$H$167)</f>
        <v>n.v.t.</v>
      </c>
      <c r="K255" s="74"/>
      <c r="L255" s="75"/>
    </row>
    <row r="256" spans="1:12" ht="26" x14ac:dyDescent="0.35">
      <c r="A256" s="1"/>
      <c r="B256" s="30" t="s">
        <v>333</v>
      </c>
      <c r="C256" s="92" t="s">
        <v>561</v>
      </c>
      <c r="D256" s="32" t="s">
        <v>5</v>
      </c>
      <c r="E256" s="33" t="str">
        <f>IF(D256="",,VLOOKUP(D256,$B$7:$G$10,6,FALSE))</f>
        <v>K.O.</v>
      </c>
      <c r="F256" s="34"/>
      <c r="G256" s="64"/>
      <c r="H256" s="30" t="str">
        <f>IF(E256=$G$7,"n.v.t.",E256*$H$8)</f>
        <v>n.v.t.</v>
      </c>
      <c r="I256" s="30" t="str">
        <f>IF(E256=$G$7,IF(G256=$G$16,"IN",$G$7),(G256/$G$16)*H256)</f>
        <v>K.O.</v>
      </c>
      <c r="J256" s="33" t="str">
        <f>IF(E256=$G$7,"n.v.t.",I256/$H$167)</f>
        <v>n.v.t.</v>
      </c>
      <c r="K256" s="74"/>
      <c r="L256" s="75"/>
    </row>
    <row r="257" spans="1:12" ht="26" x14ac:dyDescent="0.35">
      <c r="A257" s="1"/>
      <c r="B257" s="30" t="s">
        <v>334</v>
      </c>
      <c r="C257" s="92" t="s">
        <v>302</v>
      </c>
      <c r="D257" s="32" t="s">
        <v>5</v>
      </c>
      <c r="E257" s="33" t="s">
        <v>16</v>
      </c>
      <c r="F257" s="34"/>
      <c r="G257" s="64"/>
      <c r="H257" s="30" t="s">
        <v>24</v>
      </c>
      <c r="I257" s="30" t="s">
        <v>16</v>
      </c>
      <c r="J257" s="33" t="s">
        <v>24</v>
      </c>
      <c r="K257" s="81"/>
      <c r="L257" s="82"/>
    </row>
    <row r="258" spans="1:12" ht="39" x14ac:dyDescent="0.35">
      <c r="A258" s="1"/>
      <c r="B258" s="30" t="s">
        <v>335</v>
      </c>
      <c r="C258" s="92" t="s">
        <v>303</v>
      </c>
      <c r="D258" s="32" t="s">
        <v>5</v>
      </c>
      <c r="E258" s="33" t="s">
        <v>16</v>
      </c>
      <c r="F258" s="34"/>
      <c r="G258" s="64"/>
      <c r="H258" s="30" t="s">
        <v>24</v>
      </c>
      <c r="I258" s="30" t="s">
        <v>16</v>
      </c>
      <c r="J258" s="33" t="s">
        <v>24</v>
      </c>
      <c r="K258" s="81"/>
      <c r="L258" s="82"/>
    </row>
    <row r="259" spans="1:12" ht="39" x14ac:dyDescent="0.35">
      <c r="A259" s="1"/>
      <c r="B259" s="30" t="s">
        <v>336</v>
      </c>
      <c r="C259" s="92" t="s">
        <v>304</v>
      </c>
      <c r="D259" s="32" t="s">
        <v>5</v>
      </c>
      <c r="E259" s="33" t="s">
        <v>16</v>
      </c>
      <c r="F259" s="34"/>
      <c r="G259" s="64"/>
      <c r="H259" s="30" t="s">
        <v>24</v>
      </c>
      <c r="I259" s="30" t="s">
        <v>16</v>
      </c>
      <c r="J259" s="33" t="s">
        <v>24</v>
      </c>
      <c r="K259" s="81"/>
      <c r="L259" s="82"/>
    </row>
    <row r="260" spans="1:12" ht="39" x14ac:dyDescent="0.35">
      <c r="A260" s="1"/>
      <c r="B260" s="30" t="s">
        <v>337</v>
      </c>
      <c r="C260" s="92" t="s">
        <v>305</v>
      </c>
      <c r="D260" s="32" t="s">
        <v>5</v>
      </c>
      <c r="E260" s="33" t="s">
        <v>16</v>
      </c>
      <c r="F260" s="34"/>
      <c r="G260" s="64"/>
      <c r="H260" s="30" t="s">
        <v>24</v>
      </c>
      <c r="I260" s="30" t="s">
        <v>16</v>
      </c>
      <c r="J260" s="33" t="s">
        <v>24</v>
      </c>
      <c r="K260" s="81"/>
      <c r="L260" s="82"/>
    </row>
    <row r="261" spans="1:12" ht="39" x14ac:dyDescent="0.35">
      <c r="A261" s="1"/>
      <c r="B261" s="30" t="s">
        <v>338</v>
      </c>
      <c r="C261" s="92" t="s">
        <v>306</v>
      </c>
      <c r="D261" s="32" t="s">
        <v>5</v>
      </c>
      <c r="E261" s="33" t="s">
        <v>16</v>
      </c>
      <c r="F261" s="34"/>
      <c r="G261" s="64"/>
      <c r="H261" s="30" t="s">
        <v>24</v>
      </c>
      <c r="I261" s="30" t="s">
        <v>16</v>
      </c>
      <c r="J261" s="33" t="s">
        <v>24</v>
      </c>
      <c r="K261" s="81"/>
      <c r="L261" s="82"/>
    </row>
    <row r="262" spans="1:12" ht="26" x14ac:dyDescent="0.35">
      <c r="A262" s="1"/>
      <c r="B262" s="30" t="s">
        <v>339</v>
      </c>
      <c r="C262" s="92" t="s">
        <v>566</v>
      </c>
      <c r="D262" s="32" t="s">
        <v>5</v>
      </c>
      <c r="E262" s="33" t="s">
        <v>16</v>
      </c>
      <c r="F262" s="34"/>
      <c r="G262" s="64"/>
      <c r="H262" s="30" t="s">
        <v>24</v>
      </c>
      <c r="I262" s="30" t="s">
        <v>16</v>
      </c>
      <c r="J262" s="33" t="s">
        <v>24</v>
      </c>
      <c r="K262" s="81"/>
      <c r="L262" s="82"/>
    </row>
    <row r="263" spans="1:12" ht="98.25" customHeight="1" x14ac:dyDescent="0.35">
      <c r="A263" s="1"/>
      <c r="B263" s="30" t="s">
        <v>340</v>
      </c>
      <c r="C263" s="92" t="s">
        <v>562</v>
      </c>
      <c r="D263" s="32" t="s">
        <v>5</v>
      </c>
      <c r="E263" s="33" t="s">
        <v>16</v>
      </c>
      <c r="F263" s="34"/>
      <c r="G263" s="64"/>
      <c r="H263" s="30" t="s">
        <v>24</v>
      </c>
      <c r="I263" s="30" t="s">
        <v>16</v>
      </c>
      <c r="J263" s="33" t="s">
        <v>24</v>
      </c>
      <c r="K263" s="81"/>
      <c r="L263" s="82"/>
    </row>
    <row r="264" spans="1:12" ht="41.4" customHeight="1" x14ac:dyDescent="0.35">
      <c r="A264" s="1"/>
      <c r="B264" s="30" t="s">
        <v>341</v>
      </c>
      <c r="C264" s="92" t="s">
        <v>307</v>
      </c>
      <c r="D264" s="32" t="s">
        <v>5</v>
      </c>
      <c r="E264" s="33" t="s">
        <v>16</v>
      </c>
      <c r="F264" s="34"/>
      <c r="G264" s="64"/>
      <c r="H264" s="30" t="s">
        <v>24</v>
      </c>
      <c r="I264" s="30" t="s">
        <v>16</v>
      </c>
      <c r="J264" s="33" t="s">
        <v>24</v>
      </c>
      <c r="K264" s="81"/>
      <c r="L264" s="82"/>
    </row>
    <row r="265" spans="1:12" x14ac:dyDescent="0.35">
      <c r="A265" s="1"/>
      <c r="B265" s="30" t="s">
        <v>342</v>
      </c>
      <c r="C265" s="92" t="s">
        <v>308</v>
      </c>
      <c r="D265" s="32" t="s">
        <v>5</v>
      </c>
      <c r="E265" s="33" t="s">
        <v>16</v>
      </c>
      <c r="F265" s="34"/>
      <c r="G265" s="64"/>
      <c r="H265" s="30" t="s">
        <v>24</v>
      </c>
      <c r="I265" s="30" t="s">
        <v>16</v>
      </c>
      <c r="J265" s="33" t="s">
        <v>24</v>
      </c>
      <c r="K265" s="81"/>
      <c r="L265" s="82"/>
    </row>
    <row r="266" spans="1:12" ht="26" x14ac:dyDescent="0.35">
      <c r="A266" s="1"/>
      <c r="B266" s="30" t="s">
        <v>343</v>
      </c>
      <c r="C266" s="92" t="s">
        <v>309</v>
      </c>
      <c r="D266" s="32" t="s">
        <v>5</v>
      </c>
      <c r="E266" s="33" t="s">
        <v>16</v>
      </c>
      <c r="F266" s="34"/>
      <c r="G266" s="64"/>
      <c r="H266" s="30" t="s">
        <v>24</v>
      </c>
      <c r="I266" s="30" t="s">
        <v>16</v>
      </c>
      <c r="J266" s="33" t="s">
        <v>24</v>
      </c>
      <c r="K266" s="81"/>
      <c r="L266" s="82"/>
    </row>
    <row r="267" spans="1:12" ht="26" x14ac:dyDescent="0.35">
      <c r="A267" s="1"/>
      <c r="B267" s="30" t="s">
        <v>344</v>
      </c>
      <c r="C267" s="92" t="s">
        <v>310</v>
      </c>
      <c r="D267" s="32" t="s">
        <v>5</v>
      </c>
      <c r="E267" s="33" t="s">
        <v>16</v>
      </c>
      <c r="F267" s="34"/>
      <c r="G267" s="64"/>
      <c r="H267" s="30" t="s">
        <v>24</v>
      </c>
      <c r="I267" s="30" t="s">
        <v>16</v>
      </c>
      <c r="J267" s="33" t="s">
        <v>24</v>
      </c>
      <c r="K267" s="81"/>
      <c r="L267" s="82"/>
    </row>
    <row r="268" spans="1:12" ht="52" x14ac:dyDescent="0.35">
      <c r="A268" s="1"/>
      <c r="B268" s="30" t="s">
        <v>345</v>
      </c>
      <c r="C268" s="92" t="s">
        <v>311</v>
      </c>
      <c r="D268" s="32" t="s">
        <v>5</v>
      </c>
      <c r="E268" s="33" t="s">
        <v>16</v>
      </c>
      <c r="F268" s="34"/>
      <c r="G268" s="64"/>
      <c r="H268" s="30" t="s">
        <v>24</v>
      </c>
      <c r="I268" s="30" t="s">
        <v>16</v>
      </c>
      <c r="J268" s="33" t="s">
        <v>24</v>
      </c>
      <c r="K268" s="81"/>
      <c r="L268" s="82"/>
    </row>
    <row r="269" spans="1:12" ht="26" x14ac:dyDescent="0.35">
      <c r="A269" s="1"/>
      <c r="B269" s="30" t="s">
        <v>346</v>
      </c>
      <c r="C269" s="92" t="s">
        <v>312</v>
      </c>
      <c r="D269" s="32" t="s">
        <v>5</v>
      </c>
      <c r="E269" s="33" t="s">
        <v>16</v>
      </c>
      <c r="F269" s="34"/>
      <c r="G269" s="64"/>
      <c r="H269" s="30" t="s">
        <v>24</v>
      </c>
      <c r="I269" s="30" t="s">
        <v>16</v>
      </c>
      <c r="J269" s="33" t="s">
        <v>24</v>
      </c>
      <c r="K269" s="81"/>
      <c r="L269" s="82"/>
    </row>
    <row r="270" spans="1:12" ht="52" x14ac:dyDescent="0.35">
      <c r="A270" s="1"/>
      <c r="B270" s="30" t="s">
        <v>347</v>
      </c>
      <c r="C270" s="92" t="s">
        <v>313</v>
      </c>
      <c r="D270" s="32" t="s">
        <v>5</v>
      </c>
      <c r="E270" s="33" t="s">
        <v>16</v>
      </c>
      <c r="F270" s="34"/>
      <c r="G270" s="64"/>
      <c r="H270" s="30" t="s">
        <v>24</v>
      </c>
      <c r="I270" s="30" t="s">
        <v>16</v>
      </c>
      <c r="J270" s="33" t="s">
        <v>24</v>
      </c>
      <c r="K270" s="81"/>
      <c r="L270" s="82"/>
    </row>
    <row r="271" spans="1:12" ht="52" x14ac:dyDescent="0.35">
      <c r="A271" s="1"/>
      <c r="B271" s="30" t="s">
        <v>348</v>
      </c>
      <c r="C271" s="92" t="s">
        <v>314</v>
      </c>
      <c r="D271" s="32" t="s">
        <v>5</v>
      </c>
      <c r="E271" s="33" t="s">
        <v>16</v>
      </c>
      <c r="F271" s="34"/>
      <c r="G271" s="64"/>
      <c r="H271" s="30" t="s">
        <v>24</v>
      </c>
      <c r="I271" s="30" t="s">
        <v>16</v>
      </c>
      <c r="J271" s="33" t="s">
        <v>24</v>
      </c>
      <c r="K271" s="81"/>
      <c r="L271" s="82"/>
    </row>
    <row r="272" spans="1:12" ht="15" thickBot="1" x14ac:dyDescent="0.4">
      <c r="A272" s="1"/>
      <c r="B272" s="35"/>
      <c r="C272" s="142" t="s">
        <v>14</v>
      </c>
      <c r="D272" s="142"/>
      <c r="E272" s="142"/>
      <c r="F272" s="142"/>
      <c r="G272" s="35"/>
      <c r="H272" s="36" t="s">
        <v>24</v>
      </c>
      <c r="I272" s="37" t="str">
        <f>IF(COUNTIF(I253:I256,$G$7)&gt;0,$G$7,SUM(I253:I256))</f>
        <v>K.O.</v>
      </c>
      <c r="J272" s="69" t="str">
        <f>IF(I272=$G$7,"n.v.t.",I272/H272)</f>
        <v>n.v.t.</v>
      </c>
      <c r="K272" s="76"/>
      <c r="L272" s="77"/>
    </row>
    <row r="273" spans="1:12" x14ac:dyDescent="0.35">
      <c r="A273" s="1"/>
      <c r="B273" s="111"/>
      <c r="C273" s="112"/>
      <c r="D273" s="112"/>
      <c r="E273" s="112"/>
      <c r="F273" s="112"/>
      <c r="G273" s="113"/>
      <c r="H273" s="114"/>
      <c r="I273" s="115"/>
      <c r="J273" s="116"/>
      <c r="K273" s="117"/>
      <c r="L273" s="117"/>
    </row>
    <row r="274" spans="1:12" x14ac:dyDescent="0.35">
      <c r="A274" s="1"/>
      <c r="B274" s="111"/>
      <c r="C274" s="112"/>
      <c r="D274" s="112"/>
      <c r="E274" s="112"/>
      <c r="F274" s="112"/>
      <c r="G274" s="113"/>
      <c r="H274" s="114"/>
      <c r="I274" s="115"/>
      <c r="J274" s="116"/>
      <c r="K274" s="117"/>
      <c r="L274" s="117"/>
    </row>
    <row r="276" spans="1:12" ht="15" thickBot="1" x14ac:dyDescent="0.4">
      <c r="A276" s="19"/>
      <c r="B276" s="56" t="s">
        <v>349</v>
      </c>
      <c r="C276" s="25"/>
      <c r="D276" s="25"/>
      <c r="E276" s="25"/>
      <c r="F276" s="25"/>
      <c r="G276" s="25"/>
      <c r="H276" s="25"/>
      <c r="I276" s="25"/>
      <c r="J276" s="26"/>
      <c r="K276" s="25"/>
      <c r="L276" s="26"/>
    </row>
    <row r="277" spans="1:12" x14ac:dyDescent="0.35">
      <c r="A277" s="19"/>
      <c r="B277" s="57"/>
      <c r="C277" s="27"/>
      <c r="D277" s="27"/>
      <c r="E277" s="27"/>
      <c r="F277" s="27"/>
      <c r="G277" s="27"/>
      <c r="H277" s="27"/>
      <c r="I277" s="27"/>
      <c r="J277" s="68"/>
      <c r="K277" s="134" t="s">
        <v>35</v>
      </c>
      <c r="L277" s="135"/>
    </row>
    <row r="278" spans="1:12" ht="26.5" thickBot="1" x14ac:dyDescent="0.4">
      <c r="A278" s="19"/>
      <c r="B278" s="58" t="s">
        <v>1</v>
      </c>
      <c r="C278" s="58" t="s">
        <v>2</v>
      </c>
      <c r="D278" s="59" t="s">
        <v>3</v>
      </c>
      <c r="E278" s="59" t="s">
        <v>7</v>
      </c>
      <c r="F278" s="59" t="s">
        <v>0</v>
      </c>
      <c r="G278" s="59" t="s">
        <v>8</v>
      </c>
      <c r="H278" s="59" t="s">
        <v>9</v>
      </c>
      <c r="I278" s="60" t="s">
        <v>13</v>
      </c>
      <c r="J278" s="59" t="s">
        <v>15</v>
      </c>
      <c r="K278" s="70" t="s">
        <v>36</v>
      </c>
      <c r="L278" s="71" t="s">
        <v>37</v>
      </c>
    </row>
    <row r="279" spans="1:12" ht="39" x14ac:dyDescent="0.35">
      <c r="A279" s="1"/>
      <c r="B279" s="30" t="s">
        <v>350</v>
      </c>
      <c r="C279" s="92" t="s">
        <v>543</v>
      </c>
      <c r="D279" s="32" t="s">
        <v>5</v>
      </c>
      <c r="E279" s="33" t="str">
        <f>IF(D279="",,VLOOKUP(D279,$B$7:$G$10,6,FALSE))</f>
        <v>K.O.</v>
      </c>
      <c r="F279" s="34"/>
      <c r="G279" s="64"/>
      <c r="H279" s="30" t="str">
        <f>IF(E279=$G$7,"n.v.t.",E279*$H$8)</f>
        <v>n.v.t.</v>
      </c>
      <c r="I279" s="30" t="str">
        <f t="shared" ref="I279:I287" si="30">IF(E279=$G$7,IF(G279=$G$16,"IN",$G$7),(G279/$G$16)*H279)</f>
        <v>K.O.</v>
      </c>
      <c r="J279" s="33" t="str">
        <f t="shared" ref="J279:J282" si="31">IF(E279=$G$7,"n.v.t.",I279/$H$167)</f>
        <v>n.v.t.</v>
      </c>
      <c r="K279" s="78"/>
      <c r="L279" s="79"/>
    </row>
    <row r="280" spans="1:12" x14ac:dyDescent="0.35">
      <c r="A280" s="1"/>
      <c r="B280" s="30" t="s">
        <v>351</v>
      </c>
      <c r="C280" s="92" t="s">
        <v>315</v>
      </c>
      <c r="D280" s="32" t="s">
        <v>5</v>
      </c>
      <c r="E280" s="33" t="str">
        <f>IF(D280="",,VLOOKUP(D280,$B$7:$G$10,6,FALSE))</f>
        <v>K.O.</v>
      </c>
      <c r="F280" s="34"/>
      <c r="G280" s="64"/>
      <c r="H280" s="30" t="str">
        <f>IF(E280=$G$7,"n.v.t.",E280*$H$8)</f>
        <v>n.v.t.</v>
      </c>
      <c r="I280" s="30" t="str">
        <f t="shared" si="30"/>
        <v>K.O.</v>
      </c>
      <c r="J280" s="33" t="str">
        <f t="shared" si="31"/>
        <v>n.v.t.</v>
      </c>
      <c r="K280" s="74"/>
      <c r="L280" s="75"/>
    </row>
    <row r="281" spans="1:12" x14ac:dyDescent="0.35">
      <c r="A281" s="1"/>
      <c r="B281" s="30" t="s">
        <v>352</v>
      </c>
      <c r="C281" s="92" t="s">
        <v>542</v>
      </c>
      <c r="D281" s="32" t="s">
        <v>5</v>
      </c>
      <c r="E281" s="33" t="str">
        <f>IF(D281="",,VLOOKUP(D281,$B$7:$G$10,6,FALSE))</f>
        <v>K.O.</v>
      </c>
      <c r="F281" s="34"/>
      <c r="G281" s="64"/>
      <c r="H281" s="30" t="str">
        <f>IF(E281=$G$7,"n.v.t.",E281*$H$8)</f>
        <v>n.v.t.</v>
      </c>
      <c r="I281" s="30" t="str">
        <f t="shared" si="30"/>
        <v>K.O.</v>
      </c>
      <c r="J281" s="33" t="str">
        <f t="shared" si="31"/>
        <v>n.v.t.</v>
      </c>
      <c r="K281" s="74"/>
      <c r="L281" s="75"/>
    </row>
    <row r="282" spans="1:12" ht="26" x14ac:dyDescent="0.35">
      <c r="A282" s="1"/>
      <c r="B282" s="30" t="s">
        <v>353</v>
      </c>
      <c r="C282" s="92" t="s">
        <v>316</v>
      </c>
      <c r="D282" s="32" t="s">
        <v>5</v>
      </c>
      <c r="E282" s="33" t="str">
        <f>IF(D282="",,VLOOKUP(D282,$B$7:$G$10,6,FALSE))</f>
        <v>K.O.</v>
      </c>
      <c r="F282" s="34"/>
      <c r="G282" s="64"/>
      <c r="H282" s="30" t="str">
        <f>IF(E282=$G$7,"n.v.t.",E282*$H$8)</f>
        <v>n.v.t.</v>
      </c>
      <c r="I282" s="30" t="str">
        <f t="shared" si="30"/>
        <v>K.O.</v>
      </c>
      <c r="J282" s="33" t="str">
        <f t="shared" si="31"/>
        <v>n.v.t.</v>
      </c>
      <c r="K282" s="74"/>
      <c r="L282" s="75"/>
    </row>
    <row r="283" spans="1:12" x14ac:dyDescent="0.35">
      <c r="A283" s="1"/>
      <c r="B283" s="30" t="s">
        <v>354</v>
      </c>
      <c r="C283" s="92" t="s">
        <v>317</v>
      </c>
      <c r="D283" s="32" t="s">
        <v>11</v>
      </c>
      <c r="E283" s="33">
        <v>1</v>
      </c>
      <c r="F283" s="34"/>
      <c r="G283" s="64"/>
      <c r="H283" s="30">
        <v>100</v>
      </c>
      <c r="I283" s="30">
        <f t="shared" si="30"/>
        <v>0</v>
      </c>
      <c r="J283" s="33">
        <f t="shared" ref="J283:J287" si="32">IF(E283=$G$7,"n.v.t.",I283/$H$155)</f>
        <v>0</v>
      </c>
      <c r="K283" s="81"/>
      <c r="L283" s="82"/>
    </row>
    <row r="284" spans="1:12" ht="26" x14ac:dyDescent="0.35">
      <c r="A284" s="1"/>
      <c r="B284" s="30" t="s">
        <v>355</v>
      </c>
      <c r="C284" s="92" t="s">
        <v>318</v>
      </c>
      <c r="D284" s="32" t="s">
        <v>11</v>
      </c>
      <c r="E284" s="33">
        <v>1</v>
      </c>
      <c r="F284" s="34"/>
      <c r="G284" s="64"/>
      <c r="H284" s="30">
        <v>100</v>
      </c>
      <c r="I284" s="30">
        <f t="shared" si="30"/>
        <v>0</v>
      </c>
      <c r="J284" s="33">
        <f t="shared" si="32"/>
        <v>0</v>
      </c>
      <c r="K284" s="81"/>
      <c r="L284" s="82"/>
    </row>
    <row r="285" spans="1:12" ht="39" x14ac:dyDescent="0.35">
      <c r="A285" s="1"/>
      <c r="B285" s="30" t="s">
        <v>356</v>
      </c>
      <c r="C285" s="92" t="s">
        <v>319</v>
      </c>
      <c r="D285" s="32" t="s">
        <v>11</v>
      </c>
      <c r="E285" s="33">
        <v>1</v>
      </c>
      <c r="F285" s="34"/>
      <c r="G285" s="64"/>
      <c r="H285" s="30">
        <v>100</v>
      </c>
      <c r="I285" s="30">
        <f t="shared" si="30"/>
        <v>0</v>
      </c>
      <c r="J285" s="33">
        <f t="shared" si="32"/>
        <v>0</v>
      </c>
      <c r="K285" s="81"/>
      <c r="L285" s="82"/>
    </row>
    <row r="286" spans="1:12" ht="137.25" customHeight="1" x14ac:dyDescent="0.35">
      <c r="A286" s="1"/>
      <c r="B286" s="30" t="s">
        <v>357</v>
      </c>
      <c r="C286" s="92" t="s">
        <v>320</v>
      </c>
      <c r="D286" s="32" t="s">
        <v>11</v>
      </c>
      <c r="E286" s="33">
        <v>1</v>
      </c>
      <c r="F286" s="34"/>
      <c r="G286" s="64"/>
      <c r="H286" s="30">
        <v>100</v>
      </c>
      <c r="I286" s="30">
        <f t="shared" si="30"/>
        <v>0</v>
      </c>
      <c r="J286" s="33">
        <f t="shared" si="32"/>
        <v>0</v>
      </c>
      <c r="K286" s="81"/>
      <c r="L286" s="82"/>
    </row>
    <row r="287" spans="1:12" ht="120.75" customHeight="1" x14ac:dyDescent="0.35">
      <c r="A287" s="1"/>
      <c r="B287" s="30" t="s">
        <v>358</v>
      </c>
      <c r="C287" s="92" t="s">
        <v>327</v>
      </c>
      <c r="D287" s="32" t="s">
        <v>11</v>
      </c>
      <c r="E287" s="33">
        <v>1</v>
      </c>
      <c r="F287" s="34"/>
      <c r="G287" s="64"/>
      <c r="H287" s="30">
        <v>100</v>
      </c>
      <c r="I287" s="30">
        <f t="shared" si="30"/>
        <v>0</v>
      </c>
      <c r="J287" s="33">
        <f t="shared" si="32"/>
        <v>0</v>
      </c>
      <c r="K287" s="81"/>
      <c r="L287" s="82"/>
    </row>
    <row r="288" spans="1:12" ht="15" thickBot="1" x14ac:dyDescent="0.4">
      <c r="A288" s="1"/>
      <c r="B288" s="35"/>
      <c r="C288" s="142" t="s">
        <v>14</v>
      </c>
      <c r="D288" s="142"/>
      <c r="E288" s="142"/>
      <c r="F288" s="142"/>
      <c r="G288" s="35"/>
      <c r="H288" s="36">
        <f>SUM(H279:H287)</f>
        <v>500</v>
      </c>
      <c r="I288" s="37">
        <f>SUM(I279:I287)</f>
        <v>0</v>
      </c>
      <c r="J288" s="69">
        <f>IF(I288=$G$7,"n.v.t.",I288/H288)</f>
        <v>0</v>
      </c>
      <c r="K288" s="76"/>
      <c r="L288" s="77"/>
    </row>
    <row r="291" spans="1:12" ht="15" thickBot="1" x14ac:dyDescent="0.4">
      <c r="A291" s="19"/>
      <c r="B291" s="56" t="s">
        <v>359</v>
      </c>
      <c r="C291" s="25"/>
      <c r="D291" s="25"/>
      <c r="E291" s="25"/>
      <c r="F291" s="25"/>
      <c r="G291" s="25"/>
      <c r="H291" s="25"/>
      <c r="I291" s="25"/>
      <c r="J291" s="26"/>
      <c r="K291" s="25"/>
      <c r="L291" s="26"/>
    </row>
    <row r="292" spans="1:12" x14ac:dyDescent="0.35">
      <c r="A292" s="19"/>
      <c r="B292" s="57"/>
      <c r="C292" s="27"/>
      <c r="D292" s="27"/>
      <c r="E292" s="27"/>
      <c r="F292" s="27"/>
      <c r="G292" s="27"/>
      <c r="H292" s="27"/>
      <c r="I292" s="27"/>
      <c r="J292" s="68"/>
      <c r="K292" s="134" t="s">
        <v>35</v>
      </c>
      <c r="L292" s="135"/>
    </row>
    <row r="293" spans="1:12" ht="26.5" thickBot="1" x14ac:dyDescent="0.4">
      <c r="A293" s="19"/>
      <c r="B293" s="58" t="s">
        <v>1</v>
      </c>
      <c r="C293" s="58" t="s">
        <v>2</v>
      </c>
      <c r="D293" s="59" t="s">
        <v>3</v>
      </c>
      <c r="E293" s="59" t="s">
        <v>7</v>
      </c>
      <c r="F293" s="59" t="s">
        <v>0</v>
      </c>
      <c r="G293" s="59" t="s">
        <v>8</v>
      </c>
      <c r="H293" s="59" t="s">
        <v>9</v>
      </c>
      <c r="I293" s="60" t="s">
        <v>13</v>
      </c>
      <c r="J293" s="59" t="s">
        <v>15</v>
      </c>
      <c r="K293" s="70" t="s">
        <v>36</v>
      </c>
      <c r="L293" s="71" t="s">
        <v>37</v>
      </c>
    </row>
    <row r="294" spans="1:12" ht="52" x14ac:dyDescent="0.35">
      <c r="A294" s="1"/>
      <c r="B294" s="30" t="s">
        <v>360</v>
      </c>
      <c r="C294" s="92" t="s">
        <v>321</v>
      </c>
      <c r="D294" s="32" t="s">
        <v>5</v>
      </c>
      <c r="E294" s="33" t="str">
        <f>IF(D294="",,VLOOKUP(D294,$B$7:$G$10,6,FALSE))</f>
        <v>K.O.</v>
      </c>
      <c r="F294" s="34"/>
      <c r="G294" s="64"/>
      <c r="H294" s="30" t="str">
        <f>IF(E294=$G$7,"n.v.t.",E294*$H$8)</f>
        <v>n.v.t.</v>
      </c>
      <c r="I294" s="30" t="str">
        <f>IF(E294=$G$7,IF(G294=$G$16,"IN",$G$7),(G294/$G$16)*H294)</f>
        <v>K.O.</v>
      </c>
      <c r="J294" s="33" t="str">
        <f>IF(E294=$G$7,"n.v.t.",I294/$H$167)</f>
        <v>n.v.t.</v>
      </c>
      <c r="K294" s="78"/>
      <c r="L294" s="79"/>
    </row>
    <row r="295" spans="1:12" ht="52" x14ac:dyDescent="0.35">
      <c r="A295" s="1"/>
      <c r="B295" s="30" t="s">
        <v>361</v>
      </c>
      <c r="C295" s="92" t="s">
        <v>322</v>
      </c>
      <c r="D295" s="32" t="s">
        <v>5</v>
      </c>
      <c r="E295" s="33" t="str">
        <f>IF(D295="",,VLOOKUP(D295,$B$7:$G$10,6,FALSE))</f>
        <v>K.O.</v>
      </c>
      <c r="F295" s="34"/>
      <c r="G295" s="64"/>
      <c r="H295" s="30" t="str">
        <f>IF(E295=$G$7,"n.v.t.",E295*$H$8)</f>
        <v>n.v.t.</v>
      </c>
      <c r="I295" s="30" t="str">
        <f>IF(E295=$G$7,IF(G295=$G$16,"IN",$G$7),(G295/$G$16)*H295)</f>
        <v>K.O.</v>
      </c>
      <c r="J295" s="33" t="str">
        <f>IF(E295=$G$7,"n.v.t.",I295/$H$167)</f>
        <v>n.v.t.</v>
      </c>
      <c r="K295" s="74"/>
      <c r="L295" s="75"/>
    </row>
    <row r="296" spans="1:12" ht="91" x14ac:dyDescent="0.35">
      <c r="A296" s="1"/>
      <c r="B296" s="30" t="s">
        <v>362</v>
      </c>
      <c r="C296" s="92" t="s">
        <v>323</v>
      </c>
      <c r="D296" s="32" t="s">
        <v>5</v>
      </c>
      <c r="E296" s="33" t="str">
        <f>IF(D296="",,VLOOKUP(D296,$B$7:$G$10,6,FALSE))</f>
        <v>K.O.</v>
      </c>
      <c r="F296" s="34"/>
      <c r="G296" s="64"/>
      <c r="H296" s="30" t="str">
        <f>IF(E296=$G$7,"n.v.t.",E296*$H$8)</f>
        <v>n.v.t.</v>
      </c>
      <c r="I296" s="30" t="str">
        <f>IF(E296=$G$7,IF(G296=$G$16,"IN",$G$7),(G296/$G$16)*H296)</f>
        <v>K.O.</v>
      </c>
      <c r="J296" s="33" t="str">
        <f>IF(E296=$G$7,"n.v.t.",I296/$H$167)</f>
        <v>n.v.t.</v>
      </c>
      <c r="K296" s="74"/>
      <c r="L296" s="75"/>
    </row>
    <row r="297" spans="1:12" ht="39" x14ac:dyDescent="0.35">
      <c r="A297" s="1"/>
      <c r="B297" s="30" t="s">
        <v>363</v>
      </c>
      <c r="C297" s="92" t="s">
        <v>324</v>
      </c>
      <c r="D297" s="32" t="s">
        <v>5</v>
      </c>
      <c r="E297" s="33" t="str">
        <f>IF(D297="",,VLOOKUP(D297,$B$7:$G$10,6,FALSE))</f>
        <v>K.O.</v>
      </c>
      <c r="F297" s="34"/>
      <c r="G297" s="64"/>
      <c r="H297" s="30" t="str">
        <f>IF(E297=$G$7,"n.v.t.",E297*$H$8)</f>
        <v>n.v.t.</v>
      </c>
      <c r="I297" s="30" t="str">
        <f>IF(E297=$G$7,IF(G297=$G$16,"IN",$G$7),(G297/$G$16)*H297)</f>
        <v>K.O.</v>
      </c>
      <c r="J297" s="33" t="str">
        <f>IF(E297=$G$7,"n.v.t.",I297/$H$167)</f>
        <v>n.v.t.</v>
      </c>
      <c r="K297" s="74"/>
      <c r="L297" s="75"/>
    </row>
    <row r="298" spans="1:12" ht="39" x14ac:dyDescent="0.35">
      <c r="A298" s="1"/>
      <c r="B298" s="30" t="s">
        <v>364</v>
      </c>
      <c r="C298" s="92" t="s">
        <v>325</v>
      </c>
      <c r="D298" s="32" t="s">
        <v>5</v>
      </c>
      <c r="E298" s="33" t="s">
        <v>16</v>
      </c>
      <c r="F298" s="34"/>
      <c r="G298" s="64"/>
      <c r="H298" s="30" t="s">
        <v>24</v>
      </c>
      <c r="I298" s="30" t="s">
        <v>16</v>
      </c>
      <c r="J298" s="33" t="s">
        <v>24</v>
      </c>
      <c r="K298" s="81"/>
      <c r="L298" s="82"/>
    </row>
    <row r="299" spans="1:12" ht="39" x14ac:dyDescent="0.35">
      <c r="A299" s="1"/>
      <c r="B299" s="30" t="s">
        <v>365</v>
      </c>
      <c r="C299" s="92" t="s">
        <v>328</v>
      </c>
      <c r="D299" s="32" t="s">
        <v>5</v>
      </c>
      <c r="E299" s="33" t="s">
        <v>16</v>
      </c>
      <c r="F299" s="34"/>
      <c r="G299" s="64"/>
      <c r="H299" s="30" t="s">
        <v>24</v>
      </c>
      <c r="I299" s="30" t="s">
        <v>16</v>
      </c>
      <c r="J299" s="33" t="s">
        <v>24</v>
      </c>
      <c r="K299" s="81"/>
      <c r="L299" s="82"/>
    </row>
    <row r="300" spans="1:12" ht="39" x14ac:dyDescent="0.35">
      <c r="A300" s="1"/>
      <c r="B300" s="30" t="s">
        <v>366</v>
      </c>
      <c r="C300" s="92" t="s">
        <v>326</v>
      </c>
      <c r="D300" s="32" t="s">
        <v>5</v>
      </c>
      <c r="E300" s="33" t="s">
        <v>16</v>
      </c>
      <c r="F300" s="34"/>
      <c r="G300" s="64"/>
      <c r="H300" s="30" t="s">
        <v>24</v>
      </c>
      <c r="I300" s="30" t="s">
        <v>16</v>
      </c>
      <c r="J300" s="33" t="s">
        <v>24</v>
      </c>
      <c r="K300" s="81"/>
      <c r="L300" s="82"/>
    </row>
    <row r="301" spans="1:12" ht="30.75" customHeight="1" x14ac:dyDescent="0.35">
      <c r="A301" s="1"/>
      <c r="B301" s="30" t="s">
        <v>367</v>
      </c>
      <c r="C301" s="92" t="s">
        <v>525</v>
      </c>
      <c r="D301" s="32" t="s">
        <v>5</v>
      </c>
      <c r="E301" s="33" t="s">
        <v>16</v>
      </c>
      <c r="F301" s="34"/>
      <c r="G301" s="64"/>
      <c r="H301" s="30" t="s">
        <v>24</v>
      </c>
      <c r="I301" s="30" t="s">
        <v>16</v>
      </c>
      <c r="J301" s="33" t="s">
        <v>24</v>
      </c>
      <c r="K301" s="81"/>
      <c r="L301" s="82"/>
    </row>
    <row r="302" spans="1:12" ht="39" x14ac:dyDescent="0.35">
      <c r="A302" s="1"/>
      <c r="B302" s="30" t="s">
        <v>368</v>
      </c>
      <c r="C302" s="92" t="s">
        <v>392</v>
      </c>
      <c r="D302" s="32" t="s">
        <v>5</v>
      </c>
      <c r="E302" s="33" t="s">
        <v>16</v>
      </c>
      <c r="F302" s="34"/>
      <c r="G302" s="64"/>
      <c r="H302" s="30" t="s">
        <v>24</v>
      </c>
      <c r="I302" s="30" t="s">
        <v>16</v>
      </c>
      <c r="J302" s="33" t="s">
        <v>24</v>
      </c>
      <c r="K302" s="81"/>
      <c r="L302" s="82"/>
    </row>
    <row r="303" spans="1:12" ht="52" x14ac:dyDescent="0.35">
      <c r="A303" s="1"/>
      <c r="B303" s="30" t="s">
        <v>437</v>
      </c>
      <c r="C303" s="92" t="s">
        <v>438</v>
      </c>
      <c r="D303" s="32" t="s">
        <v>5</v>
      </c>
      <c r="E303" s="33" t="s">
        <v>16</v>
      </c>
      <c r="F303" s="34"/>
      <c r="G303" s="64"/>
      <c r="H303" s="30" t="s">
        <v>24</v>
      </c>
      <c r="I303" s="30" t="s">
        <v>16</v>
      </c>
      <c r="J303" s="33" t="s">
        <v>24</v>
      </c>
      <c r="K303" s="81"/>
      <c r="L303" s="82"/>
    </row>
    <row r="304" spans="1:12" ht="26" x14ac:dyDescent="0.35">
      <c r="A304" s="1"/>
      <c r="B304" s="30" t="s">
        <v>563</v>
      </c>
      <c r="C304" s="92" t="s">
        <v>564</v>
      </c>
      <c r="D304" s="32" t="s">
        <v>12</v>
      </c>
      <c r="E304" s="33">
        <v>0.3</v>
      </c>
      <c r="F304" s="34"/>
      <c r="G304" s="64"/>
      <c r="H304" s="30">
        <v>30</v>
      </c>
      <c r="I304" s="30">
        <f>IF(E304=$G$7,IF(G304=$G$16,"IN",$G$7),(G304/$G$16)*H304)</f>
        <v>0</v>
      </c>
      <c r="J304" s="33">
        <f>IF(E304=$G$7,"n.v.t.",I304/$H$167)</f>
        <v>0</v>
      </c>
      <c r="K304" s="81"/>
      <c r="L304" s="82"/>
    </row>
    <row r="305" spans="1:12" ht="15" thickBot="1" x14ac:dyDescent="0.4">
      <c r="A305" s="1"/>
      <c r="B305" s="35"/>
      <c r="C305" s="142" t="s">
        <v>14</v>
      </c>
      <c r="D305" s="142"/>
      <c r="E305" s="142"/>
      <c r="F305" s="142"/>
      <c r="G305" s="35"/>
      <c r="H305" s="36">
        <f>SUM(H294:H304)</f>
        <v>30</v>
      </c>
      <c r="I305" s="37">
        <f>SUM(I294:I304)</f>
        <v>0</v>
      </c>
      <c r="J305" s="69">
        <f>IF(I305=$G$7,"n.v.t.",I305/H305)</f>
        <v>0</v>
      </c>
      <c r="K305" s="76"/>
      <c r="L305" s="77"/>
    </row>
    <row r="308" spans="1:12" ht="15" thickBot="1" x14ac:dyDescent="0.4">
      <c r="A308" s="19"/>
      <c r="B308" s="56">
        <v>8</v>
      </c>
      <c r="C308" s="25" t="s">
        <v>369</v>
      </c>
      <c r="D308" s="25"/>
      <c r="E308" s="25"/>
      <c r="F308" s="25"/>
      <c r="G308" s="25"/>
      <c r="H308" s="25"/>
      <c r="I308" s="25"/>
      <c r="J308" s="26"/>
      <c r="K308" s="25"/>
      <c r="L308" s="26"/>
    </row>
    <row r="309" spans="1:12" x14ac:dyDescent="0.35">
      <c r="A309" s="19"/>
      <c r="B309" s="57"/>
      <c r="C309" s="27"/>
      <c r="D309" s="27"/>
      <c r="E309" s="27"/>
      <c r="F309" s="27"/>
      <c r="G309" s="27"/>
      <c r="H309" s="27"/>
      <c r="I309" s="27"/>
      <c r="J309" s="68"/>
      <c r="K309" s="134" t="s">
        <v>35</v>
      </c>
      <c r="L309" s="135"/>
    </row>
    <row r="310" spans="1:12" ht="26.5" thickBot="1" x14ac:dyDescent="0.4">
      <c r="A310" s="19"/>
      <c r="B310" s="58" t="s">
        <v>1</v>
      </c>
      <c r="C310" s="58" t="s">
        <v>2</v>
      </c>
      <c r="D310" s="59" t="s">
        <v>3</v>
      </c>
      <c r="E310" s="59" t="s">
        <v>7</v>
      </c>
      <c r="F310" s="59" t="s">
        <v>0</v>
      </c>
      <c r="G310" s="59" t="s">
        <v>8</v>
      </c>
      <c r="H310" s="59" t="s">
        <v>9</v>
      </c>
      <c r="I310" s="60" t="s">
        <v>13</v>
      </c>
      <c r="J310" s="59" t="s">
        <v>15</v>
      </c>
      <c r="K310" s="70" t="s">
        <v>36</v>
      </c>
      <c r="L310" s="71" t="s">
        <v>37</v>
      </c>
    </row>
    <row r="311" spans="1:12" ht="39" x14ac:dyDescent="0.35">
      <c r="A311" s="1"/>
      <c r="B311" s="30" t="s">
        <v>370</v>
      </c>
      <c r="C311" s="92" t="s">
        <v>565</v>
      </c>
      <c r="D311" s="32" t="s">
        <v>5</v>
      </c>
      <c r="E311" s="33" t="str">
        <f>IF(D311="",,VLOOKUP(D311,$B$7:$G$10,6,FALSE))</f>
        <v>K.O.</v>
      </c>
      <c r="F311" s="34"/>
      <c r="G311" s="64"/>
      <c r="H311" s="30" t="str">
        <f>IF(E311=$G$7,"n.v.t.",E311*$H$8)</f>
        <v>n.v.t.</v>
      </c>
      <c r="I311" s="30" t="str">
        <f>IF(E311=$G$7,IF(G311=$G$16,"IN",$G$7),(G311/$G$16)*H311)</f>
        <v>K.O.</v>
      </c>
      <c r="J311" s="33" t="str">
        <f>IF(E311=$G$7,"n.v.t.",I311/$H$167)</f>
        <v>n.v.t.</v>
      </c>
      <c r="K311" s="78"/>
      <c r="L311" s="79"/>
    </row>
    <row r="312" spans="1:12" ht="65" x14ac:dyDescent="0.35">
      <c r="A312" s="1"/>
      <c r="B312" s="30" t="s">
        <v>371</v>
      </c>
      <c r="C312" s="92" t="s">
        <v>372</v>
      </c>
      <c r="D312" s="32" t="s">
        <v>5</v>
      </c>
      <c r="E312" s="33" t="str">
        <f>IF(D312="",,VLOOKUP(D312,$B$7:$G$10,6,FALSE))</f>
        <v>K.O.</v>
      </c>
      <c r="F312" s="34"/>
      <c r="G312" s="64"/>
      <c r="H312" s="30" t="str">
        <f>IF(E312=$G$7,"n.v.t.",E312*$H$8)</f>
        <v>n.v.t.</v>
      </c>
      <c r="I312" s="30" t="str">
        <f>IF(E312=$G$7,IF(G312=$G$16,"IN",$G$7),(G312/$G$16)*H312)</f>
        <v>K.O.</v>
      </c>
      <c r="J312" s="33" t="str">
        <f>IF(E312=$G$7,"n.v.t.",I312/$H$167)</f>
        <v>n.v.t.</v>
      </c>
      <c r="K312" s="74"/>
      <c r="L312" s="75"/>
    </row>
    <row r="313" spans="1:12" ht="26" x14ac:dyDescent="0.35">
      <c r="A313" s="1"/>
      <c r="B313" s="30" t="s">
        <v>373</v>
      </c>
      <c r="C313" s="92" t="s">
        <v>528</v>
      </c>
      <c r="D313" s="32" t="s">
        <v>11</v>
      </c>
      <c r="E313" s="33">
        <v>1</v>
      </c>
      <c r="F313" s="34"/>
      <c r="G313" s="64"/>
      <c r="H313" s="30">
        <v>100</v>
      </c>
      <c r="I313" s="30">
        <f>IF(E313=$G$7,IF(G313=$G$16,"IN",$G$7),(G313/$G$16)*H313)</f>
        <v>0</v>
      </c>
      <c r="J313" s="33">
        <f t="shared" ref="J313:J314" si="33">IF(E313=$G$7,"n.v.t.",I313/$H$155)</f>
        <v>0</v>
      </c>
      <c r="K313" s="74"/>
      <c r="L313" s="75"/>
    </row>
    <row r="314" spans="1:12" ht="26" x14ac:dyDescent="0.35">
      <c r="A314" s="1"/>
      <c r="B314" s="30" t="s">
        <v>375</v>
      </c>
      <c r="C314" s="92" t="s">
        <v>529</v>
      </c>
      <c r="D314" s="32" t="s">
        <v>12</v>
      </c>
      <c r="E314" s="33">
        <v>0.3</v>
      </c>
      <c r="F314" s="34"/>
      <c r="G314" s="64"/>
      <c r="H314" s="30">
        <v>30</v>
      </c>
      <c r="I314" s="30">
        <f>IF(E314=$G$7,IF(G314=$G$16,"IN",$G$7),(G314/$G$16)*H314)</f>
        <v>0</v>
      </c>
      <c r="J314" s="33">
        <f t="shared" si="33"/>
        <v>0</v>
      </c>
      <c r="K314" s="74"/>
      <c r="L314" s="75"/>
    </row>
    <row r="315" spans="1:12" x14ac:dyDescent="0.35">
      <c r="A315" s="1"/>
      <c r="B315" s="30" t="s">
        <v>376</v>
      </c>
      <c r="C315" s="92" t="s">
        <v>530</v>
      </c>
      <c r="D315" s="32" t="s">
        <v>5</v>
      </c>
      <c r="E315" s="33" t="s">
        <v>16</v>
      </c>
      <c r="F315" s="34"/>
      <c r="G315" s="64"/>
      <c r="H315" s="30" t="s">
        <v>24</v>
      </c>
      <c r="I315" s="30" t="s">
        <v>16</v>
      </c>
      <c r="J315" s="33" t="s">
        <v>24</v>
      </c>
      <c r="K315" s="74"/>
      <c r="L315" s="75"/>
    </row>
    <row r="316" spans="1:12" ht="39" x14ac:dyDescent="0.35">
      <c r="A316" s="1"/>
      <c r="B316" s="30" t="s">
        <v>377</v>
      </c>
      <c r="C316" s="92" t="s">
        <v>374</v>
      </c>
      <c r="D316" s="32" t="s">
        <v>5</v>
      </c>
      <c r="E316" s="33" t="str">
        <f>IF(D316="",,VLOOKUP(D316,$B$7:$G$10,6,FALSE))</f>
        <v>K.O.</v>
      </c>
      <c r="F316" s="34"/>
      <c r="G316" s="64"/>
      <c r="H316" s="30" t="str">
        <f>IF(E316=$G$7,"n.v.t.",E316*$H$8)</f>
        <v>n.v.t.</v>
      </c>
      <c r="I316" s="30" t="str">
        <f>IF(E316=$G$7,IF(G316=$G$16,"IN",$G$7),(G316/$G$16)*H316)</f>
        <v>K.O.</v>
      </c>
      <c r="J316" s="33" t="str">
        <f>IF(E316=$G$7,"n.v.t.",I316/$H$167)</f>
        <v>n.v.t.</v>
      </c>
      <c r="K316" s="74"/>
      <c r="L316" s="75"/>
    </row>
    <row r="317" spans="1:12" ht="39" x14ac:dyDescent="0.35">
      <c r="A317" s="1"/>
      <c r="B317" s="30" t="s">
        <v>379</v>
      </c>
      <c r="C317" s="92" t="s">
        <v>541</v>
      </c>
      <c r="D317" s="32" t="s">
        <v>5</v>
      </c>
      <c r="E317" s="33" t="s">
        <v>16</v>
      </c>
      <c r="F317" s="34"/>
      <c r="G317" s="64"/>
      <c r="H317" s="30" t="s">
        <v>24</v>
      </c>
      <c r="I317" s="30" t="s">
        <v>16</v>
      </c>
      <c r="J317" s="33" t="s">
        <v>24</v>
      </c>
      <c r="K317" s="74"/>
      <c r="L317" s="75"/>
    </row>
    <row r="318" spans="1:12" ht="26" x14ac:dyDescent="0.35">
      <c r="A318" s="1"/>
      <c r="B318" s="30" t="s">
        <v>551</v>
      </c>
      <c r="C318" s="92" t="s">
        <v>531</v>
      </c>
      <c r="D318" s="32" t="s">
        <v>11</v>
      </c>
      <c r="E318" s="33">
        <f>IF(D318="",,VLOOKUP(D318,$B$7:$G$10,6,FALSE))</f>
        <v>1</v>
      </c>
      <c r="F318" s="34"/>
      <c r="G318" s="64"/>
      <c r="H318" s="30">
        <f>IF(E318=$G$7,"n.v.t.",E318*$H$8)</f>
        <v>100</v>
      </c>
      <c r="I318" s="30">
        <f>IF(E318=$G$7,IF(G318=$G$16,"IN",$G$7),(G318/$G$16)*H318)</f>
        <v>0</v>
      </c>
      <c r="J318" s="33">
        <f t="shared" ref="J318" si="34">IF(E318=$G$7,"n.v.t.",I318/$H$155)</f>
        <v>0</v>
      </c>
      <c r="K318" s="74"/>
      <c r="L318" s="75"/>
    </row>
    <row r="319" spans="1:12" ht="26" x14ac:dyDescent="0.35">
      <c r="A319" s="1"/>
      <c r="B319" s="30" t="s">
        <v>381</v>
      </c>
      <c r="C319" s="92" t="s">
        <v>532</v>
      </c>
      <c r="D319" s="32" t="s">
        <v>5</v>
      </c>
      <c r="E319" s="33" t="s">
        <v>16</v>
      </c>
      <c r="F319" s="34"/>
      <c r="G319" s="64"/>
      <c r="H319" s="30" t="s">
        <v>24</v>
      </c>
      <c r="I319" s="30" t="s">
        <v>16</v>
      </c>
      <c r="J319" s="33" t="s">
        <v>24</v>
      </c>
      <c r="K319" s="81"/>
      <c r="L319" s="82"/>
    </row>
    <row r="320" spans="1:12" ht="42.75" customHeight="1" x14ac:dyDescent="0.35">
      <c r="A320" s="1"/>
      <c r="B320" s="30" t="s">
        <v>383</v>
      </c>
      <c r="C320" s="92" t="s">
        <v>533</v>
      </c>
      <c r="D320" s="32" t="s">
        <v>5</v>
      </c>
      <c r="E320" s="33" t="s">
        <v>16</v>
      </c>
      <c r="F320" s="34"/>
      <c r="G320" s="64"/>
      <c r="H320" s="30" t="s">
        <v>24</v>
      </c>
      <c r="I320" s="30" t="s">
        <v>16</v>
      </c>
      <c r="J320" s="33" t="s">
        <v>24</v>
      </c>
      <c r="K320" s="81"/>
      <c r="L320" s="82"/>
    </row>
    <row r="321" spans="1:12" ht="42.75" customHeight="1" x14ac:dyDescent="0.35">
      <c r="A321" s="1"/>
      <c r="B321" s="30" t="s">
        <v>385</v>
      </c>
      <c r="C321" s="92" t="s">
        <v>534</v>
      </c>
      <c r="D321" s="32" t="s">
        <v>12</v>
      </c>
      <c r="E321" s="33">
        <v>0.3</v>
      </c>
      <c r="F321" s="34"/>
      <c r="G321" s="64"/>
      <c r="H321" s="30">
        <v>30</v>
      </c>
      <c r="I321" s="30">
        <f>IF(E321=$G$7,IF(G321=$G$16,"IN",$G$7),(G321/$G$16)*H321)</f>
        <v>0</v>
      </c>
      <c r="J321" s="33">
        <f t="shared" ref="J321:J322" si="35">IF(E321=$G$7,"n.v.t.",I321/$H$155)</f>
        <v>0</v>
      </c>
      <c r="K321" s="81"/>
      <c r="L321" s="82"/>
    </row>
    <row r="322" spans="1:12" ht="31.5" customHeight="1" x14ac:dyDescent="0.35">
      <c r="A322" s="1"/>
      <c r="B322" s="30" t="s">
        <v>386</v>
      </c>
      <c r="C322" s="92" t="s">
        <v>535</v>
      </c>
      <c r="D322" s="32" t="s">
        <v>10</v>
      </c>
      <c r="E322" s="33">
        <v>0.1</v>
      </c>
      <c r="F322" s="34"/>
      <c r="G322" s="64"/>
      <c r="H322" s="30">
        <v>10</v>
      </c>
      <c r="I322" s="30">
        <f>IF(E322=$G$7,IF(G322=$G$16,"IN",$G$7),(G322/$G$16)*H322)</f>
        <v>0</v>
      </c>
      <c r="J322" s="33">
        <f t="shared" si="35"/>
        <v>0</v>
      </c>
      <c r="K322" s="81"/>
      <c r="L322" s="82"/>
    </row>
    <row r="323" spans="1:12" ht="135.75" customHeight="1" x14ac:dyDescent="0.35">
      <c r="A323" s="1"/>
      <c r="B323" s="30" t="s">
        <v>388</v>
      </c>
      <c r="C323" s="92" t="s">
        <v>378</v>
      </c>
      <c r="D323" s="32" t="s">
        <v>5</v>
      </c>
      <c r="E323" s="33" t="s">
        <v>16</v>
      </c>
      <c r="F323" s="34"/>
      <c r="G323" s="64"/>
      <c r="H323" s="30" t="s">
        <v>24</v>
      </c>
      <c r="I323" s="30" t="s">
        <v>16</v>
      </c>
      <c r="J323" s="33" t="s">
        <v>24</v>
      </c>
      <c r="K323" s="81"/>
      <c r="L323" s="82"/>
    </row>
    <row r="324" spans="1:12" ht="26" x14ac:dyDescent="0.35">
      <c r="A324" s="1"/>
      <c r="B324" s="30" t="s">
        <v>390</v>
      </c>
      <c r="C324" s="92" t="s">
        <v>380</v>
      </c>
      <c r="D324" s="32" t="s">
        <v>5</v>
      </c>
      <c r="E324" s="33" t="s">
        <v>16</v>
      </c>
      <c r="F324" s="34"/>
      <c r="G324" s="64"/>
      <c r="H324" s="30" t="s">
        <v>24</v>
      </c>
      <c r="I324" s="30" t="s">
        <v>16</v>
      </c>
      <c r="J324" s="33" t="s">
        <v>24</v>
      </c>
      <c r="K324" s="81"/>
      <c r="L324" s="82"/>
    </row>
    <row r="325" spans="1:12" ht="46.75" customHeight="1" x14ac:dyDescent="0.35">
      <c r="A325" s="1"/>
      <c r="B325" s="30" t="s">
        <v>552</v>
      </c>
      <c r="C325" s="92" t="s">
        <v>382</v>
      </c>
      <c r="D325" s="32" t="s">
        <v>5</v>
      </c>
      <c r="E325" s="33" t="s">
        <v>16</v>
      </c>
      <c r="F325" s="34"/>
      <c r="G325" s="64"/>
      <c r="H325" s="30" t="s">
        <v>24</v>
      </c>
      <c r="I325" s="30" t="s">
        <v>16</v>
      </c>
      <c r="J325" s="33" t="s">
        <v>24</v>
      </c>
      <c r="K325" s="81"/>
      <c r="L325" s="82"/>
    </row>
    <row r="326" spans="1:12" ht="26" x14ac:dyDescent="0.35">
      <c r="A326" s="1"/>
      <c r="B326" s="30" t="s">
        <v>553</v>
      </c>
      <c r="C326" s="92" t="s">
        <v>384</v>
      </c>
      <c r="D326" s="32" t="s">
        <v>5</v>
      </c>
      <c r="E326" s="33" t="s">
        <v>16</v>
      </c>
      <c r="F326" s="34"/>
      <c r="G326" s="64"/>
      <c r="H326" s="30" t="s">
        <v>24</v>
      </c>
      <c r="I326" s="30" t="s">
        <v>16</v>
      </c>
      <c r="J326" s="33" t="s">
        <v>24</v>
      </c>
      <c r="K326" s="81"/>
      <c r="L326" s="82"/>
    </row>
    <row r="327" spans="1:12" ht="26" x14ac:dyDescent="0.35">
      <c r="A327" s="1"/>
      <c r="B327" s="30" t="s">
        <v>555</v>
      </c>
      <c r="C327" s="92" t="s">
        <v>554</v>
      </c>
      <c r="D327" s="32" t="s">
        <v>5</v>
      </c>
      <c r="E327" s="33" t="s">
        <v>16</v>
      </c>
      <c r="F327" s="34"/>
      <c r="G327" s="64"/>
      <c r="H327" s="30" t="s">
        <v>24</v>
      </c>
      <c r="I327" s="30" t="s">
        <v>16</v>
      </c>
      <c r="J327" s="33" t="s">
        <v>24</v>
      </c>
      <c r="K327" s="81"/>
      <c r="L327" s="82"/>
    </row>
    <row r="328" spans="1:12" ht="69" customHeight="1" x14ac:dyDescent="0.35">
      <c r="A328" s="1"/>
      <c r="B328" s="30" t="s">
        <v>393</v>
      </c>
      <c r="C328" s="92" t="s">
        <v>536</v>
      </c>
      <c r="D328" s="32" t="s">
        <v>5</v>
      </c>
      <c r="E328" s="33" t="s">
        <v>16</v>
      </c>
      <c r="F328" s="34"/>
      <c r="G328" s="64"/>
      <c r="H328" s="30" t="s">
        <v>24</v>
      </c>
      <c r="I328" s="30" t="s">
        <v>16</v>
      </c>
      <c r="J328" s="33" t="s">
        <v>24</v>
      </c>
      <c r="K328" s="81"/>
      <c r="L328" s="82"/>
    </row>
    <row r="329" spans="1:12" ht="52" x14ac:dyDescent="0.35">
      <c r="A329" s="1"/>
      <c r="B329" s="30" t="s">
        <v>394</v>
      </c>
      <c r="C329" s="92" t="s">
        <v>387</v>
      </c>
      <c r="D329" s="32" t="s">
        <v>5</v>
      </c>
      <c r="E329" s="33" t="s">
        <v>16</v>
      </c>
      <c r="F329" s="34"/>
      <c r="G329" s="64"/>
      <c r="H329" s="30" t="s">
        <v>24</v>
      </c>
      <c r="I329" s="30" t="s">
        <v>16</v>
      </c>
      <c r="J329" s="33" t="s">
        <v>24</v>
      </c>
      <c r="K329" s="81"/>
      <c r="L329" s="82"/>
    </row>
    <row r="330" spans="1:12" ht="65" x14ac:dyDescent="0.35">
      <c r="A330" s="1"/>
      <c r="B330" s="30" t="s">
        <v>395</v>
      </c>
      <c r="C330" s="92" t="s">
        <v>436</v>
      </c>
      <c r="D330" s="32" t="s">
        <v>5</v>
      </c>
      <c r="E330" s="33" t="s">
        <v>16</v>
      </c>
      <c r="F330" s="34"/>
      <c r="G330" s="64"/>
      <c r="H330" s="30" t="s">
        <v>24</v>
      </c>
      <c r="I330" s="30" t="s">
        <v>16</v>
      </c>
      <c r="J330" s="33" t="s">
        <v>24</v>
      </c>
      <c r="K330" s="81"/>
      <c r="L330" s="82"/>
    </row>
    <row r="331" spans="1:12" ht="52" x14ac:dyDescent="0.35">
      <c r="A331" s="1"/>
      <c r="B331" s="30" t="s">
        <v>397</v>
      </c>
      <c r="C331" s="92" t="s">
        <v>389</v>
      </c>
      <c r="D331" s="32" t="s">
        <v>5</v>
      </c>
      <c r="E331" s="33" t="s">
        <v>16</v>
      </c>
      <c r="F331" s="34"/>
      <c r="G331" s="64"/>
      <c r="H331" s="30" t="s">
        <v>24</v>
      </c>
      <c r="I331" s="30" t="s">
        <v>16</v>
      </c>
      <c r="J331" s="33" t="s">
        <v>24</v>
      </c>
      <c r="K331" s="81"/>
      <c r="L331" s="82"/>
    </row>
    <row r="332" spans="1:12" ht="39" x14ac:dyDescent="0.35">
      <c r="A332" s="1"/>
      <c r="B332" s="30" t="s">
        <v>399</v>
      </c>
      <c r="C332" s="92" t="s">
        <v>391</v>
      </c>
      <c r="D332" s="32" t="s">
        <v>5</v>
      </c>
      <c r="E332" s="33" t="s">
        <v>16</v>
      </c>
      <c r="F332" s="34"/>
      <c r="G332" s="64"/>
      <c r="H332" s="30" t="s">
        <v>24</v>
      </c>
      <c r="I332" s="30" t="s">
        <v>16</v>
      </c>
      <c r="J332" s="33" t="s">
        <v>24</v>
      </c>
      <c r="K332" s="81"/>
      <c r="L332" s="82"/>
    </row>
    <row r="333" spans="1:12" ht="39" x14ac:dyDescent="0.35">
      <c r="A333" s="1"/>
      <c r="B333" s="30" t="s">
        <v>401</v>
      </c>
      <c r="C333" s="92" t="s">
        <v>423</v>
      </c>
      <c r="D333" s="32" t="s">
        <v>10</v>
      </c>
      <c r="E333" s="33">
        <v>0.1</v>
      </c>
      <c r="F333" s="34"/>
      <c r="G333" s="64"/>
      <c r="H333" s="30">
        <v>10</v>
      </c>
      <c r="I333" s="30">
        <f t="shared" ref="I333:I338" si="36">IF(E333=$G$7,IF(G333=$G$16,"IN",$G$7),(G333/$G$16)*H333)</f>
        <v>0</v>
      </c>
      <c r="J333" s="33">
        <f t="shared" ref="J333:J334" si="37">IF(E333=$G$7,"n.v.t.",I333/$H$155)</f>
        <v>0</v>
      </c>
      <c r="K333" s="81"/>
      <c r="L333" s="82"/>
    </row>
    <row r="334" spans="1:12" ht="52" x14ac:dyDescent="0.35">
      <c r="A334" s="1"/>
      <c r="B334" s="30" t="s">
        <v>402</v>
      </c>
      <c r="C334" s="92" t="s">
        <v>424</v>
      </c>
      <c r="D334" s="32" t="s">
        <v>10</v>
      </c>
      <c r="E334" s="33">
        <v>0.1</v>
      </c>
      <c r="F334" s="34"/>
      <c r="G334" s="64"/>
      <c r="H334" s="30">
        <v>10</v>
      </c>
      <c r="I334" s="30">
        <f t="shared" si="36"/>
        <v>0</v>
      </c>
      <c r="J334" s="33">
        <f t="shared" si="37"/>
        <v>0</v>
      </c>
      <c r="K334" s="81"/>
      <c r="L334" s="82"/>
    </row>
    <row r="335" spans="1:12" ht="39" x14ac:dyDescent="0.35">
      <c r="A335" s="1"/>
      <c r="B335" s="30" t="s">
        <v>556</v>
      </c>
      <c r="C335" s="92" t="s">
        <v>396</v>
      </c>
      <c r="D335" s="32" t="s">
        <v>10</v>
      </c>
      <c r="E335" s="33">
        <v>0.1</v>
      </c>
      <c r="F335" s="34"/>
      <c r="G335" s="64"/>
      <c r="H335" s="30">
        <v>10</v>
      </c>
      <c r="I335" s="30">
        <f t="shared" si="36"/>
        <v>0</v>
      </c>
      <c r="J335" s="33">
        <f t="shared" ref="J335:J341" si="38">IF(E335=$G$7,"n.v.t.",I335/$H$155)</f>
        <v>0</v>
      </c>
      <c r="K335" s="81"/>
      <c r="L335" s="82"/>
    </row>
    <row r="336" spans="1:12" ht="39" x14ac:dyDescent="0.35">
      <c r="A336" s="1"/>
      <c r="B336" s="30" t="s">
        <v>403</v>
      </c>
      <c r="C336" s="92" t="s">
        <v>398</v>
      </c>
      <c r="D336" s="32" t="s">
        <v>10</v>
      </c>
      <c r="E336" s="33">
        <v>0.1</v>
      </c>
      <c r="F336" s="34"/>
      <c r="G336" s="64"/>
      <c r="H336" s="30">
        <v>10</v>
      </c>
      <c r="I336" s="30">
        <f t="shared" si="36"/>
        <v>0</v>
      </c>
      <c r="J336" s="33">
        <f t="shared" si="38"/>
        <v>0</v>
      </c>
      <c r="K336" s="81"/>
      <c r="L336" s="82"/>
    </row>
    <row r="337" spans="1:12" ht="26" x14ac:dyDescent="0.35">
      <c r="A337" s="1"/>
      <c r="B337" s="30" t="s">
        <v>404</v>
      </c>
      <c r="C337" s="92" t="s">
        <v>400</v>
      </c>
      <c r="D337" s="32" t="s">
        <v>10</v>
      </c>
      <c r="E337" s="33">
        <v>0.1</v>
      </c>
      <c r="F337" s="34"/>
      <c r="G337" s="64"/>
      <c r="H337" s="30">
        <v>10</v>
      </c>
      <c r="I337" s="30">
        <f t="shared" si="36"/>
        <v>0</v>
      </c>
      <c r="J337" s="33">
        <f t="shared" ref="J337" si="39">IF(E337=$G$7,"n.v.t.",I337/$H$155)</f>
        <v>0</v>
      </c>
      <c r="K337" s="81"/>
      <c r="L337" s="82"/>
    </row>
    <row r="338" spans="1:12" ht="26" x14ac:dyDescent="0.35">
      <c r="A338" s="1"/>
      <c r="B338" s="30" t="s">
        <v>406</v>
      </c>
      <c r="C338" s="92" t="s">
        <v>425</v>
      </c>
      <c r="D338" s="32" t="s">
        <v>11</v>
      </c>
      <c r="E338" s="33">
        <v>1</v>
      </c>
      <c r="F338" s="34"/>
      <c r="G338" s="64"/>
      <c r="H338" s="30">
        <v>100</v>
      </c>
      <c r="I338" s="30">
        <f t="shared" si="36"/>
        <v>0</v>
      </c>
      <c r="J338" s="33">
        <f t="shared" si="38"/>
        <v>0</v>
      </c>
      <c r="K338" s="81"/>
      <c r="L338" s="82"/>
    </row>
    <row r="339" spans="1:12" ht="39" x14ac:dyDescent="0.35">
      <c r="A339" s="1"/>
      <c r="B339" s="30" t="s">
        <v>407</v>
      </c>
      <c r="C339" s="92" t="s">
        <v>426</v>
      </c>
      <c r="D339" s="32" t="s">
        <v>5</v>
      </c>
      <c r="E339" s="33" t="s">
        <v>16</v>
      </c>
      <c r="F339" s="34"/>
      <c r="G339" s="64"/>
      <c r="H339" s="30" t="s">
        <v>24</v>
      </c>
      <c r="I339" s="30" t="s">
        <v>16</v>
      </c>
      <c r="J339" s="33" t="s">
        <v>24</v>
      </c>
      <c r="K339" s="81"/>
      <c r="L339" s="82"/>
    </row>
    <row r="340" spans="1:12" ht="26" x14ac:dyDescent="0.35">
      <c r="A340" s="1"/>
      <c r="B340" s="30" t="s">
        <v>408</v>
      </c>
      <c r="C340" s="92" t="s">
        <v>405</v>
      </c>
      <c r="D340" s="32" t="s">
        <v>10</v>
      </c>
      <c r="E340" s="33">
        <v>0.1</v>
      </c>
      <c r="F340" s="34"/>
      <c r="G340" s="64"/>
      <c r="H340" s="30">
        <v>10</v>
      </c>
      <c r="I340" s="30">
        <f t="shared" ref="I340:I353" si="40">IF(E340=$G$7,IF(G340=$G$16,"IN",$G$7),(G340/$G$16)*H340)</f>
        <v>0</v>
      </c>
      <c r="J340" s="33">
        <f t="shared" si="38"/>
        <v>0</v>
      </c>
      <c r="K340" s="81"/>
      <c r="L340" s="82"/>
    </row>
    <row r="341" spans="1:12" ht="26" x14ac:dyDescent="0.35">
      <c r="A341" s="1"/>
      <c r="B341" s="30" t="s">
        <v>409</v>
      </c>
      <c r="C341" s="92" t="s">
        <v>427</v>
      </c>
      <c r="D341" s="32" t="s">
        <v>10</v>
      </c>
      <c r="E341" s="33">
        <v>0.1</v>
      </c>
      <c r="F341" s="34"/>
      <c r="G341" s="64"/>
      <c r="H341" s="30">
        <v>10</v>
      </c>
      <c r="I341" s="30">
        <f t="shared" si="40"/>
        <v>0</v>
      </c>
      <c r="J341" s="33">
        <f t="shared" si="38"/>
        <v>0</v>
      </c>
      <c r="K341" s="81"/>
      <c r="L341" s="82"/>
    </row>
    <row r="342" spans="1:12" ht="26" x14ac:dyDescent="0.35">
      <c r="A342" s="1"/>
      <c r="B342" s="30" t="s">
        <v>410</v>
      </c>
      <c r="C342" s="92" t="s">
        <v>428</v>
      </c>
      <c r="D342" s="32" t="s">
        <v>10</v>
      </c>
      <c r="E342" s="33">
        <v>0.1</v>
      </c>
      <c r="F342" s="34"/>
      <c r="G342" s="64"/>
      <c r="H342" s="30">
        <v>10</v>
      </c>
      <c r="I342" s="30">
        <f t="shared" si="40"/>
        <v>0</v>
      </c>
      <c r="J342" s="33">
        <f t="shared" ref="J342" si="41">IF(E342=$G$7,"n.v.t.",I342/$H$155)</f>
        <v>0</v>
      </c>
      <c r="K342" s="81"/>
      <c r="L342" s="82"/>
    </row>
    <row r="343" spans="1:12" ht="78" customHeight="1" x14ac:dyDescent="0.35">
      <c r="A343" s="1"/>
      <c r="B343" s="30" t="s">
        <v>557</v>
      </c>
      <c r="C343" s="92" t="s">
        <v>429</v>
      </c>
      <c r="D343" s="32" t="s">
        <v>10</v>
      </c>
      <c r="E343" s="33">
        <v>0.1</v>
      </c>
      <c r="F343" s="34"/>
      <c r="G343" s="64"/>
      <c r="H343" s="30">
        <v>10</v>
      </c>
      <c r="I343" s="30">
        <f t="shared" si="40"/>
        <v>0</v>
      </c>
      <c r="J343" s="33">
        <f t="shared" ref="J343" si="42">IF(E343=$G$7,"n.v.t.",I343/$H$155)</f>
        <v>0</v>
      </c>
      <c r="K343" s="81"/>
      <c r="L343" s="82"/>
    </row>
    <row r="344" spans="1:12" ht="55.5" customHeight="1" x14ac:dyDescent="0.35">
      <c r="A344" s="1"/>
      <c r="B344" s="30" t="s">
        <v>558</v>
      </c>
      <c r="C344" s="92" t="s">
        <v>430</v>
      </c>
      <c r="D344" s="32" t="s">
        <v>10</v>
      </c>
      <c r="E344" s="33">
        <v>0.1</v>
      </c>
      <c r="F344" s="34"/>
      <c r="G344" s="64"/>
      <c r="H344" s="30">
        <v>10</v>
      </c>
      <c r="I344" s="30">
        <f t="shared" si="40"/>
        <v>0</v>
      </c>
      <c r="J344" s="33">
        <f t="shared" ref="J344" si="43">IF(E344=$G$7,"n.v.t.",I344/$H$155)</f>
        <v>0</v>
      </c>
      <c r="K344" s="81"/>
      <c r="L344" s="82"/>
    </row>
    <row r="345" spans="1:12" ht="30.75" customHeight="1" x14ac:dyDescent="0.35">
      <c r="A345" s="1"/>
      <c r="B345" s="30" t="s">
        <v>411</v>
      </c>
      <c r="C345" s="92" t="s">
        <v>431</v>
      </c>
      <c r="D345" s="32" t="s">
        <v>10</v>
      </c>
      <c r="E345" s="33">
        <v>0.1</v>
      </c>
      <c r="F345" s="34"/>
      <c r="G345" s="64"/>
      <c r="H345" s="30">
        <v>10</v>
      </c>
      <c r="I345" s="30">
        <f t="shared" si="40"/>
        <v>0</v>
      </c>
      <c r="J345" s="33">
        <f t="shared" ref="J345" si="44">IF(E345=$G$7,"n.v.t.",I345/$H$155)</f>
        <v>0</v>
      </c>
      <c r="K345" s="81"/>
      <c r="L345" s="82"/>
    </row>
    <row r="346" spans="1:12" ht="39" customHeight="1" x14ac:dyDescent="0.35">
      <c r="A346" s="1"/>
      <c r="B346" s="30" t="s">
        <v>412</v>
      </c>
      <c r="C346" s="92" t="s">
        <v>432</v>
      </c>
      <c r="D346" s="32" t="s">
        <v>10</v>
      </c>
      <c r="E346" s="33">
        <v>0.1</v>
      </c>
      <c r="F346" s="34"/>
      <c r="G346" s="64"/>
      <c r="H346" s="30">
        <v>10</v>
      </c>
      <c r="I346" s="30">
        <f t="shared" si="40"/>
        <v>0</v>
      </c>
      <c r="J346" s="33">
        <f t="shared" ref="J346" si="45">IF(E346=$G$7,"n.v.t.",I346/$H$155)</f>
        <v>0</v>
      </c>
      <c r="K346" s="81"/>
      <c r="L346" s="82"/>
    </row>
    <row r="347" spans="1:12" ht="70.5" customHeight="1" x14ac:dyDescent="0.35">
      <c r="A347" s="1"/>
      <c r="B347" s="30" t="s">
        <v>413</v>
      </c>
      <c r="C347" s="92" t="s">
        <v>433</v>
      </c>
      <c r="D347" s="32" t="s">
        <v>10</v>
      </c>
      <c r="E347" s="33">
        <v>0.1</v>
      </c>
      <c r="F347" s="34"/>
      <c r="G347" s="64"/>
      <c r="H347" s="30">
        <v>10</v>
      </c>
      <c r="I347" s="30">
        <f t="shared" si="40"/>
        <v>0</v>
      </c>
      <c r="J347" s="33">
        <f t="shared" ref="J347" si="46">IF(E347=$G$7,"n.v.t.",I347/$H$167)</f>
        <v>0</v>
      </c>
      <c r="K347" s="81"/>
      <c r="L347" s="82"/>
    </row>
    <row r="348" spans="1:12" ht="46.5" customHeight="1" x14ac:dyDescent="0.35">
      <c r="A348" s="1"/>
      <c r="B348" s="30" t="s">
        <v>415</v>
      </c>
      <c r="C348" s="92" t="s">
        <v>414</v>
      </c>
      <c r="D348" s="32" t="s">
        <v>10</v>
      </c>
      <c r="E348" s="33">
        <v>0.1</v>
      </c>
      <c r="F348" s="34"/>
      <c r="G348" s="64"/>
      <c r="H348" s="30">
        <v>10</v>
      </c>
      <c r="I348" s="30">
        <f t="shared" si="40"/>
        <v>0</v>
      </c>
      <c r="J348" s="33">
        <f t="shared" ref="J348" si="47">IF(E348=$G$7,"n.v.t.",I348/$H$155)</f>
        <v>0</v>
      </c>
      <c r="K348" s="81"/>
      <c r="L348" s="82"/>
    </row>
    <row r="349" spans="1:12" ht="56.25" customHeight="1" x14ac:dyDescent="0.35">
      <c r="A349" s="1"/>
      <c r="B349" s="30" t="s">
        <v>417</v>
      </c>
      <c r="C349" s="92" t="s">
        <v>416</v>
      </c>
      <c r="D349" s="32" t="s">
        <v>10</v>
      </c>
      <c r="E349" s="33">
        <v>0.1</v>
      </c>
      <c r="F349" s="34"/>
      <c r="G349" s="64"/>
      <c r="H349" s="30">
        <v>10</v>
      </c>
      <c r="I349" s="30">
        <f t="shared" si="40"/>
        <v>0</v>
      </c>
      <c r="J349" s="33">
        <f t="shared" ref="J349" si="48">IF(E349=$G$7,"n.v.t.",I349/$H$155)</f>
        <v>0</v>
      </c>
      <c r="K349" s="81"/>
      <c r="L349" s="82"/>
    </row>
    <row r="350" spans="1:12" ht="29.25" customHeight="1" x14ac:dyDescent="0.35">
      <c r="A350" s="1"/>
      <c r="B350" s="30" t="s">
        <v>418</v>
      </c>
      <c r="C350" s="92" t="s">
        <v>434</v>
      </c>
      <c r="D350" s="32" t="s">
        <v>10</v>
      </c>
      <c r="E350" s="33">
        <v>0.1</v>
      </c>
      <c r="F350" s="34"/>
      <c r="G350" s="64"/>
      <c r="H350" s="30">
        <v>10</v>
      </c>
      <c r="I350" s="30">
        <f t="shared" si="40"/>
        <v>0</v>
      </c>
      <c r="J350" s="33">
        <f t="shared" ref="J350" si="49">IF(E350=$G$7,"n.v.t.",I350/$H$155)</f>
        <v>0</v>
      </c>
      <c r="K350" s="81"/>
      <c r="L350" s="82"/>
    </row>
    <row r="351" spans="1:12" ht="63.75" customHeight="1" x14ac:dyDescent="0.35">
      <c r="A351" s="1"/>
      <c r="B351" s="30" t="s">
        <v>420</v>
      </c>
      <c r="C351" s="92" t="s">
        <v>419</v>
      </c>
      <c r="D351" s="32" t="s">
        <v>10</v>
      </c>
      <c r="E351" s="33">
        <v>0.1</v>
      </c>
      <c r="F351" s="34"/>
      <c r="G351" s="64"/>
      <c r="H351" s="30">
        <v>10</v>
      </c>
      <c r="I351" s="30">
        <f t="shared" si="40"/>
        <v>0</v>
      </c>
      <c r="J351" s="33">
        <f t="shared" ref="J351" si="50">IF(E351=$G$7,"n.v.t.",I351/$H$155)</f>
        <v>0</v>
      </c>
      <c r="K351" s="81"/>
      <c r="L351" s="82"/>
    </row>
    <row r="352" spans="1:12" ht="31.5" customHeight="1" x14ac:dyDescent="0.35">
      <c r="A352" s="1"/>
      <c r="B352" s="30" t="s">
        <v>422</v>
      </c>
      <c r="C352" s="92" t="s">
        <v>421</v>
      </c>
      <c r="D352" s="32" t="s">
        <v>10</v>
      </c>
      <c r="E352" s="33">
        <v>0.1</v>
      </c>
      <c r="F352" s="34"/>
      <c r="G352" s="64"/>
      <c r="H352" s="30">
        <v>10</v>
      </c>
      <c r="I352" s="30">
        <f t="shared" si="40"/>
        <v>0</v>
      </c>
      <c r="J352" s="33">
        <f t="shared" ref="J352" si="51">IF(E352=$G$7,"n.v.t.",I352/$H$155)</f>
        <v>0</v>
      </c>
      <c r="K352" s="81"/>
      <c r="L352" s="82"/>
    </row>
    <row r="353" spans="1:12" ht="42" customHeight="1" x14ac:dyDescent="0.35">
      <c r="A353" s="1"/>
      <c r="B353" s="30" t="s">
        <v>559</v>
      </c>
      <c r="C353" s="92" t="s">
        <v>435</v>
      </c>
      <c r="D353" s="32" t="s">
        <v>10</v>
      </c>
      <c r="E353" s="33">
        <v>0.1</v>
      </c>
      <c r="F353" s="34"/>
      <c r="G353" s="64"/>
      <c r="H353" s="30">
        <v>10</v>
      </c>
      <c r="I353" s="30">
        <f t="shared" si="40"/>
        <v>0</v>
      </c>
      <c r="J353" s="33">
        <f t="shared" ref="J353" si="52">IF(E353=$G$7,"n.v.t.",I353/$H$155)</f>
        <v>0</v>
      </c>
      <c r="K353" s="81"/>
      <c r="L353" s="82"/>
    </row>
    <row r="354" spans="1:12" ht="15" thickBot="1" x14ac:dyDescent="0.4">
      <c r="A354" s="1"/>
      <c r="B354" s="35"/>
      <c r="C354" s="142" t="s">
        <v>14</v>
      </c>
      <c r="D354" s="142"/>
      <c r="E354" s="142"/>
      <c r="F354" s="142"/>
      <c r="G354" s="35"/>
      <c r="H354" s="36">
        <f>SUM(H311:H353)</f>
        <v>560</v>
      </c>
      <c r="I354" s="37">
        <f>SUM(I311:I353)</f>
        <v>0</v>
      </c>
      <c r="J354" s="69">
        <f>IF(I354=$G$7,"n.v.t.",I354/H354)</f>
        <v>0</v>
      </c>
      <c r="K354" s="76"/>
      <c r="L354" s="77"/>
    </row>
    <row r="370" spans="1:12" x14ac:dyDescent="0.35">
      <c r="A370" s="1"/>
      <c r="B370" s="1"/>
      <c r="C370" s="1"/>
      <c r="D370" s="1"/>
      <c r="E370" s="1"/>
      <c r="F370" s="51" t="s">
        <v>33</v>
      </c>
      <c r="G370" s="52"/>
      <c r="H370" s="53"/>
      <c r="I370" s="54"/>
      <c r="J370" s="55"/>
      <c r="K370" s="1"/>
      <c r="L370" s="1"/>
    </row>
    <row r="371" spans="1:12" x14ac:dyDescent="0.35">
      <c r="A371" s="1"/>
      <c r="B371" s="1"/>
      <c r="C371" s="1"/>
      <c r="D371" s="1"/>
      <c r="E371" s="1"/>
      <c r="F371" s="148" t="s">
        <v>32</v>
      </c>
      <c r="G371" s="149"/>
      <c r="H371" s="28" t="s">
        <v>9</v>
      </c>
      <c r="I371" s="29" t="s">
        <v>13</v>
      </c>
      <c r="J371" s="28" t="s">
        <v>15</v>
      </c>
      <c r="K371" s="1"/>
      <c r="L371" s="1"/>
    </row>
    <row r="372" spans="1:12" x14ac:dyDescent="0.35">
      <c r="A372" s="1"/>
      <c r="B372" s="42" t="str">
        <f>B20</f>
        <v>1. Techniek en publicatieomgeving</v>
      </c>
      <c r="C372" s="1"/>
      <c r="D372" s="1"/>
      <c r="E372" s="1"/>
      <c r="F372" s="146" t="str">
        <f t="shared" ref="F372:F375" si="53">B372</f>
        <v>1. Techniek en publicatieomgeving</v>
      </c>
      <c r="G372" s="147"/>
      <c r="H372" s="127">
        <v>0</v>
      </c>
      <c r="I372" s="30" t="str">
        <f>I114</f>
        <v>K.O.</v>
      </c>
      <c r="J372" s="44" t="str">
        <f>IF(I372=$G$7,"n.v.t.",I372/H372)</f>
        <v>n.v.t.</v>
      </c>
      <c r="K372" s="1"/>
      <c r="L372" s="1"/>
    </row>
    <row r="373" spans="1:12" x14ac:dyDescent="0.35">
      <c r="A373" s="1"/>
      <c r="B373" s="42" t="str">
        <f>B41</f>
        <v>2. Implementatie/inrichting/integratie/transitie</v>
      </c>
      <c r="C373" s="1"/>
      <c r="D373" s="1"/>
      <c r="E373" s="1"/>
      <c r="F373" s="146" t="str">
        <f t="shared" si="53"/>
        <v>2. Implementatie/inrichting/integratie/transitie</v>
      </c>
      <c r="G373" s="147"/>
      <c r="H373" s="127">
        <v>0</v>
      </c>
      <c r="I373" s="30" t="str">
        <f>I115</f>
        <v>K.O.</v>
      </c>
      <c r="J373" s="44" t="str">
        <f>IF(I373=$G$7,"n.v.t.",I373/H373)</f>
        <v>n.v.t.</v>
      </c>
      <c r="K373" s="1"/>
      <c r="L373" s="1"/>
    </row>
    <row r="374" spans="1:12" x14ac:dyDescent="0.35">
      <c r="A374" s="1"/>
      <c r="B374" s="42" t="str">
        <f>B60</f>
        <v>3. SLA</v>
      </c>
      <c r="C374" s="1"/>
      <c r="D374" s="1"/>
      <c r="E374" s="1"/>
      <c r="F374" s="146" t="str">
        <f t="shared" si="53"/>
        <v>3. SLA</v>
      </c>
      <c r="G374" s="147"/>
      <c r="H374" s="127">
        <v>0</v>
      </c>
      <c r="I374" s="30" t="str">
        <f>I116</f>
        <v>K.O.</v>
      </c>
      <c r="J374" s="44" t="str">
        <f>IF(I374=$G$7,"n.v.t.",I374/H374)</f>
        <v>n.v.t.</v>
      </c>
      <c r="K374" s="1"/>
      <c r="L374" s="1"/>
    </row>
    <row r="375" spans="1:12" x14ac:dyDescent="0.35">
      <c r="A375" s="1"/>
      <c r="B375" s="42" t="str">
        <f>B75</f>
        <v>4. Functionaliteit</v>
      </c>
      <c r="C375" s="1"/>
      <c r="D375" s="1"/>
      <c r="E375" s="1"/>
      <c r="F375" s="146" t="str">
        <f t="shared" si="53"/>
        <v>4. Functionaliteit</v>
      </c>
      <c r="G375" s="147"/>
      <c r="H375" s="127"/>
      <c r="I375" s="30"/>
      <c r="J375" s="44"/>
      <c r="K375" s="1"/>
      <c r="L375" s="1"/>
    </row>
    <row r="376" spans="1:12" x14ac:dyDescent="0.35">
      <c r="A376" s="1"/>
      <c r="B376" s="42" t="str">
        <f>B119</f>
        <v>4.2  Beheer documenten en informatieobjecten (incl. digitaal ondertekenen)</v>
      </c>
      <c r="C376" s="1"/>
      <c r="D376" s="1"/>
      <c r="E376" s="1"/>
      <c r="F376" s="146" t="s">
        <v>570</v>
      </c>
      <c r="G376" s="147"/>
      <c r="H376" s="127">
        <f>H117</f>
        <v>450</v>
      </c>
      <c r="I376" s="127">
        <f>I117</f>
        <v>0</v>
      </c>
      <c r="J376" s="44">
        <f t="shared" ref="J376:J386" si="54">IF(I376=$G$7,"n.v.t.",I376/H376)</f>
        <v>0</v>
      </c>
      <c r="K376" s="1"/>
      <c r="L376" s="1"/>
    </row>
    <row r="377" spans="1:12" x14ac:dyDescent="0.35">
      <c r="A377" s="1"/>
      <c r="B377" s="42"/>
      <c r="C377" s="1"/>
      <c r="D377" s="1"/>
      <c r="E377" s="1"/>
      <c r="F377" s="146" t="s">
        <v>137</v>
      </c>
      <c r="G377" s="147"/>
      <c r="H377" s="127">
        <f>H155</f>
        <v>330</v>
      </c>
      <c r="I377" s="129">
        <f>I155</f>
        <v>0</v>
      </c>
      <c r="J377" s="44">
        <f t="shared" si="54"/>
        <v>0</v>
      </c>
      <c r="K377" s="1"/>
      <c r="L377" s="1"/>
    </row>
    <row r="378" spans="1:12" x14ac:dyDescent="0.35">
      <c r="A378" s="1"/>
      <c r="B378" s="42"/>
      <c r="C378" s="1"/>
      <c r="D378" s="1"/>
      <c r="E378" s="1"/>
      <c r="F378" s="146" t="s">
        <v>194</v>
      </c>
      <c r="G378" s="147"/>
      <c r="H378" s="127">
        <f>H167</f>
        <v>90</v>
      </c>
      <c r="I378" s="129">
        <f>I167</f>
        <v>0</v>
      </c>
      <c r="J378" s="44">
        <f t="shared" si="54"/>
        <v>0</v>
      </c>
      <c r="K378" s="1"/>
      <c r="L378" s="1"/>
    </row>
    <row r="379" spans="1:12" x14ac:dyDescent="0.35">
      <c r="A379" s="1"/>
      <c r="B379" s="42"/>
      <c r="C379" s="1"/>
      <c r="D379" s="1"/>
      <c r="E379" s="1"/>
      <c r="F379" s="146" t="s">
        <v>235</v>
      </c>
      <c r="G379" s="147"/>
      <c r="H379" s="127">
        <f>H380</f>
        <v>0</v>
      </c>
      <c r="I379" s="30" t="s">
        <v>16</v>
      </c>
      <c r="J379" s="44" t="str">
        <f t="shared" si="54"/>
        <v>n.v.t.</v>
      </c>
      <c r="K379" s="1"/>
      <c r="L379" s="1"/>
    </row>
    <row r="380" spans="1:12" x14ac:dyDescent="0.35">
      <c r="A380" s="1"/>
      <c r="B380" s="42"/>
      <c r="C380" s="1"/>
      <c r="D380" s="1"/>
      <c r="E380" s="1"/>
      <c r="F380" s="146" t="s">
        <v>236</v>
      </c>
      <c r="G380" s="147"/>
      <c r="H380" s="127">
        <v>0</v>
      </c>
      <c r="I380" s="30" t="str">
        <f>I122</f>
        <v>K.O.</v>
      </c>
      <c r="J380" s="44" t="str">
        <f t="shared" si="54"/>
        <v>n.v.t.</v>
      </c>
      <c r="K380" s="1"/>
      <c r="L380" s="1"/>
    </row>
    <row r="381" spans="1:12" x14ac:dyDescent="0.35">
      <c r="A381" s="1"/>
      <c r="B381" s="42"/>
      <c r="C381" s="1"/>
      <c r="D381" s="1"/>
      <c r="E381" s="1"/>
      <c r="F381" s="146" t="s">
        <v>261</v>
      </c>
      <c r="G381" s="147"/>
      <c r="H381" s="127">
        <f>H226</f>
        <v>30</v>
      </c>
      <c r="I381" s="129">
        <f>I226</f>
        <v>0</v>
      </c>
      <c r="J381" s="44">
        <f t="shared" si="54"/>
        <v>0</v>
      </c>
      <c r="K381" s="1"/>
      <c r="L381" s="1"/>
    </row>
    <row r="382" spans="1:12" x14ac:dyDescent="0.35">
      <c r="A382" s="1"/>
      <c r="B382" s="42"/>
      <c r="C382" s="1"/>
      <c r="D382" s="1"/>
      <c r="E382" s="1"/>
      <c r="F382" s="146" t="s">
        <v>269</v>
      </c>
      <c r="G382" s="147"/>
      <c r="H382" s="127">
        <f>H247</f>
        <v>260</v>
      </c>
      <c r="I382" s="129">
        <f>I247</f>
        <v>0</v>
      </c>
      <c r="J382" s="44">
        <f t="shared" si="54"/>
        <v>0</v>
      </c>
      <c r="K382" s="1"/>
      <c r="L382" s="1"/>
    </row>
    <row r="383" spans="1:12" x14ac:dyDescent="0.35">
      <c r="A383" s="1"/>
      <c r="B383" s="42"/>
      <c r="C383" s="1"/>
      <c r="D383" s="1"/>
      <c r="E383" s="1"/>
      <c r="F383" s="146" t="s">
        <v>329</v>
      </c>
      <c r="G383" s="147"/>
      <c r="H383" s="127">
        <v>0</v>
      </c>
      <c r="I383" s="30" t="str">
        <f>I125</f>
        <v>K.O.</v>
      </c>
      <c r="J383" s="44" t="str">
        <f t="shared" si="54"/>
        <v>n.v.t.</v>
      </c>
      <c r="K383" s="1"/>
      <c r="L383" s="1"/>
    </row>
    <row r="384" spans="1:12" x14ac:dyDescent="0.35">
      <c r="A384" s="1"/>
      <c r="B384" s="42"/>
      <c r="C384" s="1"/>
      <c r="D384" s="1"/>
      <c r="E384" s="1"/>
      <c r="F384" s="146" t="s">
        <v>349</v>
      </c>
      <c r="G384" s="147"/>
      <c r="H384" s="127">
        <f>H288</f>
        <v>500</v>
      </c>
      <c r="I384" s="129">
        <f>I288</f>
        <v>0</v>
      </c>
      <c r="J384" s="44">
        <f t="shared" si="54"/>
        <v>0</v>
      </c>
      <c r="K384" s="1"/>
      <c r="L384" s="1"/>
    </row>
    <row r="385" spans="1:12" x14ac:dyDescent="0.35">
      <c r="A385" s="1"/>
      <c r="B385" s="42"/>
      <c r="C385" s="1"/>
      <c r="D385" s="1"/>
      <c r="E385" s="1"/>
      <c r="F385" s="146" t="s">
        <v>359</v>
      </c>
      <c r="G385" s="147"/>
      <c r="H385" s="127">
        <f>H305</f>
        <v>30</v>
      </c>
      <c r="I385" s="129">
        <f>I305</f>
        <v>0</v>
      </c>
      <c r="J385" s="44">
        <f t="shared" si="54"/>
        <v>0</v>
      </c>
      <c r="K385" s="1"/>
      <c r="L385" s="1"/>
    </row>
    <row r="386" spans="1:12" x14ac:dyDescent="0.35">
      <c r="A386" s="1"/>
      <c r="B386" s="42"/>
      <c r="C386" s="1"/>
      <c r="D386" s="1"/>
      <c r="E386" s="1"/>
      <c r="F386" s="146" t="s">
        <v>571</v>
      </c>
      <c r="G386" s="147"/>
      <c r="H386" s="127">
        <f>H354</f>
        <v>560</v>
      </c>
      <c r="I386" s="129">
        <f>I354</f>
        <v>0</v>
      </c>
      <c r="J386" s="44">
        <f t="shared" si="54"/>
        <v>0</v>
      </c>
      <c r="K386" s="1"/>
      <c r="L386" s="1"/>
    </row>
    <row r="387" spans="1:12" x14ac:dyDescent="0.35">
      <c r="A387" s="1"/>
      <c r="B387" s="42" t="str">
        <f>B158</f>
        <v>4.3 Thema's</v>
      </c>
      <c r="C387" s="1"/>
      <c r="D387" s="1"/>
      <c r="E387" s="1"/>
      <c r="H387" s="43"/>
      <c r="I387" s="30"/>
      <c r="J387" s="80"/>
      <c r="K387" s="1"/>
      <c r="L387" s="1"/>
    </row>
    <row r="388" spans="1:12" ht="15" thickBot="1" x14ac:dyDescent="0.4">
      <c r="A388" s="1"/>
      <c r="B388" s="1"/>
      <c r="C388" s="1"/>
      <c r="D388" s="1"/>
      <c r="E388" s="1"/>
      <c r="F388" s="1"/>
      <c r="G388" s="1"/>
      <c r="H388" s="1"/>
      <c r="I388" s="1"/>
      <c r="J388" s="1"/>
      <c r="K388" s="1"/>
      <c r="L388" s="1"/>
    </row>
    <row r="389" spans="1:12" ht="15" thickBot="1" x14ac:dyDescent="0.4">
      <c r="A389" s="1"/>
      <c r="B389" s="1"/>
      <c r="C389" s="1"/>
      <c r="D389" s="1"/>
      <c r="E389" s="1"/>
      <c r="F389" s="152" t="s">
        <v>30</v>
      </c>
      <c r="G389" s="153"/>
      <c r="H389" s="128">
        <f>SUM(H376:H388)</f>
        <v>2250</v>
      </c>
      <c r="I389" s="128">
        <f>SUM(I372:I387)</f>
        <v>0</v>
      </c>
      <c r="J389" s="130">
        <f>IF(I389=$G$7,"n.v.t.",I389/H389)</f>
        <v>0</v>
      </c>
      <c r="K389" s="1"/>
      <c r="L389" s="1"/>
    </row>
    <row r="390" spans="1:12" x14ac:dyDescent="0.35">
      <c r="A390" s="1"/>
      <c r="B390" s="1"/>
      <c r="C390" s="1"/>
      <c r="D390" s="1"/>
      <c r="E390" s="1"/>
      <c r="F390" s="45"/>
      <c r="G390" s="45"/>
      <c r="H390" s="46"/>
      <c r="I390" s="47"/>
      <c r="J390" s="48"/>
      <c r="K390" s="133"/>
      <c r="L390" s="133"/>
    </row>
    <row r="391" spans="1:12" ht="15" thickBot="1" x14ac:dyDescent="0.4">
      <c r="A391" s="1"/>
      <c r="B391" s="1"/>
      <c r="C391" s="1"/>
      <c r="D391" s="1"/>
      <c r="E391" s="1"/>
      <c r="F391" s="150" t="s">
        <v>32</v>
      </c>
      <c r="G391" s="151"/>
      <c r="H391" s="99"/>
      <c r="I391" s="99" t="s">
        <v>13</v>
      </c>
      <c r="J391" s="98" t="s">
        <v>15</v>
      </c>
      <c r="K391" s="133"/>
      <c r="L391" s="133"/>
    </row>
    <row r="392" spans="1:12" ht="15" thickBot="1" x14ac:dyDescent="0.4">
      <c r="A392" s="1"/>
      <c r="B392" s="1"/>
      <c r="C392" s="1"/>
      <c r="D392" s="1"/>
      <c r="E392" s="1"/>
      <c r="F392" s="102" t="s">
        <v>38</v>
      </c>
      <c r="G392" s="103">
        <v>10</v>
      </c>
      <c r="H392" s="95"/>
      <c r="I392" s="43"/>
      <c r="J392" s="100"/>
      <c r="K392" s="133"/>
      <c r="L392" s="133"/>
    </row>
    <row r="393" spans="1:12" ht="15" thickBot="1" x14ac:dyDescent="0.4">
      <c r="A393" s="1"/>
      <c r="B393" s="1"/>
      <c r="C393" s="1"/>
      <c r="D393" s="1"/>
      <c r="E393" s="1"/>
      <c r="F393" s="94" t="s">
        <v>31</v>
      </c>
      <c r="G393" s="104">
        <f>SUM(G392:G392)*10</f>
        <v>100</v>
      </c>
      <c r="H393" s="101"/>
      <c r="I393" s="43"/>
      <c r="J393" s="100"/>
      <c r="K393" s="133"/>
      <c r="L393" s="133"/>
    </row>
    <row r="394" spans="1:12" ht="15" thickBot="1" x14ac:dyDescent="0.4">
      <c r="A394" s="1"/>
      <c r="B394" s="1"/>
      <c r="C394" s="1"/>
      <c r="D394" s="1"/>
      <c r="E394" s="1"/>
      <c r="F394" s="1"/>
      <c r="G394" s="50"/>
      <c r="H394" s="46"/>
      <c r="I394" s="49"/>
      <c r="J394" s="48"/>
      <c r="K394" s="133"/>
      <c r="L394" s="133"/>
    </row>
    <row r="395" spans="1:12" ht="29" thickBot="1" x14ac:dyDescent="0.7">
      <c r="A395" s="1"/>
      <c r="B395" s="1"/>
      <c r="C395" s="1"/>
      <c r="D395" s="1"/>
      <c r="E395" s="1"/>
      <c r="F395" s="96" t="s">
        <v>63</v>
      </c>
      <c r="G395" s="97"/>
      <c r="H395" s="97"/>
      <c r="I395" s="63"/>
      <c r="J395" s="62"/>
      <c r="K395" s="1"/>
      <c r="L395" s="1"/>
    </row>
    <row r="396" spans="1:12" ht="29" thickBot="1" x14ac:dyDescent="0.7">
      <c r="A396" s="1"/>
      <c r="B396" s="1"/>
      <c r="C396" s="1"/>
      <c r="D396" s="1"/>
      <c r="E396" s="1"/>
      <c r="F396" s="96" t="s">
        <v>64</v>
      </c>
      <c r="G396" s="97"/>
      <c r="H396" s="131"/>
      <c r="I396" s="132">
        <f>J389*100</f>
        <v>0</v>
      </c>
      <c r="J396" s="1"/>
      <c r="K396" s="1"/>
      <c r="L396" s="1"/>
    </row>
    <row r="397" spans="1:12" x14ac:dyDescent="0.35">
      <c r="I397" s="61"/>
    </row>
  </sheetData>
  <mergeCells count="51">
    <mergeCell ref="F391:G391"/>
    <mergeCell ref="F375:G375"/>
    <mergeCell ref="F376:G376"/>
    <mergeCell ref="F381:G381"/>
    <mergeCell ref="F389:G389"/>
    <mergeCell ref="F378:G378"/>
    <mergeCell ref="F379:G379"/>
    <mergeCell ref="F380:G380"/>
    <mergeCell ref="F382:G382"/>
    <mergeCell ref="F383:G383"/>
    <mergeCell ref="F384:G384"/>
    <mergeCell ref="F385:G385"/>
    <mergeCell ref="F386:G386"/>
    <mergeCell ref="C188:F188"/>
    <mergeCell ref="F377:G377"/>
    <mergeCell ref="F372:G372"/>
    <mergeCell ref="F373:G373"/>
    <mergeCell ref="F374:G374"/>
    <mergeCell ref="F371:G371"/>
    <mergeCell ref="C216:F216"/>
    <mergeCell ref="C226:F226"/>
    <mergeCell ref="C247:F247"/>
    <mergeCell ref="C288:F288"/>
    <mergeCell ref="C305:F305"/>
    <mergeCell ref="C354:F354"/>
    <mergeCell ref="C272:F272"/>
    <mergeCell ref="C117:F117"/>
    <mergeCell ref="C155:F155"/>
    <mergeCell ref="C167:F167"/>
    <mergeCell ref="C38:F38"/>
    <mergeCell ref="C58:F58"/>
    <mergeCell ref="C73:F73"/>
    <mergeCell ref="F12:G12"/>
    <mergeCell ref="F2:G2"/>
    <mergeCell ref="C7:F7"/>
    <mergeCell ref="C8:F8"/>
    <mergeCell ref="C9:F9"/>
    <mergeCell ref="C10:F10"/>
    <mergeCell ref="K390:L394"/>
    <mergeCell ref="K120:L120"/>
    <mergeCell ref="K171:L171"/>
    <mergeCell ref="K21:L21"/>
    <mergeCell ref="K42:L42"/>
    <mergeCell ref="K61:L61"/>
    <mergeCell ref="K192:L192"/>
    <mergeCell ref="K220:L220"/>
    <mergeCell ref="K230:L230"/>
    <mergeCell ref="K251:L251"/>
    <mergeCell ref="K277:L277"/>
    <mergeCell ref="K292:L292"/>
    <mergeCell ref="K309:L309"/>
  </mergeCells>
  <phoneticPr fontId="15" type="noConversion"/>
  <conditionalFormatting sqref="H188">
    <cfRule type="cellIs" dxfId="23" priority="1" operator="equal">
      <formula>"OUT"</formula>
    </cfRule>
  </conditionalFormatting>
  <conditionalFormatting sqref="H188:J188">
    <cfRule type="cellIs" dxfId="22" priority="2" operator="equal">
      <formula>$G$7</formula>
    </cfRule>
  </conditionalFormatting>
  <conditionalFormatting sqref="I23:I38">
    <cfRule type="cellIs" dxfId="21" priority="7" operator="equal">
      <formula>"OUT"</formula>
    </cfRule>
    <cfRule type="cellIs" dxfId="20" priority="8" operator="equal">
      <formula>$G$7</formula>
    </cfRule>
  </conditionalFormatting>
  <conditionalFormatting sqref="I44:I58">
    <cfRule type="cellIs" dxfId="19" priority="5" operator="equal">
      <formula>"OUT"</formula>
    </cfRule>
    <cfRule type="cellIs" dxfId="18" priority="6" operator="equal">
      <formula>$G$7</formula>
    </cfRule>
  </conditionalFormatting>
  <conditionalFormatting sqref="I63:I73">
    <cfRule type="cellIs" dxfId="17" priority="4" operator="equal">
      <formula>$G$7</formula>
    </cfRule>
  </conditionalFormatting>
  <conditionalFormatting sqref="I73">
    <cfRule type="cellIs" dxfId="16" priority="3" operator="equal">
      <formula>"OUT"</formula>
    </cfRule>
  </conditionalFormatting>
  <conditionalFormatting sqref="I78:I117 I122:I155 I160:I167 I173:I188 I194:I218 I222:I228 I232:I249 I253:I274 I279:I288 I294:I305 I311:I354 I370 I390 I394">
    <cfRule type="cellIs" dxfId="15" priority="48" operator="equal">
      <formula>"OUT"</formula>
    </cfRule>
  </conditionalFormatting>
  <conditionalFormatting sqref="I173:I187">
    <cfRule type="cellIs" dxfId="14" priority="46" operator="equal">
      <formula>$G$7</formula>
    </cfRule>
  </conditionalFormatting>
  <conditionalFormatting sqref="I194:I215 I216:J218 I222:I225 I226:J228">
    <cfRule type="cellIs" dxfId="13" priority="37" operator="equal">
      <formula>$G$7</formula>
    </cfRule>
  </conditionalFormatting>
  <conditionalFormatting sqref="I232:I246 I247:J249 I272:J274">
    <cfRule type="cellIs" dxfId="12" priority="36" operator="equal">
      <formula>$G$7</formula>
    </cfRule>
  </conditionalFormatting>
  <conditionalFormatting sqref="I279:I287">
    <cfRule type="cellIs" dxfId="11" priority="25" operator="equal">
      <formula>$G$7</formula>
    </cfRule>
  </conditionalFormatting>
  <conditionalFormatting sqref="I294:I304">
    <cfRule type="cellIs" dxfId="10" priority="23" operator="equal">
      <formula>$G$7</formula>
    </cfRule>
  </conditionalFormatting>
  <conditionalFormatting sqref="I311:I353">
    <cfRule type="cellIs" dxfId="9" priority="12" operator="equal">
      <formula>$G$7</formula>
    </cfRule>
  </conditionalFormatting>
  <conditionalFormatting sqref="I370 I372:I375">
    <cfRule type="cellIs" dxfId="8" priority="44" operator="equal">
      <formula>$G$7</formula>
    </cfRule>
  </conditionalFormatting>
  <conditionalFormatting sqref="I372:I375">
    <cfRule type="cellIs" dxfId="7" priority="43" operator="equal">
      <formula>"OUT"</formula>
    </cfRule>
  </conditionalFormatting>
  <conditionalFormatting sqref="I377:I387">
    <cfRule type="cellIs" dxfId="6" priority="9" operator="equal">
      <formula>$G$7</formula>
    </cfRule>
    <cfRule type="cellIs" dxfId="5" priority="10" operator="equal">
      <formula>"OUT"</formula>
    </cfRule>
  </conditionalFormatting>
  <conditionalFormatting sqref="I288:J288">
    <cfRule type="cellIs" dxfId="4" priority="30" operator="equal">
      <formula>$G$7</formula>
    </cfRule>
  </conditionalFormatting>
  <conditionalFormatting sqref="I305:J305">
    <cfRule type="cellIs" dxfId="3" priority="28" operator="equal">
      <formula>$G$7</formula>
    </cfRule>
  </conditionalFormatting>
  <conditionalFormatting sqref="I354:J354">
    <cfRule type="cellIs" dxfId="2" priority="26" operator="equal">
      <formula>$G$7</formula>
    </cfRule>
  </conditionalFormatting>
  <conditionalFormatting sqref="J38 J58 J73 I78:I117 I122:I154 I155:J155 I160:I166 I167:J167 I253:I271 I390 I394">
    <cfRule type="cellIs" dxfId="1" priority="49" operator="equal">
      <formula>$G$7</formula>
    </cfRule>
  </conditionalFormatting>
  <conditionalFormatting sqref="J117">
    <cfRule type="cellIs" dxfId="0" priority="11" operator="equal">
      <formula>$G$7</formula>
    </cfRule>
  </conditionalFormatting>
  <dataValidations count="4">
    <dataValidation type="list" allowBlank="1" showInputMessage="1" showErrorMessage="1" sqref="D173:D187 D160:D166 D122:D154 D194:D215 D222:D225 D232:D246 D294:D304 D78:D116 D63:D72 D44:D57 D23:D37 D279:D287 D311:D353 D253:D271" xr:uid="{00000000-0002-0000-0000-000000000000}">
      <formula1>$B$7:$B$10</formula1>
    </dataValidation>
    <dataValidation type="decimal" allowBlank="1" showInputMessage="1" showErrorMessage="1" sqref="G392" xr:uid="{00000000-0002-0000-0000-000002000000}">
      <formula1>10</formula1>
      <formula2>90</formula2>
    </dataValidation>
    <dataValidation type="list" allowBlank="1" showInputMessage="1" showErrorMessage="1" sqref="K173:K187 K160:K166 K122:K154 K194:K215 K222:K225 K232:K246 K294:K304 K78:K116 K63:K72 K44:K57 K23:K37 K279:K287 K311:K353 K253:K271" xr:uid="{00000000-0002-0000-0000-000003000000}">
      <formula1>Ja_Nee</formula1>
    </dataValidation>
    <dataValidation type="list" allowBlank="1" showInputMessage="1" showErrorMessage="1" sqref="G173:G187 G232:G246 G222:G225 G194:G215 G122:G154 G160:G166 G294:G304 G78:G116 G63:G72 G44:G57 G23:G37 G279:G287 G311:G353 G253:G271" xr:uid="{00000000-0002-0000-0000-000001000000}">
      <formula1>$G$13:$G$16</formula1>
    </dataValidation>
  </dataValidation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6A8B-32B1-463A-8F6A-756283236CDD}">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6"/>
  <sheetViews>
    <sheetView workbookViewId="0">
      <selection activeCell="B8" sqref="B8"/>
    </sheetView>
  </sheetViews>
  <sheetFormatPr defaultRowHeight="14.5" x14ac:dyDescent="0.35"/>
  <sheetData>
    <row r="3" spans="1:1" x14ac:dyDescent="0.35">
      <c r="A3" t="s">
        <v>20</v>
      </c>
    </row>
    <row r="4" spans="1:1" x14ac:dyDescent="0.35">
      <c r="A4" t="s">
        <v>22</v>
      </c>
    </row>
    <row r="5" spans="1:1" x14ac:dyDescent="0.35">
      <c r="A5" t="s">
        <v>23</v>
      </c>
    </row>
    <row r="6" spans="1:1" x14ac:dyDescent="0.35">
      <c r="A6" t="s">
        <v>21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Eisen en Wensen</vt:lpstr>
      <vt:lpstr>Blad1</vt:lpstr>
      <vt:lpstr>Parameters</vt:lpstr>
      <vt:lpstr>Ja_Nee</vt:lpstr>
      <vt:lpstr>'Eisen en Wensen'!OLE_LINK1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Schouten</dc:creator>
  <cp:lastModifiedBy>Charles Hartgers</cp:lastModifiedBy>
  <cp:lastPrinted>2025-04-10T09:15:10Z</cp:lastPrinted>
  <dcterms:created xsi:type="dcterms:W3CDTF">2014-04-04T11:34:54Z</dcterms:created>
  <dcterms:modified xsi:type="dcterms:W3CDTF">2025-06-24T09:11:45Z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2022-07-13T06:48:09Z</vt:lpwstr>
  </property>
  <property fmtid="{D5CDD505-2E9C-101B-9397-08002B2CF9AE}" pid="4" name="MSIP_Label_0b3866f6-513b-41e9-9aa1-311b4823e2dc_Method">
    <vt:lpwstr>Privileged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667bfde1-106a-4cbb-a309-f72fe4b8e1e9</vt:lpwstr>
  </property>
  <property fmtid="{D5CDD505-2E9C-101B-9397-08002B2CF9AE}" pid="8" name="MSIP_Label_0b3866f6-513b-41e9-9aa1-311b4823e2dc_ContentBits">
    <vt:lpwstr>0</vt:lpwstr>
  </property>
</Properties>
</file>