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Downloads\15118\"/>
    </mc:Choice>
  </mc:AlternateContent>
  <xr:revisionPtr revIDLastSave="0" documentId="13_ncr:1_{28661A76-D951-4F78-8248-5B7430DC1CFD}" xr6:coauthVersionLast="47" xr6:coauthVersionMax="47" xr10:uidLastSave="{00000000-0000-0000-0000-000000000000}"/>
  <bookViews>
    <workbookView xWindow="19080" yWindow="-7230" windowWidth="29040" windowHeight="17520" xr2:uid="{B1474BA4-E699-467B-B18A-066CE8BA0B8A}"/>
  </bookViews>
  <sheets>
    <sheet name="1. Invulblad" sheetId="1" r:id="rId1"/>
    <sheet name="2. Materiaalpotentiesca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1" l="1"/>
  <c r="I11" i="1"/>
  <c r="I12" i="1"/>
  <c r="I13" i="1"/>
  <c r="I10" i="1"/>
  <c r="J11" i="1"/>
  <c r="K11" i="1" s="1"/>
  <c r="E81" i="1" s="1"/>
  <c r="G81" i="1" s="1"/>
  <c r="J12" i="1"/>
  <c r="K12" i="1" s="1"/>
  <c r="E82" i="1" s="1"/>
  <c r="G82" i="1" s="1"/>
  <c r="J13" i="1"/>
  <c r="K13" i="1" s="1"/>
  <c r="E83" i="1" s="1"/>
  <c r="G83" i="1" s="1"/>
  <c r="J10" i="1"/>
  <c r="K10" i="1" s="1"/>
  <c r="E80" i="1" s="1"/>
  <c r="F80" i="1" s="1" a="1"/>
  <c r="F80" i="1" s="1"/>
  <c r="J6" i="1"/>
  <c r="K6" i="1" s="1"/>
  <c r="E77" i="1" s="1"/>
  <c r="G80" i="1" l="1"/>
  <c r="C83" i="1"/>
  <c r="C82" i="1"/>
  <c r="C81" i="1"/>
  <c r="C80" i="1"/>
  <c r="B77" i="1"/>
  <c r="B52" i="1"/>
  <c r="B51" i="1"/>
  <c r="B50" i="1"/>
  <c r="B49" i="1"/>
  <c r="J15" i="1"/>
  <c r="D84" i="1" s="1"/>
  <c r="G62" i="1" l="1"/>
  <c r="G61" i="1"/>
  <c r="G60" i="1"/>
  <c r="G59" i="1"/>
  <c r="G58" i="1"/>
  <c r="C59" i="1"/>
  <c r="G77" i="1" s="1"/>
  <c r="C58" i="1"/>
  <c r="C54" i="1"/>
  <c r="J8" i="1"/>
  <c r="J7" i="1"/>
  <c r="I8" i="1"/>
  <c r="K15" i="1"/>
  <c r="E84" i="1" s="1"/>
  <c r="G84" i="1" s="1"/>
  <c r="K7" i="1" l="1"/>
  <c r="E78" i="1" s="1"/>
  <c r="B78" i="1"/>
  <c r="K8" i="1"/>
  <c r="E79" i="1" s="1"/>
  <c r="C79" i="1"/>
  <c r="F62" i="1"/>
  <c r="F61" i="1"/>
  <c r="F60" i="1"/>
  <c r="F59" i="1"/>
  <c r="F58" i="1"/>
  <c r="E62" i="1"/>
  <c r="E61" i="1"/>
  <c r="E60" i="1"/>
  <c r="E59" i="1"/>
  <c r="E58" i="1"/>
  <c r="D62" i="1"/>
  <c r="D61" i="1"/>
  <c r="D60" i="1"/>
  <c r="D59" i="1"/>
  <c r="D58" i="1"/>
  <c r="C62" i="1"/>
  <c r="C61" i="1"/>
  <c r="C60" i="1"/>
  <c r="I7" i="1"/>
  <c r="F79" i="1" l="1" a="1"/>
  <c r="F79" i="1" s="1"/>
  <c r="G79" i="1"/>
  <c r="G78" i="1"/>
  <c r="F77" i="1" a="1"/>
  <c r="F77" i="1" s="1"/>
  <c r="F78" i="1" l="1" a="1"/>
  <c r="F78" i="1" s="1"/>
  <c r="I6" i="1" l="1"/>
  <c r="G85"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<sst xmlns="http://schemas.openxmlformats.org/spreadsheetml/2006/main" count="133" uniqueCount="96">
  <si>
    <t>Eenheid</t>
  </si>
  <si>
    <t>Score</t>
  </si>
  <si>
    <t>Check 100%</t>
  </si>
  <si>
    <t>Materiaal 2</t>
  </si>
  <si>
    <t>Materiaal 3</t>
  </si>
  <si>
    <t>Materiaal</t>
  </si>
  <si>
    <t>Het aangeboden percentage wordt conform onderstaande tabel omgezet naar een score 0 t/m 5. Vervolgens wordt de score overeenkomend met bovenstaande tabel omgerekend naar de kwaliteitswaarde.</t>
  </si>
  <si>
    <t>score</t>
  </si>
  <si>
    <t>Te behalen kwaliteitswaarde uitgedrukt in %</t>
  </si>
  <si>
    <t>% &lt; 50</t>
  </si>
  <si>
    <t xml:space="preserve">Materiaal 1 </t>
  </si>
  <si>
    <t>Materiaal/productgroep</t>
  </si>
  <si>
    <t>Totaal</t>
  </si>
  <si>
    <t>Kwaliteitwaarde</t>
  </si>
  <si>
    <t>Maximale waardering meerwaarde (score 5)</t>
  </si>
  <si>
    <t>Inschrijvende onderneming:</t>
  </si>
  <si>
    <t>Beoordelingsmethodiek</t>
  </si>
  <si>
    <t>€</t>
  </si>
  <si>
    <t>Maximaal te behalen meerwaarde</t>
  </si>
  <si>
    <t>kg</t>
  </si>
  <si>
    <t>Te behalen fictieve korting</t>
  </si>
  <si>
    <t>€25.000.000 of meer</t>
  </si>
  <si>
    <t xml:space="preserve">Tussen de €20.000.000 en €25.000.000 </t>
  </si>
  <si>
    <t xml:space="preserve">Tussen de €15.000.000 en €20.000.000 </t>
  </si>
  <si>
    <t xml:space="preserve">Tussen de €10.000.000 en €15.000.000 </t>
  </si>
  <si>
    <t xml:space="preserve">Tussen de €5.000.000 en €10.000.000 </t>
  </si>
  <si>
    <t xml:space="preserve">Minder dan €5.000.000 </t>
  </si>
  <si>
    <t xml:space="preserve">Rekenvoorbeeld behaalde kwaliteitswaarde. </t>
  </si>
  <si>
    <t>n.v.t.</t>
  </si>
  <si>
    <t>Kwaliteitswaarde uitgedrukt in %</t>
  </si>
  <si>
    <t>Te behalen fictieve korting materiaal/productgroep 1</t>
  </si>
  <si>
    <t>Te behalen fictieve korting materiaal/productgroep 2</t>
  </si>
  <si>
    <t>Te behalen fictieve korting materiaal/productgroep 3</t>
  </si>
  <si>
    <t>Totaal percentage hoogwaardig hergebruikt en/of biobased</t>
  </si>
  <si>
    <r>
      <t>m</t>
    </r>
    <r>
      <rPr>
        <vertAlign val="superscript"/>
        <sz val="9"/>
        <rFont val="Calibri"/>
        <family val="2"/>
        <scheme val="minor"/>
      </rPr>
      <t>2</t>
    </r>
  </si>
  <si>
    <t xml:space="preserve">Eenheid 
Investeringskosten </t>
  </si>
  <si>
    <t>1. Niet structurele binnenwanden</t>
  </si>
  <si>
    <t>2. Drukschotten</t>
  </si>
  <si>
    <t>3. Bouwkundig staal</t>
  </si>
  <si>
    <t>4a.  Keuze inschrijver (optioneel)</t>
  </si>
  <si>
    <t>4b. Keuze inschrijver (optioneel)</t>
  </si>
  <si>
    <t>4c.  Keuze inschrijver (optioneel)</t>
  </si>
  <si>
    <t>4d. Keuze inschrijver (optioneel)</t>
  </si>
  <si>
    <t>5. Vloerafwerking/ tapijt</t>
  </si>
  <si>
    <t>Totaal percentage hoogwaardig hergebruikt en/of gerecycled</t>
  </si>
  <si>
    <t>Score 0 tot 5 voor materiaal 5</t>
  </si>
  <si>
    <t>Score 0 tot 5 voor materiaal 1 t/m 3</t>
  </si>
  <si>
    <t>Score 0 tot 5 voor max. 4 optionele materialen</t>
  </si>
  <si>
    <t>Rest materialen van huidige vloeren Westraven door opdrachtnemer elders te hergebruiken</t>
  </si>
  <si>
    <t>Materiaal 1 en 2</t>
  </si>
  <si>
    <t>Materiaal 3 t/m 5</t>
  </si>
  <si>
    <r>
      <rPr>
        <u/>
        <sz val="11"/>
        <rFont val="Calibri"/>
        <family val="2"/>
        <scheme val="minor"/>
      </rPr>
      <t>50 &lt;</t>
    </r>
    <r>
      <rPr>
        <sz val="11"/>
        <rFont val="Calibri"/>
        <family val="2"/>
        <scheme val="minor"/>
      </rPr>
      <t xml:space="preserve"> % &lt; 62</t>
    </r>
  </si>
  <si>
    <r>
      <rPr>
        <u/>
        <sz val="11"/>
        <rFont val="Calibri"/>
        <family val="2"/>
        <scheme val="minor"/>
      </rPr>
      <t>62 &lt;</t>
    </r>
    <r>
      <rPr>
        <sz val="11"/>
        <rFont val="Calibri"/>
        <family val="2"/>
        <scheme val="minor"/>
      </rPr>
      <t xml:space="preserve"> % &lt; 70</t>
    </r>
  </si>
  <si>
    <r>
      <rPr>
        <u/>
        <sz val="11"/>
        <rFont val="Calibri"/>
        <family val="2"/>
        <scheme val="minor"/>
      </rPr>
      <t>70 &lt;</t>
    </r>
    <r>
      <rPr>
        <sz val="11"/>
        <rFont val="Calibri"/>
        <family val="2"/>
        <scheme val="minor"/>
      </rPr>
      <t xml:space="preserve"> % &lt; 76</t>
    </r>
  </si>
  <si>
    <r>
      <t xml:space="preserve">76 </t>
    </r>
    <r>
      <rPr>
        <u/>
        <sz val="11"/>
        <rFont val="Calibri"/>
        <family val="2"/>
        <scheme val="minor"/>
      </rPr>
      <t>&lt;</t>
    </r>
    <r>
      <rPr>
        <sz val="11"/>
        <rFont val="Calibri"/>
        <family val="2"/>
        <scheme val="minor"/>
      </rPr>
      <t xml:space="preserve"> % &lt; 80</t>
    </r>
  </si>
  <si>
    <r>
      <t xml:space="preserve">% </t>
    </r>
    <r>
      <rPr>
        <u/>
        <sz val="11"/>
        <rFont val="Calibri"/>
        <family val="2"/>
        <scheme val="minor"/>
      </rPr>
      <t>&gt;</t>
    </r>
    <r>
      <rPr>
        <sz val="11"/>
        <rFont val="Calibri"/>
        <family val="2"/>
        <scheme val="minor"/>
      </rPr>
      <t xml:space="preserve"> 80</t>
    </r>
  </si>
  <si>
    <r>
      <rPr>
        <u/>
        <sz val="11"/>
        <rFont val="Calibri"/>
        <family val="2"/>
        <scheme val="minor"/>
      </rPr>
      <t>50 &lt;</t>
    </r>
    <r>
      <rPr>
        <sz val="11"/>
        <rFont val="Calibri"/>
        <family val="2"/>
        <scheme val="minor"/>
      </rPr>
      <t xml:space="preserve"> % &lt; 65</t>
    </r>
  </si>
  <si>
    <r>
      <rPr>
        <u/>
        <sz val="11"/>
        <rFont val="Calibri"/>
        <family val="2"/>
        <scheme val="minor"/>
      </rPr>
      <t>65 &lt;</t>
    </r>
    <r>
      <rPr>
        <sz val="11"/>
        <rFont val="Calibri"/>
        <family val="2"/>
        <scheme val="minor"/>
      </rPr>
      <t xml:space="preserve"> % &lt; 76</t>
    </r>
  </si>
  <si>
    <r>
      <rPr>
        <u/>
        <sz val="11"/>
        <rFont val="Calibri"/>
        <family val="2"/>
        <scheme val="minor"/>
      </rPr>
      <t>76 &lt;</t>
    </r>
    <r>
      <rPr>
        <sz val="11"/>
        <rFont val="Calibri"/>
        <family val="2"/>
        <scheme val="minor"/>
      </rPr>
      <t xml:space="preserve"> % &lt; 85</t>
    </r>
  </si>
  <si>
    <r>
      <t xml:space="preserve">85 </t>
    </r>
    <r>
      <rPr>
        <u/>
        <sz val="11"/>
        <rFont val="Calibri"/>
        <family val="2"/>
        <scheme val="minor"/>
      </rPr>
      <t>&lt;</t>
    </r>
    <r>
      <rPr>
        <sz val="11"/>
        <rFont val="Calibri"/>
        <family val="2"/>
        <scheme val="minor"/>
      </rPr>
      <t xml:space="preserve"> % &lt; 92</t>
    </r>
  </si>
  <si>
    <r>
      <t xml:space="preserve">% </t>
    </r>
    <r>
      <rPr>
        <u/>
        <sz val="11"/>
        <rFont val="Calibri"/>
        <family val="2"/>
        <scheme val="minor"/>
      </rPr>
      <t>&gt;</t>
    </r>
    <r>
      <rPr>
        <sz val="11"/>
        <rFont val="Calibri"/>
        <family val="2"/>
        <scheme val="minor"/>
      </rPr>
      <t xml:space="preserve"> 92</t>
    </r>
  </si>
  <si>
    <t>Niet structurele binnenwanden</t>
  </si>
  <si>
    <t>Hergebruikt en/of biobased drukschotten</t>
  </si>
  <si>
    <t>Bouwkundig staal</t>
  </si>
  <si>
    <t>Materiaal 5</t>
  </si>
  <si>
    <t>Buiten het pand her te gebruiken vloerafwerking/ tapijt</t>
  </si>
  <si>
    <t>Materiaal of product 4a</t>
  </si>
  <si>
    <t>Materiaal of product 4b</t>
  </si>
  <si>
    <t>Materiaal of product 4c</t>
  </si>
  <si>
    <t>Materiaal of product 4d</t>
  </si>
  <si>
    <t>Te behalen fictieve korting per materiaal/ productgroep 4</t>
  </si>
  <si>
    <t>Te behalen fictieve korting per materiaal/ productgroep 5</t>
  </si>
  <si>
    <r>
      <t xml:space="preserve"> Investeringskosten nieuw in te brengen hoogwaardig hergebruikte of biobased materialen of producten voor materiaal/productgroepen</t>
    </r>
    <r>
      <rPr>
        <sz val="8"/>
        <color rgb="FFFFFFFF"/>
        <rFont val="Calibri"/>
        <family val="2"/>
        <scheme val="minor"/>
      </rPr>
      <t xml:space="preserve"> </t>
    </r>
    <r>
      <rPr>
        <b/>
        <sz val="8"/>
        <color rgb="FFFFFFFF"/>
        <rFont val="Calibri"/>
        <family val="2"/>
        <scheme val="minor"/>
      </rPr>
      <t>4a</t>
    </r>
    <r>
      <rPr>
        <b/>
        <sz val="8"/>
        <color indexed="9"/>
        <rFont val="Calibri"/>
        <family val="2"/>
        <scheme val="minor"/>
      </rPr>
      <t xml:space="preserve"> t/m 4d</t>
    </r>
  </si>
  <si>
    <t>Versie: 0.9 - concept</t>
  </si>
  <si>
    <t>Zie: Technisch Ontwerp &gt; 01. Architect - cepezed &gt; 01. staten &gt; "1305 Westraven_S27 circulair materiaalgebruik.pdf"</t>
  </si>
  <si>
    <t>Totale beschikbare hoeveelheid (circa)</t>
  </si>
  <si>
    <r>
      <t>Toegepast product</t>
    </r>
    <r>
      <rPr>
        <vertAlign val="superscript"/>
        <sz val="9"/>
        <color theme="1"/>
        <rFont val="Calibri"/>
        <family val="2"/>
        <scheme val="minor"/>
      </rPr>
      <t>1</t>
    </r>
  </si>
  <si>
    <r>
      <t>Totale benodigde hoeveelheid van nieuw in te brengen materialen of producten</t>
    </r>
    <r>
      <rPr>
        <vertAlign val="superscript"/>
        <sz val="9"/>
        <rFont val="Calibri"/>
        <family val="2"/>
        <scheme val="minor"/>
      </rPr>
      <t>2</t>
    </r>
    <r>
      <rPr>
        <sz val="9"/>
        <rFont val="Calibri"/>
        <family val="2"/>
        <scheme val="minor"/>
      </rPr>
      <t xml:space="preserve"> </t>
    </r>
  </si>
  <si>
    <r>
      <t>% Hoogwaardig hergebruikt</t>
    </r>
    <r>
      <rPr>
        <vertAlign val="superscript"/>
        <sz val="9"/>
        <rFont val="Calibri"/>
        <family val="2"/>
        <scheme val="minor"/>
      </rPr>
      <t>A</t>
    </r>
    <r>
      <rPr>
        <sz val="9"/>
        <rFont val="Calibri"/>
        <family val="2"/>
        <scheme val="minor"/>
      </rPr>
      <t xml:space="preserve">
  materiaal</t>
    </r>
  </si>
  <si>
    <r>
      <t>%  biobased</t>
    </r>
    <r>
      <rPr>
        <vertAlign val="superscript"/>
        <sz val="9"/>
        <rFont val="Calibri"/>
        <family val="2"/>
        <scheme val="minor"/>
      </rPr>
      <t>B</t>
    </r>
    <r>
      <rPr>
        <sz val="9"/>
        <rFont val="Calibri"/>
        <family val="2"/>
        <scheme val="minor"/>
      </rPr>
      <t xml:space="preserve"> materiaal
(wegingsfactor 1)</t>
    </r>
  </si>
  <si>
    <r>
      <t>%  biobased</t>
    </r>
    <r>
      <rPr>
        <vertAlign val="superscript"/>
        <sz val="9"/>
        <rFont val="Calibri"/>
        <family val="2"/>
        <scheme val="minor"/>
      </rPr>
      <t>B</t>
    </r>
    <r>
      <rPr>
        <sz val="9"/>
        <rFont val="Calibri"/>
        <family val="2"/>
        <scheme val="minor"/>
      </rPr>
      <t xml:space="preserve"> materiaal
</t>
    </r>
  </si>
  <si>
    <r>
      <t>%  gerecycled</t>
    </r>
    <r>
      <rPr>
        <vertAlign val="superscript"/>
        <sz val="9"/>
        <color theme="1"/>
        <rFont val="Calibri"/>
        <family val="2"/>
        <scheme val="minor"/>
      </rPr>
      <t>D</t>
    </r>
    <r>
      <rPr>
        <sz val="9"/>
        <color theme="1"/>
        <rFont val="Calibri"/>
        <family val="2"/>
        <scheme val="minor"/>
      </rPr>
      <t xml:space="preserve"> materiaal
(wegingsfactor 0,5)</t>
    </r>
  </si>
  <si>
    <r>
      <t>% Overige materialen</t>
    </r>
    <r>
      <rPr>
        <vertAlign val="superscript"/>
        <sz val="9"/>
        <rFont val="Calibri"/>
        <family val="2"/>
        <scheme val="minor"/>
      </rPr>
      <t>C</t>
    </r>
  </si>
  <si>
    <r>
      <t>Optionele materialen en productgroepen</t>
    </r>
    <r>
      <rPr>
        <vertAlign val="superscript"/>
        <sz val="9"/>
        <color theme="1"/>
        <rFont val="Calibri"/>
        <family val="2"/>
        <scheme val="minor"/>
      </rPr>
      <t>3</t>
    </r>
  </si>
  <si>
    <t>Betreft een combinatie van alle type vloeren uit 43 - Vloerafwerkingen, exclusief parketvloer eiken wat is geupcycled in meubels</t>
  </si>
  <si>
    <r>
      <t>Investeringskosten nieuw in te brengen materialen of producten</t>
    </r>
    <r>
      <rPr>
        <vertAlign val="superscript"/>
        <sz val="9"/>
        <color theme="1"/>
        <rFont val="Calibri"/>
        <family val="2"/>
        <scheme val="minor"/>
      </rPr>
      <t>2</t>
    </r>
    <r>
      <rPr>
        <sz val="9"/>
        <color theme="1"/>
        <rFont val="Calibri"/>
        <family val="2"/>
        <scheme val="minor"/>
      </rPr>
      <t xml:space="preserve"> </t>
    </r>
  </si>
  <si>
    <r>
      <rPr>
        <b/>
        <sz val="9"/>
        <color theme="1"/>
        <rFont val="Calibri"/>
        <family val="2"/>
        <scheme val="minor"/>
      </rPr>
      <t>alle</t>
    </r>
    <r>
      <rPr>
        <sz val="9"/>
        <color theme="1"/>
        <rFont val="Calibri"/>
        <family val="2"/>
        <scheme val="minor"/>
      </rPr>
      <t xml:space="preserve"> groene cellen dient inschrijver in te vullen!</t>
    </r>
  </si>
  <si>
    <t>Invulblad Gunningscriterium 3. Circulariteit</t>
  </si>
  <si>
    <t>Aangeboden percentage hoogwaardig hergebruikt of biobased materiaal voor materiaal/productgroep 1 en 2</t>
  </si>
  <si>
    <t>Aangeboden percentage hoogwaardig hergebruikt of biobased materiaal voor materiaal/productgroep 3 t/m 4d</t>
  </si>
  <si>
    <t>Aangeboden percentage hoogwaardig hergebruikt of gerecycled materiaal voor materiaal/productgroep 5</t>
  </si>
  <si>
    <t>Materiaal 1</t>
  </si>
  <si>
    <t>Materiaal 4a (optioneel)</t>
  </si>
  <si>
    <t>Materiaal 4b (optioneel)</t>
  </si>
  <si>
    <t>Materiaal 4c (optioneel)</t>
  </si>
  <si>
    <t>Materiaal 4d (optioneel)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</si>
</sst>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 #,##0"/>
  </numFmts>
  <fonts count="33" x14ac:knownFonts="1">
    <font>
      <sz val="11"/>
      <color theme="1"/>
      <name val="Calibri"/>
      <family val="2"/>
      <scheme val="minor"/>
    </font>
    <font>
      <sz val="11"/>
      <color rgb="FF006100"/>
      <name val="Calibri"/>
      <family val="2"/>
      <scheme val="minor"/>
    </font>
    <font>
      <sz val="11"/>
      <color rgb="FF9C5700"/>
      <name val="Calibri"/>
      <family val="2"/>
      <scheme val="minor"/>
    </font>
    <font>
      <sz val="11"/>
      <color rgb="FF3F3F76"/>
      <name val="Calibri"/>
      <family val="2"/>
      <scheme val="minor"/>
    </font>
    <font>
      <sz val="11"/>
      <color theme="0"/>
      <name val="Calibri"/>
      <family val="2"/>
      <scheme val="minor"/>
    </font>
    <font>
      <b/>
      <sz val="12"/>
      <name val="Calibri"/>
      <family val="2"/>
      <scheme val="minor"/>
    </font>
    <font>
      <sz val="9"/>
      <color theme="1"/>
      <name val="Calibri"/>
      <family val="2"/>
      <scheme val="minor"/>
    </font>
    <font>
      <vertAlign val="superscript"/>
      <sz val="9"/>
      <color theme="1"/>
      <name val="Calibri"/>
      <family val="2"/>
      <scheme val="minor"/>
    </font>
    <font>
      <b/>
      <sz val="9"/>
      <color theme="1"/>
      <name val="Calibri"/>
      <family val="2"/>
      <scheme val="minor"/>
    </font>
    <font>
      <sz val="9"/>
      <name val="Calibri"/>
      <family val="2"/>
      <scheme val="minor"/>
    </font>
    <font>
      <vertAlign val="superscript"/>
      <sz val="9"/>
      <name val="Calibri"/>
      <family val="2"/>
      <scheme val="minor"/>
    </font>
    <font>
      <sz val="8"/>
      <name val="Calibri"/>
      <family val="2"/>
      <scheme val="minor"/>
    </font>
    <font>
      <b/>
      <sz val="11"/>
      <color theme="1"/>
      <name val="Calibri"/>
      <family val="2"/>
      <scheme val="minor"/>
    </font>
    <font>
      <b/>
      <sz val="11"/>
      <name val="Calibri"/>
      <family val="2"/>
      <scheme val="minor"/>
    </font>
    <font>
      <b/>
      <sz val="9"/>
      <name val="Calibri"/>
      <family val="2"/>
      <scheme val="minor"/>
    </font>
    <font>
      <b/>
      <strike/>
      <sz val="11"/>
      <color theme="1"/>
      <name val="Calibri"/>
      <family val="2"/>
      <scheme val="minor"/>
    </font>
    <font>
      <strike/>
      <sz val="11"/>
      <color theme="1"/>
      <name val="Calibri"/>
      <family val="2"/>
      <scheme val="minor"/>
    </font>
    <font>
      <i/>
      <sz val="11"/>
      <color rgb="FF00B0F0"/>
      <name val="Calibri"/>
      <family val="2"/>
      <scheme val="minor"/>
    </font>
    <font>
      <i/>
      <sz val="9"/>
      <color rgb="FF00B0F0"/>
      <name val="Calibri"/>
      <family val="2"/>
      <scheme val="minor"/>
    </font>
    <font>
      <sz val="11"/>
      <name val="Calibri"/>
      <family val="2"/>
      <scheme val="minor"/>
    </font>
    <font>
      <u/>
      <sz val="11"/>
      <name val="Calibri"/>
      <family val="2"/>
      <scheme val="minor"/>
    </font>
    <font>
      <i/>
      <sz val="11"/>
      <color rgb="FF7030A0"/>
      <name val="Calibri"/>
      <family val="2"/>
      <scheme val="minor"/>
    </font>
    <font>
      <i/>
      <strike/>
      <sz val="11"/>
      <color rgb="FF00B0F0"/>
      <name val="Calibri"/>
      <family val="2"/>
      <scheme val="minor"/>
    </font>
    <font>
      <sz val="9"/>
      <color theme="0"/>
      <name val="Calibri"/>
      <family val="2"/>
      <scheme val="minor"/>
    </font>
    <font>
      <b/>
      <sz val="8"/>
      <color indexed="9"/>
      <name val="Calibri"/>
      <family val="2"/>
      <scheme val="minor"/>
    </font>
    <font>
      <sz val="8"/>
      <color indexed="8"/>
      <name val="Calibri"/>
      <family val="2"/>
      <scheme val="minor"/>
    </font>
    <font>
      <b/>
      <sz val="9"/>
      <color indexed="9"/>
      <name val="Calibri"/>
      <family val="2"/>
      <scheme val="minor"/>
    </font>
    <font>
      <b/>
      <sz val="16"/>
      <color indexed="9"/>
      <name val="Calibri"/>
      <family val="2"/>
      <scheme val="minor"/>
    </font>
    <font>
      <b/>
      <sz val="11"/>
      <color indexed="9"/>
      <name val="Calibri"/>
      <family val="2"/>
      <scheme val="minor"/>
    </font>
    <font>
      <sz val="11"/>
      <color indexed="8"/>
      <name val="Calibri"/>
      <family val="2"/>
      <scheme val="minor"/>
    </font>
    <font>
      <sz val="8"/>
      <color rgb="FFFFFFFF"/>
      <name val="Calibri"/>
      <family val="2"/>
      <scheme val="minor"/>
    </font>
    <font>
      <b/>
      <sz val="8"/>
      <color rgb="FFFFFFFF"/>
      <name val="Calibri"/>
      <family val="2"/>
      <scheme val="minor"/>
    </font>
    <font>
      <sz val="11"/>
      <color theme="1"/>
      <name val="Calibri"/>
      <family val="2"/>
      <scheme val="minor"/>
    </font>
  </fonts>
  <fills count="16">
    <fill>
      <patternFill patternType="none"/>
    </fill>
    <fill>
      <patternFill patternType="gray125"/>
    </fill>
    <fill>
      <patternFill patternType="solid">
        <fgColor rgb="FFC6EFCE"/>
      </patternFill>
    </fill>
    <fill>
      <patternFill patternType="solid">
        <fgColor rgb="FFFFEB9C"/>
      </patternFill>
    </fill>
    <fill>
      <patternFill patternType="solid">
        <fgColor rgb="FFFFCC99"/>
      </patternFill>
    </fill>
    <fill>
      <patternFill patternType="solid">
        <fgColor theme="4"/>
      </patternFill>
    </fill>
    <fill>
      <patternFill patternType="solid">
        <fgColor theme="0" tint="-4.9989318521683403E-2"/>
        <bgColor indexed="64"/>
      </patternFill>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rgb="FF4F81BC"/>
        <bgColor indexed="64"/>
      </patternFill>
    </fill>
    <fill>
      <patternFill patternType="solid">
        <fgColor theme="4" tint="0.59999389629810485"/>
        <bgColor indexed="64"/>
      </patternFill>
    </fill>
    <fill>
      <patternFill patternType="solid">
        <fgColor theme="8" tint="-0.249977111117893"/>
        <bgColor indexed="64"/>
      </patternFill>
    </fill>
    <fill>
      <patternFill patternType="solid">
        <fgColor theme="1" tint="0.499984740745262"/>
        <bgColor indexed="64"/>
      </patternFill>
    </fill>
    <fill>
      <patternFill patternType="solid">
        <fgColor rgb="FFFFFF0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6">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4" fillId="5" borderId="0" applyNumberFormat="0" applyBorder="0" applyAlignment="0" applyProtection="0"/>
    <xf numFmtId="9" fontId="32" fillId="0" borderId="0" applyFont="0" applyFill="0" applyBorder="0" applyAlignment="0" applyProtection="0"/>
  </cellStyleXfs>
  <cellXfs count="112">
    <xf numFmtId="0" fontId="0" fillId="0" borderId="0" xfId="0"/>
    <xf numFmtId="0" fontId="5" fillId="0" borderId="0" xfId="1" applyFont="1" applyFill="1" applyBorder="1" applyAlignment="1" applyProtection="1">
      <alignment horizontal="left" vertical="top" wrapText="1"/>
    </xf>
    <xf numFmtId="0" fontId="6" fillId="6" borderId="2" xfId="0" applyFont="1" applyFill="1" applyBorder="1" applyAlignment="1">
      <alignment horizontal="center" vertical="center" wrapText="1"/>
    </xf>
    <xf numFmtId="0" fontId="6" fillId="8" borderId="2" xfId="0" applyFont="1" applyFill="1" applyBorder="1" applyAlignment="1" applyProtection="1">
      <alignment horizontal="left" vertical="center" wrapText="1"/>
      <protection locked="0"/>
    </xf>
    <xf numFmtId="0" fontId="6" fillId="0" borderId="0" xfId="0" applyFont="1"/>
    <xf numFmtId="0" fontId="6" fillId="0" borderId="0" xfId="0" applyFont="1" applyAlignment="1">
      <alignment vertical="center" wrapText="1"/>
    </xf>
    <xf numFmtId="0" fontId="12" fillId="0" borderId="0" xfId="0" applyFont="1"/>
    <xf numFmtId="0" fontId="12" fillId="9" borderId="2" xfId="0" applyFont="1" applyFill="1" applyBorder="1"/>
    <xf numFmtId="9" fontId="12" fillId="9" borderId="2" xfId="0" applyNumberFormat="1" applyFont="1" applyFill="1" applyBorder="1"/>
    <xf numFmtId="0" fontId="14" fillId="0" borderId="0" xfId="1" applyFont="1" applyFill="1" applyBorder="1" applyAlignment="1" applyProtection="1">
      <alignment horizontal="left" vertical="top" wrapText="1"/>
    </xf>
    <xf numFmtId="15" fontId="14" fillId="0" borderId="0" xfId="1" applyNumberFormat="1" applyFont="1" applyFill="1" applyBorder="1" applyAlignment="1" applyProtection="1">
      <alignment horizontal="left" vertical="top" wrapText="1"/>
    </xf>
    <xf numFmtId="0" fontId="8" fillId="0" borderId="0" xfId="0" applyFont="1" applyAlignment="1">
      <alignment horizontal="left" wrapText="1"/>
    </xf>
    <xf numFmtId="0" fontId="13" fillId="0" borderId="0" xfId="0" applyFont="1"/>
    <xf numFmtId="0" fontId="6" fillId="0" borderId="2" xfId="0" applyFont="1" applyBorder="1" applyAlignment="1">
      <alignment horizontal="left" vertical="top"/>
    </xf>
    <xf numFmtId="0" fontId="12" fillId="0" borderId="2" xfId="0" applyFont="1" applyBorder="1"/>
    <xf numFmtId="0" fontId="17" fillId="0" borderId="0" xfId="0" applyFont="1"/>
    <xf numFmtId="0" fontId="18" fillId="0" borderId="0" xfId="0" applyFont="1"/>
    <xf numFmtId="3" fontId="12" fillId="0" borderId="0" xfId="0" applyNumberFormat="1" applyFont="1"/>
    <xf numFmtId="0" fontId="6" fillId="0" borderId="7" xfId="0" applyFont="1" applyBorder="1" applyAlignment="1">
      <alignment horizontal="center" vertical="center" wrapText="1"/>
    </xf>
    <xf numFmtId="0" fontId="19" fillId="0" borderId="2" xfId="0" applyFont="1" applyBorder="1"/>
    <xf numFmtId="9" fontId="12" fillId="0" borderId="0" xfId="0" applyNumberFormat="1" applyFont="1"/>
    <xf numFmtId="0" fontId="9" fillId="6" borderId="2" xfId="0" applyFont="1" applyFill="1" applyBorder="1" applyAlignment="1">
      <alignment horizontal="center" vertical="center" wrapText="1"/>
    </xf>
    <xf numFmtId="2" fontId="9" fillId="9" borderId="2" xfId="4" applyNumberFormat="1" applyFont="1" applyFill="1" applyBorder="1" applyAlignment="1" applyProtection="1">
      <alignment horizontal="center" vertical="center" wrapText="1"/>
    </xf>
    <xf numFmtId="0" fontId="9" fillId="9" borderId="7" xfId="2" applyFont="1" applyFill="1" applyBorder="1" applyAlignment="1" applyProtection="1">
      <alignment horizontal="center" vertical="center" wrapText="1"/>
    </xf>
    <xf numFmtId="0" fontId="9" fillId="9" borderId="8" xfId="2" applyFont="1" applyFill="1" applyBorder="1" applyAlignment="1" applyProtection="1">
      <alignment horizontal="center" vertical="center" wrapText="1"/>
    </xf>
    <xf numFmtId="0" fontId="19" fillId="0" borderId="2" xfId="0" applyFont="1" applyBorder="1" applyAlignment="1">
      <alignment wrapText="1"/>
    </xf>
    <xf numFmtId="164" fontId="12" fillId="0" borderId="2" xfId="0" applyNumberFormat="1" applyFont="1" applyBorder="1" applyAlignment="1">
      <alignment horizontal="center" vertical="center"/>
    </xf>
    <xf numFmtId="0" fontId="21" fillId="0" borderId="0" xfId="0" applyFont="1"/>
    <xf numFmtId="0" fontId="22" fillId="0" borderId="0" xfId="0" applyFont="1"/>
    <xf numFmtId="0" fontId="9" fillId="0" borderId="2" xfId="0" applyFont="1" applyBorder="1" applyAlignment="1">
      <alignment horizontal="left" vertical="top"/>
    </xf>
    <xf numFmtId="0" fontId="12" fillId="0" borderId="0" xfId="0" applyFont="1" applyFill="1" applyBorder="1"/>
    <xf numFmtId="0" fontId="15" fillId="0" borderId="0" xfId="0" applyFont="1" applyFill="1" applyBorder="1"/>
    <xf numFmtId="0" fontId="16" fillId="0" borderId="0" xfId="0" applyFont="1" applyFill="1" applyBorder="1"/>
    <xf numFmtId="9" fontId="19" fillId="0" borderId="2" xfId="0" applyNumberFormat="1" applyFont="1" applyBorder="1" applyAlignment="1">
      <alignment horizontal="center" vertical="center"/>
    </xf>
    <xf numFmtId="164" fontId="19" fillId="14" borderId="2" xfId="0" applyNumberFormat="1" applyFont="1" applyFill="1" applyBorder="1" applyAlignment="1">
      <alignment horizontal="center" vertical="center"/>
    </xf>
    <xf numFmtId="1" fontId="19" fillId="0" borderId="2" xfId="0" applyNumberFormat="1" applyFont="1" applyBorder="1" applyAlignment="1">
      <alignment horizontal="center" vertical="center"/>
    </xf>
    <xf numFmtId="164" fontId="19" fillId="0" borderId="6" xfId="0" applyNumberFormat="1" applyFont="1" applyBorder="1" applyAlignment="1">
      <alignment horizontal="center" vertical="center"/>
    </xf>
    <xf numFmtId="164" fontId="19" fillId="0" borderId="2" xfId="0" applyNumberFormat="1" applyFont="1" applyBorder="1" applyAlignment="1">
      <alignment horizontal="center" vertical="center"/>
    </xf>
    <xf numFmtId="0" fontId="9" fillId="0" borderId="2" xfId="0" applyFont="1" applyBorder="1" applyAlignment="1">
      <alignment horizontal="center" vertical="center"/>
    </xf>
    <xf numFmtId="0" fontId="9" fillId="6" borderId="2" xfId="0" applyFont="1" applyFill="1" applyBorder="1" applyAlignment="1">
      <alignment horizontal="center" vertical="center"/>
    </xf>
    <xf numFmtId="0" fontId="9" fillId="9" borderId="2" xfId="2" applyFont="1" applyFill="1" applyBorder="1" applyAlignment="1" applyProtection="1">
      <alignment horizontal="center" vertical="center" wrapText="1"/>
    </xf>
    <xf numFmtId="0" fontId="23" fillId="8" borderId="2" xfId="0" applyFont="1" applyFill="1" applyBorder="1"/>
    <xf numFmtId="1" fontId="6" fillId="6" borderId="2" xfId="0" applyNumberFormat="1" applyFont="1" applyFill="1" applyBorder="1" applyAlignment="1">
      <alignment horizontal="center" vertical="top"/>
    </xf>
    <xf numFmtId="0" fontId="19" fillId="7" borderId="2" xfId="0" applyFont="1" applyFill="1" applyBorder="1" applyAlignment="1">
      <alignment horizontal="center"/>
    </xf>
    <xf numFmtId="0" fontId="0" fillId="0" borderId="0" xfId="0" applyFont="1"/>
    <xf numFmtId="0" fontId="0" fillId="0" borderId="0" xfId="0" applyFont="1" applyAlignment="1">
      <alignment wrapText="1"/>
    </xf>
    <xf numFmtId="0" fontId="0" fillId="0" borderId="0" xfId="0" applyFont="1" applyAlignment="1">
      <alignment horizontal="left" wrapText="1"/>
    </xf>
    <xf numFmtId="0" fontId="0" fillId="0" borderId="0" xfId="0" applyFont="1" applyFill="1" applyBorder="1"/>
    <xf numFmtId="0" fontId="0" fillId="7" borderId="2" xfId="0" applyFont="1" applyFill="1" applyBorder="1" applyAlignment="1">
      <alignment horizontal="center"/>
    </xf>
    <xf numFmtId="0" fontId="24" fillId="0" borderId="0" xfId="0" applyFont="1" applyAlignment="1">
      <alignment horizontal="center" vertical="top" wrapText="1"/>
    </xf>
    <xf numFmtId="0" fontId="0" fillId="0" borderId="2" xfId="0" applyFont="1" applyBorder="1" applyAlignment="1">
      <alignment vertical="top"/>
    </xf>
    <xf numFmtId="164" fontId="0" fillId="7" borderId="2" xfId="0" applyNumberFormat="1" applyFont="1" applyFill="1" applyBorder="1" applyAlignment="1">
      <alignment horizontal="center" vertical="center"/>
    </xf>
    <xf numFmtId="0" fontId="0" fillId="0" borderId="2" xfId="0" applyFont="1" applyBorder="1"/>
    <xf numFmtId="164" fontId="0" fillId="0" borderId="2" xfId="0" applyNumberFormat="1" applyFont="1" applyBorder="1" applyAlignment="1">
      <alignment horizontal="center" vertical="center"/>
    </xf>
    <xf numFmtId="0" fontId="0" fillId="0" borderId="2" xfId="0" applyFont="1" applyBorder="1" applyAlignment="1">
      <alignment vertical="top" wrapText="1"/>
    </xf>
    <xf numFmtId="3" fontId="0" fillId="0" borderId="0" xfId="0" applyNumberFormat="1" applyFont="1"/>
    <xf numFmtId="0" fontId="24" fillId="13" borderId="2" xfId="0" applyFont="1" applyFill="1" applyBorder="1" applyAlignment="1">
      <alignment horizontal="center" vertical="center" wrapText="1"/>
    </xf>
    <xf numFmtId="1" fontId="25" fillId="0" borderId="0" xfId="0" applyNumberFormat="1" applyFont="1" applyAlignment="1">
      <alignment horizontal="center" vertical="center" shrinkToFit="1"/>
    </xf>
    <xf numFmtId="9" fontId="11" fillId="0" borderId="0" xfId="0" applyNumberFormat="1" applyFont="1" applyAlignment="1">
      <alignment horizontal="center" vertical="center" shrinkToFit="1"/>
    </xf>
    <xf numFmtId="0" fontId="25" fillId="0" borderId="0" xfId="0" applyFont="1" applyAlignment="1">
      <alignment horizontal="center" vertical="top" wrapText="1"/>
    </xf>
    <xf numFmtId="0" fontId="26" fillId="13" borderId="2" xfId="0" applyFont="1" applyFill="1" applyBorder="1" applyAlignment="1">
      <alignment horizontal="center" vertical="center" wrapText="1"/>
    </xf>
    <xf numFmtId="1" fontId="25" fillId="0" borderId="2" xfId="0" applyNumberFormat="1" applyFont="1" applyBorder="1" applyAlignment="1">
      <alignment horizontal="center" vertical="center" shrinkToFit="1"/>
    </xf>
    <xf numFmtId="6" fontId="11" fillId="0" borderId="2" xfId="0" applyNumberFormat="1" applyFont="1" applyBorder="1" applyAlignment="1">
      <alignment horizontal="center" vertical="center" shrinkToFit="1"/>
    </xf>
    <xf numFmtId="1" fontId="25" fillId="12" borderId="2" xfId="0" applyNumberFormat="1" applyFont="1" applyFill="1" applyBorder="1" applyAlignment="1">
      <alignment horizontal="center" vertical="center" shrinkToFit="1"/>
    </xf>
    <xf numFmtId="6" fontId="11" fillId="12" borderId="2" xfId="0" applyNumberFormat="1" applyFont="1" applyFill="1" applyBorder="1" applyAlignment="1">
      <alignment horizontal="center" vertical="center" shrinkToFit="1"/>
    </xf>
    <xf numFmtId="0" fontId="24" fillId="11" borderId="3" xfId="0" applyFont="1" applyFill="1" applyBorder="1" applyAlignment="1">
      <alignment horizontal="center" vertical="center" wrapText="1"/>
    </xf>
    <xf numFmtId="0" fontId="24" fillId="11" borderId="4" xfId="0" applyFont="1" applyFill="1" applyBorder="1" applyAlignment="1">
      <alignment horizontal="center" vertical="center" wrapText="1"/>
    </xf>
    <xf numFmtId="0" fontId="24" fillId="11" borderId="5" xfId="0" applyFont="1" applyFill="1" applyBorder="1" applyAlignment="1">
      <alignment horizontal="center" vertical="center" wrapText="1"/>
    </xf>
    <xf numFmtId="164" fontId="0" fillId="0" borderId="0" xfId="0" applyNumberFormat="1" applyFont="1"/>
    <xf numFmtId="9" fontId="0" fillId="0" borderId="0" xfId="0" applyNumberFormat="1" applyFont="1"/>
    <xf numFmtId="0" fontId="0" fillId="0" borderId="2" xfId="0" applyFont="1" applyBorder="1" applyAlignment="1">
      <alignment wrapText="1"/>
    </xf>
    <xf numFmtId="0" fontId="28" fillId="13" borderId="2" xfId="0" applyFont="1" applyFill="1" applyBorder="1" applyAlignment="1">
      <alignment horizontal="center" vertical="center" wrapText="1"/>
    </xf>
    <xf numFmtId="1" fontId="29" fillId="7" borderId="2" xfId="0" applyNumberFormat="1" applyFont="1" applyFill="1" applyBorder="1" applyAlignment="1">
      <alignment horizontal="center" vertical="center" shrinkToFit="1"/>
    </xf>
    <xf numFmtId="9" fontId="19" fillId="7" borderId="2" xfId="0" applyNumberFormat="1" applyFont="1" applyFill="1" applyBorder="1" applyAlignment="1">
      <alignment horizontal="center" vertical="center" shrinkToFit="1"/>
    </xf>
    <xf numFmtId="6" fontId="19" fillId="7" borderId="2" xfId="0" applyNumberFormat="1" applyFont="1" applyFill="1" applyBorder="1" applyAlignment="1">
      <alignment horizontal="center" vertical="center" shrinkToFit="1"/>
    </xf>
    <xf numFmtId="1" fontId="6" fillId="6" borderId="2" xfId="0" applyNumberFormat="1" applyFont="1" applyFill="1" applyBorder="1" applyAlignment="1">
      <alignment horizontal="center" vertical="center"/>
    </xf>
    <xf numFmtId="0" fontId="6" fillId="9" borderId="2" xfId="2" applyFont="1" applyFill="1" applyBorder="1" applyAlignment="1" applyProtection="1">
      <alignment horizontal="center" vertical="center" wrapText="1"/>
    </xf>
    <xf numFmtId="0" fontId="0" fillId="0" borderId="0" xfId="0" applyFill="1" applyBorder="1"/>
    <xf numFmtId="0" fontId="0" fillId="0" borderId="0" xfId="0" applyFill="1" applyBorder="1" applyAlignment="1">
      <alignment vertical="center"/>
    </xf>
    <xf numFmtId="4" fontId="0" fillId="0" borderId="0" xfId="0" applyNumberFormat="1" applyFill="1" applyBorder="1" applyAlignment="1">
      <alignment vertical="center"/>
    </xf>
    <xf numFmtId="2" fontId="0" fillId="0" borderId="0" xfId="0" applyNumberFormat="1" applyFill="1" applyBorder="1" applyAlignment="1">
      <alignment vertical="center"/>
    </xf>
    <xf numFmtId="2" fontId="0" fillId="0" borderId="0" xfId="0" applyNumberFormat="1" applyFill="1" applyBorder="1"/>
    <xf numFmtId="0" fontId="12" fillId="0" borderId="0" xfId="0" applyFont="1" applyFill="1" applyBorder="1" applyAlignment="1">
      <alignment vertical="center"/>
    </xf>
    <xf numFmtId="4" fontId="12" fillId="0" borderId="0" xfId="0" applyNumberFormat="1" applyFont="1" applyFill="1" applyBorder="1" applyAlignment="1">
      <alignment vertical="center"/>
    </xf>
    <xf numFmtId="2" fontId="12" fillId="0" borderId="0" xfId="0" applyNumberFormat="1" applyFont="1" applyFill="1" applyBorder="1"/>
    <xf numFmtId="4" fontId="0" fillId="0" borderId="0" xfId="0" applyNumberFormat="1" applyFill="1" applyBorder="1"/>
    <xf numFmtId="4" fontId="12" fillId="0" borderId="0" xfId="0" applyNumberFormat="1" applyFont="1" applyFill="1" applyBorder="1"/>
    <xf numFmtId="4" fontId="13" fillId="0" borderId="0" xfId="0" applyNumberFormat="1" applyFont="1" applyFill="1" applyBorder="1" applyAlignment="1">
      <alignment vertical="center"/>
    </xf>
    <xf numFmtId="0" fontId="9" fillId="0" borderId="2" xfId="0" applyFont="1" applyFill="1" applyBorder="1" applyAlignment="1" applyProtection="1">
      <alignment horizontal="center" vertical="center"/>
      <protection locked="0"/>
    </xf>
    <xf numFmtId="9" fontId="6" fillId="6" borderId="2" xfId="0" applyNumberFormat="1" applyFont="1" applyFill="1" applyBorder="1" applyAlignment="1">
      <alignment horizontal="center" vertical="center"/>
    </xf>
    <xf numFmtId="0" fontId="28" fillId="11" borderId="2" xfId="0" applyFont="1" applyFill="1" applyBorder="1" applyAlignment="1">
      <alignment horizontal="center" vertical="center" wrapText="1"/>
    </xf>
    <xf numFmtId="0" fontId="23" fillId="8" borderId="2" xfId="0" applyFont="1" applyFill="1" applyBorder="1" applyAlignment="1" applyProtection="1">
      <alignment horizontal="left" vertical="center" wrapText="1"/>
      <protection locked="0"/>
    </xf>
    <xf numFmtId="0" fontId="23" fillId="8" borderId="2" xfId="0" applyFont="1" applyFill="1" applyBorder="1" applyAlignment="1" applyProtection="1">
      <alignment horizontal="center" vertical="center"/>
      <protection locked="0"/>
    </xf>
    <xf numFmtId="164" fontId="23" fillId="8" borderId="2" xfId="0" applyNumberFormat="1" applyFont="1" applyFill="1" applyBorder="1" applyAlignment="1" applyProtection="1">
      <alignment horizontal="center" vertical="center"/>
      <protection locked="0"/>
    </xf>
    <xf numFmtId="9" fontId="23" fillId="8" borderId="2" xfId="0" applyNumberFormat="1" applyFont="1" applyFill="1" applyBorder="1" applyAlignment="1" applyProtection="1">
      <alignment horizontal="center" vertical="center"/>
      <protection locked="0"/>
    </xf>
    <xf numFmtId="9" fontId="23" fillId="8" borderId="7" xfId="0" applyNumberFormat="1" applyFont="1" applyFill="1" applyBorder="1" applyAlignment="1" applyProtection="1">
      <alignment horizontal="center" vertical="center"/>
      <protection locked="0"/>
    </xf>
    <xf numFmtId="9" fontId="23" fillId="8" borderId="8" xfId="0" applyNumberFormat="1" applyFont="1" applyFill="1" applyBorder="1" applyAlignment="1" applyProtection="1">
      <alignment horizontal="center" vertical="center"/>
      <protection locked="0"/>
    </xf>
    <xf numFmtId="0" fontId="9" fillId="0" borderId="2" xfId="0" applyFont="1" applyFill="1" applyBorder="1" applyAlignment="1" applyProtection="1">
      <alignment horizontal="center" vertical="top" wrapText="1"/>
      <protection locked="0"/>
    </xf>
    <xf numFmtId="0" fontId="6" fillId="0" borderId="2" xfId="0" applyFont="1" applyBorder="1" applyAlignment="1">
      <alignment horizontal="left" vertical="center"/>
    </xf>
    <xf numFmtId="0" fontId="6" fillId="6" borderId="2" xfId="0" applyFont="1" applyFill="1" applyBorder="1" applyAlignment="1">
      <alignment horizontal="left" vertical="center" wrapText="1"/>
    </xf>
    <xf numFmtId="2" fontId="9" fillId="9" borderId="8" xfId="4" applyNumberFormat="1" applyFont="1" applyFill="1" applyBorder="1" applyAlignment="1" applyProtection="1">
      <alignment horizontal="center" vertical="top" wrapText="1"/>
    </xf>
    <xf numFmtId="2" fontId="9" fillId="9" borderId="2" xfId="4" applyNumberFormat="1" applyFont="1" applyFill="1" applyBorder="1" applyAlignment="1" applyProtection="1">
      <alignment horizontal="center" wrapText="1"/>
    </xf>
    <xf numFmtId="0" fontId="9" fillId="9" borderId="2" xfId="3" applyFont="1" applyFill="1" applyBorder="1" applyAlignment="1" applyProtection="1">
      <alignment horizontal="center" vertical="center"/>
    </xf>
    <xf numFmtId="9" fontId="19" fillId="0" borderId="2" xfId="5" applyFont="1" applyBorder="1" applyAlignment="1">
      <alignment horizontal="center" vertical="center"/>
    </xf>
    <xf numFmtId="9" fontId="6" fillId="10" borderId="2" xfId="0" applyNumberFormat="1" applyFont="1" applyFill="1" applyBorder="1" applyAlignment="1">
      <alignment horizontal="center" vertical="center"/>
    </xf>
    <xf numFmtId="9" fontId="6" fillId="6" borderId="2" xfId="0" applyNumberFormat="1" applyFont="1" applyFill="1" applyBorder="1" applyAlignment="1">
      <alignment horizontal="center" vertical="top"/>
    </xf>
    <xf numFmtId="9" fontId="6" fillId="0" borderId="2" xfId="0" applyNumberFormat="1" applyFont="1" applyFill="1" applyBorder="1" applyAlignment="1">
      <alignment horizontal="center" vertical="center"/>
    </xf>
    <xf numFmtId="164" fontId="12" fillId="9" borderId="2" xfId="0" applyNumberFormat="1" applyFont="1" applyFill="1" applyBorder="1" applyAlignment="1">
      <alignment horizontal="center"/>
    </xf>
    <xf numFmtId="9" fontId="23" fillId="8" borderId="2" xfId="0" applyNumberFormat="1" applyFont="1" applyFill="1" applyBorder="1" applyAlignment="1">
      <alignment horizontal="center" vertical="center"/>
    </xf>
    <xf numFmtId="0" fontId="27" fillId="11" borderId="9" xfId="0" applyFont="1" applyFill="1" applyBorder="1" applyAlignment="1">
      <alignment horizontal="left" vertical="center" wrapText="1"/>
    </xf>
    <xf numFmtId="0" fontId="27" fillId="11" borderId="0" xfId="0" applyFont="1" applyFill="1" applyBorder="1" applyAlignment="1">
      <alignment horizontal="left" vertical="center" wrapText="1"/>
    </xf>
    <xf numFmtId="0" fontId="6" fillId="15" borderId="2" xfId="0" applyFont="1" applyFill="1" applyBorder="1" applyAlignment="1">
      <alignment horizontal="center"/>
    </xf>
  </cellXfs>
  <cellStyles count="6">
    <cellStyle name="Accent1" xfId="4" builtinId="29"/>
    <cellStyle name="Goed" xfId="1" builtinId="26"/>
    <cellStyle name="Invoer" xfId="3" builtinId="20"/>
    <cellStyle name="Neutraal" xfId="2" builtinId="28"/>
    <cellStyle name="Procent" xfId="5" builtinId="5"/>
    <cellStyle name="Standaard" xfId="0" builtinId="0"/>
  </cellStyles>
  <dxfs count="4">
    <dxf>
      <fill>
        <patternFill>
          <bgColor theme="9"/>
        </patternFill>
      </fill>
    </dxf>
    <dxf>
      <fill>
        <patternFill>
          <bgColor theme="9"/>
        </patternFill>
      </fill>
    </dxf>
    <dxf>
      <fill>
        <patternFill>
          <bgColor theme="9"/>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16</xdr:row>
      <xdr:rowOff>7351</xdr:rowOff>
    </xdr:from>
    <xdr:to>
      <xdr:col>10</xdr:col>
      <xdr:colOff>824073</xdr:colOff>
      <xdr:row>29</xdr:row>
      <xdr:rowOff>114300</xdr:rowOff>
    </xdr:to>
    <xdr:sp macro="" textlink="">
      <xdr:nvSpPr>
        <xdr:cNvPr id="3" name="Tekstvak 2">
          <a:extLst>
            <a:ext uri="{FF2B5EF4-FFF2-40B4-BE49-F238E27FC236}">
              <a16:creationId xmlns:a16="http://schemas.microsoft.com/office/drawing/2014/main" id="{9B6D8F82-02A3-40A0-82E5-643E75FF82A9}"/>
            </a:ext>
          </a:extLst>
        </xdr:cNvPr>
        <xdr:cNvSpPr txBox="1"/>
      </xdr:nvSpPr>
      <xdr:spPr>
        <a:xfrm>
          <a:off x="0" y="4950826"/>
          <a:ext cx="17254698" cy="258344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Voetnoten</a:t>
          </a:r>
          <a:br>
            <a:rPr lang="nl-NL" sz="1100" b="1">
              <a:solidFill>
                <a:schemeClr val="dk1"/>
              </a:solidFill>
              <a:effectLst/>
              <a:latin typeface="+mn-lt"/>
              <a:ea typeface="+mn-ea"/>
              <a:cs typeface="+mn-cs"/>
            </a:rPr>
          </a:br>
          <a:r>
            <a:rPr lang="nl-NL" sz="1100" b="1">
              <a:solidFill>
                <a:schemeClr val="dk1"/>
              </a:solidFill>
              <a:effectLst/>
              <a:latin typeface="+mn-lt"/>
              <a:ea typeface="+mn-ea"/>
              <a:cs typeface="+mn-cs"/>
            </a:rPr>
            <a:t>1)</a:t>
          </a:r>
          <a:r>
            <a:rPr lang="nl-NL" sz="1100">
              <a:solidFill>
                <a:schemeClr val="dk1"/>
              </a:solidFill>
              <a:effectLst/>
              <a:latin typeface="+mn-lt"/>
              <a:ea typeface="+mn-ea"/>
              <a:cs typeface="+mn-cs"/>
            </a:rPr>
            <a:t> Door inschrijver te gebruiken product</a:t>
          </a:r>
          <a:r>
            <a:rPr lang="nl-NL" sz="1100" baseline="0">
              <a:solidFill>
                <a:schemeClr val="dk1"/>
              </a:solidFill>
              <a:effectLst/>
              <a:latin typeface="+mn-lt"/>
              <a:ea typeface="+mn-ea"/>
              <a:cs typeface="+mn-cs"/>
            </a:rPr>
            <a:t>. Te specificeren naar: </a:t>
          </a:r>
          <a:r>
            <a:rPr lang="nl-NL" sz="1100">
              <a:solidFill>
                <a:schemeClr val="dk1"/>
              </a:solidFill>
              <a:effectLst/>
              <a:latin typeface="+mn-lt"/>
              <a:ea typeface="+mn-ea"/>
              <a:cs typeface="+mn-cs"/>
            </a:rPr>
            <a:t>Bij hoogwaardig</a:t>
          </a:r>
          <a:r>
            <a:rPr lang="nl-NL" sz="1100" baseline="0">
              <a:solidFill>
                <a:schemeClr val="dk1"/>
              </a:solidFill>
              <a:effectLst/>
              <a:latin typeface="+mn-lt"/>
              <a:ea typeface="+mn-ea"/>
              <a:cs typeface="+mn-cs"/>
            </a:rPr>
            <a:t> hergebruikt materiaal: soort materiaal en (verwachte) herkomst. Bij biobased materiaal: Merk, type en/of soort materiaal.</a:t>
          </a: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2)</a:t>
          </a:r>
          <a:r>
            <a:rPr lang="nl-NL" sz="1100">
              <a:solidFill>
                <a:schemeClr val="dk1"/>
              </a:solidFill>
              <a:effectLst/>
              <a:latin typeface="+mn-lt"/>
              <a:ea typeface="+mn-ea"/>
              <a:cs typeface="+mn-cs"/>
            </a:rPr>
            <a:t> Door </a:t>
          </a:r>
          <a:r>
            <a:rPr lang="nl-NL" sz="1100">
              <a:solidFill>
                <a:schemeClr val="tx1"/>
              </a:solidFill>
              <a:effectLst/>
              <a:latin typeface="+mn-lt"/>
              <a:ea typeface="+mn-ea"/>
              <a:cs typeface="+mn-cs"/>
            </a:rPr>
            <a:t>opdrachtnemer te bepalen hoeveelheid conform bestek </a:t>
          </a: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tx1"/>
              </a:solidFill>
              <a:effectLst/>
              <a:latin typeface="+mn-lt"/>
              <a:ea typeface="+mn-ea"/>
              <a:cs typeface="+mn-cs"/>
            </a:rPr>
            <a:t>3)</a:t>
          </a:r>
          <a:r>
            <a:rPr lang="nl-NL" sz="1100">
              <a:solidFill>
                <a:schemeClr val="tx1"/>
              </a:solidFill>
              <a:effectLst/>
              <a:latin typeface="+mn-lt"/>
              <a:ea typeface="+mn-ea"/>
              <a:cs typeface="+mn-cs"/>
            </a:rPr>
            <a:t> Door opdrachtnemer te bepalen producten</a:t>
          </a:r>
          <a:r>
            <a:rPr lang="nl-NL" sz="1100" baseline="0">
              <a:solidFill>
                <a:schemeClr val="tx1"/>
              </a:solidFill>
              <a:effectLst/>
              <a:latin typeface="+mn-lt"/>
              <a:ea typeface="+mn-ea"/>
              <a:cs typeface="+mn-cs"/>
            </a:rPr>
            <a:t> en hoeveelheid (in investeringskosten)</a:t>
          </a:r>
          <a:r>
            <a:rPr lang="nl-NL" sz="1100">
              <a:solidFill>
                <a:schemeClr val="tx1"/>
              </a:solidFill>
              <a:effectLst/>
              <a:latin typeface="+mn-lt"/>
              <a:ea typeface="+mn-ea"/>
              <a:cs typeface="+mn-cs"/>
            </a:rPr>
            <a:t> conform bestek.</a:t>
          </a:r>
          <a:r>
            <a:rPr lang="nl-NL" sz="1100" baseline="0">
              <a:solidFill>
                <a:schemeClr val="tx1"/>
              </a:solidFill>
              <a:effectLst/>
              <a:latin typeface="+mn-lt"/>
              <a:ea typeface="+mn-ea"/>
              <a:cs typeface="+mn-cs"/>
            </a:rPr>
            <a:t> </a:t>
          </a:r>
          <a:r>
            <a:rPr lang="nl-NL" sz="1100" b="0">
              <a:solidFill>
                <a:schemeClr val="dk1"/>
              </a:solidFill>
              <a:effectLst/>
              <a:latin typeface="+mn-lt"/>
              <a:ea typeface="+mn-ea"/>
              <a:cs typeface="+mn-cs"/>
            </a:rPr>
            <a:t>Inschrijver kan maximaal 4 aanvullende materialen</a:t>
          </a:r>
          <a:r>
            <a:rPr lang="nl-NL" sz="1100" b="0" baseline="0">
              <a:solidFill>
                <a:schemeClr val="dk1"/>
              </a:solidFill>
              <a:effectLst/>
              <a:latin typeface="+mn-lt"/>
              <a:ea typeface="+mn-ea"/>
              <a:cs typeface="+mn-cs"/>
            </a:rPr>
            <a:t> of productgroepen selecteren. </a:t>
          </a:r>
          <a:r>
            <a:rPr lang="nl-NL" sz="1100" baseline="0">
              <a:solidFill>
                <a:schemeClr val="tx1"/>
              </a:solidFill>
              <a:effectLst/>
              <a:latin typeface="+mn-lt"/>
              <a:ea typeface="+mn-ea"/>
              <a:cs typeface="+mn-cs"/>
            </a:rPr>
            <a:t>U</a:t>
          </a:r>
          <a:r>
            <a:rPr lang="nl-NL" sz="1100" b="0" i="0">
              <a:solidFill>
                <a:schemeClr val="dk1"/>
              </a:solidFill>
              <a:effectLst/>
              <a:latin typeface="+mn-lt"/>
              <a:ea typeface="+mn-ea"/>
              <a:cs typeface="+mn-cs"/>
            </a:rPr>
            <a:t>itgesloten voor dit deelaspect zijn materialen en producten die al zijn opgevoerd in de overige vier deelaspecten (materiaalgroep</a:t>
          </a:r>
          <a:r>
            <a:rPr lang="nl-NL" sz="1100" b="0" i="0" baseline="0">
              <a:solidFill>
                <a:schemeClr val="dk1"/>
              </a:solidFill>
              <a:effectLst/>
              <a:latin typeface="+mn-lt"/>
              <a:ea typeface="+mn-ea"/>
              <a:cs typeface="+mn-cs"/>
            </a:rPr>
            <a:t> 1, 2, 3 en 5)</a:t>
          </a:r>
          <a:r>
            <a:rPr lang="nl-NL" sz="1100" b="0" i="0">
              <a:solidFill>
                <a:schemeClr val="dk1"/>
              </a:solidFill>
              <a:effectLst/>
              <a:latin typeface="+mn-lt"/>
              <a:ea typeface="+mn-ea"/>
              <a:cs typeface="+mn-cs"/>
            </a:rPr>
            <a:t>. Voor (LED)verlichting zijn er specifieke minimale in de aanbestedingsstukken benoemd voor hergebruik van onderdelen, dit betreffen minimumeisen in deze aanbesteding. Onderdelen die in de aanbestedingsstukken expliciet vermeld zijn om niet her te gebruiken, hebben geen invloed op de score voor gunningscriterium 3: Circulariteit. De investeringskosten worden alleen gerekend voor het aanvullende percentages nieuw toe te voegen materialen hoogwaardig hergebruikte en biobased materialen boven op de contractueel geëiste percentages. Zoals de minimale materiaaleisen met betrekking tot de productgroepen niet structurele binnenwanden en drukschotten.</a:t>
          </a:r>
          <a:br>
            <a:rPr lang="nl-NL" sz="1100" b="0" i="0">
              <a:solidFill>
                <a:schemeClr val="dk1"/>
              </a:solidFill>
              <a:effectLst/>
              <a:latin typeface="+mn-lt"/>
              <a:ea typeface="+mn-ea"/>
              <a:cs typeface="+mn-cs"/>
            </a:rPr>
          </a:br>
          <a:endParaRPr lang="nl-NL" sz="1100" b="1">
            <a:solidFill>
              <a:schemeClr val="tx1"/>
            </a:solidFill>
          </a:endParaRPr>
        </a:p>
        <a:p>
          <a:r>
            <a:rPr lang="nl-NL" sz="1100" b="1">
              <a:solidFill>
                <a:schemeClr val="tx1"/>
              </a:solidFill>
            </a:rPr>
            <a:t>Definities</a:t>
          </a:r>
        </a:p>
        <a:p>
          <a:r>
            <a:rPr lang="nl-NL" sz="1100" b="1">
              <a:solidFill>
                <a:schemeClr val="tx1"/>
              </a:solidFill>
            </a:rPr>
            <a:t>A) Definitie</a:t>
          </a:r>
          <a:r>
            <a:rPr lang="nl-NL" sz="1100" b="1" baseline="0">
              <a:solidFill>
                <a:schemeClr val="tx1"/>
              </a:solidFill>
            </a:rPr>
            <a:t> h</a:t>
          </a:r>
          <a:r>
            <a:rPr lang="nl-NL" sz="1100" b="1">
              <a:solidFill>
                <a:schemeClr val="tx1"/>
              </a:solidFill>
            </a:rPr>
            <a:t>oogwaardig hergebruikt materiaal</a:t>
          </a:r>
          <a:r>
            <a:rPr lang="nl-NL" sz="1100">
              <a:solidFill>
                <a:schemeClr val="tx1"/>
              </a:solidFill>
            </a:rPr>
            <a:t>: </a:t>
          </a:r>
          <a:r>
            <a:rPr lang="nl-NL" sz="1100">
              <a:solidFill>
                <a:schemeClr val="tx1"/>
              </a:solidFill>
              <a:effectLst/>
              <a:latin typeface="+mn-lt"/>
              <a:ea typeface="+mn-ea"/>
              <a:cs typeface="+mn-cs"/>
            </a:rPr>
            <a:t>Het opnieuw gebruiken van een product of een deel van een product (bouwkundig of installatietechnisch), zonder dit te veranderen, dus in de oorspronkelijke vorm, met een vergelijkbare functionele waarde. Dit is gelijk aan R3 (Re-Use) en R4 (Repair, Refurbish, Remanufacture en Repurpose) van de R-ladder.</a:t>
          </a:r>
        </a:p>
        <a:p>
          <a:r>
            <a:rPr lang="nl-NL" sz="1100" b="1">
              <a:solidFill>
                <a:schemeClr val="tx1"/>
              </a:solidFill>
            </a:rPr>
            <a:t>B) Definitie biobased materiaal:</a:t>
          </a:r>
          <a:r>
            <a:rPr lang="nl-NL" sz="1100" b="1" baseline="0">
              <a:solidFill>
                <a:schemeClr val="tx1"/>
              </a:solidFill>
            </a:rPr>
            <a:t> </a:t>
          </a:r>
          <a:r>
            <a:rPr lang="nl-NL" sz="1100" baseline="0">
              <a:solidFill>
                <a:schemeClr val="tx1"/>
              </a:solidFill>
            </a:rPr>
            <a:t>Materiaal uit de levende natuur. Dit zijn grondstoffen uit veeteelt, tuin-, land- en bosbouw. En materialen die tijdens de levensduur </a:t>
          </a:r>
          <a:r>
            <a:rPr lang="nl-NL" sz="1100" baseline="0"/>
            <a:t>van een gebouw opnieuw kunnen groeien.</a:t>
          </a:r>
        </a:p>
        <a:p>
          <a:r>
            <a:rPr lang="nl-NL" sz="1100" b="1" baseline="0">
              <a:solidFill>
                <a:schemeClr val="tx1"/>
              </a:solidFill>
            </a:rPr>
            <a:t>C) Definitie overige materialen:</a:t>
          </a:r>
          <a:r>
            <a:rPr lang="nl-NL" sz="1100" baseline="0">
              <a:solidFill>
                <a:schemeClr val="tx1"/>
              </a:solidFill>
            </a:rPr>
            <a:t> Toegevoegde materialen die niet hoogwaardig hergebruikt of biobased zijn. En exclusief voor productgroep 5: materialen die ook niet gerecycled zijn.</a:t>
          </a:r>
        </a:p>
        <a:p>
          <a:r>
            <a:rPr lang="nl-NL" sz="1100" b="1" baseline="0">
              <a:solidFill>
                <a:schemeClr val="tx1"/>
              </a:solidFill>
            </a:rPr>
            <a:t>D) Definitie gerecycled materiaal: </a:t>
          </a:r>
          <a:r>
            <a:rPr lang="nl-NL" sz="1100" b="0" baseline="0">
              <a:solidFill>
                <a:schemeClr val="dk1"/>
              </a:solidFill>
              <a:effectLst/>
              <a:latin typeface="+mn-lt"/>
              <a:ea typeface="+mn-ea"/>
              <a:cs typeface="+mn-cs"/>
            </a:rPr>
            <a:t>Materialen </a:t>
          </a:r>
          <a:r>
            <a:rPr lang="nl-NL" sz="1100" b="0" baseline="0">
              <a:solidFill>
                <a:schemeClr val="tx1"/>
              </a:solidFill>
            </a:rPr>
            <a:t>verwerkt tot grondstoffen met dezelfde of mindere kwaliteit dan de oorspronkelijke grondstof had.</a:t>
          </a:r>
          <a:endParaRPr lang="nl-NL" sz="1100" b="0">
            <a:solidFill>
              <a:schemeClr val="tx1"/>
            </a:solidFill>
          </a:endParaRPr>
        </a:p>
        <a:p>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10A97-3DD4-4C3F-B9BF-C9BE55378F43}">
  <dimension ref="A1:P116"/>
  <sheetViews>
    <sheetView tabSelected="1" zoomScaleNormal="100" workbookViewId="0">
      <selection activeCell="B3" sqref="B3"/>
    </sheetView>
  </sheetViews>
  <sheetFormatPr defaultRowHeight="15" x14ac:dyDescent="0.25"/>
  <cols>
    <col min="1" max="1" width="33.42578125" style="44" customWidth="1"/>
    <col min="2" max="2" width="30" style="44" customWidth="1"/>
    <col min="3" max="3" width="27.7109375" style="44" customWidth="1"/>
    <col min="4" max="4" width="24.140625" style="44" customWidth="1"/>
    <col min="5" max="5" width="25.5703125" style="44" customWidth="1"/>
    <col min="6" max="6" width="24.5703125" style="44" customWidth="1"/>
    <col min="7" max="7" width="31" style="44" customWidth="1"/>
    <col min="8" max="8" width="12.42578125" style="44" customWidth="1"/>
    <col min="9" max="9" width="16.42578125" style="44" customWidth="1"/>
    <col min="10" max="10" width="21.140625" style="44" customWidth="1"/>
    <col min="11" max="12" width="12.5703125" style="44" customWidth="1"/>
    <col min="13" max="13" width="9.140625" style="44"/>
    <col min="14" max="14" width="15.7109375" style="44" customWidth="1"/>
    <col min="15" max="16384" width="9.140625" style="44"/>
  </cols>
  <sheetData>
    <row r="1" spans="1:11" ht="31.5" customHeight="1" x14ac:dyDescent="0.25">
      <c r="A1" s="109" t="s">
        <v>87</v>
      </c>
      <c r="B1" s="110"/>
      <c r="C1" s="110"/>
      <c r="D1" s="110"/>
      <c r="E1" s="110"/>
      <c r="F1" s="110"/>
      <c r="G1" s="110"/>
      <c r="H1" s="110"/>
      <c r="I1" s="110"/>
      <c r="J1" s="110"/>
      <c r="K1" s="110"/>
    </row>
    <row r="2" spans="1:11" ht="15.75" x14ac:dyDescent="0.25">
      <c r="A2" s="9" t="s">
        <v>73</v>
      </c>
      <c r="B2" s="10"/>
      <c r="C2" s="1"/>
      <c r="D2" s="1"/>
      <c r="E2" s="45"/>
      <c r="F2" s="5"/>
      <c r="G2" s="5"/>
      <c r="H2" s="45"/>
      <c r="I2" s="45"/>
      <c r="J2" s="45"/>
    </row>
    <row r="3" spans="1:11" ht="15" customHeight="1" x14ac:dyDescent="0.25">
      <c r="A3" s="11" t="s">
        <v>15</v>
      </c>
      <c r="B3" s="3"/>
      <c r="C3" s="4"/>
      <c r="F3" s="111" t="s">
        <v>86</v>
      </c>
      <c r="G3" s="111"/>
      <c r="H3" s="45"/>
      <c r="I3" s="45"/>
      <c r="J3" s="45"/>
    </row>
    <row r="4" spans="1:11" x14ac:dyDescent="0.25">
      <c r="A4" s="11"/>
      <c r="B4" s="11"/>
      <c r="C4" s="4"/>
      <c r="D4" s="4"/>
      <c r="E4" s="4"/>
      <c r="F4" s="4"/>
      <c r="G4" s="16"/>
      <c r="H4" s="4"/>
      <c r="I4" s="4"/>
      <c r="J4" s="4"/>
    </row>
    <row r="5" spans="1:11" ht="38.25" x14ac:dyDescent="0.25">
      <c r="A5" s="99" t="s">
        <v>11</v>
      </c>
      <c r="B5" s="2" t="s">
        <v>76</v>
      </c>
      <c r="C5" s="21" t="s">
        <v>77</v>
      </c>
      <c r="D5" s="39" t="s">
        <v>0</v>
      </c>
      <c r="E5" s="18"/>
      <c r="F5" s="40" t="s">
        <v>78</v>
      </c>
      <c r="G5" s="40" t="s">
        <v>79</v>
      </c>
      <c r="H5" s="40" t="s">
        <v>82</v>
      </c>
      <c r="I5" s="102" t="s">
        <v>2</v>
      </c>
      <c r="J5" s="101" t="s">
        <v>33</v>
      </c>
      <c r="K5" s="22" t="s">
        <v>46</v>
      </c>
    </row>
    <row r="6" spans="1:11" x14ac:dyDescent="0.25">
      <c r="A6" s="13" t="s">
        <v>36</v>
      </c>
      <c r="B6" s="91"/>
      <c r="C6" s="92"/>
      <c r="D6" s="38" t="s">
        <v>34</v>
      </c>
      <c r="F6" s="94"/>
      <c r="G6" s="94"/>
      <c r="H6" s="94"/>
      <c r="I6" s="104">
        <f>(SUM(F6:H6))</f>
        <v>0</v>
      </c>
      <c r="J6" s="105">
        <f>SUM(F6:G6)</f>
        <v>0</v>
      </c>
      <c r="K6" s="42">
        <f>IF(J6&lt;50%,0,IF(J6&lt;62%,1,IF(J6&lt;70%,2,IF(J6&lt;76%,3,IF(J6&lt;80%,4,IF(J6&gt;=80%,5))))))</f>
        <v>0</v>
      </c>
    </row>
    <row r="7" spans="1:11" x14ac:dyDescent="0.25">
      <c r="A7" s="29" t="s">
        <v>37</v>
      </c>
      <c r="B7" s="91"/>
      <c r="C7" s="92"/>
      <c r="D7" s="38" t="s">
        <v>34</v>
      </c>
      <c r="F7" s="94"/>
      <c r="G7" s="94"/>
      <c r="H7" s="94"/>
      <c r="I7" s="104">
        <f>(SUM(F7:H7))</f>
        <v>0</v>
      </c>
      <c r="J7" s="105">
        <f>SUM(F7:G7)</f>
        <v>0</v>
      </c>
      <c r="K7" s="42">
        <f>IF(J7&lt;50%,0,IF(J7&lt;62%,1,IF(J7&lt;70%,2,IF(J7&lt;76%,3,IF(J7&lt;80%,4,IF(J7&gt;=80%,5))))))</f>
        <v>0</v>
      </c>
    </row>
    <row r="8" spans="1:11" x14ac:dyDescent="0.25">
      <c r="A8" s="29" t="s">
        <v>38</v>
      </c>
      <c r="B8" s="91"/>
      <c r="C8" s="92"/>
      <c r="D8" s="38" t="s">
        <v>19</v>
      </c>
      <c r="F8" s="95"/>
      <c r="G8" s="95"/>
      <c r="H8" s="96"/>
      <c r="I8" s="104">
        <f>(SUM(F8:H8))</f>
        <v>0</v>
      </c>
      <c r="J8" s="105">
        <f>SUM(F8:G8)</f>
        <v>0</v>
      </c>
      <c r="K8" s="42">
        <f>IF(J8&lt;50%,0,IF(J8&lt;65%,1,IF(J8&lt;76%,2,IF(J8&lt;85%,3,IF(J8&lt;92%,4,IF(J8&gt;=92%,5))))))</f>
        <v>0</v>
      </c>
    </row>
    <row r="9" spans="1:11" ht="51" customHeight="1" x14ac:dyDescent="0.25">
      <c r="A9" s="99" t="s">
        <v>83</v>
      </c>
      <c r="B9" s="2" t="s">
        <v>76</v>
      </c>
      <c r="C9" s="2" t="s">
        <v>85</v>
      </c>
      <c r="D9" s="21" t="s">
        <v>35</v>
      </c>
      <c r="F9" s="23" t="s">
        <v>78</v>
      </c>
      <c r="G9" s="23" t="s">
        <v>80</v>
      </c>
      <c r="H9" s="24" t="s">
        <v>82</v>
      </c>
      <c r="I9" s="102" t="s">
        <v>2</v>
      </c>
      <c r="J9" s="22" t="s">
        <v>33</v>
      </c>
      <c r="K9" s="100" t="s">
        <v>47</v>
      </c>
    </row>
    <row r="10" spans="1:11" x14ac:dyDescent="0.25">
      <c r="A10" s="41" t="s">
        <v>39</v>
      </c>
      <c r="B10" s="91"/>
      <c r="C10" s="93"/>
      <c r="D10" s="38" t="s">
        <v>17</v>
      </c>
      <c r="F10" s="94"/>
      <c r="G10" s="94"/>
      <c r="H10" s="108"/>
      <c r="I10" s="104">
        <f>SUM(F10:H10)</f>
        <v>0</v>
      </c>
      <c r="J10" s="106">
        <f>SUM(F10:G10)</f>
        <v>0</v>
      </c>
      <c r="K10" s="75">
        <f>IF(J10&lt;50%,0,IF(J10&lt;65%,1,IF(J10&lt;76%,2,IF(J10&lt;85%,3,IF(J10&lt;92%,4,IF(J10&gt;=92%,5))))))</f>
        <v>0</v>
      </c>
    </row>
    <row r="11" spans="1:11" x14ac:dyDescent="0.25">
      <c r="A11" s="41" t="s">
        <v>40</v>
      </c>
      <c r="B11" s="91"/>
      <c r="C11" s="93"/>
      <c r="D11" s="38" t="s">
        <v>17</v>
      </c>
      <c r="F11" s="94"/>
      <c r="G11" s="94"/>
      <c r="H11" s="108"/>
      <c r="I11" s="104">
        <f t="shared" ref="I11:I13" si="0">SUM(F11:H11)</f>
        <v>0</v>
      </c>
      <c r="J11" s="106">
        <f t="shared" ref="J11:J13" si="1">SUM(F11:G11)</f>
        <v>0</v>
      </c>
      <c r="K11" s="75">
        <f t="shared" ref="K11:K13" si="2">IF(J11&lt;50%,0,IF(J11&lt;65%,1,IF(J11&lt;76%,2,IF(J11&lt;85%,3,IF(J11&lt;92%,4,IF(J11&gt;=92%,5))))))</f>
        <v>0</v>
      </c>
    </row>
    <row r="12" spans="1:11" x14ac:dyDescent="0.25">
      <c r="A12" s="41" t="s">
        <v>41</v>
      </c>
      <c r="B12" s="91"/>
      <c r="C12" s="93"/>
      <c r="D12" s="38" t="s">
        <v>17</v>
      </c>
      <c r="F12" s="94"/>
      <c r="G12" s="94"/>
      <c r="H12" s="108"/>
      <c r="I12" s="104">
        <f t="shared" si="0"/>
        <v>0</v>
      </c>
      <c r="J12" s="106">
        <f t="shared" si="1"/>
        <v>0</v>
      </c>
      <c r="K12" s="75">
        <f t="shared" si="2"/>
        <v>0</v>
      </c>
    </row>
    <row r="13" spans="1:11" x14ac:dyDescent="0.25">
      <c r="A13" s="41" t="s">
        <v>42</v>
      </c>
      <c r="B13" s="91"/>
      <c r="C13" s="93"/>
      <c r="D13" s="38" t="s">
        <v>17</v>
      </c>
      <c r="F13" s="94"/>
      <c r="G13" s="94"/>
      <c r="H13" s="108"/>
      <c r="I13" s="104">
        <f t="shared" si="0"/>
        <v>0</v>
      </c>
      <c r="J13" s="106">
        <f t="shared" si="1"/>
        <v>0</v>
      </c>
      <c r="K13" s="75">
        <f t="shared" si="2"/>
        <v>0</v>
      </c>
    </row>
    <row r="14" spans="1:11" ht="48" x14ac:dyDescent="0.25">
      <c r="A14" s="99" t="s">
        <v>11</v>
      </c>
      <c r="B14" s="2" t="s">
        <v>48</v>
      </c>
      <c r="C14" s="2" t="s">
        <v>75</v>
      </c>
      <c r="D14" s="39" t="s">
        <v>0</v>
      </c>
      <c r="E14" s="18"/>
      <c r="F14" s="40" t="s">
        <v>78</v>
      </c>
      <c r="G14" s="76" t="s">
        <v>81</v>
      </c>
      <c r="H14" s="40" t="s">
        <v>82</v>
      </c>
      <c r="I14" s="102" t="s">
        <v>2</v>
      </c>
      <c r="J14" s="22" t="s">
        <v>44</v>
      </c>
      <c r="K14" s="22" t="s">
        <v>45</v>
      </c>
    </row>
    <row r="15" spans="1:11" ht="51.75" customHeight="1" x14ac:dyDescent="0.25">
      <c r="A15" s="98" t="s">
        <v>43</v>
      </c>
      <c r="B15" s="97" t="s">
        <v>84</v>
      </c>
      <c r="C15" s="88">
        <v>3250</v>
      </c>
      <c r="D15" s="38" t="s">
        <v>34</v>
      </c>
      <c r="F15" s="94"/>
      <c r="G15" s="94"/>
      <c r="H15" s="94"/>
      <c r="I15" s="104">
        <f>(SUM(F15:H15))</f>
        <v>0</v>
      </c>
      <c r="J15" s="89">
        <f>F15+0.5*G15</f>
        <v>0</v>
      </c>
      <c r="K15" s="75">
        <f>IF(J15&lt;50%,0,IF(J15&lt;60%,1,IF(J15&lt;70%,2,IF(J15&lt;80%,3,IF(J15&lt;90%,4,IF(J15&gt;=90%,5))))))</f>
        <v>0</v>
      </c>
    </row>
    <row r="16" spans="1:11" x14ac:dyDescent="0.25">
      <c r="A16" s="46"/>
      <c r="B16" s="46"/>
      <c r="F16" s="28"/>
    </row>
    <row r="17" spans="1:6" x14ac:dyDescent="0.25">
      <c r="A17" s="46"/>
      <c r="B17" s="46"/>
      <c r="F17" s="27"/>
    </row>
    <row r="18" spans="1:6" x14ac:dyDescent="0.25">
      <c r="A18" s="46"/>
      <c r="B18" s="46"/>
    </row>
    <row r="19" spans="1:6" x14ac:dyDescent="0.25">
      <c r="A19" s="46"/>
      <c r="B19" s="46"/>
    </row>
    <row r="20" spans="1:6" x14ac:dyDescent="0.25">
      <c r="A20" s="46"/>
      <c r="B20" s="46"/>
    </row>
    <row r="21" spans="1:6" x14ac:dyDescent="0.25">
      <c r="A21" s="46"/>
      <c r="B21" s="46"/>
    </row>
    <row r="22" spans="1:6" x14ac:dyDescent="0.25">
      <c r="A22" s="46"/>
      <c r="B22" s="46"/>
    </row>
    <row r="23" spans="1:6" x14ac:dyDescent="0.25">
      <c r="A23" s="46"/>
      <c r="B23" s="46"/>
    </row>
    <row r="24" spans="1:6" x14ac:dyDescent="0.25">
      <c r="A24" s="46"/>
      <c r="B24" s="46"/>
      <c r="F24" s="15"/>
    </row>
    <row r="25" spans="1:6" x14ac:dyDescent="0.25">
      <c r="F25" s="27"/>
    </row>
    <row r="32" spans="1:6" x14ac:dyDescent="0.25">
      <c r="A32" s="12"/>
    </row>
    <row r="33" spans="1:13" x14ac:dyDescent="0.25">
      <c r="A33" s="12" t="s">
        <v>16</v>
      </c>
    </row>
    <row r="34" spans="1:13" x14ac:dyDescent="0.25">
      <c r="A34" s="44" t="s">
        <v>6</v>
      </c>
    </row>
    <row r="35" spans="1:13" x14ac:dyDescent="0.25">
      <c r="J35" s="15"/>
    </row>
    <row r="36" spans="1:13" x14ac:dyDescent="0.25">
      <c r="A36" s="90" t="s">
        <v>1</v>
      </c>
      <c r="B36" s="90" t="s">
        <v>49</v>
      </c>
      <c r="C36" s="90" t="s">
        <v>50</v>
      </c>
      <c r="H36" s="30"/>
      <c r="I36" s="30"/>
      <c r="J36" s="31"/>
      <c r="L36" s="31"/>
      <c r="M36" s="47"/>
    </row>
    <row r="37" spans="1:13" x14ac:dyDescent="0.25">
      <c r="A37" s="48">
        <v>0</v>
      </c>
      <c r="B37" s="43" t="s">
        <v>9</v>
      </c>
      <c r="C37" s="43" t="s">
        <v>9</v>
      </c>
      <c r="H37" s="47"/>
      <c r="I37" s="47"/>
      <c r="J37" s="32"/>
      <c r="L37" s="32"/>
      <c r="M37" s="47"/>
    </row>
    <row r="38" spans="1:13" x14ac:dyDescent="0.25">
      <c r="A38" s="48">
        <v>1</v>
      </c>
      <c r="B38" s="43" t="s">
        <v>51</v>
      </c>
      <c r="C38" s="43" t="s">
        <v>56</v>
      </c>
      <c r="H38" s="47"/>
      <c r="I38" s="47"/>
      <c r="J38" s="32"/>
      <c r="L38" s="32"/>
      <c r="M38" s="47"/>
    </row>
    <row r="39" spans="1:13" x14ac:dyDescent="0.25">
      <c r="A39" s="48">
        <v>2</v>
      </c>
      <c r="B39" s="43" t="s">
        <v>52</v>
      </c>
      <c r="C39" s="43" t="s">
        <v>57</v>
      </c>
      <c r="H39" s="47"/>
      <c r="I39" s="47"/>
      <c r="J39" s="32"/>
      <c r="K39" s="32"/>
      <c r="L39" s="32"/>
      <c r="M39" s="47"/>
    </row>
    <row r="40" spans="1:13" x14ac:dyDescent="0.25">
      <c r="A40" s="48">
        <v>3</v>
      </c>
      <c r="B40" s="43" t="s">
        <v>53</v>
      </c>
      <c r="C40" s="43" t="s">
        <v>58</v>
      </c>
      <c r="H40" s="47"/>
      <c r="I40" s="47"/>
      <c r="J40" s="32"/>
      <c r="K40" s="32"/>
      <c r="L40" s="32"/>
      <c r="M40" s="47"/>
    </row>
    <row r="41" spans="1:13" x14ac:dyDescent="0.25">
      <c r="A41" s="48">
        <v>4</v>
      </c>
      <c r="B41" s="43" t="s">
        <v>54</v>
      </c>
      <c r="C41" s="43" t="s">
        <v>59</v>
      </c>
      <c r="H41" s="47"/>
      <c r="I41" s="47"/>
      <c r="J41" s="32"/>
      <c r="K41" s="32"/>
      <c r="L41" s="32"/>
      <c r="M41" s="47"/>
    </row>
    <row r="42" spans="1:13" x14ac:dyDescent="0.25">
      <c r="A42" s="48">
        <v>5</v>
      </c>
      <c r="B42" s="43" t="s">
        <v>55</v>
      </c>
      <c r="C42" s="43" t="s">
        <v>60</v>
      </c>
      <c r="H42" s="47"/>
      <c r="I42" s="47"/>
      <c r="J42" s="32"/>
      <c r="K42" s="32"/>
      <c r="L42" s="32"/>
      <c r="M42" s="47"/>
    </row>
    <row r="43" spans="1:13" x14ac:dyDescent="0.25">
      <c r="H43" s="47"/>
      <c r="I43" s="47"/>
      <c r="J43" s="47"/>
      <c r="K43" s="47"/>
      <c r="L43" s="47"/>
      <c r="M43" s="47"/>
    </row>
    <row r="44" spans="1:13" x14ac:dyDescent="0.25">
      <c r="H44" s="47"/>
      <c r="I44" s="47"/>
      <c r="J44" s="47"/>
      <c r="K44" s="47"/>
      <c r="L44" s="47"/>
      <c r="M44" s="47"/>
    </row>
    <row r="45" spans="1:13" ht="32.450000000000003" customHeight="1" x14ac:dyDescent="0.25">
      <c r="A45" s="90" t="s">
        <v>5</v>
      </c>
      <c r="B45" s="90"/>
      <c r="C45" s="90" t="s">
        <v>14</v>
      </c>
      <c r="D45" s="49"/>
      <c r="E45" s="49"/>
    </row>
    <row r="46" spans="1:13" x14ac:dyDescent="0.25">
      <c r="A46" s="50" t="s">
        <v>10</v>
      </c>
      <c r="B46" s="25" t="s">
        <v>61</v>
      </c>
      <c r="C46" s="51">
        <v>3000000</v>
      </c>
      <c r="F46" s="15"/>
    </row>
    <row r="47" spans="1:13" ht="30" x14ac:dyDescent="0.25">
      <c r="A47" s="50" t="s">
        <v>3</v>
      </c>
      <c r="B47" s="25" t="s">
        <v>62</v>
      </c>
      <c r="C47" s="51">
        <v>2400000</v>
      </c>
      <c r="F47" s="15"/>
    </row>
    <row r="48" spans="1:13" x14ac:dyDescent="0.25">
      <c r="A48" s="52" t="s">
        <v>4</v>
      </c>
      <c r="B48" s="52" t="s">
        <v>63</v>
      </c>
      <c r="C48" s="53">
        <v>1300000</v>
      </c>
    </row>
    <row r="49" spans="1:9" x14ac:dyDescent="0.25">
      <c r="A49" s="52" t="s">
        <v>66</v>
      </c>
      <c r="B49" s="52" t="str">
        <f>A10</f>
        <v>4a.  Keuze inschrijver (optioneel)</v>
      </c>
      <c r="C49" s="53">
        <v>300000</v>
      </c>
    </row>
    <row r="50" spans="1:9" x14ac:dyDescent="0.25">
      <c r="A50" s="52" t="s">
        <v>67</v>
      </c>
      <c r="B50" s="52" t="str">
        <f>A11</f>
        <v>4b. Keuze inschrijver (optioneel)</v>
      </c>
      <c r="C50" s="53">
        <v>300000</v>
      </c>
    </row>
    <row r="51" spans="1:9" x14ac:dyDescent="0.25">
      <c r="A51" s="52" t="s">
        <v>68</v>
      </c>
      <c r="B51" s="52" t="str">
        <f>A12</f>
        <v>4c.  Keuze inschrijver (optioneel)</v>
      </c>
      <c r="C51" s="53">
        <v>300000</v>
      </c>
    </row>
    <row r="52" spans="1:9" x14ac:dyDescent="0.25">
      <c r="A52" s="52" t="s">
        <v>69</v>
      </c>
      <c r="B52" s="52" t="str">
        <f>A13</f>
        <v>4d. Keuze inschrijver (optioneel)</v>
      </c>
      <c r="C52" s="53">
        <v>300000</v>
      </c>
    </row>
    <row r="53" spans="1:9" ht="32.25" customHeight="1" x14ac:dyDescent="0.25">
      <c r="A53" s="50" t="s">
        <v>64</v>
      </c>
      <c r="B53" s="54" t="s">
        <v>65</v>
      </c>
      <c r="C53" s="53">
        <v>100000</v>
      </c>
    </row>
    <row r="54" spans="1:9" x14ac:dyDescent="0.25">
      <c r="A54" s="14" t="s">
        <v>18</v>
      </c>
      <c r="B54" s="52"/>
      <c r="C54" s="26">
        <f>SUM(C46:C53)</f>
        <v>8000000</v>
      </c>
      <c r="I54" s="55"/>
    </row>
    <row r="55" spans="1:9" ht="15.6" customHeight="1" x14ac:dyDescent="0.25"/>
    <row r="56" spans="1:9" ht="15.6" customHeight="1" x14ac:dyDescent="0.25"/>
    <row r="57" spans="1:9" ht="41.1" customHeight="1" x14ac:dyDescent="0.25">
      <c r="A57" s="71" t="s">
        <v>1</v>
      </c>
      <c r="B57" s="71" t="s">
        <v>8</v>
      </c>
      <c r="C57" s="71" t="s">
        <v>30</v>
      </c>
      <c r="D57" s="71" t="s">
        <v>31</v>
      </c>
      <c r="E57" s="71" t="s">
        <v>32</v>
      </c>
      <c r="F57" s="71" t="s">
        <v>70</v>
      </c>
      <c r="G57" s="71" t="s">
        <v>71</v>
      </c>
    </row>
    <row r="58" spans="1:9" x14ac:dyDescent="0.25">
      <c r="A58" s="72">
        <v>5</v>
      </c>
      <c r="B58" s="73">
        <v>1</v>
      </c>
      <c r="C58" s="74">
        <f>C46</f>
        <v>3000000</v>
      </c>
      <c r="D58" s="74">
        <f>C47</f>
        <v>2400000</v>
      </c>
      <c r="E58" s="74">
        <f>C48</f>
        <v>1300000</v>
      </c>
      <c r="F58" s="74">
        <f>C49</f>
        <v>300000</v>
      </c>
      <c r="G58" s="74">
        <f>C53</f>
        <v>100000</v>
      </c>
    </row>
    <row r="59" spans="1:9" x14ac:dyDescent="0.25">
      <c r="A59" s="72">
        <v>4</v>
      </c>
      <c r="B59" s="73">
        <v>0.8</v>
      </c>
      <c r="C59" s="74">
        <f>C46*0.8</f>
        <v>2400000</v>
      </c>
      <c r="D59" s="74">
        <f>C47*0.8</f>
        <v>1920000</v>
      </c>
      <c r="E59" s="74">
        <f>C48*0.8</f>
        <v>1040000</v>
      </c>
      <c r="F59" s="74">
        <f>C49*0.8</f>
        <v>240000</v>
      </c>
      <c r="G59" s="74">
        <f>C49*0.8</f>
        <v>240000</v>
      </c>
    </row>
    <row r="60" spans="1:9" x14ac:dyDescent="0.25">
      <c r="A60" s="72">
        <v>3</v>
      </c>
      <c r="B60" s="73">
        <v>0.6</v>
      </c>
      <c r="C60" s="74">
        <f>C46*0.6</f>
        <v>1800000</v>
      </c>
      <c r="D60" s="74">
        <f>C47*0.6</f>
        <v>1440000</v>
      </c>
      <c r="E60" s="74">
        <f>C48*0.6</f>
        <v>780000</v>
      </c>
      <c r="F60" s="74">
        <f>C49*0.6</f>
        <v>180000</v>
      </c>
      <c r="G60" s="74">
        <f>C49*0.6</f>
        <v>180000</v>
      </c>
    </row>
    <row r="61" spans="1:9" x14ac:dyDescent="0.25">
      <c r="A61" s="72">
        <v>2</v>
      </c>
      <c r="B61" s="73">
        <v>0.4</v>
      </c>
      <c r="C61" s="74">
        <f>C46*0.4</f>
        <v>1200000</v>
      </c>
      <c r="D61" s="74">
        <f>C47*0.4</f>
        <v>960000</v>
      </c>
      <c r="E61" s="74">
        <f>C48*0.4</f>
        <v>520000</v>
      </c>
      <c r="F61" s="74">
        <f>C49*0.4</f>
        <v>120000</v>
      </c>
      <c r="G61" s="74">
        <f>C49*0.4</f>
        <v>120000</v>
      </c>
    </row>
    <row r="62" spans="1:9" x14ac:dyDescent="0.25">
      <c r="A62" s="72">
        <v>1</v>
      </c>
      <c r="B62" s="73">
        <v>0.2</v>
      </c>
      <c r="C62" s="74">
        <f>C46*0.2</f>
        <v>600000</v>
      </c>
      <c r="D62" s="74">
        <f>C47*0.2</f>
        <v>480000</v>
      </c>
      <c r="E62" s="74">
        <f>C48*0.2</f>
        <v>260000</v>
      </c>
      <c r="F62" s="74">
        <f>C49*0.2</f>
        <v>60000</v>
      </c>
      <c r="G62" s="74">
        <f>C49*0.2</f>
        <v>60000</v>
      </c>
    </row>
    <row r="63" spans="1:9" x14ac:dyDescent="0.25">
      <c r="A63" s="72">
        <v>0</v>
      </c>
      <c r="B63" s="73">
        <v>0</v>
      </c>
      <c r="C63" s="74">
        <v>0</v>
      </c>
      <c r="D63" s="74">
        <v>0</v>
      </c>
      <c r="E63" s="74">
        <v>0</v>
      </c>
      <c r="F63" s="74">
        <v>0</v>
      </c>
      <c r="G63" s="74">
        <v>0</v>
      </c>
    </row>
    <row r="64" spans="1:9" x14ac:dyDescent="0.25">
      <c r="A64" s="57"/>
      <c r="B64" s="58"/>
      <c r="C64" s="59"/>
    </row>
    <row r="65" spans="1:16" x14ac:dyDescent="0.25">
      <c r="A65" s="57"/>
      <c r="B65" s="58"/>
      <c r="C65" s="59"/>
    </row>
    <row r="66" spans="1:16" ht="61.5" customHeight="1" x14ac:dyDescent="0.25">
      <c r="A66" s="56" t="s">
        <v>72</v>
      </c>
      <c r="B66" s="56" t="s">
        <v>1</v>
      </c>
      <c r="C66" s="60" t="s">
        <v>20</v>
      </c>
    </row>
    <row r="67" spans="1:16" x14ac:dyDescent="0.25">
      <c r="A67" s="61" t="s">
        <v>21</v>
      </c>
      <c r="B67" s="61">
        <v>5</v>
      </c>
      <c r="C67" s="62">
        <v>10000000</v>
      </c>
    </row>
    <row r="68" spans="1:16" x14ac:dyDescent="0.25">
      <c r="A68" s="63" t="s">
        <v>22</v>
      </c>
      <c r="B68" s="63">
        <v>4</v>
      </c>
      <c r="C68" s="64">
        <v>8000000</v>
      </c>
    </row>
    <row r="69" spans="1:16" x14ac:dyDescent="0.25">
      <c r="A69" s="61" t="s">
        <v>23</v>
      </c>
      <c r="B69" s="61">
        <v>3</v>
      </c>
      <c r="C69" s="62">
        <v>6000000</v>
      </c>
    </row>
    <row r="70" spans="1:16" x14ac:dyDescent="0.25">
      <c r="A70" s="63" t="s">
        <v>24</v>
      </c>
      <c r="B70" s="63">
        <v>2</v>
      </c>
      <c r="C70" s="64">
        <v>4000000</v>
      </c>
    </row>
    <row r="71" spans="1:16" x14ac:dyDescent="0.25">
      <c r="A71" s="61" t="s">
        <v>25</v>
      </c>
      <c r="B71" s="61">
        <v>1</v>
      </c>
      <c r="C71" s="62">
        <v>2000000</v>
      </c>
    </row>
    <row r="72" spans="1:16" x14ac:dyDescent="0.25">
      <c r="A72" s="63" t="s">
        <v>26</v>
      </c>
      <c r="B72" s="63">
        <v>0</v>
      </c>
      <c r="C72" s="64">
        <v>0</v>
      </c>
    </row>
    <row r="75" spans="1:16" x14ac:dyDescent="0.25">
      <c r="A75" s="6" t="s">
        <v>27</v>
      </c>
    </row>
    <row r="76" spans="1:16" ht="67.5" customHeight="1" x14ac:dyDescent="0.25">
      <c r="A76" s="65" t="s">
        <v>5</v>
      </c>
      <c r="B76" s="66" t="s">
        <v>88</v>
      </c>
      <c r="C76" s="66" t="s">
        <v>89</v>
      </c>
      <c r="D76" s="66" t="s">
        <v>90</v>
      </c>
      <c r="E76" s="66" t="s">
        <v>7</v>
      </c>
      <c r="F76" s="66" t="s">
        <v>29</v>
      </c>
      <c r="G76" s="67" t="s">
        <v>13</v>
      </c>
    </row>
    <row r="77" spans="1:16" x14ac:dyDescent="0.25">
      <c r="A77" s="52" t="s">
        <v>91</v>
      </c>
      <c r="B77" s="33">
        <f>J6</f>
        <v>0</v>
      </c>
      <c r="C77" s="34" t="s">
        <v>28</v>
      </c>
      <c r="D77" s="34" t="s">
        <v>28</v>
      </c>
      <c r="E77" s="35">
        <f>K6</f>
        <v>0</v>
      </c>
      <c r="F77" s="33" cm="1">
        <f t="array" ref="F77">_xlfn.IFS(E77=0,B63,E77=1,B62,E77=2,B61,E77=3,B60,E77=4,B59,E77=5,B58)</f>
        <v>0</v>
      </c>
      <c r="G77" s="53">
        <f>IF(E77=0,C63,IF(E77=1,C62,IF(E77=2,C61,IF(E77=3,C60,IF(E77=4,C59,IF(E77=5,C58))))))</f>
        <v>0</v>
      </c>
    </row>
    <row r="78" spans="1:16" x14ac:dyDescent="0.25">
      <c r="A78" s="52" t="s">
        <v>3</v>
      </c>
      <c r="B78" s="33">
        <f>J7</f>
        <v>0</v>
      </c>
      <c r="C78" s="34" t="s">
        <v>28</v>
      </c>
      <c r="D78" s="34" t="s">
        <v>28</v>
      </c>
      <c r="E78" s="35">
        <f>K7</f>
        <v>0</v>
      </c>
      <c r="F78" s="33" cm="1">
        <f t="array" ref="F78">_xlfn.IFS(E78=0,B63,E78=1,B62,E78=2,B61,E78=3,B60,E78=4,B59,E78=5,B58)</f>
        <v>0</v>
      </c>
      <c r="G78" s="53">
        <f>IF(E78=0,D63,IF(E78=1,D62,IF(E78=2,D61,IF(E78=3,D60,IF(E78=4,D59,IF(E78=5,D58))))))</f>
        <v>0</v>
      </c>
      <c r="K78" s="68"/>
    </row>
    <row r="79" spans="1:16" x14ac:dyDescent="0.25">
      <c r="A79" s="19" t="s">
        <v>4</v>
      </c>
      <c r="B79" s="34" t="s">
        <v>28</v>
      </c>
      <c r="C79" s="33">
        <f>J8</f>
        <v>0</v>
      </c>
      <c r="D79" s="34" t="s">
        <v>28</v>
      </c>
      <c r="E79" s="35">
        <f>K8</f>
        <v>0</v>
      </c>
      <c r="F79" s="33" cm="1">
        <f t="array" ref="F79">_xlfn.IFS(E79=0,B63,E79=1,B62,E79=2,B61,E79=3,B60,E79=4,CB5,E79=5,B58)</f>
        <v>0</v>
      </c>
      <c r="G79" s="36">
        <f>IF(E79=0,E63,IF(E79=1,E62,IF(E79=2,E61,IF(E79=3,E60,IF(E79=4,E59,IF(E79=5,E58))))))</f>
        <v>0</v>
      </c>
      <c r="K79" s="68"/>
      <c r="M79" s="20"/>
      <c r="N79" s="69"/>
      <c r="O79" s="6"/>
    </row>
    <row r="80" spans="1:16" x14ac:dyDescent="0.25">
      <c r="A80" s="19" t="s">
        <v>92</v>
      </c>
      <c r="B80" s="34" t="s">
        <v>28</v>
      </c>
      <c r="C80" s="33">
        <f>J10</f>
        <v>0</v>
      </c>
      <c r="D80" s="34" t="s">
        <v>28</v>
      </c>
      <c r="E80" s="35">
        <f>K10</f>
        <v>0</v>
      </c>
      <c r="F80" s="33" cm="1">
        <f t="array" ref="F80">_xlfn.IFS(E80=0,B63,E80=1,B62,E80=2,B61,E80=3,B60,E80=4,B59,E80=5,B58)</f>
        <v>0</v>
      </c>
      <c r="G80" s="37">
        <f>IF(E80=0,$F$63,IF(E80=1,$F$62,IF(E80=2,$F$61,IF(E80=3,$F$60,IF(E80=4,$F$59,IF(E80=5,$F$58))))))</f>
        <v>0</v>
      </c>
      <c r="K80" s="68"/>
      <c r="M80" s="69"/>
      <c r="N80" s="69"/>
      <c r="O80" s="55"/>
      <c r="P80" s="55"/>
    </row>
    <row r="81" spans="1:16" x14ac:dyDescent="0.25">
      <c r="A81" s="19" t="s">
        <v>93</v>
      </c>
      <c r="B81" s="34" t="s">
        <v>28</v>
      </c>
      <c r="C81" s="33">
        <f t="shared" ref="C81:C83" si="3">J11</f>
        <v>0</v>
      </c>
      <c r="D81" s="34" t="s">
        <v>28</v>
      </c>
      <c r="E81" s="35">
        <f>K11</f>
        <v>0</v>
      </c>
      <c r="F81" s="33">
        <v>0</v>
      </c>
      <c r="G81" s="37">
        <f t="shared" ref="G81:G83" si="4">IF(E81=0,$F$63,IF(E81=1,$F$62,IF(E81=2,$F$61,IF(E81=3,$F$60,IF(E81=4,$F$59,IF(E81=5,$F$58))))))</f>
        <v>0</v>
      </c>
      <c r="K81" s="68"/>
      <c r="M81" s="69"/>
      <c r="N81" s="69"/>
      <c r="O81" s="55"/>
      <c r="P81" s="55"/>
    </row>
    <row r="82" spans="1:16" x14ac:dyDescent="0.25">
      <c r="A82" s="19" t="s">
        <v>94</v>
      </c>
      <c r="B82" s="34" t="s">
        <v>28</v>
      </c>
      <c r="C82" s="33">
        <f t="shared" si="3"/>
        <v>0</v>
      </c>
      <c r="D82" s="34" t="s">
        <v>28</v>
      </c>
      <c r="E82" s="35">
        <f>K12</f>
        <v>0</v>
      </c>
      <c r="F82" s="33">
        <v>0</v>
      </c>
      <c r="G82" s="37">
        <f t="shared" si="4"/>
        <v>0</v>
      </c>
      <c r="K82" s="68"/>
      <c r="M82" s="69"/>
      <c r="N82" s="69"/>
      <c r="O82" s="55"/>
      <c r="P82" s="55"/>
    </row>
    <row r="83" spans="1:16" x14ac:dyDescent="0.25">
      <c r="A83" s="19" t="s">
        <v>95</v>
      </c>
      <c r="B83" s="34" t="s">
        <v>28</v>
      </c>
      <c r="C83" s="33">
        <f t="shared" si="3"/>
        <v>0</v>
      </c>
      <c r="D83" s="34" t="s">
        <v>28</v>
      </c>
      <c r="E83" s="35">
        <f>K13</f>
        <v>0</v>
      </c>
      <c r="F83" s="33">
        <v>0</v>
      </c>
      <c r="G83" s="37">
        <f t="shared" si="4"/>
        <v>0</v>
      </c>
      <c r="K83" s="68"/>
      <c r="M83" s="69"/>
      <c r="N83" s="69"/>
      <c r="O83" s="55"/>
      <c r="P83" s="55"/>
    </row>
    <row r="84" spans="1:16" x14ac:dyDescent="0.25">
      <c r="A84" s="70" t="s">
        <v>64</v>
      </c>
      <c r="B84" s="34" t="s">
        <v>28</v>
      </c>
      <c r="C84" s="34" t="s">
        <v>28</v>
      </c>
      <c r="D84" s="103">
        <f>J15</f>
        <v>0</v>
      </c>
      <c r="E84" s="35">
        <f>K15</f>
        <v>0</v>
      </c>
      <c r="F84" s="33">
        <v>0</v>
      </c>
      <c r="G84" s="37">
        <f>IF(E84=0,$G$63,IF(E84=1,$G$62,IF(E84=2,$G$61,IF(E84=3,$G$60,IF(E84=4,$G$59,IF(E84=5,$G$58))))))</f>
        <v>0</v>
      </c>
      <c r="K84" s="68"/>
      <c r="N84" s="69"/>
      <c r="O84" s="55"/>
      <c r="P84" s="55"/>
    </row>
    <row r="85" spans="1:16" x14ac:dyDescent="0.25">
      <c r="A85" s="7" t="s">
        <v>12</v>
      </c>
      <c r="B85" s="7"/>
      <c r="C85" s="8"/>
      <c r="D85" s="7"/>
      <c r="E85" s="7"/>
      <c r="F85" s="8"/>
      <c r="G85" s="107">
        <f>SUM(G77:G84)</f>
        <v>0</v>
      </c>
    </row>
    <row r="106" spans="3:11" x14ac:dyDescent="0.25">
      <c r="C106" s="55"/>
      <c r="K106" s="69"/>
    </row>
    <row r="111" spans="3:11" x14ac:dyDescent="0.25">
      <c r="F111" s="55"/>
      <c r="G111" s="55"/>
      <c r="H111" s="55"/>
    </row>
    <row r="112" spans="3:11" x14ac:dyDescent="0.25">
      <c r="F112" s="55"/>
    </row>
    <row r="113" spans="5:12" x14ac:dyDescent="0.25">
      <c r="F113" s="55"/>
    </row>
    <row r="115" spans="5:12" x14ac:dyDescent="0.25">
      <c r="F115" s="17"/>
      <c r="L115" s="17"/>
    </row>
    <row r="116" spans="5:12" ht="29.45" customHeight="1" x14ac:dyDescent="0.25">
      <c r="E116" s="45"/>
      <c r="F116" s="55"/>
    </row>
  </sheetData>
  <sheetProtection algorithmName="SHA-512" hashValue="xh/SNQ9vWSebZYpX+xQbWci5mOBi7qaW5Zz2/Xg4hehKxjaQlGy4JYMAxrSqKDa5b1n8tpYUF56rpJp3R9iIyA==" saltValue="h+J2AAwdGxb/0QRllXsOUQ==" spinCount="100000" sheet="1" objects="1" scenarios="1" selectLockedCells="1" selectUnlockedCells="1"/>
  <mergeCells count="2">
    <mergeCell ref="A1:K1"/>
    <mergeCell ref="F3:G3"/>
  </mergeCells>
  <phoneticPr fontId="11" type="noConversion"/>
  <conditionalFormatting sqref="H10:H13">
    <cfRule type="cellIs" dxfId="3" priority="15" operator="equal">
      <formula>100</formula>
    </cfRule>
  </conditionalFormatting>
  <conditionalFormatting sqref="I6:I8">
    <cfRule type="cellIs" dxfId="2" priority="16" operator="equal">
      <formula>100%</formula>
    </cfRule>
  </conditionalFormatting>
  <conditionalFormatting sqref="I15">
    <cfRule type="cellIs" dxfId="1" priority="2" operator="equal">
      <formula>100%</formula>
    </cfRule>
  </conditionalFormatting>
  <conditionalFormatting sqref="I10:J13">
    <cfRule type="cellIs" dxfId="0" priority="1" operator="equal">
      <formula>100%</formula>
    </cfRule>
  </conditionalFormatting>
  <dataValidations count="1">
    <dataValidation type="list" allowBlank="1" showInputMessage="1" showErrorMessage="1" sqref="E77:E84" xr:uid="{5D86656A-E478-4B41-8048-4F06F9C033C7}">
      <formula1>$A$58:$A$63</formula1>
    </dataValidation>
  </dataValidation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48D0B-1B1E-46D7-855F-24E0A7EBF95D}">
  <dimension ref="A1:T86"/>
  <sheetViews>
    <sheetView zoomScaleNormal="100" workbookViewId="0">
      <selection activeCell="B2" sqref="B2"/>
    </sheetView>
  </sheetViews>
  <sheetFormatPr defaultRowHeight="15" x14ac:dyDescent="0.25"/>
  <cols>
    <col min="1" max="16" width="9.140625" style="78" customWidth="1"/>
    <col min="17" max="17" width="9.140625" style="79" customWidth="1"/>
    <col min="18" max="18" width="9.140625" style="78" customWidth="1"/>
    <col min="19" max="20" width="9.140625" style="77" customWidth="1"/>
    <col min="21" max="16384" width="9.140625" style="77"/>
  </cols>
  <sheetData>
    <row r="1" spans="1:18" x14ac:dyDescent="0.25">
      <c r="A1" s="77"/>
      <c r="B1" s="77"/>
      <c r="C1" s="77"/>
      <c r="D1" s="77"/>
      <c r="E1" s="77"/>
      <c r="F1" s="77"/>
      <c r="G1" s="77"/>
      <c r="H1" s="77"/>
      <c r="I1" s="77"/>
      <c r="J1" s="77"/>
      <c r="K1" s="77"/>
      <c r="L1" s="77"/>
      <c r="M1" s="77"/>
      <c r="N1" s="77"/>
      <c r="O1" s="77"/>
      <c r="P1" s="77"/>
      <c r="Q1" s="77"/>
      <c r="R1" s="77"/>
    </row>
    <row r="2" spans="1:18" x14ac:dyDescent="0.25">
      <c r="B2" s="78" t="s">
        <v>74</v>
      </c>
    </row>
    <row r="26" spans="10:20" x14ac:dyDescent="0.25">
      <c r="J26" s="80"/>
      <c r="T26" s="81"/>
    </row>
    <row r="27" spans="10:20" x14ac:dyDescent="0.25">
      <c r="J27" s="80"/>
      <c r="T27" s="81"/>
    </row>
    <row r="28" spans="10:20" x14ac:dyDescent="0.25">
      <c r="O28" s="82"/>
      <c r="Q28" s="83"/>
      <c r="R28" s="82"/>
      <c r="S28" s="30"/>
      <c r="T28" s="30"/>
    </row>
    <row r="29" spans="10:20" x14ac:dyDescent="0.25">
      <c r="O29" s="82"/>
    </row>
    <row r="30" spans="10:20" x14ac:dyDescent="0.25">
      <c r="J30" s="79"/>
    </row>
    <row r="31" spans="10:20" x14ac:dyDescent="0.25">
      <c r="J31" s="79"/>
    </row>
    <row r="32" spans="10:20" x14ac:dyDescent="0.25">
      <c r="O32" s="82"/>
      <c r="Q32" s="83"/>
      <c r="R32" s="82"/>
      <c r="S32" s="30"/>
      <c r="T32" s="84"/>
    </row>
    <row r="34" spans="10:20" x14ac:dyDescent="0.25">
      <c r="J34" s="79"/>
      <c r="S34" s="85"/>
    </row>
    <row r="35" spans="10:20" x14ac:dyDescent="0.25">
      <c r="J35" s="79"/>
    </row>
    <row r="36" spans="10:20" x14ac:dyDescent="0.25">
      <c r="J36" s="79"/>
    </row>
    <row r="37" spans="10:20" x14ac:dyDescent="0.25">
      <c r="J37" s="79"/>
    </row>
    <row r="38" spans="10:20" x14ac:dyDescent="0.25">
      <c r="J38" s="79"/>
    </row>
    <row r="39" spans="10:20" x14ac:dyDescent="0.25">
      <c r="J39" s="79"/>
    </row>
    <row r="40" spans="10:20" x14ac:dyDescent="0.25">
      <c r="J40" s="79"/>
    </row>
    <row r="41" spans="10:20" x14ac:dyDescent="0.25">
      <c r="J41" s="79"/>
    </row>
    <row r="42" spans="10:20" x14ac:dyDescent="0.25">
      <c r="J42" s="79"/>
    </row>
    <row r="43" spans="10:20" x14ac:dyDescent="0.25">
      <c r="O43" s="82"/>
      <c r="S43" s="86"/>
      <c r="T43" s="30"/>
    </row>
    <row r="45" spans="10:20" x14ac:dyDescent="0.25">
      <c r="J45" s="79"/>
    </row>
    <row r="46" spans="10:20" x14ac:dyDescent="0.25">
      <c r="J46" s="79"/>
    </row>
    <row r="47" spans="10:20" x14ac:dyDescent="0.25">
      <c r="O47" s="82"/>
      <c r="Q47" s="83"/>
      <c r="R47" s="82"/>
      <c r="S47" s="30"/>
      <c r="T47" s="30"/>
    </row>
    <row r="49" spans="10:20" x14ac:dyDescent="0.25">
      <c r="J49" s="79"/>
    </row>
    <row r="50" spans="10:20" x14ac:dyDescent="0.25">
      <c r="J50" s="79"/>
    </row>
    <row r="51" spans="10:20" x14ac:dyDescent="0.25">
      <c r="O51" s="82"/>
      <c r="Q51" s="83"/>
      <c r="R51" s="82"/>
      <c r="S51" s="30"/>
      <c r="T51" s="30"/>
    </row>
    <row r="54" spans="10:20" x14ac:dyDescent="0.25">
      <c r="O54" s="82"/>
      <c r="Q54" s="83"/>
      <c r="R54" s="82"/>
      <c r="T54" s="30"/>
    </row>
    <row r="56" spans="10:20" x14ac:dyDescent="0.25">
      <c r="J56" s="79"/>
    </row>
    <row r="57" spans="10:20" x14ac:dyDescent="0.25">
      <c r="O57" s="82"/>
      <c r="Q57" s="83"/>
      <c r="R57" s="82"/>
      <c r="S57" s="30"/>
      <c r="T57" s="30"/>
    </row>
    <row r="59" spans="10:20" x14ac:dyDescent="0.25">
      <c r="J59" s="79"/>
    </row>
    <row r="60" spans="10:20" x14ac:dyDescent="0.25">
      <c r="J60" s="79"/>
    </row>
    <row r="61" spans="10:20" x14ac:dyDescent="0.25">
      <c r="J61" s="79"/>
    </row>
    <row r="62" spans="10:20" x14ac:dyDescent="0.25">
      <c r="J62" s="79"/>
    </row>
    <row r="63" spans="10:20" x14ac:dyDescent="0.25">
      <c r="J63" s="79"/>
    </row>
    <row r="64" spans="10:20" x14ac:dyDescent="0.25">
      <c r="O64" s="82"/>
      <c r="Q64" s="83"/>
      <c r="R64" s="82"/>
      <c r="S64" s="30"/>
      <c r="T64" s="30"/>
    </row>
    <row r="66" spans="10:20" x14ac:dyDescent="0.25">
      <c r="J66" s="79"/>
    </row>
    <row r="67" spans="10:20" x14ac:dyDescent="0.25">
      <c r="O67" s="82"/>
      <c r="Q67" s="83"/>
      <c r="S67" s="30"/>
      <c r="T67" s="30"/>
    </row>
    <row r="69" spans="10:20" x14ac:dyDescent="0.25">
      <c r="J69" s="79"/>
    </row>
    <row r="70" spans="10:20" x14ac:dyDescent="0.25">
      <c r="J70" s="79"/>
    </row>
    <row r="71" spans="10:20" x14ac:dyDescent="0.25">
      <c r="J71" s="79"/>
    </row>
    <row r="72" spans="10:20" x14ac:dyDescent="0.25">
      <c r="J72" s="79"/>
    </row>
    <row r="73" spans="10:20" x14ac:dyDescent="0.25">
      <c r="J73" s="79"/>
    </row>
    <row r="74" spans="10:20" x14ac:dyDescent="0.25">
      <c r="J74" s="79"/>
    </row>
    <row r="75" spans="10:20" x14ac:dyDescent="0.25">
      <c r="J75" s="79"/>
    </row>
    <row r="76" spans="10:20" x14ac:dyDescent="0.25">
      <c r="J76" s="79"/>
    </row>
    <row r="77" spans="10:20" x14ac:dyDescent="0.25">
      <c r="J77" s="79"/>
    </row>
    <row r="78" spans="10:20" x14ac:dyDescent="0.25">
      <c r="O78" s="82"/>
      <c r="S78" s="30"/>
      <c r="T78" s="30"/>
    </row>
    <row r="80" spans="10:20" x14ac:dyDescent="0.25">
      <c r="J80" s="79"/>
    </row>
    <row r="81" spans="10:20" x14ac:dyDescent="0.25">
      <c r="O81" s="82"/>
      <c r="Q81" s="83"/>
      <c r="R81" s="82"/>
      <c r="S81" s="30"/>
      <c r="T81" s="30"/>
    </row>
    <row r="83" spans="10:20" x14ac:dyDescent="0.25">
      <c r="J83" s="79"/>
    </row>
    <row r="84" spans="10:20" x14ac:dyDescent="0.25">
      <c r="J84" s="79"/>
    </row>
    <row r="85" spans="10:20" x14ac:dyDescent="0.25">
      <c r="J85" s="79"/>
    </row>
    <row r="86" spans="10:20" x14ac:dyDescent="0.25">
      <c r="O86" s="82"/>
      <c r="Q86" s="87"/>
      <c r="S86" s="30"/>
      <c r="T86" s="3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Invulblad</vt:lpstr>
      <vt:lpstr>2. Materiaalpotentiescan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Iongh, Sander de</dc:creator>
  <cp:lastModifiedBy>Bultman, Tjerk</cp:lastModifiedBy>
  <dcterms:created xsi:type="dcterms:W3CDTF">2023-05-23T08:21:20Z</dcterms:created>
  <dcterms:modified xsi:type="dcterms:W3CDTF">2025-10-03T21:53:47Z</dcterms:modified>
</cp:coreProperties>
</file>