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bv.sharepoint.com/sites/DeltionEAaudiovisuelemiddelen/Gedeelde documenten/Deltion EA audio visuele middelen/aanbestedingsdocumenten 2025/"/>
    </mc:Choice>
  </mc:AlternateContent>
  <xr:revisionPtr revIDLastSave="693" documentId="8_{FBEC6B5F-0E62-7B46-A457-82014EC88CA9}" xr6:coauthVersionLast="47" xr6:coauthVersionMax="47" xr10:uidLastSave="{5B88F341-303E-8849-BAB7-720E2BC0C527}"/>
  <bookViews>
    <workbookView xWindow="-100" yWindow="500" windowWidth="28800" windowHeight="15760" xr2:uid="{26A0E56A-9CA4-EB40-BF12-5B4691CBE874}"/>
  </bookViews>
  <sheets>
    <sheet name="Waardemode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2" l="1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21" i="2"/>
  <c r="G37" i="2"/>
  <c r="E16" i="2" l="1"/>
  <c r="D16" i="2"/>
  <c r="C16" i="2"/>
  <c r="B16" i="2"/>
  <c r="C7" i="2"/>
  <c r="B7" i="2"/>
  <c r="F14" i="2"/>
  <c r="F13" i="2"/>
  <c r="F16" i="2"/>
  <c r="D7" i="2"/>
  <c r="D5" i="2"/>
  <c r="D4" i="2"/>
  <c r="E13" i="2"/>
  <c r="D13" i="2"/>
  <c r="C13" i="2"/>
  <c r="B13" i="2"/>
  <c r="C4" i="2"/>
  <c r="B4" i="2"/>
  <c r="F15" i="2" l="1"/>
  <c r="E14" i="2"/>
  <c r="D14" i="2"/>
  <c r="C14" i="2"/>
  <c r="D6" i="2"/>
  <c r="C5" i="2"/>
  <c r="B5" i="2"/>
  <c r="B14" i="2"/>
  <c r="D3" i="2" l="1"/>
  <c r="F12" i="2" l="1"/>
  <c r="E31" i="2"/>
  <c r="E23" i="2"/>
  <c r="E32" i="2"/>
  <c r="E33" i="2"/>
  <c r="E26" i="2"/>
  <c r="E28" i="2"/>
  <c r="E24" i="2"/>
  <c r="E25" i="2"/>
  <c r="E29" i="2"/>
  <c r="E22" i="2"/>
  <c r="E30" i="2"/>
  <c r="E36" i="2"/>
  <c r="E37" i="2"/>
  <c r="E27" i="2"/>
  <c r="E21" i="2"/>
  <c r="G21" i="2" l="1"/>
  <c r="E35" i="2"/>
  <c r="E34" i="2"/>
</calcChain>
</file>

<file path=xl/sharedStrings.xml><?xml version="1.0" encoding="utf-8"?>
<sst xmlns="http://schemas.openxmlformats.org/spreadsheetml/2006/main" count="76" uniqueCount="46">
  <si>
    <t>4 goed</t>
  </si>
  <si>
    <t>3 voldoende</t>
  </si>
  <si>
    <t>2 matig</t>
  </si>
  <si>
    <t>1 onvoldoende</t>
  </si>
  <si>
    <t>5 uitmuntend</t>
  </si>
  <si>
    <t>Totaal:</t>
  </si>
  <si>
    <t>Percentage</t>
  </si>
  <si>
    <t>UITSLUITING</t>
  </si>
  <si>
    <t>Totaal kwaliteit (max.)</t>
  </si>
  <si>
    <r>
      <t xml:space="preserve">Beter
</t>
    </r>
    <r>
      <rPr>
        <b/>
        <sz val="7"/>
        <color rgb="FFFFFFFF"/>
        <rFont val="Verdana"/>
        <family val="2"/>
      </rPr>
      <t>dan huidige oplossing</t>
    </r>
  </si>
  <si>
    <r>
      <t xml:space="preserve">Vergelijkbaar
</t>
    </r>
    <r>
      <rPr>
        <b/>
        <sz val="7"/>
        <color rgb="FFFFFFFF"/>
        <rFont val="Verdana"/>
        <family val="2"/>
      </rPr>
      <t>met huidige oplossing</t>
    </r>
  </si>
  <si>
    <r>
      <t xml:space="preserve">Acceptabel verbeterpunt
</t>
    </r>
    <r>
      <rPr>
        <b/>
        <sz val="7"/>
        <color rgb="FFFFFFFF"/>
        <rFont val="Verdana"/>
        <family val="2"/>
      </rPr>
      <t>met huidige oplossing</t>
    </r>
  </si>
  <si>
    <r>
      <t xml:space="preserve">Onacceptabel verbeterpunt
</t>
    </r>
    <r>
      <rPr>
        <b/>
        <sz val="7"/>
        <color rgb="FFFFFFFF"/>
        <rFont val="Verdana"/>
        <family val="2"/>
      </rPr>
      <t>met huidige oplossing</t>
    </r>
  </si>
  <si>
    <t>Item</t>
  </si>
  <si>
    <t>OPEN VRAAG 7.1 Projectaanpak totale levering</t>
  </si>
  <si>
    <t>SUB 1. plan van aanpak</t>
  </si>
  <si>
    <t>SUB 2. gespecificeerde offerte</t>
  </si>
  <si>
    <t>(er komt geen toeslag BTW op de behaalde waarde)</t>
  </si>
  <si>
    <t>zal betreffende Inschrijver worden uitgesloten van verdere deelname.</t>
  </si>
  <si>
    <t xml:space="preserve">Opdrachtgever wil niet gunnen aan een Inschrijver met een dusdanige matige kwaliteit. </t>
  </si>
  <si>
    <t xml:space="preserve"> </t>
  </si>
  <si>
    <t>1. 	Eenvoud opstarten en snelheid digibord werkend gebruiken (beoordelaar sluit een eigen device aan).</t>
  </si>
  <si>
    <t>2. 	Werking van de digitale pen (beoordelaar schrijft en tekent op het bord).</t>
  </si>
  <si>
    <t>7. 	Werking ‘freezen’ scherm (zie ook programma van eisen) waarbij de docent nog kan werken op de eigen device.</t>
  </si>
  <si>
    <t>8.	 Werking van elektrische lift en de gebruikersvriendelijkheid daarvan.</t>
  </si>
  <si>
    <t xml:space="preserve">3.	Werking gumfinctie van de digitale pen. </t>
  </si>
  <si>
    <t>5. Werking digitaal whiteboard; schrijffunctie en eenvoud van de bediening vanaf een device (dit wordt getest binnen de whiteboard functie van het scherm).</t>
  </si>
  <si>
    <t xml:space="preserve">6. Werking gumfunctie met hand/vinger (beoordelaar doet beide handelingen). </t>
  </si>
  <si>
    <t>OVERIGE OPEN VRAGEN</t>
  </si>
  <si>
    <t xml:space="preserve">10.	 Veiligheid; eenvoud overnemen van het digibord door een ongeautoriseerde gebruiker (poging om via bluetooth en andere ingangen het scherm over te nemen). </t>
  </si>
  <si>
    <t>11. 	Scherpte beeld tot 8,5 meter en invalshoeken vanuit de lessets in het lokaal (met en zonder zonlicht van buiten), voor iedere Inschrijver gelijke positie.</t>
  </si>
  <si>
    <t>12.	 Kwaliteit knoppen en toegankelijkheid (aan/uit/overige) door deze veelvuldig (minimaal 10x) te gebruiken.</t>
  </si>
  <si>
    <t>13. 	Kwaliteit glasplaat van het digibord, mate van gladheid (beoordelaar zal de glasplaat niet beschadigen).</t>
  </si>
  <si>
    <t>14. 	Kwaliteit/gebruikersvriendelijkheid van de afstandbediening (leesbaarheid, eenvoud, werking knoppen).</t>
  </si>
  <si>
    <t>17. 	Eenvoud en snelheid afsluiten (beoordelaar wil zo snel mogelijk afsluiten om naar een volgende les te kunnen gaan).</t>
  </si>
  <si>
    <t xml:space="preserve">Indien een inschrijver over ALLE items (17 totaal) 5 of meer negatieve waarden (zowel matig als onvoldoende) behaald zal betreffende inschrijver worden uitgesloten van verdere deelname. Opdrachtgever wil niet gunnen aan een inschrijver met een dusdanige matige kwaliteit. </t>
  </si>
  <si>
    <t>7.3 Proefopstelling aangeboden digibord</t>
  </si>
  <si>
    <t>16. 	Gebruiksgemak aansluitpunten toegankelijkheid, hoe makkelijk kun je erbij komen en hoe duidelijk is het welke stekker je waar in moet steken.</t>
  </si>
  <si>
    <t>15. 	Kwaliteit aansluitpunten gebruikersvriendelijkheid (USB/USB-c/HDMI).</t>
  </si>
  <si>
    <t>7.2 Duurzaamheid</t>
  </si>
  <si>
    <t>4. 	 Werking touch met hand/vinger (beoordelaar doet beide handelingen).</t>
  </si>
  <si>
    <t>9. 	Geluid (spraak en muziek) van de ingebouwde luidsprekers ((spraak en muziek worden getest).</t>
  </si>
  <si>
    <t>7.3 beheerapplicatie</t>
  </si>
  <si>
    <t>7.4 garantie en service</t>
  </si>
  <si>
    <t>7.5 kwaliteit van dienstverlening en service</t>
  </si>
  <si>
    <t>Indien een Inschrijver over ALLE open vragen (5 totaal) 2 of meer negatieve waarden behaald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</si>
</sst>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_);[Red]\(&quot;€&quot;\ #,##0.00\)"/>
    <numFmt numFmtId="44" formatCode="_(&quot;€&quot;\ * #,##0.00_);_(&quot;€&quot;\ * \(#,##0.00\);_(&quot;€&quot;\ * &quot;-&quot;??_);_(@_)"/>
    <numFmt numFmtId="164" formatCode="&quot;€&quot;\ #,##0.00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Verdana"/>
      <family val="2"/>
    </font>
    <font>
      <b/>
      <sz val="9"/>
      <color rgb="FF000000"/>
      <name val="Verdana"/>
      <family val="2"/>
    </font>
    <font>
      <sz val="9"/>
      <color theme="1"/>
      <name val="Verdana"/>
      <family val="2"/>
    </font>
    <font>
      <sz val="9"/>
      <color rgb="FF000000"/>
      <name val="Verdana"/>
      <family val="2"/>
    </font>
    <font>
      <b/>
      <sz val="7"/>
      <color rgb="FFFFFFFF"/>
      <name val="Verdana"/>
      <family val="2"/>
    </font>
    <font>
      <b/>
      <sz val="8"/>
      <color rgb="FF000000"/>
      <name val="Verdana"/>
      <family val="2"/>
    </font>
    <font>
      <i/>
      <sz val="9"/>
      <color theme="1"/>
      <name val="Verdana"/>
      <family val="2"/>
    </font>
    <font>
      <b/>
      <sz val="18"/>
      <color theme="0"/>
      <name val="Verdana"/>
      <family val="2"/>
    </font>
    <font>
      <b/>
      <sz val="8"/>
      <color theme="0"/>
      <name val="Verdana"/>
      <family val="2"/>
    </font>
    <font>
      <sz val="9"/>
      <color theme="0"/>
      <name val="Verdana"/>
      <family val="2"/>
    </font>
    <font>
      <b/>
      <sz val="9"/>
      <color rgb="FFEE0000"/>
      <name val="Verdana"/>
      <family val="2"/>
    </font>
    <font>
      <sz val="9"/>
      <color rgb="FFEE0000"/>
      <name val="Verdana"/>
      <family val="2"/>
    </font>
    <font>
      <sz val="9"/>
      <color rgb="FFFF000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66E3B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 style="medium">
        <color theme="1"/>
      </left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theme="1"/>
      </right>
      <top style="thin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8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/>
    <xf numFmtId="0" fontId="5" fillId="0" borderId="0" xfId="0" applyFont="1"/>
    <xf numFmtId="164" fontId="5" fillId="0" borderId="0" xfId="0" applyNumberFormat="1" applyFont="1"/>
    <xf numFmtId="44" fontId="5" fillId="0" borderId="0" xfId="2" applyFont="1"/>
    <xf numFmtId="164" fontId="5" fillId="4" borderId="1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0" fontId="9" fillId="5" borderId="7" xfId="0" applyFont="1" applyFill="1" applyBorder="1"/>
    <xf numFmtId="0" fontId="9" fillId="5" borderId="8" xfId="0" applyFont="1" applyFill="1" applyBorder="1"/>
    <xf numFmtId="0" fontId="9" fillId="5" borderId="9" xfId="0" applyFont="1" applyFill="1" applyBorder="1"/>
    <xf numFmtId="0" fontId="9" fillId="5" borderId="11" xfId="0" applyFont="1" applyFill="1" applyBorder="1"/>
    <xf numFmtId="0" fontId="9" fillId="5" borderId="2" xfId="0" applyFont="1" applyFill="1" applyBorder="1"/>
    <xf numFmtId="164" fontId="5" fillId="4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9" fontId="5" fillId="0" borderId="1" xfId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6" fillId="0" borderId="0" xfId="0" applyFont="1"/>
    <xf numFmtId="0" fontId="9" fillId="5" borderId="0" xfId="0" applyFont="1" applyFill="1"/>
    <xf numFmtId="0" fontId="3" fillId="8" borderId="1" xfId="0" applyFont="1" applyFill="1" applyBorder="1" applyAlignment="1">
      <alignment horizontal="justify" vertical="center" wrapText="1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3" fillId="9" borderId="12" xfId="0" applyFont="1" applyFill="1" applyBorder="1" applyAlignment="1">
      <alignment horizontal="center" vertical="center" wrapText="1"/>
    </xf>
    <xf numFmtId="0" fontId="5" fillId="0" borderId="17" xfId="0" applyFont="1" applyBorder="1"/>
    <xf numFmtId="0" fontId="5" fillId="0" borderId="18" xfId="0" applyFont="1" applyBorder="1"/>
    <xf numFmtId="8" fontId="6" fillId="2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justify" vertical="center" wrapText="1"/>
    </xf>
    <xf numFmtId="0" fontId="5" fillId="0" borderId="20" xfId="0" applyFont="1" applyBorder="1"/>
    <xf numFmtId="0" fontId="5" fillId="0" borderId="22" xfId="0" applyFont="1" applyBorder="1"/>
    <xf numFmtId="0" fontId="4" fillId="3" borderId="4" xfId="0" applyFont="1" applyFill="1" applyBorder="1" applyAlignment="1">
      <alignment horizontal="justify" vertical="center" wrapText="1"/>
    </xf>
    <xf numFmtId="0" fontId="3" fillId="9" borderId="25" xfId="0" applyFont="1" applyFill="1" applyBorder="1" applyAlignment="1">
      <alignment horizontal="center" vertical="center" wrapText="1"/>
    </xf>
    <xf numFmtId="9" fontId="12" fillId="8" borderId="5" xfId="1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>
      <alignment horizontal="center" vertical="center"/>
    </xf>
    <xf numFmtId="164" fontId="5" fillId="7" borderId="23" xfId="0" applyNumberFormat="1" applyFont="1" applyFill="1" applyBorder="1" applyAlignment="1">
      <alignment horizontal="center" vertical="center"/>
    </xf>
    <xf numFmtId="8" fontId="5" fillId="6" borderId="23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10" fontId="3" fillId="8" borderId="1" xfId="1" applyNumberFormat="1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vertical="center"/>
    </xf>
    <xf numFmtId="0" fontId="9" fillId="5" borderId="11" xfId="0" applyFont="1" applyFill="1" applyBorder="1" applyAlignment="1">
      <alignment vertical="top"/>
    </xf>
    <xf numFmtId="0" fontId="6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1" fillId="9" borderId="24" xfId="0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justify" vertical="center" wrapText="1"/>
    </xf>
    <xf numFmtId="10" fontId="3" fillId="8" borderId="24" xfId="1" applyNumberFormat="1" applyFont="1" applyFill="1" applyBorder="1" applyAlignment="1">
      <alignment horizontal="center" vertical="center" wrapText="1"/>
    </xf>
    <xf numFmtId="9" fontId="3" fillId="8" borderId="24" xfId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justify" vertical="center" wrapText="1"/>
    </xf>
    <xf numFmtId="8" fontId="5" fillId="2" borderId="24" xfId="0" applyNumberFormat="1" applyFont="1" applyFill="1" applyBorder="1" applyAlignment="1">
      <alignment horizontal="center" vertical="center" wrapText="1"/>
    </xf>
    <xf numFmtId="164" fontId="5" fillId="4" borderId="24" xfId="0" applyNumberFormat="1" applyFont="1" applyFill="1" applyBorder="1" applyAlignment="1">
      <alignment horizontal="center" vertical="center"/>
    </xf>
    <xf numFmtId="8" fontId="6" fillId="2" borderId="24" xfId="0" applyNumberFormat="1" applyFont="1" applyFill="1" applyBorder="1" applyAlignment="1">
      <alignment horizontal="center" vertical="center" wrapText="1"/>
    </xf>
    <xf numFmtId="164" fontId="5" fillId="7" borderId="24" xfId="0" applyNumberFormat="1" applyFont="1" applyFill="1" applyBorder="1" applyAlignment="1">
      <alignment horizontal="center" vertical="center"/>
    </xf>
    <xf numFmtId="8" fontId="5" fillId="6" borderId="24" xfId="0" applyNumberFormat="1" applyFont="1" applyFill="1" applyBorder="1" applyAlignment="1">
      <alignment horizontal="center" vertical="center"/>
    </xf>
    <xf numFmtId="0" fontId="13" fillId="10" borderId="2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10" fillId="8" borderId="13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8" fontId="6" fillId="0" borderId="7" xfId="0" applyNumberFormat="1" applyFont="1" applyBorder="1" applyAlignment="1">
      <alignment horizontal="center" vertical="center" wrapText="1"/>
    </xf>
    <xf numFmtId="8" fontId="5" fillId="0" borderId="0" xfId="0" applyNumberFormat="1" applyFont="1"/>
    <xf numFmtId="164" fontId="15" fillId="2" borderId="1" xfId="0" applyNumberFormat="1" applyFont="1" applyFill="1" applyBorder="1" applyAlignment="1">
      <alignment horizontal="center" vertical="center"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366E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544036</xdr:colOff>
      <xdr:row>1</xdr:row>
      <xdr:rowOff>407069</xdr:rowOff>
    </xdr:from>
    <xdr:to>
      <xdr:col>5</xdr:col>
      <xdr:colOff>413520</xdr:colOff>
      <xdr:row>3</xdr:row>
      <xdr:rowOff>116357</xdr:rowOff>
    </xdr:to>
    <xdr:sp macro="" textlink="">
      <xdr:nvSpPr>
        <xdr:cNvPr id="7" name="Gestreepte pijl rechts 6">
          <a:extLst>
            <a:ext uri="{FF2B5EF4-FFF2-40B4-BE49-F238E27FC236}">
              <a16:creationId xmlns:a16="http://schemas.microsoft.com/office/drawing/2014/main" id="{ECD3C315-5443-78FB-4C58-6096ADD82979}"/>
            </a:ext>
          </a:extLst>
        </xdr:cNvPr>
        <xdr:cNvSpPr/>
      </xdr:nvSpPr>
      <xdr:spPr>
        <a:xfrm rot="1132808">
          <a:off x="9130647" y="1119680"/>
          <a:ext cx="1301762" cy="471288"/>
        </a:xfrm>
        <a:prstGeom prst="striped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5</xdr:col>
      <xdr:colOff>398181</xdr:colOff>
      <xdr:row>0</xdr:row>
      <xdr:rowOff>126039</xdr:rowOff>
    </xdr:from>
    <xdr:to>
      <xdr:col>7</xdr:col>
      <xdr:colOff>644525</xdr:colOff>
      <xdr:row>1</xdr:row>
      <xdr:rowOff>534109</xdr:rowOff>
    </xdr:to>
    <xdr:pic>
      <xdr:nvPicPr>
        <xdr:cNvPr id="3" name="Afbeelding 2" descr="Deltion College | Contact | Opleidingen | Locaties">
          <a:extLst>
            <a:ext uri="{FF2B5EF4-FFF2-40B4-BE49-F238E27FC236}">
              <a16:creationId xmlns:a16="http://schemas.microsoft.com/office/drawing/2014/main" id="{5077C5BB-5D57-674E-8F13-DC6C49442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4824" y="126039"/>
          <a:ext cx="3103390" cy="1043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503465</xdr:colOff>
      <xdr:row>0</xdr:row>
      <xdr:rowOff>217714</xdr:rowOff>
    </xdr:from>
    <xdr:to>
      <xdr:col>5</xdr:col>
      <xdr:colOff>34108</xdr:colOff>
      <xdr:row>1</xdr:row>
      <xdr:rowOff>41794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0DC10C6-FD0A-4C12-B25D-3D6DC59FF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88161" y="217714"/>
          <a:ext cx="950957" cy="45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C537-3B0E-1046-BD21-A197BD23E614}">
  <dimension ref="A1:N40"/>
  <sheetViews>
    <sheetView showGridLines="0" tabSelected="1" topLeftCell="A33" zoomScale="150" zoomScaleNormal="110" workbookViewId="0">
      <selection activeCell="F16" sqref="F16"/>
    </sheetView>
  </sheetViews>
  <sheetFormatPr baseColWidth="10" defaultColWidth="11" defaultRowHeight="12" x14ac:dyDescent="0.15"/>
  <cols>
    <col min="1" max="1" width="50.83203125" style="3" customWidth="1"/>
    <col min="2" max="7" width="18.83203125" style="3" customWidth="1"/>
    <col min="8" max="10" width="16.1640625" style="3" customWidth="1"/>
    <col min="11" max="16384" width="11" style="3"/>
  </cols>
  <sheetData>
    <row r="1" spans="1:9" ht="50" customHeight="1" thickBot="1" x14ac:dyDescent="0.2">
      <c r="A1" s="73" t="s">
        <v>14</v>
      </c>
      <c r="B1" s="73"/>
      <c r="C1" s="73"/>
      <c r="D1" s="73"/>
    </row>
    <row r="2" spans="1:9" ht="46" customHeight="1" thickBot="1" x14ac:dyDescent="0.2">
      <c r="A2" s="48"/>
      <c r="B2" s="49" t="s">
        <v>15</v>
      </c>
      <c r="C2" s="49" t="s">
        <v>16</v>
      </c>
      <c r="D2" s="49" t="s">
        <v>5</v>
      </c>
    </row>
    <row r="3" spans="1:9" ht="26" customHeight="1" thickBot="1" x14ac:dyDescent="0.2">
      <c r="A3" s="50" t="s">
        <v>6</v>
      </c>
      <c r="B3" s="51">
        <v>0.15</v>
      </c>
      <c r="C3" s="51">
        <v>0.15</v>
      </c>
      <c r="D3" s="52">
        <f>SUM(B3:C3)</f>
        <v>0.3</v>
      </c>
    </row>
    <row r="4" spans="1:9" ht="26" customHeight="1" thickBot="1" x14ac:dyDescent="0.2">
      <c r="A4" s="53" t="s">
        <v>4</v>
      </c>
      <c r="B4" s="54">
        <f>B39*0.15</f>
        <v>18000</v>
      </c>
      <c r="C4" s="54">
        <f>B39*0.15</f>
        <v>18000</v>
      </c>
      <c r="D4" s="55">
        <f>SUM(B4:C4)</f>
        <v>36000</v>
      </c>
      <c r="E4" s="4"/>
    </row>
    <row r="5" spans="1:9" ht="26" customHeight="1" thickBot="1" x14ac:dyDescent="0.2">
      <c r="A5" s="53" t="s">
        <v>0</v>
      </c>
      <c r="B5" s="56">
        <f>B4*0.9</f>
        <v>16200</v>
      </c>
      <c r="C5" s="56">
        <f t="shared" ref="C5" si="0">C4*0.9</f>
        <v>16200</v>
      </c>
      <c r="D5" s="57">
        <f>SUM(B5:C5)</f>
        <v>32400</v>
      </c>
    </row>
    <row r="6" spans="1:9" ht="26" customHeight="1" thickBot="1" x14ac:dyDescent="0.2">
      <c r="A6" s="53" t="s">
        <v>1</v>
      </c>
      <c r="B6" s="56">
        <v>0</v>
      </c>
      <c r="C6" s="56">
        <v>0</v>
      </c>
      <c r="D6" s="57">
        <f>SUM(B6:C6)</f>
        <v>0</v>
      </c>
      <c r="E6" s="12" t="s">
        <v>45</v>
      </c>
      <c r="F6" s="12"/>
      <c r="G6" s="12"/>
      <c r="H6" s="12"/>
      <c r="I6" s="13"/>
    </row>
    <row r="7" spans="1:9" ht="26" customHeight="1" thickBot="1" x14ac:dyDescent="0.2">
      <c r="A7" s="53" t="s">
        <v>2</v>
      </c>
      <c r="B7" s="77">
        <f>B6-B4</f>
        <v>-18000</v>
      </c>
      <c r="C7" s="77">
        <f>C6-C4</f>
        <v>-18000</v>
      </c>
      <c r="D7" s="77">
        <f>SUM(B7:C7)</f>
        <v>-36000</v>
      </c>
      <c r="E7" s="44" t="s">
        <v>18</v>
      </c>
      <c r="F7" s="22"/>
      <c r="G7" s="22"/>
      <c r="H7" s="22"/>
      <c r="I7" s="14"/>
    </row>
    <row r="8" spans="1:9" ht="26" customHeight="1" thickBot="1" x14ac:dyDescent="0.2">
      <c r="A8" s="53" t="s">
        <v>3</v>
      </c>
      <c r="B8" s="59" t="s">
        <v>7</v>
      </c>
      <c r="C8" s="59" t="s">
        <v>7</v>
      </c>
      <c r="D8" s="58"/>
      <c r="E8" s="45" t="s">
        <v>19</v>
      </c>
      <c r="F8" s="15"/>
      <c r="G8" s="15"/>
      <c r="H8" s="15"/>
      <c r="I8" s="16"/>
    </row>
    <row r="9" spans="1:9" ht="17" customHeight="1" x14ac:dyDescent="0.15">
      <c r="A9" s="46"/>
      <c r="B9" s="47"/>
      <c r="C9" s="41"/>
    </row>
    <row r="10" spans="1:9" ht="50" customHeight="1" thickBot="1" x14ac:dyDescent="0.2">
      <c r="A10" s="70" t="s">
        <v>28</v>
      </c>
      <c r="B10" s="71"/>
      <c r="C10" s="71"/>
      <c r="D10" s="72"/>
    </row>
    <row r="11" spans="1:9" ht="46" customHeight="1" thickBot="1" x14ac:dyDescent="0.2">
      <c r="A11" s="27"/>
      <c r="B11" s="31" t="s">
        <v>39</v>
      </c>
      <c r="C11" s="31" t="s">
        <v>42</v>
      </c>
      <c r="D11" s="31" t="s">
        <v>43</v>
      </c>
      <c r="E11" s="31" t="s">
        <v>44</v>
      </c>
      <c r="F11" s="36" t="s">
        <v>5</v>
      </c>
      <c r="G11" s="33"/>
    </row>
    <row r="12" spans="1:9" ht="26" customHeight="1" thickBot="1" x14ac:dyDescent="0.2">
      <c r="A12" s="32" t="s">
        <v>6</v>
      </c>
      <c r="B12" s="42">
        <v>0.1</v>
      </c>
      <c r="C12" s="42">
        <v>0.15</v>
      </c>
      <c r="D12" s="42">
        <v>0.15</v>
      </c>
      <c r="E12" s="42">
        <v>0.15</v>
      </c>
      <c r="F12" s="37">
        <f>SUM(B12:B12)</f>
        <v>0.1</v>
      </c>
      <c r="G12" s="34"/>
    </row>
    <row r="13" spans="1:9" ht="26" customHeight="1" thickBot="1" x14ac:dyDescent="0.2">
      <c r="A13" s="35" t="s">
        <v>4</v>
      </c>
      <c r="B13" s="1">
        <f>B39*0.1</f>
        <v>12000</v>
      </c>
      <c r="C13" s="1">
        <f>B39*0.15</f>
        <v>18000</v>
      </c>
      <c r="D13" s="1">
        <f>B39*0.15</f>
        <v>18000</v>
      </c>
      <c r="E13" s="1">
        <f>B39*0.15</f>
        <v>18000</v>
      </c>
      <c r="F13" s="38">
        <f>SUM(B13:E13)</f>
        <v>66000</v>
      </c>
      <c r="G13" s="28"/>
      <c r="H13" s="24"/>
    </row>
    <row r="14" spans="1:9" ht="26" customHeight="1" thickBot="1" x14ac:dyDescent="0.2">
      <c r="A14" s="35" t="s">
        <v>0</v>
      </c>
      <c r="B14" s="30">
        <f t="shared" ref="B14" si="1">B13*0.9</f>
        <v>10800</v>
      </c>
      <c r="C14" s="30">
        <f t="shared" ref="C14:E14" si="2">C13*0.9</f>
        <v>16200</v>
      </c>
      <c r="D14" s="30">
        <f t="shared" si="2"/>
        <v>16200</v>
      </c>
      <c r="E14" s="30">
        <f t="shared" si="2"/>
        <v>16200</v>
      </c>
      <c r="F14" s="39">
        <f>SUM(B14:E14)</f>
        <v>59400</v>
      </c>
      <c r="H14" s="25"/>
    </row>
    <row r="15" spans="1:9" ht="26" customHeight="1" thickBot="1" x14ac:dyDescent="0.2">
      <c r="A15" s="35" t="s">
        <v>1</v>
      </c>
      <c r="B15" s="30">
        <v>0</v>
      </c>
      <c r="C15" s="30">
        <v>0</v>
      </c>
      <c r="D15" s="30">
        <v>0</v>
      </c>
      <c r="E15" s="30">
        <v>0</v>
      </c>
      <c r="F15" s="39">
        <f>SUM(B15:E15)</f>
        <v>0</v>
      </c>
      <c r="G15" s="29"/>
      <c r="H15" s="26"/>
    </row>
    <row r="16" spans="1:9" ht="26" customHeight="1" thickBot="1" x14ac:dyDescent="0.2">
      <c r="A16" s="35" t="s">
        <v>2</v>
      </c>
      <c r="B16" s="77">
        <f>B15-B13</f>
        <v>-12000</v>
      </c>
      <c r="C16" s="77">
        <f>C15-C13</f>
        <v>-18000</v>
      </c>
      <c r="D16" s="77">
        <f>D15-D13</f>
        <v>-18000</v>
      </c>
      <c r="E16" s="77">
        <f>E15-E13</f>
        <v>-18000</v>
      </c>
      <c r="F16" s="77">
        <f>SUM(B16:E16)</f>
        <v>-66000</v>
      </c>
    </row>
    <row r="17" spans="1:14" ht="26" customHeight="1" thickBot="1" x14ac:dyDescent="0.2">
      <c r="A17" s="35" t="s">
        <v>3</v>
      </c>
      <c r="B17" s="43" t="s">
        <v>7</v>
      </c>
      <c r="C17" s="43" t="s">
        <v>7</v>
      </c>
      <c r="D17" s="43" t="s">
        <v>7</v>
      </c>
      <c r="E17" s="43" t="s">
        <v>7</v>
      </c>
      <c r="F17" s="40" t="s">
        <v>20</v>
      </c>
      <c r="G17" s="28"/>
    </row>
    <row r="18" spans="1:14" ht="17" customHeight="1" x14ac:dyDescent="0.15">
      <c r="A18" s="8"/>
      <c r="B18" s="9"/>
    </row>
    <row r="19" spans="1:14" ht="34" customHeight="1" thickBot="1" x14ac:dyDescent="0.2">
      <c r="A19" s="74" t="s">
        <v>36</v>
      </c>
      <c r="B19" s="74"/>
      <c r="C19" s="74"/>
      <c r="D19" s="74"/>
      <c r="E19" s="74"/>
      <c r="F19" s="74"/>
    </row>
    <row r="20" spans="1:14" ht="46" customHeight="1" thickBot="1" x14ac:dyDescent="0.2">
      <c r="A20" s="31" t="s">
        <v>13</v>
      </c>
      <c r="B20" s="31"/>
      <c r="C20" s="31" t="s">
        <v>9</v>
      </c>
      <c r="D20" s="31" t="s">
        <v>10</v>
      </c>
      <c r="E20" s="31" t="s">
        <v>11</v>
      </c>
      <c r="F20" s="31" t="s">
        <v>12</v>
      </c>
      <c r="G20" s="31" t="s">
        <v>5</v>
      </c>
    </row>
    <row r="21" spans="1:14" ht="35" customHeight="1" thickBot="1" x14ac:dyDescent="0.2">
      <c r="A21" s="10" t="s">
        <v>21</v>
      </c>
      <c r="B21" s="42">
        <f>C21/$G$37</f>
        <v>5.8823529411764705E-2</v>
      </c>
      <c r="C21" s="1">
        <v>1058.82</v>
      </c>
      <c r="D21" s="30">
        <v>0</v>
      </c>
      <c r="E21" s="77">
        <f>D21-(2*C21)</f>
        <v>-2117.64</v>
      </c>
      <c r="F21" s="60" t="s">
        <v>7</v>
      </c>
      <c r="G21" s="19">
        <f>SUM(B21:B37)</f>
        <v>1</v>
      </c>
      <c r="H21" s="4"/>
    </row>
    <row r="22" spans="1:14" ht="35" customHeight="1" thickBot="1" x14ac:dyDescent="0.2">
      <c r="A22" s="10" t="s">
        <v>22</v>
      </c>
      <c r="B22" s="42">
        <f t="shared" ref="B22:B37" si="3">C22/$G$37</f>
        <v>5.8823529411764705E-2</v>
      </c>
      <c r="C22" s="1">
        <v>1058.82</v>
      </c>
      <c r="D22" s="30">
        <v>0</v>
      </c>
      <c r="E22" s="77">
        <f t="shared" ref="E22:E36" si="4">(0-C22)*4</f>
        <v>-4235.28</v>
      </c>
      <c r="F22" s="60" t="s">
        <v>7</v>
      </c>
      <c r="G22" s="2"/>
    </row>
    <row r="23" spans="1:14" ht="35" customHeight="1" thickBot="1" x14ac:dyDescent="0.2">
      <c r="A23" s="10" t="s">
        <v>25</v>
      </c>
      <c r="B23" s="42">
        <f t="shared" si="3"/>
        <v>5.8823529411764705E-2</v>
      </c>
      <c r="C23" s="1">
        <v>1058.82</v>
      </c>
      <c r="D23" s="30">
        <v>0</v>
      </c>
      <c r="E23" s="77">
        <f t="shared" si="4"/>
        <v>-4235.28</v>
      </c>
      <c r="F23" s="60" t="s">
        <v>7</v>
      </c>
      <c r="G23" s="2"/>
    </row>
    <row r="24" spans="1:14" ht="35" customHeight="1" thickBot="1" x14ac:dyDescent="0.2">
      <c r="A24" s="10" t="s">
        <v>40</v>
      </c>
      <c r="B24" s="42">
        <f t="shared" si="3"/>
        <v>5.8823529411764705E-2</v>
      </c>
      <c r="C24" s="1">
        <v>1058.82</v>
      </c>
      <c r="D24" s="30">
        <v>0</v>
      </c>
      <c r="E24" s="77">
        <f t="shared" si="4"/>
        <v>-4235.28</v>
      </c>
      <c r="F24" s="60" t="s">
        <v>7</v>
      </c>
      <c r="G24" s="2"/>
    </row>
    <row r="25" spans="1:14" ht="35" customHeight="1" thickBot="1" x14ac:dyDescent="0.2">
      <c r="A25" s="10" t="s">
        <v>26</v>
      </c>
      <c r="B25" s="42">
        <f t="shared" si="3"/>
        <v>5.8823529411764705E-2</v>
      </c>
      <c r="C25" s="1">
        <v>1058.82</v>
      </c>
      <c r="D25" s="30">
        <v>0</v>
      </c>
      <c r="E25" s="77">
        <f t="shared" si="4"/>
        <v>-4235.28</v>
      </c>
      <c r="F25" s="60" t="s">
        <v>7</v>
      </c>
      <c r="G25" s="2"/>
    </row>
    <row r="26" spans="1:14" ht="35" customHeight="1" thickBot="1" x14ac:dyDescent="0.2">
      <c r="A26" s="10" t="s">
        <v>27</v>
      </c>
      <c r="B26" s="42">
        <f t="shared" si="3"/>
        <v>5.8823529411764705E-2</v>
      </c>
      <c r="C26" s="1">
        <v>1058.82</v>
      </c>
      <c r="D26" s="30">
        <v>0</v>
      </c>
      <c r="E26" s="77">
        <f t="shared" si="4"/>
        <v>-4235.28</v>
      </c>
      <c r="F26" s="60" t="s">
        <v>7</v>
      </c>
      <c r="G26" s="2"/>
      <c r="M26" s="21"/>
      <c r="N26" s="21"/>
    </row>
    <row r="27" spans="1:14" ht="35" customHeight="1" thickBot="1" x14ac:dyDescent="0.2">
      <c r="A27" s="10" t="s">
        <v>23</v>
      </c>
      <c r="B27" s="42">
        <f t="shared" si="3"/>
        <v>5.8823529411764705E-2</v>
      </c>
      <c r="C27" s="1">
        <v>1058.82</v>
      </c>
      <c r="D27" s="30">
        <v>0</v>
      </c>
      <c r="E27" s="77">
        <f t="shared" si="4"/>
        <v>-4235.28</v>
      </c>
      <c r="F27" s="60" t="s">
        <v>7</v>
      </c>
      <c r="G27" s="2"/>
      <c r="M27" s="21"/>
    </row>
    <row r="28" spans="1:14" ht="35" customHeight="1" thickBot="1" x14ac:dyDescent="0.2">
      <c r="A28" s="20" t="s">
        <v>24</v>
      </c>
      <c r="B28" s="42">
        <f t="shared" si="3"/>
        <v>5.8823529411764705E-2</v>
      </c>
      <c r="C28" s="1">
        <v>1058.82</v>
      </c>
      <c r="D28" s="30">
        <v>0</v>
      </c>
      <c r="E28" s="77">
        <f t="shared" si="4"/>
        <v>-4235.28</v>
      </c>
      <c r="F28" s="60" t="s">
        <v>7</v>
      </c>
      <c r="G28" s="2"/>
      <c r="H28" s="61" t="s">
        <v>35</v>
      </c>
      <c r="I28" s="62"/>
      <c r="J28" s="63"/>
    </row>
    <row r="29" spans="1:14" ht="35" customHeight="1" thickBot="1" x14ac:dyDescent="0.2">
      <c r="A29" s="10" t="s">
        <v>41</v>
      </c>
      <c r="B29" s="42">
        <f t="shared" si="3"/>
        <v>5.8823529411764705E-2</v>
      </c>
      <c r="C29" s="1">
        <v>1058.82</v>
      </c>
      <c r="D29" s="30">
        <v>0</v>
      </c>
      <c r="E29" s="77">
        <f t="shared" si="4"/>
        <v>-4235.28</v>
      </c>
      <c r="F29" s="60" t="s">
        <v>7</v>
      </c>
      <c r="G29" s="2"/>
      <c r="H29" s="64"/>
      <c r="I29" s="65"/>
      <c r="J29" s="66"/>
    </row>
    <row r="30" spans="1:14" ht="35" customHeight="1" thickBot="1" x14ac:dyDescent="0.2">
      <c r="A30" s="10" t="s">
        <v>29</v>
      </c>
      <c r="B30" s="42">
        <f t="shared" si="3"/>
        <v>5.8823529411764705E-2</v>
      </c>
      <c r="C30" s="1">
        <v>1058.82</v>
      </c>
      <c r="D30" s="30">
        <v>0</v>
      </c>
      <c r="E30" s="77">
        <f t="shared" si="4"/>
        <v>-4235.28</v>
      </c>
      <c r="F30" s="60" t="s">
        <v>7</v>
      </c>
      <c r="G30" s="2"/>
      <c r="H30" s="67"/>
      <c r="I30" s="68"/>
      <c r="J30" s="69"/>
    </row>
    <row r="31" spans="1:14" ht="35" customHeight="1" thickBot="1" x14ac:dyDescent="0.2">
      <c r="A31" s="10" t="s">
        <v>30</v>
      </c>
      <c r="B31" s="42">
        <f t="shared" si="3"/>
        <v>5.8823529411764705E-2</v>
      </c>
      <c r="C31" s="1">
        <v>1058.82</v>
      </c>
      <c r="D31" s="30">
        <v>0</v>
      </c>
      <c r="E31" s="77">
        <f t="shared" si="4"/>
        <v>-4235.28</v>
      </c>
      <c r="F31" s="60" t="s">
        <v>7</v>
      </c>
      <c r="G31" s="2"/>
    </row>
    <row r="32" spans="1:14" ht="35" customHeight="1" thickBot="1" x14ac:dyDescent="0.2">
      <c r="A32" s="10" t="s">
        <v>31</v>
      </c>
      <c r="B32" s="42">
        <f t="shared" si="3"/>
        <v>5.8823529411764705E-2</v>
      </c>
      <c r="C32" s="1">
        <v>1058.82</v>
      </c>
      <c r="D32" s="30">
        <v>0</v>
      </c>
      <c r="E32" s="77">
        <f t="shared" si="4"/>
        <v>-4235.28</v>
      </c>
      <c r="F32" s="60" t="s">
        <v>7</v>
      </c>
      <c r="G32" s="2"/>
    </row>
    <row r="33" spans="1:8" ht="35" customHeight="1" thickBot="1" x14ac:dyDescent="0.2">
      <c r="A33" s="10" t="s">
        <v>32</v>
      </c>
      <c r="B33" s="42">
        <f t="shared" si="3"/>
        <v>5.8823529411764705E-2</v>
      </c>
      <c r="C33" s="1">
        <v>1058.82</v>
      </c>
      <c r="D33" s="30">
        <v>0</v>
      </c>
      <c r="E33" s="77">
        <f t="shared" si="4"/>
        <v>-4235.28</v>
      </c>
      <c r="F33" s="60" t="s">
        <v>7</v>
      </c>
      <c r="G33" s="2"/>
    </row>
    <row r="34" spans="1:8" ht="35" customHeight="1" thickBot="1" x14ac:dyDescent="0.2">
      <c r="A34" s="10" t="s">
        <v>33</v>
      </c>
      <c r="B34" s="42">
        <f t="shared" si="3"/>
        <v>5.8823529411764705E-2</v>
      </c>
      <c r="C34" s="1">
        <v>1058.82</v>
      </c>
      <c r="D34" s="30">
        <v>0</v>
      </c>
      <c r="E34" s="77">
        <f t="shared" si="4"/>
        <v>-4235.28</v>
      </c>
      <c r="F34" s="60" t="s">
        <v>7</v>
      </c>
      <c r="G34" s="2"/>
    </row>
    <row r="35" spans="1:8" ht="35" customHeight="1" thickBot="1" x14ac:dyDescent="0.2">
      <c r="A35" s="10" t="s">
        <v>38</v>
      </c>
      <c r="B35" s="42">
        <f t="shared" si="3"/>
        <v>5.8823529411764705E-2</v>
      </c>
      <c r="C35" s="1">
        <v>1058.82</v>
      </c>
      <c r="D35" s="30">
        <v>0</v>
      </c>
      <c r="E35" s="77">
        <f t="shared" si="4"/>
        <v>-4235.28</v>
      </c>
      <c r="F35" s="60" t="s">
        <v>7</v>
      </c>
      <c r="G35" s="2"/>
    </row>
    <row r="36" spans="1:8" ht="35" customHeight="1" thickBot="1" x14ac:dyDescent="0.2">
      <c r="A36" s="10" t="s">
        <v>37</v>
      </c>
      <c r="B36" s="42">
        <f t="shared" si="3"/>
        <v>5.8823529411764705E-2</v>
      </c>
      <c r="C36" s="1">
        <v>1058.82</v>
      </c>
      <c r="D36" s="30">
        <v>0</v>
      </c>
      <c r="E36" s="77">
        <f t="shared" si="4"/>
        <v>-4235.28</v>
      </c>
      <c r="F36" s="60" t="s">
        <v>7</v>
      </c>
      <c r="G36" s="2"/>
    </row>
    <row r="37" spans="1:8" ht="35" customHeight="1" thickBot="1" x14ac:dyDescent="0.2">
      <c r="A37" s="10" t="s">
        <v>34</v>
      </c>
      <c r="B37" s="42">
        <f t="shared" si="3"/>
        <v>5.8823529411764705E-2</v>
      </c>
      <c r="C37" s="1">
        <v>1058.82</v>
      </c>
      <c r="D37" s="30">
        <v>0</v>
      </c>
      <c r="E37" s="77">
        <f>(0-C37)*4</f>
        <v>-4235.28</v>
      </c>
      <c r="F37" s="60" t="s">
        <v>7</v>
      </c>
      <c r="G37" s="17">
        <f>SUM(C21:C37)</f>
        <v>17999.939999999999</v>
      </c>
    </row>
    <row r="38" spans="1:8" ht="35" customHeight="1" thickBot="1" x14ac:dyDescent="0.2">
      <c r="A38" s="7"/>
      <c r="B38" s="11"/>
      <c r="C38" s="75"/>
      <c r="E38" s="76"/>
    </row>
    <row r="39" spans="1:8" ht="35" customHeight="1" thickBot="1" x14ac:dyDescent="0.2">
      <c r="A39" s="23" t="s">
        <v>8</v>
      </c>
      <c r="B39" s="6">
        <v>120000</v>
      </c>
      <c r="C39" s="18" t="s">
        <v>17</v>
      </c>
      <c r="D39" s="5"/>
      <c r="H39" s="4"/>
    </row>
    <row r="40" spans="1:8" ht="37" customHeight="1" x14ac:dyDescent="0.15">
      <c r="F40" s="5"/>
      <c r="G40" s="5"/>
    </row>
  </sheetData>
  <mergeCells count="5">
    <mergeCell ref="H28:J30"/>
    <mergeCell ref="A10:D10"/>
    <mergeCell ref="A1:D1"/>
    <mergeCell ref="A19:D19"/>
    <mergeCell ref="E19:F19"/>
  </mergeCells>
  <phoneticPr fontId="2" type="noConversion"/>
  <conditionalFormatting sqref="A2:D2">
    <cfRule type="colorScale" priority="5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A11:F11">
    <cfRule type="colorScale" priority="9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A20:G20">
    <cfRule type="colorScale" priority="1">
      <colorScale>
        <cfvo type="num" val="6927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3bbc45e1762022e22ca0153a50361aad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16b47c6a34ba05ee4c441637e1b8d82d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F10953-D48B-40FA-92D2-428186D91645}">
  <ds:schemaRefs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f047d7fe-b1de-4e15-9054-f2d28c5c4ec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83FE667-91F7-406B-9DC1-F86B8E5F8D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E91502-85C5-40EA-BCC1-326886537B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Waardemodel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>Saskia Roos</cp:lastModifiedBy>
  <dcterms:created xsi:type="dcterms:W3CDTF">2020-03-23T12:24:07Z</dcterms:created>
  <dcterms:modified xsi:type="dcterms:W3CDTF">2025-09-29T12:57:47Z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