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/Shared Documents/Aanbestedingen Victor/27925-2025 Planm- en contractonderh liftinst overig/Aanbestedingsdocumenten/Perceel 2 Hellingbanen/"/>
    </mc:Choice>
  </mc:AlternateContent>
  <xr:revisionPtr revIDLastSave="22" documentId="8_{9917C231-17B9-40EF-A03C-EBB214CA220C}" xr6:coauthVersionLast="47" xr6:coauthVersionMax="47" xr10:uidLastSave="{3A96630E-19C9-4352-AA87-E25B43E7F8CF}"/>
  <bookViews>
    <workbookView xWindow="15720" yWindow="17880" windowWidth="29040" windowHeight="15720" activeTab="2" xr2:uid="{00000000-000D-0000-FFFF-FFFF00000000}"/>
  </bookViews>
  <sheets>
    <sheet name="Samenvatting" sheetId="1" r:id="rId1"/>
    <sheet name="1 - 11126747 - Parkeergarage..." sheetId="2" r:id="rId2"/>
    <sheet name="2 - 11126748 - Parkeergarage..." sheetId="3" r:id="rId3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3" l="1"/>
  <c r="H47" i="3"/>
  <c r="J46" i="3"/>
  <c r="J45" i="3"/>
  <c r="J44" i="3"/>
  <c r="J43" i="3"/>
  <c r="I40" i="3"/>
  <c r="F4" i="3" s="1"/>
  <c r="I4" i="1" s="1"/>
  <c r="H40" i="3"/>
  <c r="F3" i="3" s="1"/>
  <c r="J39" i="3"/>
  <c r="J38" i="3"/>
  <c r="K38" i="3" s="1"/>
  <c r="J37" i="3"/>
  <c r="J36" i="3"/>
  <c r="J35" i="3"/>
  <c r="K35" i="3" s="1"/>
  <c r="J34" i="3"/>
  <c r="J33" i="3"/>
  <c r="J32" i="3"/>
  <c r="K32" i="3" s="1"/>
  <c r="J31" i="3"/>
  <c r="J30" i="3"/>
  <c r="K30" i="3" s="1"/>
  <c r="J29" i="3"/>
  <c r="K29" i="3" s="1"/>
  <c r="J28" i="3"/>
  <c r="J27" i="3"/>
  <c r="K27" i="3" s="1"/>
  <c r="J26" i="3"/>
  <c r="K26" i="3" s="1"/>
  <c r="J25" i="3"/>
  <c r="J24" i="3"/>
  <c r="J23" i="3"/>
  <c r="K23" i="3" s="1"/>
  <c r="J22" i="3"/>
  <c r="J21" i="3"/>
  <c r="J20" i="3"/>
  <c r="K20" i="3" s="1"/>
  <c r="J19" i="3"/>
  <c r="J18" i="3"/>
  <c r="J17" i="3"/>
  <c r="K17" i="3" s="1"/>
  <c r="J16" i="3"/>
  <c r="J15" i="3"/>
  <c r="K15" i="3" s="1"/>
  <c r="J14" i="3"/>
  <c r="K14" i="3" s="1"/>
  <c r="J13" i="3"/>
  <c r="J12" i="3"/>
  <c r="K12" i="3" s="1"/>
  <c r="I48" i="2"/>
  <c r="H48" i="2"/>
  <c r="J47" i="2"/>
  <c r="J46" i="2"/>
  <c r="J45" i="2"/>
  <c r="J44" i="2"/>
  <c r="I41" i="2"/>
  <c r="F4" i="2" s="1"/>
  <c r="I3" i="1" s="1"/>
  <c r="H41" i="2"/>
  <c r="F3" i="2" s="1"/>
  <c r="J40" i="2"/>
  <c r="K40" i="2" s="1"/>
  <c r="J39" i="2"/>
  <c r="K39" i="2" s="1"/>
  <c r="J38" i="2"/>
  <c r="J37" i="2"/>
  <c r="K37" i="2" s="1"/>
  <c r="J36" i="2"/>
  <c r="K36" i="2" s="1"/>
  <c r="J35" i="2"/>
  <c r="J34" i="2"/>
  <c r="K34" i="2" s="1"/>
  <c r="J33" i="2"/>
  <c r="K33" i="2" s="1"/>
  <c r="J32" i="2"/>
  <c r="J31" i="2"/>
  <c r="K31" i="2" s="1"/>
  <c r="J30" i="2"/>
  <c r="K30" i="2" s="1"/>
  <c r="J29" i="2"/>
  <c r="J28" i="2"/>
  <c r="K28" i="2" s="1"/>
  <c r="J27" i="2"/>
  <c r="K27" i="2" s="1"/>
  <c r="J26" i="2"/>
  <c r="J25" i="2"/>
  <c r="K25" i="2" s="1"/>
  <c r="J24" i="2"/>
  <c r="K24" i="2" s="1"/>
  <c r="J23" i="2"/>
  <c r="J22" i="2"/>
  <c r="K22" i="2" s="1"/>
  <c r="J21" i="2"/>
  <c r="K21" i="2" s="1"/>
  <c r="J20" i="2"/>
  <c r="J19" i="2"/>
  <c r="K19" i="2" s="1"/>
  <c r="J18" i="2"/>
  <c r="K18" i="2" s="1"/>
  <c r="J17" i="2"/>
  <c r="J16" i="2"/>
  <c r="K16" i="2" s="1"/>
  <c r="J15" i="2"/>
  <c r="K15" i="2" s="1"/>
  <c r="J14" i="2"/>
  <c r="J13" i="2"/>
  <c r="K13" i="2" s="1"/>
  <c r="J12" i="2"/>
  <c r="K12" i="2" s="1"/>
  <c r="J47" i="3" l="1"/>
  <c r="F5" i="3" s="1"/>
  <c r="J4" i="1" s="1"/>
  <c r="M39" i="3"/>
  <c r="M31" i="3"/>
  <c r="M18" i="3"/>
  <c r="M24" i="3"/>
  <c r="M25" i="3"/>
  <c r="K18" i="3"/>
  <c r="M33" i="3"/>
  <c r="M12" i="3"/>
  <c r="M19" i="3"/>
  <c r="K33" i="3"/>
  <c r="K39" i="3"/>
  <c r="K24" i="3"/>
  <c r="I5" i="1"/>
  <c r="M21" i="3"/>
  <c r="M28" i="3"/>
  <c r="K21" i="3"/>
  <c r="M36" i="3"/>
  <c r="J48" i="2"/>
  <c r="F5" i="2" s="1"/>
  <c r="J3" i="1" s="1"/>
  <c r="M15" i="3"/>
  <c r="M22" i="3"/>
  <c r="K36" i="3"/>
  <c r="M30" i="3"/>
  <c r="M37" i="3"/>
  <c r="M38" i="2"/>
  <c r="M20" i="2"/>
  <c r="M31" i="2"/>
  <c r="M25" i="2"/>
  <c r="M32" i="2"/>
  <c r="L39" i="3"/>
  <c r="L36" i="3"/>
  <c r="L33" i="3"/>
  <c r="L30" i="3"/>
  <c r="L27" i="3"/>
  <c r="L24" i="3"/>
  <c r="L21" i="3"/>
  <c r="L18" i="3"/>
  <c r="L15" i="3"/>
  <c r="L12" i="3"/>
  <c r="H4" i="1"/>
  <c r="M38" i="3"/>
  <c r="M35" i="3"/>
  <c r="M32" i="3"/>
  <c r="M29" i="3"/>
  <c r="M26" i="3"/>
  <c r="M23" i="3"/>
  <c r="M20" i="3"/>
  <c r="M17" i="3"/>
  <c r="M14" i="3"/>
  <c r="L38" i="3"/>
  <c r="L35" i="3"/>
  <c r="L32" i="3"/>
  <c r="L29" i="3"/>
  <c r="L26" i="3"/>
  <c r="L23" i="3"/>
  <c r="L20" i="3"/>
  <c r="L17" i="3"/>
  <c r="L14" i="3"/>
  <c r="L37" i="3"/>
  <c r="L34" i="3"/>
  <c r="L31" i="3"/>
  <c r="L28" i="3"/>
  <c r="L25" i="3"/>
  <c r="L22" i="3"/>
  <c r="L19" i="3"/>
  <c r="L16" i="3"/>
  <c r="L13" i="3"/>
  <c r="M28" i="2"/>
  <c r="M40" i="2"/>
  <c r="M23" i="2"/>
  <c r="M19" i="2"/>
  <c r="M26" i="2"/>
  <c r="M27" i="3"/>
  <c r="M34" i="3"/>
  <c r="M16" i="2"/>
  <c r="M17" i="2"/>
  <c r="M34" i="2"/>
  <c r="L40" i="2"/>
  <c r="L37" i="2"/>
  <c r="L34" i="2"/>
  <c r="L31" i="2"/>
  <c r="L28" i="2"/>
  <c r="L25" i="2"/>
  <c r="L22" i="2"/>
  <c r="L19" i="2"/>
  <c r="L16" i="2"/>
  <c r="L13" i="2"/>
  <c r="M39" i="2"/>
  <c r="M36" i="2"/>
  <c r="M33" i="2"/>
  <c r="M30" i="2"/>
  <c r="M27" i="2"/>
  <c r="M24" i="2"/>
  <c r="M21" i="2"/>
  <c r="M18" i="2"/>
  <c r="M15" i="2"/>
  <c r="M12" i="2"/>
  <c r="L39" i="2"/>
  <c r="L36" i="2"/>
  <c r="L33" i="2"/>
  <c r="L30" i="2"/>
  <c r="L27" i="2"/>
  <c r="L24" i="2"/>
  <c r="L21" i="2"/>
  <c r="L18" i="2"/>
  <c r="L15" i="2"/>
  <c r="L12" i="2"/>
  <c r="L38" i="2"/>
  <c r="L35" i="2"/>
  <c r="L32" i="2"/>
  <c r="L29" i="2"/>
  <c r="L26" i="2"/>
  <c r="L23" i="2"/>
  <c r="L20" i="2"/>
  <c r="L17" i="2"/>
  <c r="L14" i="2"/>
  <c r="H3" i="1"/>
  <c r="M13" i="3"/>
  <c r="M13" i="2"/>
  <c r="M35" i="2"/>
  <c r="M14" i="2"/>
  <c r="M29" i="2"/>
  <c r="M22" i="2"/>
  <c r="M37" i="2"/>
  <c r="M16" i="3"/>
  <c r="K14" i="2"/>
  <c r="K17" i="2"/>
  <c r="K20" i="2"/>
  <c r="K23" i="2"/>
  <c r="K26" i="2"/>
  <c r="K29" i="2"/>
  <c r="K32" i="2"/>
  <c r="K35" i="2"/>
  <c r="K38" i="2"/>
  <c r="K13" i="3"/>
  <c r="K16" i="3"/>
  <c r="K19" i="3"/>
  <c r="K22" i="3"/>
  <c r="K25" i="3"/>
  <c r="K28" i="3"/>
  <c r="K31" i="3"/>
  <c r="K34" i="3"/>
  <c r="K37" i="3"/>
  <c r="J41" i="2"/>
  <c r="J40" i="3"/>
  <c r="F6" i="3" l="1"/>
  <c r="K4" i="1" s="1"/>
  <c r="J5" i="1"/>
  <c r="F6" i="2"/>
  <c r="K3" i="1" s="1"/>
  <c r="H5" i="1"/>
  <c r="K40" i="3"/>
  <c r="L3" i="3" s="1"/>
  <c r="L4" i="1" s="1"/>
  <c r="K41" i="2"/>
  <c r="L3" i="2" s="1"/>
  <c r="L3" i="1" s="1"/>
  <c r="M40" i="3"/>
  <c r="L5" i="3" s="1"/>
  <c r="N4" i="1" s="1"/>
  <c r="M41" i="2"/>
  <c r="L5" i="2" s="1"/>
  <c r="N3" i="1" s="1"/>
  <c r="L41" i="2"/>
  <c r="L4" i="2" s="1"/>
  <c r="M3" i="1" s="1"/>
  <c r="L40" i="3"/>
  <c r="L4" i="3" s="1"/>
  <c r="M4" i="1" s="1"/>
  <c r="K5" i="1" l="1"/>
  <c r="L5" i="1"/>
  <c r="N5" i="1"/>
  <c r="M5" i="1"/>
</calcChain>
</file>

<file path=xl/sharedStrings.xml><?xml version="1.0" encoding="utf-8"?>
<sst xmlns="http://schemas.openxmlformats.org/spreadsheetml/2006/main" count="239" uniqueCount="116">
  <si>
    <t>Referentie:</t>
  </si>
  <si>
    <t>Planmatig onderhoud Hellingbanen</t>
  </si>
  <si>
    <t>KF Garantie maximaal baseren op:</t>
  </si>
  <si>
    <t>Jaar</t>
  </si>
  <si>
    <t>Complex</t>
  </si>
  <si>
    <t>Aanduiding</t>
  </si>
  <si>
    <t>Adres</t>
  </si>
  <si>
    <t>Plaats</t>
  </si>
  <si>
    <t>DLR nummer</t>
  </si>
  <si>
    <t>Installatie nummer</t>
  </si>
  <si>
    <t>Nummer KI</t>
  </si>
  <si>
    <t>Materiaalkosten</t>
  </si>
  <si>
    <t>Montagekosten</t>
  </si>
  <si>
    <t>Projectkosten</t>
  </si>
  <si>
    <t>Totaal</t>
  </si>
  <si>
    <t>Jaarkosten</t>
  </si>
  <si>
    <t>KF Levensduur</t>
  </si>
  <si>
    <t>KF Garantie</t>
  </si>
  <si>
    <t>Planjaar uitvoering</t>
  </si>
  <si>
    <t>8411008A</t>
  </si>
  <si>
    <t>Parkeergarage neergaand</t>
  </si>
  <si>
    <t>Noorderpoort 1</t>
  </si>
  <si>
    <t>Assen</t>
  </si>
  <si>
    <t>heba klsv 02</t>
  </si>
  <si>
    <t>2026-2027</t>
  </si>
  <si>
    <t>Parkeergarage Opgaand</t>
  </si>
  <si>
    <t>heba klsv 01</t>
  </si>
  <si>
    <t>Alle prijzen zijn exclusief BTW</t>
  </si>
  <si>
    <t>x</t>
  </si>
  <si>
    <t>Offerte</t>
  </si>
  <si>
    <t>Totale kosten</t>
  </si>
  <si>
    <t>Naam</t>
  </si>
  <si>
    <t>Totale</t>
  </si>
  <si>
    <t>Functie</t>
  </si>
  <si>
    <t>Datum</t>
  </si>
  <si>
    <t>Handtekening</t>
  </si>
  <si>
    <t>Totaal renovatie</t>
  </si>
  <si>
    <t>Installatienummer</t>
  </si>
  <si>
    <t>Nummer keurende instantie</t>
  </si>
  <si>
    <t>Verwijziging naar werkomschrijving</t>
  </si>
  <si>
    <t>Merk/Type</t>
  </si>
  <si>
    <t>Opmerking / toelichting</t>
  </si>
  <si>
    <t>Technische levensduur [jaar]</t>
  </si>
  <si>
    <t>Garantieperiode [jaar]</t>
  </si>
  <si>
    <t>Materiaalkosten [€]</t>
  </si>
  <si>
    <t>Montagekosten [€]</t>
  </si>
  <si>
    <t>Totaal [€]</t>
  </si>
  <si>
    <t>HB110</t>
  </si>
  <si>
    <t>Reviseren treden/paletten</t>
  </si>
  <si>
    <t>HB115</t>
  </si>
  <si>
    <t>Treden/palettengeleidingsblokken vervangen voor centreren</t>
  </si>
  <si>
    <t>HB125</t>
  </si>
  <si>
    <t>Vervangen van de treden/palettenketting</t>
  </si>
  <si>
    <t>HB170</t>
  </si>
  <si>
    <t>Reinigen vervuilde frameconstructie inwendig</t>
  </si>
  <si>
    <t>HB210</t>
  </si>
  <si>
    <t>Aandrijving tredenketting reviseren</t>
  </si>
  <si>
    <t>HB215</t>
  </si>
  <si>
    <t>Koppeling motor-machine vervangen</t>
  </si>
  <si>
    <t>HB220</t>
  </si>
  <si>
    <t>Olielekkage</t>
  </si>
  <si>
    <t>HB245</t>
  </si>
  <si>
    <t>Remvoering(en) of bandrem vervangen</t>
  </si>
  <si>
    <t>HB255</t>
  </si>
  <si>
    <t>Kettingaandrijving vervangen</t>
  </si>
  <si>
    <t>HB303</t>
  </si>
  <si>
    <t>Leuningband links vervangen</t>
  </si>
  <si>
    <t>HB306</t>
  </si>
  <si>
    <t>Leuningband rechts vervangen</t>
  </si>
  <si>
    <t>HB309</t>
  </si>
  <si>
    <t>Vervangen LB-inloopborstel/rubber links beneden</t>
  </si>
  <si>
    <t>HB318</t>
  </si>
  <si>
    <t>Vervangen LB-inloopborstel/rubber rechtsboven</t>
  </si>
  <si>
    <t>HB327</t>
  </si>
  <si>
    <t>Leuningbandgeleiding bocht linksboven</t>
  </si>
  <si>
    <t>HB330</t>
  </si>
  <si>
    <t>Leuningbandgeleiding bocht rechtsboven</t>
  </si>
  <si>
    <t>HB333</t>
  </si>
  <si>
    <t>Leuningbandomlooprollen linksbeneden</t>
  </si>
  <si>
    <t>HB336</t>
  </si>
  <si>
    <t>Leuningbandomlooprollen rechtsbeneden</t>
  </si>
  <si>
    <t>HB339</t>
  </si>
  <si>
    <t>Leuningbandomlooprollen linksboven</t>
  </si>
  <si>
    <t>HB342</t>
  </si>
  <si>
    <t>Leuningbandomlooprollen rechtsboven</t>
  </si>
  <si>
    <t>HB348</t>
  </si>
  <si>
    <t>Vervangen tussenas van leuningbandaandrijfketting</t>
  </si>
  <si>
    <t>HB351</t>
  </si>
  <si>
    <t>Draag- geleidingsrollen en inwendige geleidingen t.b.v. de leuningbanden</t>
  </si>
  <si>
    <t>HB372</t>
  </si>
  <si>
    <t>Leuningbandaandrijfwiel links vervangen</t>
  </si>
  <si>
    <t>HB375</t>
  </si>
  <si>
    <t>Leuningbandaandrijfwiel rechts vervangen</t>
  </si>
  <si>
    <t>HB378</t>
  </si>
  <si>
    <t>LB Drukrollenketting links vervangen</t>
  </si>
  <si>
    <t>HB381</t>
  </si>
  <si>
    <t>LB Drukrollenketting rechts vervangen</t>
  </si>
  <si>
    <t>HB410</t>
  </si>
  <si>
    <t>Vervangen hoofd- en hulprelais</t>
  </si>
  <si>
    <t>HB657</t>
  </si>
  <si>
    <t>Logboek vervangen</t>
  </si>
  <si>
    <t>HB660</t>
  </si>
  <si>
    <t>Afscherming: Hekjes aanleveren</t>
  </si>
  <si>
    <t>HB672</t>
  </si>
  <si>
    <t>Antistatische borstels vervangen</t>
  </si>
  <si>
    <t>Projectkosten (Bijvoorbeeld: Bijzondere Parkeerkosten, keuringskosten, asbestsaneringskosten, kosten voor precariorechten)</t>
  </si>
  <si>
    <t>Merk / Type / Onderaannemer</t>
  </si>
  <si>
    <t>Materiaal kosten [€]</t>
  </si>
  <si>
    <t>Montage kosten [€]</t>
  </si>
  <si>
    <t>Totaal Projectkosten</t>
  </si>
  <si>
    <t>HB225</t>
  </si>
  <si>
    <t>Vervangen van lagers</t>
  </si>
  <si>
    <t>HB475</t>
  </si>
  <si>
    <t>Sleutelschakelaar beneden</t>
  </si>
  <si>
    <t>HB651</t>
  </si>
  <si>
    <t>Oploopbeveiliging vervangen (boven) tussen de hellingbanen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</si>
</sst>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3]\ #,##0_-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4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201751"/>
        <bgColor rgb="FF000000"/>
      </patternFill>
    </fill>
    <fill>
      <patternFill patternType="solid">
        <fgColor rgb="FFDEE5F0"/>
        <bgColor rgb="FF000000"/>
      </patternFill>
    </fill>
    <fill>
      <patternFill patternType="solid">
        <fgColor rgb="FFBEC9E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0" fillId="0" borderId="0" xfId="0" applyNumberFormat="1"/>
    <xf numFmtId="164" fontId="2" fillId="2" borderId="0" xfId="0" applyNumberFormat="1" applyFont="1" applyFill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right"/>
    </xf>
    <xf numFmtId="0" fontId="0" fillId="5" borderId="1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6" borderId="0" xfId="0" applyFill="1" applyAlignment="1" applyProtection="1">
      <alignment horizontal="left"/>
      <protection locked="0"/>
    </xf>
    <xf numFmtId="164" fontId="3" fillId="2" borderId="0" xfId="0" applyNumberFormat="1" applyFont="1" applyFill="1"/>
    <xf numFmtId="164" fontId="0" fillId="4" borderId="0" xfId="0" applyNumberFormat="1" applyFill="1"/>
    <xf numFmtId="164" fontId="0" fillId="3" borderId="0" xfId="0" applyNumberForma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0" fillId="4" borderId="0" xfId="0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64" fontId="0" fillId="4" borderId="0" xfId="0" applyNumberFormat="1" applyFill="1" applyAlignment="1" applyProtection="1">
      <alignment horizontal="center" vertical="center"/>
      <protection locked="0"/>
    </xf>
    <xf numFmtId="164" fontId="0" fillId="3" borderId="0" xfId="0" applyNumberFormat="1" applyFill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0" fillId="3" borderId="0" xfId="0" applyFill="1" applyProtection="1">
      <protection locked="0"/>
    </xf>
    <xf numFmtId="164" fontId="4" fillId="7" borderId="0" xfId="0" applyNumberFormat="1" applyFont="1" applyFill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0" fillId="5" borderId="10" xfId="0" applyFill="1" applyBorder="1" applyProtection="1">
      <protection locked="0"/>
    </xf>
    <xf numFmtId="0" fontId="0" fillId="5" borderId="2" xfId="0" applyFill="1" applyBorder="1"/>
    <xf numFmtId="0" fontId="0" fillId="5" borderId="11" xfId="0" applyFill="1" applyBorder="1" applyProtection="1">
      <protection locked="0"/>
    </xf>
    <xf numFmtId="0" fontId="0" fillId="5" borderId="7" xfId="0" applyFill="1" applyBorder="1"/>
    <xf numFmtId="0" fontId="0" fillId="5" borderId="0" xfId="0" applyFill="1"/>
    <xf numFmtId="0" fontId="0" fillId="5" borderId="8" xfId="0" applyFill="1" applyBorder="1"/>
    <xf numFmtId="0" fontId="0" fillId="5" borderId="6" xfId="0" applyFill="1" applyBorder="1"/>
    <xf numFmtId="0" fontId="0" fillId="5" borderId="9" xfId="0" applyFill="1" applyBorder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left" wrapText="1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190500</xdr:rowOff>
    </xdr:from>
    <xdr:ext cx="2228850" cy="428625"/>
    <xdr:pic>
      <xdr:nvPicPr>
        <xdr:cNvPr id="3" name="logo" descr="logo">
          <a:extLst>
            <a:ext uri="{FF2B5EF4-FFF2-40B4-BE49-F238E27FC236}">
              <a16:creationId xmlns:a16="http://schemas.microsoft.com/office/drawing/2014/main" id="{F6C0C44D-DD9B-419D-9220-EA589517F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90500"/>
          <a:ext cx="2228850" cy="428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"/>
  <sheetViews>
    <sheetView zoomScaleNormal="100" workbookViewId="0">
      <selection activeCell="H3" sqref="H3"/>
    </sheetView>
  </sheetViews>
  <sheetFormatPr defaultRowHeight="15" x14ac:dyDescent="0.25"/>
  <cols>
    <col min="1" max="1" width="11.85546875" customWidth="1"/>
    <col min="2" max="2" width="25.140625" customWidth="1"/>
    <col min="3" max="3" width="16.85546875" customWidth="1"/>
    <col min="4" max="4" width="9.28515625" customWidth="1"/>
    <col min="5" max="5" width="15" customWidth="1"/>
    <col min="6" max="6" width="12.7109375" customWidth="1"/>
    <col min="7" max="7" width="15" customWidth="1"/>
    <col min="8" max="8" width="16" customWidth="1"/>
    <col min="9" max="11" width="15" customWidth="1"/>
    <col min="12" max="16" width="0" hidden="1" customWidth="1"/>
    <col min="17" max="17" width="18.5703125" customWidth="1"/>
  </cols>
  <sheetData>
    <row r="1" spans="1:17" ht="63" customHeight="1" x14ac:dyDescent="0.25">
      <c r="C1" s="49" t="s">
        <v>0</v>
      </c>
      <c r="D1" s="50" t="s">
        <v>1</v>
      </c>
      <c r="H1" s="55"/>
      <c r="I1" s="55"/>
      <c r="J1" s="55"/>
      <c r="K1" s="55"/>
      <c r="L1" s="54" t="s">
        <v>2</v>
      </c>
      <c r="M1" s="54"/>
      <c r="N1" s="3">
        <v>5</v>
      </c>
      <c r="O1" t="s">
        <v>3</v>
      </c>
      <c r="P1" s="4">
        <v>5</v>
      </c>
    </row>
    <row r="2" spans="1:17" ht="45.75" x14ac:dyDescent="0.3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12" t="s">
        <v>11</v>
      </c>
      <c r="I2" s="12" t="s">
        <v>12</v>
      </c>
      <c r="J2" s="12" t="s">
        <v>13</v>
      </c>
      <c r="K2" s="12" t="s">
        <v>14</v>
      </c>
      <c r="L2" s="12" t="s">
        <v>15</v>
      </c>
      <c r="M2" s="12" t="s">
        <v>16</v>
      </c>
      <c r="N2" s="12" t="s">
        <v>17</v>
      </c>
      <c r="P2" s="4">
        <v>8</v>
      </c>
      <c r="Q2" s="51" t="s">
        <v>18</v>
      </c>
    </row>
    <row r="3" spans="1:17" ht="15.75" x14ac:dyDescent="0.25">
      <c r="A3" s="15" t="s">
        <v>19</v>
      </c>
      <c r="B3" s="16" t="s">
        <v>20</v>
      </c>
      <c r="C3" s="16" t="s">
        <v>21</v>
      </c>
      <c r="D3" s="16" t="s">
        <v>22</v>
      </c>
      <c r="E3" s="16" t="s">
        <v>23</v>
      </c>
      <c r="F3" s="15">
        <v>11126747</v>
      </c>
      <c r="G3" s="15">
        <v>100319050</v>
      </c>
      <c r="H3" s="17">
        <f>'1 - 11126747 - Parkeergarage...'!$F3</f>
        <v>0</v>
      </c>
      <c r="I3" s="17">
        <f>'1 - 11126747 - Parkeergarage...'!$F4</f>
        <v>0</v>
      </c>
      <c r="J3" s="17">
        <f>'1 - 11126747 - Parkeergarage...'!$F5</f>
        <v>0</v>
      </c>
      <c r="K3" s="17">
        <f>'1 - 11126747 - Parkeergarage...'!$F6</f>
        <v>0</v>
      </c>
      <c r="L3" s="17">
        <f>'1 - 11126747 - Parkeergarage...'!$L3</f>
        <v>0</v>
      </c>
      <c r="M3" s="18">
        <f>'1 - 11126747 - Parkeergarage...'!$L4</f>
        <v>0</v>
      </c>
      <c r="N3" s="18">
        <f>'1 - 11126747 - Parkeergarage...'!$L5</f>
        <v>0</v>
      </c>
      <c r="P3" s="4">
        <v>10</v>
      </c>
      <c r="Q3" s="52" t="s">
        <v>24</v>
      </c>
    </row>
    <row r="4" spans="1:17" ht="15.75" x14ac:dyDescent="0.25">
      <c r="A4" s="19" t="s">
        <v>19</v>
      </c>
      <c r="B4" s="20" t="s">
        <v>25</v>
      </c>
      <c r="C4" s="20" t="s">
        <v>21</v>
      </c>
      <c r="D4" s="20" t="s">
        <v>22</v>
      </c>
      <c r="E4" s="20" t="s">
        <v>26</v>
      </c>
      <c r="F4" s="19">
        <v>11126748</v>
      </c>
      <c r="G4" s="19">
        <v>100319051</v>
      </c>
      <c r="H4" s="21">
        <f>'2 - 11126748 - Parkeergarage...'!$F3</f>
        <v>0</v>
      </c>
      <c r="I4" s="21">
        <f>'2 - 11126748 - Parkeergarage...'!$F4</f>
        <v>0</v>
      </c>
      <c r="J4" s="21">
        <f>'2 - 11126748 - Parkeergarage...'!$F5</f>
        <v>0</v>
      </c>
      <c r="K4" s="21">
        <f>'2 - 11126748 - Parkeergarage...'!$F6</f>
        <v>0</v>
      </c>
      <c r="L4" s="21">
        <f>'2 - 11126748 - Parkeergarage...'!$L3</f>
        <v>0</v>
      </c>
      <c r="M4" s="22">
        <f>'2 - 11126748 - Parkeergarage...'!$L4</f>
        <v>0</v>
      </c>
      <c r="N4" s="22">
        <f>'2 - 11126748 - Parkeergarage...'!$L5</f>
        <v>0</v>
      </c>
      <c r="P4" s="4">
        <v>12</v>
      </c>
      <c r="Q4" s="53" t="s">
        <v>24</v>
      </c>
    </row>
    <row r="5" spans="1:17" ht="18.75" x14ac:dyDescent="0.3">
      <c r="A5" s="11"/>
      <c r="B5" s="5"/>
      <c r="C5" s="5"/>
      <c r="D5" s="5"/>
      <c r="E5" s="5"/>
      <c r="F5" s="11"/>
      <c r="G5" s="11"/>
      <c r="H5" s="13">
        <f t="shared" ref="H5:N5" si="0">SUM(H3:H4)</f>
        <v>0</v>
      </c>
      <c r="I5" s="13">
        <f t="shared" si="0"/>
        <v>0</v>
      </c>
      <c r="J5" s="13">
        <f t="shared" si="0"/>
        <v>0</v>
      </c>
      <c r="K5" s="48">
        <f t="shared" si="0"/>
        <v>0</v>
      </c>
      <c r="L5" s="13">
        <f t="shared" si="0"/>
        <v>0</v>
      </c>
      <c r="M5" s="14">
        <f t="shared" si="0"/>
        <v>0</v>
      </c>
      <c r="N5" s="14">
        <f t="shared" si="0"/>
        <v>0</v>
      </c>
      <c r="P5" s="4">
        <v>15</v>
      </c>
    </row>
    <row r="7" spans="1:17" x14ac:dyDescent="0.25">
      <c r="A7" s="1" t="s">
        <v>27</v>
      </c>
    </row>
    <row r="9" spans="1:17" x14ac:dyDescent="0.25">
      <c r="A9" t="s">
        <v>28</v>
      </c>
    </row>
  </sheetData>
  <mergeCells count="2">
    <mergeCell ref="L1:M1"/>
    <mergeCell ref="H1:K1"/>
  </mergeCells>
  <dataValidations count="1">
    <dataValidation type="list" sqref="N1" xr:uid="{00000000-0002-0000-0000-000000000000}">
      <formula1>P1:P5</formula1>
    </dataValidation>
  </dataValidations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workbookViewId="0">
      <selection activeCell="J18" sqref="J18"/>
    </sheetView>
  </sheetViews>
  <sheetFormatPr defaultRowHeight="15" x14ac:dyDescent="0.25"/>
  <cols>
    <col min="1" max="1" width="15" customWidth="1"/>
    <col min="2" max="2" width="20" customWidth="1"/>
    <col min="3" max="3" width="30" customWidth="1"/>
    <col min="4" max="5" width="20" customWidth="1"/>
    <col min="6" max="9" width="15" customWidth="1"/>
    <col min="10" max="10" width="20" customWidth="1"/>
    <col min="11" max="13" width="9.140625" hidden="1"/>
  </cols>
  <sheetData>
    <row r="1" spans="1:13" ht="63" customHeight="1" x14ac:dyDescent="0.25"/>
    <row r="2" spans="1:13" x14ac:dyDescent="0.25">
      <c r="B2" s="23" t="s">
        <v>29</v>
      </c>
      <c r="C2" s="28"/>
      <c r="E2" s="6" t="s">
        <v>30</v>
      </c>
      <c r="F2" s="29"/>
      <c r="H2" s="24" t="s">
        <v>31</v>
      </c>
      <c r="I2" s="56"/>
      <c r="J2" s="57"/>
      <c r="K2" t="s">
        <v>32</v>
      </c>
    </row>
    <row r="3" spans="1:13" x14ac:dyDescent="0.25">
      <c r="B3" s="2" t="s">
        <v>4</v>
      </c>
      <c r="C3" s="10" t="s">
        <v>19</v>
      </c>
      <c r="E3" s="20" t="s">
        <v>11</v>
      </c>
      <c r="F3" s="30">
        <f>H41</f>
        <v>0</v>
      </c>
      <c r="H3" s="24" t="s">
        <v>33</v>
      </c>
      <c r="I3" s="56"/>
      <c r="J3" s="57"/>
      <c r="K3" t="s">
        <v>15</v>
      </c>
      <c r="L3" s="8">
        <f>K41</f>
        <v>0</v>
      </c>
    </row>
    <row r="4" spans="1:13" x14ac:dyDescent="0.25">
      <c r="B4" s="2" t="s">
        <v>6</v>
      </c>
      <c r="C4" s="10" t="s">
        <v>21</v>
      </c>
      <c r="E4" s="16" t="s">
        <v>12</v>
      </c>
      <c r="F4" s="31">
        <f>I41</f>
        <v>0</v>
      </c>
      <c r="H4" s="24" t="s">
        <v>34</v>
      </c>
      <c r="I4" s="56"/>
      <c r="J4" s="57"/>
      <c r="K4" t="s">
        <v>16</v>
      </c>
      <c r="L4">
        <f>L41</f>
        <v>0</v>
      </c>
    </row>
    <row r="5" spans="1:13" x14ac:dyDescent="0.25">
      <c r="B5" s="2" t="s">
        <v>7</v>
      </c>
      <c r="C5" s="10" t="s">
        <v>22</v>
      </c>
      <c r="E5" s="20" t="s">
        <v>13</v>
      </c>
      <c r="F5" s="30">
        <f>J48</f>
        <v>0</v>
      </c>
      <c r="H5" s="25" t="s">
        <v>35</v>
      </c>
      <c r="I5" s="58"/>
      <c r="J5" s="59"/>
      <c r="K5" t="s">
        <v>17</v>
      </c>
      <c r="L5">
        <f>M41</f>
        <v>0</v>
      </c>
    </row>
    <row r="6" spans="1:13" x14ac:dyDescent="0.25">
      <c r="B6" s="2" t="s">
        <v>8</v>
      </c>
      <c r="C6" s="10" t="s">
        <v>23</v>
      </c>
      <c r="E6" s="5" t="s">
        <v>36</v>
      </c>
      <c r="F6" s="9">
        <f>SUM(F3:F5)</f>
        <v>0</v>
      </c>
      <c r="H6" s="26"/>
      <c r="I6" s="60"/>
      <c r="J6" s="61"/>
    </row>
    <row r="7" spans="1:13" x14ac:dyDescent="0.25">
      <c r="B7" s="2" t="s">
        <v>5</v>
      </c>
      <c r="C7" s="10" t="s">
        <v>20</v>
      </c>
      <c r="F7" s="8"/>
      <c r="H7" s="26"/>
      <c r="I7" s="60"/>
      <c r="J7" s="61"/>
    </row>
    <row r="8" spans="1:13" x14ac:dyDescent="0.25">
      <c r="B8" s="2" t="s">
        <v>37</v>
      </c>
      <c r="C8" s="10">
        <v>11126747</v>
      </c>
      <c r="H8" s="27"/>
      <c r="I8" s="62"/>
      <c r="J8" s="63"/>
    </row>
    <row r="9" spans="1:13" x14ac:dyDescent="0.25">
      <c r="B9" s="2" t="s">
        <v>38</v>
      </c>
      <c r="C9" s="10">
        <v>100319050</v>
      </c>
    </row>
    <row r="10" spans="1:13" x14ac:dyDescent="0.25">
      <c r="B10" s="2"/>
      <c r="C10" s="10"/>
    </row>
    <row r="11" spans="1:13" ht="45" x14ac:dyDescent="0.25">
      <c r="A11" s="64" t="s">
        <v>39</v>
      </c>
      <c r="B11" s="65"/>
      <c r="C11" s="66"/>
      <c r="D11" s="33" t="s">
        <v>40</v>
      </c>
      <c r="E11" s="33" t="s">
        <v>41</v>
      </c>
      <c r="F11" s="35" t="s">
        <v>42</v>
      </c>
      <c r="G11" s="35" t="s">
        <v>43</v>
      </c>
      <c r="H11" s="35" t="s">
        <v>44</v>
      </c>
      <c r="I11" s="35" t="s">
        <v>45</v>
      </c>
      <c r="J11" s="35" t="s">
        <v>46</v>
      </c>
      <c r="K11" s="34" t="s">
        <v>15</v>
      </c>
      <c r="L11" s="34" t="s">
        <v>16</v>
      </c>
      <c r="M11" s="34" t="s">
        <v>17</v>
      </c>
    </row>
    <row r="12" spans="1:13" x14ac:dyDescent="0.25">
      <c r="A12" s="20" t="s">
        <v>47</v>
      </c>
      <c r="B12" s="20" t="s">
        <v>48</v>
      </c>
      <c r="C12" s="20"/>
      <c r="D12" s="40"/>
      <c r="E12" s="40"/>
      <c r="F12" s="42"/>
      <c r="G12" s="42"/>
      <c r="H12" s="44"/>
      <c r="I12" s="44"/>
      <c r="J12" s="37">
        <f t="shared" ref="J12:J40" si="0">H12+I12</f>
        <v>0</v>
      </c>
      <c r="K12" s="8" t="str">
        <f t="shared" ref="K12:K40" si="1">IFERROR(J12/F12,"")</f>
        <v/>
      </c>
      <c r="L12" t="str">
        <f t="shared" ref="L12:L40" si="2">IFERROR(ROUND(100*F12*(H12/$F$3),0),"")</f>
        <v/>
      </c>
      <c r="M12" t="str">
        <f>IFERROR(ROUND(100*IF(G12&lt;Samenvatting!$N$1,G12,Samenvatting!$N$1)*(J12/($F$3+$F$4)),0),"")</f>
        <v/>
      </c>
    </row>
    <row r="13" spans="1:13" x14ac:dyDescent="0.25">
      <c r="A13" s="16" t="s">
        <v>49</v>
      </c>
      <c r="B13" s="16" t="s">
        <v>50</v>
      </c>
      <c r="C13" s="16"/>
      <c r="D13" s="41"/>
      <c r="E13" s="41"/>
      <c r="F13" s="43"/>
      <c r="G13" s="43"/>
      <c r="H13" s="45"/>
      <c r="I13" s="45"/>
      <c r="J13" s="38">
        <f t="shared" si="0"/>
        <v>0</v>
      </c>
      <c r="K13" s="8" t="str">
        <f t="shared" si="1"/>
        <v/>
      </c>
      <c r="L13" t="str">
        <f t="shared" si="2"/>
        <v/>
      </c>
      <c r="M13" t="str">
        <f>IFERROR(ROUND(100*IF(G13&lt;Samenvatting!$N$1,G13,Samenvatting!$N$1)*(J13/($F$3+$F$4)),0),"")</f>
        <v/>
      </c>
    </row>
    <row r="14" spans="1:13" x14ac:dyDescent="0.25">
      <c r="A14" s="20" t="s">
        <v>51</v>
      </c>
      <c r="B14" s="20" t="s">
        <v>52</v>
      </c>
      <c r="C14" s="20"/>
      <c r="D14" s="40"/>
      <c r="E14" s="40"/>
      <c r="F14" s="42"/>
      <c r="G14" s="42"/>
      <c r="H14" s="44"/>
      <c r="I14" s="44"/>
      <c r="J14" s="37">
        <f t="shared" si="0"/>
        <v>0</v>
      </c>
      <c r="K14" s="8" t="str">
        <f t="shared" si="1"/>
        <v/>
      </c>
      <c r="L14" t="str">
        <f t="shared" si="2"/>
        <v/>
      </c>
      <c r="M14" t="str">
        <f>IFERROR(ROUND(100*IF(G14&lt;Samenvatting!$N$1,G14,Samenvatting!$N$1)*(J14/($F$3+$F$4)),0),"")</f>
        <v/>
      </c>
    </row>
    <row r="15" spans="1:13" x14ac:dyDescent="0.25">
      <c r="A15" s="16" t="s">
        <v>53</v>
      </c>
      <c r="B15" s="16" t="s">
        <v>54</v>
      </c>
      <c r="C15" s="16"/>
      <c r="D15" s="41"/>
      <c r="E15" s="41"/>
      <c r="F15" s="43"/>
      <c r="G15" s="43"/>
      <c r="H15" s="45"/>
      <c r="I15" s="45"/>
      <c r="J15" s="38">
        <f t="shared" si="0"/>
        <v>0</v>
      </c>
      <c r="K15" s="8" t="str">
        <f t="shared" si="1"/>
        <v/>
      </c>
      <c r="L15" t="str">
        <f t="shared" si="2"/>
        <v/>
      </c>
      <c r="M15" t="str">
        <f>IFERROR(ROUND(100*IF(G15&lt;Samenvatting!$N$1,G15,Samenvatting!$N$1)*(J15/($F$3+$F$4)),0),"")</f>
        <v/>
      </c>
    </row>
    <row r="16" spans="1:13" x14ac:dyDescent="0.25">
      <c r="A16" s="20" t="s">
        <v>55</v>
      </c>
      <c r="B16" s="20" t="s">
        <v>56</v>
      </c>
      <c r="C16" s="20"/>
      <c r="D16" s="40"/>
      <c r="E16" s="40"/>
      <c r="F16" s="42"/>
      <c r="G16" s="42"/>
      <c r="H16" s="44"/>
      <c r="I16" s="44"/>
      <c r="J16" s="37">
        <f t="shared" si="0"/>
        <v>0</v>
      </c>
      <c r="K16" s="8" t="str">
        <f t="shared" si="1"/>
        <v/>
      </c>
      <c r="L16" t="str">
        <f t="shared" si="2"/>
        <v/>
      </c>
      <c r="M16" t="str">
        <f>IFERROR(ROUND(100*IF(G16&lt;Samenvatting!$N$1,G16,Samenvatting!$N$1)*(J16/($F$3+$F$4)),0),"")</f>
        <v/>
      </c>
    </row>
    <row r="17" spans="1:13" x14ac:dyDescent="0.25">
      <c r="A17" s="16" t="s">
        <v>57</v>
      </c>
      <c r="B17" s="16" t="s">
        <v>58</v>
      </c>
      <c r="C17" s="16"/>
      <c r="D17" s="41"/>
      <c r="E17" s="41"/>
      <c r="F17" s="43"/>
      <c r="G17" s="43"/>
      <c r="H17" s="45"/>
      <c r="I17" s="45"/>
      <c r="J17" s="38">
        <f t="shared" si="0"/>
        <v>0</v>
      </c>
      <c r="K17" s="8" t="str">
        <f t="shared" si="1"/>
        <v/>
      </c>
      <c r="L17" t="str">
        <f t="shared" si="2"/>
        <v/>
      </c>
      <c r="M17" t="str">
        <f>IFERROR(ROUND(100*IF(G17&lt;Samenvatting!$N$1,G17,Samenvatting!$N$1)*(J17/($F$3+$F$4)),0),"")</f>
        <v/>
      </c>
    </row>
    <row r="18" spans="1:13" x14ac:dyDescent="0.25">
      <c r="A18" s="20" t="s">
        <v>59</v>
      </c>
      <c r="B18" s="20" t="s">
        <v>60</v>
      </c>
      <c r="C18" s="20"/>
      <c r="D18" s="40"/>
      <c r="E18" s="40"/>
      <c r="F18" s="42"/>
      <c r="G18" s="42"/>
      <c r="H18" s="44"/>
      <c r="I18" s="44"/>
      <c r="J18" s="37">
        <f t="shared" si="0"/>
        <v>0</v>
      </c>
      <c r="K18" s="8" t="str">
        <f t="shared" si="1"/>
        <v/>
      </c>
      <c r="L18" t="str">
        <f t="shared" si="2"/>
        <v/>
      </c>
      <c r="M18" t="str">
        <f>IFERROR(ROUND(100*IF(G18&lt;Samenvatting!$N$1,G18,Samenvatting!$N$1)*(J18/($F$3+$F$4)),0),"")</f>
        <v/>
      </c>
    </row>
    <row r="19" spans="1:13" x14ac:dyDescent="0.25">
      <c r="A19" s="16" t="s">
        <v>61</v>
      </c>
      <c r="B19" s="16" t="s">
        <v>62</v>
      </c>
      <c r="C19" s="16"/>
      <c r="D19" s="41"/>
      <c r="E19" s="41"/>
      <c r="F19" s="43"/>
      <c r="G19" s="43"/>
      <c r="H19" s="45"/>
      <c r="I19" s="45"/>
      <c r="J19" s="38">
        <f t="shared" si="0"/>
        <v>0</v>
      </c>
      <c r="K19" s="8" t="str">
        <f t="shared" si="1"/>
        <v/>
      </c>
      <c r="L19" t="str">
        <f t="shared" si="2"/>
        <v/>
      </c>
      <c r="M19" t="str">
        <f>IFERROR(ROUND(100*IF(G19&lt;Samenvatting!$N$1,G19,Samenvatting!$N$1)*(J19/($F$3+$F$4)),0),"")</f>
        <v/>
      </c>
    </row>
    <row r="20" spans="1:13" x14ac:dyDescent="0.25">
      <c r="A20" s="20" t="s">
        <v>63</v>
      </c>
      <c r="B20" s="20" t="s">
        <v>64</v>
      </c>
      <c r="C20" s="20"/>
      <c r="D20" s="40"/>
      <c r="E20" s="40"/>
      <c r="F20" s="42"/>
      <c r="G20" s="42"/>
      <c r="H20" s="44"/>
      <c r="I20" s="44"/>
      <c r="J20" s="37">
        <f t="shared" si="0"/>
        <v>0</v>
      </c>
      <c r="K20" s="8" t="str">
        <f t="shared" si="1"/>
        <v/>
      </c>
      <c r="L20" t="str">
        <f t="shared" si="2"/>
        <v/>
      </c>
      <c r="M20" t="str">
        <f>IFERROR(ROUND(100*IF(G20&lt;Samenvatting!$N$1,G20,Samenvatting!$N$1)*(J20/($F$3+$F$4)),0),"")</f>
        <v/>
      </c>
    </row>
    <row r="21" spans="1:13" x14ac:dyDescent="0.25">
      <c r="A21" s="16" t="s">
        <v>65</v>
      </c>
      <c r="B21" s="16" t="s">
        <v>66</v>
      </c>
      <c r="C21" s="16"/>
      <c r="D21" s="41"/>
      <c r="E21" s="41"/>
      <c r="F21" s="43"/>
      <c r="G21" s="43"/>
      <c r="H21" s="45"/>
      <c r="I21" s="45"/>
      <c r="J21" s="38">
        <f t="shared" si="0"/>
        <v>0</v>
      </c>
      <c r="K21" s="8" t="str">
        <f t="shared" si="1"/>
        <v/>
      </c>
      <c r="L21" t="str">
        <f t="shared" si="2"/>
        <v/>
      </c>
      <c r="M21" t="str">
        <f>IFERROR(ROUND(100*IF(G21&lt;Samenvatting!$N$1,G21,Samenvatting!$N$1)*(J21/($F$3+$F$4)),0),"")</f>
        <v/>
      </c>
    </row>
    <row r="22" spans="1:13" x14ac:dyDescent="0.25">
      <c r="A22" s="20" t="s">
        <v>67</v>
      </c>
      <c r="B22" s="20" t="s">
        <v>68</v>
      </c>
      <c r="C22" s="20"/>
      <c r="D22" s="40"/>
      <c r="E22" s="40"/>
      <c r="F22" s="42"/>
      <c r="G22" s="42"/>
      <c r="H22" s="44"/>
      <c r="I22" s="44"/>
      <c r="J22" s="37">
        <f t="shared" si="0"/>
        <v>0</v>
      </c>
      <c r="K22" s="8" t="str">
        <f t="shared" si="1"/>
        <v/>
      </c>
      <c r="L22" t="str">
        <f t="shared" si="2"/>
        <v/>
      </c>
      <c r="M22" t="str">
        <f>IFERROR(ROUND(100*IF(G22&lt;Samenvatting!$N$1,G22,Samenvatting!$N$1)*(J22/($F$3+$F$4)),0),"")</f>
        <v/>
      </c>
    </row>
    <row r="23" spans="1:13" x14ac:dyDescent="0.25">
      <c r="A23" s="16" t="s">
        <v>69</v>
      </c>
      <c r="B23" s="16" t="s">
        <v>70</v>
      </c>
      <c r="C23" s="16"/>
      <c r="D23" s="41"/>
      <c r="E23" s="41"/>
      <c r="F23" s="43"/>
      <c r="G23" s="43"/>
      <c r="H23" s="45"/>
      <c r="I23" s="45"/>
      <c r="J23" s="38">
        <f t="shared" si="0"/>
        <v>0</v>
      </c>
      <c r="K23" s="8" t="str">
        <f t="shared" si="1"/>
        <v/>
      </c>
      <c r="L23" t="str">
        <f t="shared" si="2"/>
        <v/>
      </c>
      <c r="M23" t="str">
        <f>IFERROR(ROUND(100*IF(G23&lt;Samenvatting!$N$1,G23,Samenvatting!$N$1)*(J23/($F$3+$F$4)),0),"")</f>
        <v/>
      </c>
    </row>
    <row r="24" spans="1:13" x14ac:dyDescent="0.25">
      <c r="A24" s="20" t="s">
        <v>71</v>
      </c>
      <c r="B24" s="20" t="s">
        <v>72</v>
      </c>
      <c r="C24" s="20"/>
      <c r="D24" s="40"/>
      <c r="E24" s="40"/>
      <c r="F24" s="42"/>
      <c r="G24" s="42"/>
      <c r="H24" s="44"/>
      <c r="I24" s="44"/>
      <c r="J24" s="37">
        <f t="shared" si="0"/>
        <v>0</v>
      </c>
      <c r="K24" s="8" t="str">
        <f t="shared" si="1"/>
        <v/>
      </c>
      <c r="L24" t="str">
        <f t="shared" si="2"/>
        <v/>
      </c>
      <c r="M24" t="str">
        <f>IFERROR(ROUND(100*IF(G24&lt;Samenvatting!$N$1,G24,Samenvatting!$N$1)*(J24/($F$3+$F$4)),0),"")</f>
        <v/>
      </c>
    </row>
    <row r="25" spans="1:13" x14ac:dyDescent="0.25">
      <c r="A25" s="16" t="s">
        <v>73</v>
      </c>
      <c r="B25" s="16" t="s">
        <v>74</v>
      </c>
      <c r="C25" s="16"/>
      <c r="D25" s="41"/>
      <c r="E25" s="41"/>
      <c r="F25" s="43"/>
      <c r="G25" s="43"/>
      <c r="H25" s="45"/>
      <c r="I25" s="45"/>
      <c r="J25" s="38">
        <f t="shared" si="0"/>
        <v>0</v>
      </c>
      <c r="K25" s="8" t="str">
        <f t="shared" si="1"/>
        <v/>
      </c>
      <c r="L25" t="str">
        <f t="shared" si="2"/>
        <v/>
      </c>
      <c r="M25" t="str">
        <f>IFERROR(ROUND(100*IF(G25&lt;Samenvatting!$N$1,G25,Samenvatting!$N$1)*(J25/($F$3+$F$4)),0),"")</f>
        <v/>
      </c>
    </row>
    <row r="26" spans="1:13" x14ac:dyDescent="0.25">
      <c r="A26" s="20" t="s">
        <v>75</v>
      </c>
      <c r="B26" s="20" t="s">
        <v>76</v>
      </c>
      <c r="C26" s="20"/>
      <c r="D26" s="40"/>
      <c r="E26" s="40"/>
      <c r="F26" s="42"/>
      <c r="G26" s="42"/>
      <c r="H26" s="44"/>
      <c r="I26" s="44"/>
      <c r="J26" s="37">
        <f t="shared" si="0"/>
        <v>0</v>
      </c>
      <c r="K26" s="8" t="str">
        <f t="shared" si="1"/>
        <v/>
      </c>
      <c r="L26" t="str">
        <f t="shared" si="2"/>
        <v/>
      </c>
      <c r="M26" t="str">
        <f>IFERROR(ROUND(100*IF(G26&lt;Samenvatting!$N$1,G26,Samenvatting!$N$1)*(J26/($F$3+$F$4)),0),"")</f>
        <v/>
      </c>
    </row>
    <row r="27" spans="1:13" x14ac:dyDescent="0.25">
      <c r="A27" s="16" t="s">
        <v>77</v>
      </c>
      <c r="B27" s="16" t="s">
        <v>78</v>
      </c>
      <c r="C27" s="16"/>
      <c r="D27" s="41"/>
      <c r="E27" s="41"/>
      <c r="F27" s="43"/>
      <c r="G27" s="43"/>
      <c r="H27" s="45"/>
      <c r="I27" s="45"/>
      <c r="J27" s="38">
        <f t="shared" si="0"/>
        <v>0</v>
      </c>
      <c r="K27" s="8" t="str">
        <f t="shared" si="1"/>
        <v/>
      </c>
      <c r="L27" t="str">
        <f t="shared" si="2"/>
        <v/>
      </c>
      <c r="M27" t="str">
        <f>IFERROR(ROUND(100*IF(G27&lt;Samenvatting!$N$1,G27,Samenvatting!$N$1)*(J27/($F$3+$F$4)),0),"")</f>
        <v/>
      </c>
    </row>
    <row r="28" spans="1:13" x14ac:dyDescent="0.25">
      <c r="A28" s="20" t="s">
        <v>79</v>
      </c>
      <c r="B28" s="20" t="s">
        <v>80</v>
      </c>
      <c r="C28" s="20"/>
      <c r="D28" s="40"/>
      <c r="E28" s="40"/>
      <c r="F28" s="42"/>
      <c r="G28" s="42"/>
      <c r="H28" s="44"/>
      <c r="I28" s="44"/>
      <c r="J28" s="37">
        <f t="shared" si="0"/>
        <v>0</v>
      </c>
      <c r="K28" s="8" t="str">
        <f t="shared" si="1"/>
        <v/>
      </c>
      <c r="L28" t="str">
        <f t="shared" si="2"/>
        <v/>
      </c>
      <c r="M28" t="str">
        <f>IFERROR(ROUND(100*IF(G28&lt;Samenvatting!$N$1,G28,Samenvatting!$N$1)*(J28/($F$3+$F$4)),0),"")</f>
        <v/>
      </c>
    </row>
    <row r="29" spans="1:13" x14ac:dyDescent="0.25">
      <c r="A29" s="16" t="s">
        <v>81</v>
      </c>
      <c r="B29" s="16" t="s">
        <v>82</v>
      </c>
      <c r="C29" s="16"/>
      <c r="D29" s="41"/>
      <c r="E29" s="41"/>
      <c r="F29" s="43"/>
      <c r="G29" s="43"/>
      <c r="H29" s="45"/>
      <c r="I29" s="45"/>
      <c r="J29" s="38">
        <f t="shared" si="0"/>
        <v>0</v>
      </c>
      <c r="K29" s="8" t="str">
        <f t="shared" si="1"/>
        <v/>
      </c>
      <c r="L29" t="str">
        <f t="shared" si="2"/>
        <v/>
      </c>
      <c r="M29" t="str">
        <f>IFERROR(ROUND(100*IF(G29&lt;Samenvatting!$N$1,G29,Samenvatting!$N$1)*(J29/($F$3+$F$4)),0),"")</f>
        <v/>
      </c>
    </row>
    <row r="30" spans="1:13" x14ac:dyDescent="0.25">
      <c r="A30" s="20" t="s">
        <v>83</v>
      </c>
      <c r="B30" s="20" t="s">
        <v>84</v>
      </c>
      <c r="C30" s="20"/>
      <c r="D30" s="40"/>
      <c r="E30" s="40"/>
      <c r="F30" s="42"/>
      <c r="G30" s="42"/>
      <c r="H30" s="44"/>
      <c r="I30" s="44"/>
      <c r="J30" s="37">
        <f t="shared" si="0"/>
        <v>0</v>
      </c>
      <c r="K30" s="8" t="str">
        <f t="shared" si="1"/>
        <v/>
      </c>
      <c r="L30" t="str">
        <f t="shared" si="2"/>
        <v/>
      </c>
      <c r="M30" t="str">
        <f>IFERROR(ROUND(100*IF(G30&lt;Samenvatting!$N$1,G30,Samenvatting!$N$1)*(J30/($F$3+$F$4)),0),"")</f>
        <v/>
      </c>
    </row>
    <row r="31" spans="1:13" x14ac:dyDescent="0.25">
      <c r="A31" s="16" t="s">
        <v>85</v>
      </c>
      <c r="B31" s="16" t="s">
        <v>86</v>
      </c>
      <c r="C31" s="16"/>
      <c r="D31" s="41"/>
      <c r="E31" s="41"/>
      <c r="F31" s="43"/>
      <c r="G31" s="43"/>
      <c r="H31" s="45"/>
      <c r="I31" s="45"/>
      <c r="J31" s="38">
        <f t="shared" si="0"/>
        <v>0</v>
      </c>
      <c r="K31" s="8" t="str">
        <f t="shared" si="1"/>
        <v/>
      </c>
      <c r="L31" t="str">
        <f t="shared" si="2"/>
        <v/>
      </c>
      <c r="M31" t="str">
        <f>IFERROR(ROUND(100*IF(G31&lt;Samenvatting!$N$1,G31,Samenvatting!$N$1)*(J31/($F$3+$F$4)),0),"")</f>
        <v/>
      </c>
    </row>
    <row r="32" spans="1:13" x14ac:dyDescent="0.25">
      <c r="A32" s="20" t="s">
        <v>87</v>
      </c>
      <c r="B32" s="20" t="s">
        <v>88</v>
      </c>
      <c r="C32" s="20"/>
      <c r="D32" s="40"/>
      <c r="E32" s="40"/>
      <c r="F32" s="42"/>
      <c r="G32" s="42"/>
      <c r="H32" s="44"/>
      <c r="I32" s="44"/>
      <c r="J32" s="37">
        <f t="shared" si="0"/>
        <v>0</v>
      </c>
      <c r="K32" s="8" t="str">
        <f t="shared" si="1"/>
        <v/>
      </c>
      <c r="L32" t="str">
        <f t="shared" si="2"/>
        <v/>
      </c>
      <c r="M32" t="str">
        <f>IFERROR(ROUND(100*IF(G32&lt;Samenvatting!$N$1,G32,Samenvatting!$N$1)*(J32/($F$3+$F$4)),0),"")</f>
        <v/>
      </c>
    </row>
    <row r="33" spans="1:13" x14ac:dyDescent="0.25">
      <c r="A33" s="16" t="s">
        <v>89</v>
      </c>
      <c r="B33" s="16" t="s">
        <v>90</v>
      </c>
      <c r="C33" s="16"/>
      <c r="D33" s="41"/>
      <c r="E33" s="41"/>
      <c r="F33" s="43"/>
      <c r="G33" s="43"/>
      <c r="H33" s="45"/>
      <c r="I33" s="45"/>
      <c r="J33" s="38">
        <f t="shared" si="0"/>
        <v>0</v>
      </c>
      <c r="K33" s="8" t="str">
        <f t="shared" si="1"/>
        <v/>
      </c>
      <c r="L33" t="str">
        <f t="shared" si="2"/>
        <v/>
      </c>
      <c r="M33" t="str">
        <f>IFERROR(ROUND(100*IF(G33&lt;Samenvatting!$N$1,G33,Samenvatting!$N$1)*(J33/($F$3+$F$4)),0),"")</f>
        <v/>
      </c>
    </row>
    <row r="34" spans="1:13" x14ac:dyDescent="0.25">
      <c r="A34" s="20" t="s">
        <v>91</v>
      </c>
      <c r="B34" s="20" t="s">
        <v>92</v>
      </c>
      <c r="C34" s="20"/>
      <c r="D34" s="40"/>
      <c r="E34" s="40"/>
      <c r="F34" s="42"/>
      <c r="G34" s="42"/>
      <c r="H34" s="44"/>
      <c r="I34" s="44"/>
      <c r="J34" s="37">
        <f t="shared" si="0"/>
        <v>0</v>
      </c>
      <c r="K34" s="8" t="str">
        <f t="shared" si="1"/>
        <v/>
      </c>
      <c r="L34" t="str">
        <f t="shared" si="2"/>
        <v/>
      </c>
      <c r="M34" t="str">
        <f>IFERROR(ROUND(100*IF(G34&lt;Samenvatting!$N$1,G34,Samenvatting!$N$1)*(J34/($F$3+$F$4)),0),"")</f>
        <v/>
      </c>
    </row>
    <row r="35" spans="1:13" x14ac:dyDescent="0.25">
      <c r="A35" s="16" t="s">
        <v>93</v>
      </c>
      <c r="B35" s="16" t="s">
        <v>94</v>
      </c>
      <c r="C35" s="16"/>
      <c r="D35" s="41"/>
      <c r="E35" s="41"/>
      <c r="F35" s="43"/>
      <c r="G35" s="43"/>
      <c r="H35" s="45"/>
      <c r="I35" s="45"/>
      <c r="J35" s="38">
        <f t="shared" si="0"/>
        <v>0</v>
      </c>
      <c r="K35" s="8" t="str">
        <f t="shared" si="1"/>
        <v/>
      </c>
      <c r="L35" t="str">
        <f t="shared" si="2"/>
        <v/>
      </c>
      <c r="M35" t="str">
        <f>IFERROR(ROUND(100*IF(G35&lt;Samenvatting!$N$1,G35,Samenvatting!$N$1)*(J35/($F$3+$F$4)),0),"")</f>
        <v/>
      </c>
    </row>
    <row r="36" spans="1:13" x14ac:dyDescent="0.25">
      <c r="A36" s="20" t="s">
        <v>95</v>
      </c>
      <c r="B36" s="20" t="s">
        <v>96</v>
      </c>
      <c r="C36" s="20"/>
      <c r="D36" s="40"/>
      <c r="E36" s="40"/>
      <c r="F36" s="42"/>
      <c r="G36" s="42"/>
      <c r="H36" s="44"/>
      <c r="I36" s="44"/>
      <c r="J36" s="37">
        <f t="shared" si="0"/>
        <v>0</v>
      </c>
      <c r="K36" s="8" t="str">
        <f t="shared" si="1"/>
        <v/>
      </c>
      <c r="L36" t="str">
        <f t="shared" si="2"/>
        <v/>
      </c>
      <c r="M36" t="str">
        <f>IFERROR(ROUND(100*IF(G36&lt;Samenvatting!$N$1,G36,Samenvatting!$N$1)*(J36/($F$3+$F$4)),0),"")</f>
        <v/>
      </c>
    </row>
    <row r="37" spans="1:13" x14ac:dyDescent="0.25">
      <c r="A37" s="16" t="s">
        <v>97</v>
      </c>
      <c r="B37" s="16" t="s">
        <v>98</v>
      </c>
      <c r="C37" s="16"/>
      <c r="D37" s="41"/>
      <c r="E37" s="41"/>
      <c r="F37" s="43"/>
      <c r="G37" s="43"/>
      <c r="H37" s="45"/>
      <c r="I37" s="45"/>
      <c r="J37" s="38">
        <f t="shared" si="0"/>
        <v>0</v>
      </c>
      <c r="K37" s="8" t="str">
        <f t="shared" si="1"/>
        <v/>
      </c>
      <c r="L37" t="str">
        <f t="shared" si="2"/>
        <v/>
      </c>
      <c r="M37" t="str">
        <f>IFERROR(ROUND(100*IF(G37&lt;Samenvatting!$N$1,G37,Samenvatting!$N$1)*(J37/($F$3+$F$4)),0),"")</f>
        <v/>
      </c>
    </row>
    <row r="38" spans="1:13" x14ac:dyDescent="0.25">
      <c r="A38" s="20" t="s">
        <v>99</v>
      </c>
      <c r="B38" s="20" t="s">
        <v>100</v>
      </c>
      <c r="C38" s="20"/>
      <c r="D38" s="40"/>
      <c r="E38" s="40"/>
      <c r="F38" s="42"/>
      <c r="G38" s="42"/>
      <c r="H38" s="44"/>
      <c r="I38" s="44"/>
      <c r="J38" s="37">
        <f t="shared" si="0"/>
        <v>0</v>
      </c>
      <c r="K38" s="8" t="str">
        <f t="shared" si="1"/>
        <v/>
      </c>
      <c r="L38" t="str">
        <f t="shared" si="2"/>
        <v/>
      </c>
      <c r="M38" t="str">
        <f>IFERROR(ROUND(100*IF(G38&lt;Samenvatting!$N$1,G38,Samenvatting!$N$1)*(J38/($F$3+$F$4)),0),"")</f>
        <v/>
      </c>
    </row>
    <row r="39" spans="1:13" x14ac:dyDescent="0.25">
      <c r="A39" s="16" t="s">
        <v>101</v>
      </c>
      <c r="B39" s="16" t="s">
        <v>102</v>
      </c>
      <c r="C39" s="16"/>
      <c r="D39" s="41"/>
      <c r="E39" s="41"/>
      <c r="F39" s="43"/>
      <c r="G39" s="43"/>
      <c r="H39" s="45"/>
      <c r="I39" s="45"/>
      <c r="J39" s="38">
        <f t="shared" si="0"/>
        <v>0</v>
      </c>
      <c r="K39" s="8" t="str">
        <f t="shared" si="1"/>
        <v/>
      </c>
      <c r="L39" t="str">
        <f t="shared" si="2"/>
        <v/>
      </c>
      <c r="M39" t="str">
        <f>IFERROR(ROUND(100*IF(G39&lt;Samenvatting!$N$1,G39,Samenvatting!$N$1)*(J39/($F$3+$F$4)),0),"")</f>
        <v/>
      </c>
    </row>
    <row r="40" spans="1:13" x14ac:dyDescent="0.25">
      <c r="A40" s="20" t="s">
        <v>103</v>
      </c>
      <c r="B40" s="20" t="s">
        <v>104</v>
      </c>
      <c r="C40" s="20"/>
      <c r="D40" s="40"/>
      <c r="E40" s="40"/>
      <c r="F40" s="42"/>
      <c r="G40" s="42"/>
      <c r="H40" s="44"/>
      <c r="I40" s="44"/>
      <c r="J40" s="37">
        <f t="shared" si="0"/>
        <v>0</v>
      </c>
      <c r="K40" s="8" t="str">
        <f t="shared" si="1"/>
        <v/>
      </c>
      <c r="L40" t="str">
        <f t="shared" si="2"/>
        <v/>
      </c>
      <c r="M40" t="str">
        <f>IFERROR(ROUND(100*IF(G40&lt;Samenvatting!$N$1,G40,Samenvatting!$N$1)*(J40/($F$3+$F$4)),0),"")</f>
        <v/>
      </c>
    </row>
    <row r="41" spans="1:13" x14ac:dyDescent="0.25">
      <c r="A41" s="5" t="s">
        <v>14</v>
      </c>
      <c r="B41" s="5"/>
      <c r="C41" s="5"/>
      <c r="D41" s="11"/>
      <c r="E41" s="11"/>
      <c r="F41" s="36"/>
      <c r="G41" s="36"/>
      <c r="H41" s="39">
        <f t="shared" ref="H41:M41" si="3">SUM(H12:H40)</f>
        <v>0</v>
      </c>
      <c r="I41" s="39">
        <f t="shared" si="3"/>
        <v>0</v>
      </c>
      <c r="J41" s="39">
        <f t="shared" si="3"/>
        <v>0</v>
      </c>
      <c r="K41" s="8">
        <f t="shared" si="3"/>
        <v>0</v>
      </c>
      <c r="L41">
        <f t="shared" si="3"/>
        <v>0</v>
      </c>
      <c r="M41">
        <f t="shared" si="3"/>
        <v>0</v>
      </c>
    </row>
    <row r="42" spans="1:13" ht="30" customHeight="1" x14ac:dyDescent="0.25">
      <c r="D42" s="10"/>
      <c r="E42" s="10"/>
    </row>
    <row r="43" spans="1:13" ht="30" x14ac:dyDescent="0.25">
      <c r="A43" s="64" t="s">
        <v>105</v>
      </c>
      <c r="B43" s="64"/>
      <c r="C43" s="64"/>
      <c r="D43" s="32" t="s">
        <v>106</v>
      </c>
      <c r="E43" s="64" t="s">
        <v>41</v>
      </c>
      <c r="F43" s="64"/>
      <c r="G43" s="71"/>
      <c r="H43" s="35" t="s">
        <v>107</v>
      </c>
      <c r="I43" s="35" t="s">
        <v>108</v>
      </c>
      <c r="J43" s="35" t="s">
        <v>46</v>
      </c>
      <c r="K43" s="34"/>
      <c r="L43" s="34"/>
      <c r="M43" s="34"/>
    </row>
    <row r="44" spans="1:13" x14ac:dyDescent="0.25">
      <c r="A44" s="67"/>
      <c r="B44" s="67"/>
      <c r="C44" s="67"/>
      <c r="D44" s="46"/>
      <c r="E44" s="67"/>
      <c r="F44" s="67"/>
      <c r="G44" s="68"/>
      <c r="H44" s="44"/>
      <c r="I44" s="44"/>
      <c r="J44" s="37">
        <f>H44+I44</f>
        <v>0</v>
      </c>
    </row>
    <row r="45" spans="1:13" x14ac:dyDescent="0.25">
      <c r="A45" s="69"/>
      <c r="B45" s="69"/>
      <c r="C45" s="69"/>
      <c r="D45" s="47"/>
      <c r="E45" s="69"/>
      <c r="F45" s="69"/>
      <c r="G45" s="70"/>
      <c r="H45" s="45"/>
      <c r="I45" s="45"/>
      <c r="J45" s="38">
        <f>H45+I45</f>
        <v>0</v>
      </c>
    </row>
    <row r="46" spans="1:13" x14ac:dyDescent="0.25">
      <c r="A46" s="67"/>
      <c r="B46" s="67"/>
      <c r="C46" s="67"/>
      <c r="D46" s="46"/>
      <c r="E46" s="67"/>
      <c r="F46" s="67"/>
      <c r="G46" s="68"/>
      <c r="H46" s="44"/>
      <c r="I46" s="44"/>
      <c r="J46" s="37">
        <f>H46+I46</f>
        <v>0</v>
      </c>
    </row>
    <row r="47" spans="1:13" x14ac:dyDescent="0.25">
      <c r="A47" s="69"/>
      <c r="B47" s="69"/>
      <c r="C47" s="69"/>
      <c r="D47" s="47"/>
      <c r="E47" s="69"/>
      <c r="F47" s="69"/>
      <c r="G47" s="70"/>
      <c r="H47" s="45"/>
      <c r="I47" s="45"/>
      <c r="J47" s="38">
        <f>H47+I47</f>
        <v>0</v>
      </c>
    </row>
    <row r="48" spans="1:13" x14ac:dyDescent="0.25">
      <c r="A48" s="5" t="s">
        <v>109</v>
      </c>
      <c r="B48" s="5"/>
      <c r="C48" s="5"/>
      <c r="D48" s="5"/>
      <c r="E48" s="5"/>
      <c r="F48" s="5"/>
      <c r="G48" s="36"/>
      <c r="H48" s="39">
        <f>SUM(H44:H47)</f>
        <v>0</v>
      </c>
      <c r="I48" s="39">
        <f>SUM(I44:I47)</f>
        <v>0</v>
      </c>
      <c r="J48" s="39">
        <f>SUM(J44:J47)</f>
        <v>0</v>
      </c>
    </row>
    <row r="50" spans="1:1" x14ac:dyDescent="0.25">
      <c r="A50" s="1" t="s">
        <v>27</v>
      </c>
    </row>
  </sheetData>
  <sheetProtection sheet="1"/>
  <mergeCells count="15">
    <mergeCell ref="A46:C46"/>
    <mergeCell ref="E46:G46"/>
    <mergeCell ref="A47:C47"/>
    <mergeCell ref="E47:G47"/>
    <mergeCell ref="A43:C43"/>
    <mergeCell ref="E43:G43"/>
    <mergeCell ref="A44:C44"/>
    <mergeCell ref="E44:G44"/>
    <mergeCell ref="A45:C45"/>
    <mergeCell ref="E45:G45"/>
    <mergeCell ref="I2:J2"/>
    <mergeCell ref="I3:J3"/>
    <mergeCell ref="I4:J4"/>
    <mergeCell ref="I5:J8"/>
    <mergeCell ref="A11:C11"/>
  </mergeCells>
  <dataValidations count="2">
    <dataValidation type="whole" allowBlank="1" showDropDown="1" showInputMessage="1" showErrorMessage="1" errorTitle="Geen geldig getal" error="Voer een getal in tussen 1 en 100" sqref="F12:G40" xr:uid="{00000000-0002-0000-0100-000000000000}">
      <formula1>1</formula1>
      <formula2>100</formula2>
    </dataValidation>
    <dataValidation type="whole" allowBlank="1" showDropDown="1" showInputMessage="1" showErrorMessage="1" errorTitle="Geen geldig getal" error="Alleen bedragen zijn toegestaan in hele euro's" sqref="H12:I40 H44:I47" xr:uid="{00000000-0002-0000-0100-000001000000}"/>
  </dataValidation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9"/>
  <sheetViews>
    <sheetView tabSelected="1" topLeftCell="A31" zoomScaleNormal="100" workbookViewId="0">
      <selection activeCell="C14" sqref="C14"/>
    </sheetView>
  </sheetViews>
  <sheetFormatPr defaultRowHeight="15" x14ac:dyDescent="0.25"/>
  <cols>
    <col min="1" max="1" width="15" customWidth="1"/>
    <col min="2" max="2" width="20" customWidth="1"/>
    <col min="3" max="3" width="30" customWidth="1"/>
    <col min="4" max="5" width="20" customWidth="1"/>
    <col min="6" max="9" width="15" customWidth="1"/>
    <col min="10" max="10" width="20" customWidth="1"/>
    <col min="11" max="13" width="9.140625" hidden="1"/>
  </cols>
  <sheetData>
    <row r="1" spans="1:13" ht="63" customHeight="1" x14ac:dyDescent="0.25"/>
    <row r="2" spans="1:13" x14ac:dyDescent="0.25">
      <c r="B2" s="23" t="s">
        <v>29</v>
      </c>
      <c r="C2" s="28"/>
      <c r="E2" s="6" t="s">
        <v>30</v>
      </c>
      <c r="F2" s="29"/>
      <c r="H2" s="24" t="s">
        <v>31</v>
      </c>
      <c r="I2" s="56"/>
      <c r="J2" s="57"/>
      <c r="K2" t="s">
        <v>32</v>
      </c>
    </row>
    <row r="3" spans="1:13" x14ac:dyDescent="0.25">
      <c r="B3" s="2" t="s">
        <v>4</v>
      </c>
      <c r="C3" s="10" t="s">
        <v>19</v>
      </c>
      <c r="E3" s="20" t="s">
        <v>11</v>
      </c>
      <c r="F3" s="30">
        <f>H40</f>
        <v>0</v>
      </c>
      <c r="H3" s="24" t="s">
        <v>33</v>
      </c>
      <c r="I3" s="56"/>
      <c r="J3" s="57"/>
      <c r="K3" t="s">
        <v>15</v>
      </c>
      <c r="L3" s="8">
        <f>K40</f>
        <v>0</v>
      </c>
    </row>
    <row r="4" spans="1:13" x14ac:dyDescent="0.25">
      <c r="B4" s="2" t="s">
        <v>6</v>
      </c>
      <c r="C4" s="10" t="s">
        <v>21</v>
      </c>
      <c r="E4" s="16" t="s">
        <v>12</v>
      </c>
      <c r="F4" s="31">
        <f>I40</f>
        <v>0</v>
      </c>
      <c r="H4" s="24" t="s">
        <v>34</v>
      </c>
      <c r="I4" s="56"/>
      <c r="J4" s="57"/>
      <c r="K4" t="s">
        <v>16</v>
      </c>
      <c r="L4">
        <f>L40</f>
        <v>0</v>
      </c>
    </row>
    <row r="5" spans="1:13" x14ac:dyDescent="0.25">
      <c r="B5" s="2" t="s">
        <v>7</v>
      </c>
      <c r="C5" s="10" t="s">
        <v>22</v>
      </c>
      <c r="E5" s="20" t="s">
        <v>13</v>
      </c>
      <c r="F5" s="30">
        <f>J47</f>
        <v>0</v>
      </c>
      <c r="H5" s="25" t="s">
        <v>35</v>
      </c>
      <c r="I5" s="58"/>
      <c r="J5" s="59"/>
      <c r="K5" t="s">
        <v>17</v>
      </c>
      <c r="L5">
        <f>M40</f>
        <v>0</v>
      </c>
    </row>
    <row r="6" spans="1:13" x14ac:dyDescent="0.25">
      <c r="B6" s="2" t="s">
        <v>8</v>
      </c>
      <c r="C6" s="10" t="s">
        <v>26</v>
      </c>
      <c r="E6" s="5" t="s">
        <v>36</v>
      </c>
      <c r="F6" s="9">
        <f>SUM(F3:F5)</f>
        <v>0</v>
      </c>
      <c r="H6" s="26"/>
      <c r="I6" s="60"/>
      <c r="J6" s="61"/>
    </row>
    <row r="7" spans="1:13" x14ac:dyDescent="0.25">
      <c r="B7" s="2" t="s">
        <v>5</v>
      </c>
      <c r="C7" s="10" t="s">
        <v>25</v>
      </c>
      <c r="F7" s="8"/>
      <c r="H7" s="26"/>
      <c r="I7" s="60"/>
      <c r="J7" s="61"/>
    </row>
    <row r="8" spans="1:13" x14ac:dyDescent="0.25">
      <c r="B8" s="2" t="s">
        <v>37</v>
      </c>
      <c r="C8" s="10">
        <v>11126748</v>
      </c>
      <c r="H8" s="27"/>
      <c r="I8" s="62"/>
      <c r="J8" s="63"/>
    </row>
    <row r="9" spans="1:13" x14ac:dyDescent="0.25">
      <c r="B9" s="2" t="s">
        <v>38</v>
      </c>
      <c r="C9" s="10">
        <v>100319051</v>
      </c>
    </row>
    <row r="10" spans="1:13" x14ac:dyDescent="0.25">
      <c r="B10" s="2"/>
      <c r="C10" s="10"/>
    </row>
    <row r="11" spans="1:13" ht="45" x14ac:dyDescent="0.25">
      <c r="A11" s="64" t="s">
        <v>39</v>
      </c>
      <c r="B11" s="65"/>
      <c r="C11" s="66"/>
      <c r="D11" s="33" t="s">
        <v>40</v>
      </c>
      <c r="E11" s="33" t="s">
        <v>41</v>
      </c>
      <c r="F11" s="35" t="s">
        <v>42</v>
      </c>
      <c r="G11" s="35" t="s">
        <v>43</v>
      </c>
      <c r="H11" s="35" t="s">
        <v>44</v>
      </c>
      <c r="I11" s="35" t="s">
        <v>45</v>
      </c>
      <c r="J11" s="35" t="s">
        <v>46</v>
      </c>
      <c r="K11" s="34" t="s">
        <v>15</v>
      </c>
      <c r="L11" s="34" t="s">
        <v>16</v>
      </c>
      <c r="M11" s="34" t="s">
        <v>17</v>
      </c>
    </row>
    <row r="12" spans="1:13" x14ac:dyDescent="0.25">
      <c r="A12" s="20" t="s">
        <v>47</v>
      </c>
      <c r="B12" s="20" t="s">
        <v>48</v>
      </c>
      <c r="C12" s="20"/>
      <c r="D12" s="40"/>
      <c r="E12" s="40"/>
      <c r="F12" s="42"/>
      <c r="G12" s="42"/>
      <c r="H12" s="44"/>
      <c r="I12" s="44"/>
      <c r="J12" s="37">
        <f t="shared" ref="J12:J39" si="0">H12+I12</f>
        <v>0</v>
      </c>
      <c r="K12" s="8" t="str">
        <f t="shared" ref="K12:K39" si="1">IFERROR(J12/F12,"")</f>
        <v/>
      </c>
      <c r="L12" t="str">
        <f t="shared" ref="L12:L39" si="2">IFERROR(ROUND(100*F12*(H12/$F$3),0),"")</f>
        <v/>
      </c>
      <c r="M12" t="str">
        <f>IFERROR(ROUND(100*IF(G12&lt;Samenvatting!$N$1,G12,Samenvatting!$N$1)*(J12/($F$3+$F$4)),0),"")</f>
        <v/>
      </c>
    </row>
    <row r="13" spans="1:13" x14ac:dyDescent="0.25">
      <c r="A13" s="16" t="s">
        <v>49</v>
      </c>
      <c r="B13" s="16" t="s">
        <v>50</v>
      </c>
      <c r="C13" s="16"/>
      <c r="D13" s="41"/>
      <c r="E13" s="41"/>
      <c r="F13" s="43"/>
      <c r="G13" s="43"/>
      <c r="H13" s="45"/>
      <c r="I13" s="45"/>
      <c r="J13" s="38">
        <f t="shared" si="0"/>
        <v>0</v>
      </c>
      <c r="K13" s="8" t="str">
        <f t="shared" si="1"/>
        <v/>
      </c>
      <c r="L13" t="str">
        <f t="shared" si="2"/>
        <v/>
      </c>
      <c r="M13" t="str">
        <f>IFERROR(ROUND(100*IF(G13&lt;Samenvatting!$N$1,G13,Samenvatting!$N$1)*(J13/($F$3+$F$4)),0),"")</f>
        <v/>
      </c>
    </row>
    <row r="14" spans="1:13" x14ac:dyDescent="0.25">
      <c r="A14" s="20" t="s">
        <v>51</v>
      </c>
      <c r="B14" s="20" t="s">
        <v>52</v>
      </c>
      <c r="C14" s="20"/>
      <c r="D14" s="40"/>
      <c r="E14" s="40"/>
      <c r="F14" s="42"/>
      <c r="G14" s="42"/>
      <c r="H14" s="44"/>
      <c r="I14" s="44"/>
      <c r="J14" s="37">
        <f t="shared" si="0"/>
        <v>0</v>
      </c>
      <c r="K14" s="8" t="str">
        <f t="shared" si="1"/>
        <v/>
      </c>
      <c r="L14" t="str">
        <f t="shared" si="2"/>
        <v/>
      </c>
      <c r="M14" t="str">
        <f>IFERROR(ROUND(100*IF(G14&lt;Samenvatting!$N$1,G14,Samenvatting!$N$1)*(J14/($F$3+$F$4)),0),"")</f>
        <v/>
      </c>
    </row>
    <row r="15" spans="1:13" x14ac:dyDescent="0.25">
      <c r="A15" s="16" t="s">
        <v>53</v>
      </c>
      <c r="B15" s="16" t="s">
        <v>54</v>
      </c>
      <c r="C15" s="16"/>
      <c r="D15" s="41"/>
      <c r="E15" s="41"/>
      <c r="F15" s="43"/>
      <c r="G15" s="43"/>
      <c r="H15" s="45"/>
      <c r="I15" s="45"/>
      <c r="J15" s="38">
        <f t="shared" si="0"/>
        <v>0</v>
      </c>
      <c r="K15" s="8" t="str">
        <f t="shared" si="1"/>
        <v/>
      </c>
      <c r="L15" t="str">
        <f t="shared" si="2"/>
        <v/>
      </c>
      <c r="M15" t="str">
        <f>IFERROR(ROUND(100*IF(G15&lt;Samenvatting!$N$1,G15,Samenvatting!$N$1)*(J15/($F$3+$F$4)),0),"")</f>
        <v/>
      </c>
    </row>
    <row r="16" spans="1:13" x14ac:dyDescent="0.25">
      <c r="A16" s="20" t="s">
        <v>55</v>
      </c>
      <c r="B16" s="20" t="s">
        <v>56</v>
      </c>
      <c r="C16" s="20"/>
      <c r="D16" s="40"/>
      <c r="E16" s="40"/>
      <c r="F16" s="42"/>
      <c r="G16" s="42"/>
      <c r="H16" s="44"/>
      <c r="I16" s="44"/>
      <c r="J16" s="37">
        <f t="shared" si="0"/>
        <v>0</v>
      </c>
      <c r="K16" s="8" t="str">
        <f t="shared" si="1"/>
        <v/>
      </c>
      <c r="L16" t="str">
        <f t="shared" si="2"/>
        <v/>
      </c>
      <c r="M16" t="str">
        <f>IFERROR(ROUND(100*IF(G16&lt;Samenvatting!$N$1,G16,Samenvatting!$N$1)*(J16/($F$3+$F$4)),0),"")</f>
        <v/>
      </c>
    </row>
    <row r="17" spans="1:13" x14ac:dyDescent="0.25">
      <c r="A17" s="16" t="s">
        <v>57</v>
      </c>
      <c r="B17" s="16" t="s">
        <v>58</v>
      </c>
      <c r="C17" s="16"/>
      <c r="D17" s="41"/>
      <c r="E17" s="41"/>
      <c r="F17" s="43"/>
      <c r="G17" s="43"/>
      <c r="H17" s="45"/>
      <c r="I17" s="45"/>
      <c r="J17" s="38">
        <f t="shared" si="0"/>
        <v>0</v>
      </c>
      <c r="K17" s="8" t="str">
        <f t="shared" si="1"/>
        <v/>
      </c>
      <c r="L17" t="str">
        <f t="shared" si="2"/>
        <v/>
      </c>
      <c r="M17" t="str">
        <f>IFERROR(ROUND(100*IF(G17&lt;Samenvatting!$N$1,G17,Samenvatting!$N$1)*(J17/($F$3+$F$4)),0),"")</f>
        <v/>
      </c>
    </row>
    <row r="18" spans="1:13" x14ac:dyDescent="0.25">
      <c r="A18" s="20" t="s">
        <v>59</v>
      </c>
      <c r="B18" s="20" t="s">
        <v>60</v>
      </c>
      <c r="C18" s="20"/>
      <c r="D18" s="40"/>
      <c r="E18" s="40"/>
      <c r="F18" s="42"/>
      <c r="G18" s="42"/>
      <c r="H18" s="44"/>
      <c r="I18" s="44"/>
      <c r="J18" s="37">
        <f t="shared" si="0"/>
        <v>0</v>
      </c>
      <c r="K18" s="8" t="str">
        <f t="shared" si="1"/>
        <v/>
      </c>
      <c r="L18" t="str">
        <f t="shared" si="2"/>
        <v/>
      </c>
      <c r="M18" t="str">
        <f>IFERROR(ROUND(100*IF(G18&lt;Samenvatting!$N$1,G18,Samenvatting!$N$1)*(J18/($F$3+$F$4)),0),"")</f>
        <v/>
      </c>
    </row>
    <row r="19" spans="1:13" x14ac:dyDescent="0.25">
      <c r="A19" s="16" t="s">
        <v>110</v>
      </c>
      <c r="B19" s="16" t="s">
        <v>111</v>
      </c>
      <c r="C19" s="16"/>
      <c r="D19" s="41"/>
      <c r="E19" s="41"/>
      <c r="F19" s="43"/>
      <c r="G19" s="43"/>
      <c r="H19" s="45"/>
      <c r="I19" s="45"/>
      <c r="J19" s="38">
        <f t="shared" si="0"/>
        <v>0</v>
      </c>
      <c r="K19" s="8" t="str">
        <f t="shared" si="1"/>
        <v/>
      </c>
      <c r="L19" t="str">
        <f t="shared" si="2"/>
        <v/>
      </c>
      <c r="M19" t="str">
        <f>IFERROR(ROUND(100*IF(G19&lt;Samenvatting!$N$1,G19,Samenvatting!$N$1)*(J19/($F$3+$F$4)),0),"")</f>
        <v/>
      </c>
    </row>
    <row r="20" spans="1:13" x14ac:dyDescent="0.25">
      <c r="A20" s="20" t="s">
        <v>61</v>
      </c>
      <c r="B20" s="20" t="s">
        <v>62</v>
      </c>
      <c r="C20" s="20"/>
      <c r="D20" s="40"/>
      <c r="E20" s="40"/>
      <c r="F20" s="42"/>
      <c r="G20" s="42"/>
      <c r="H20" s="44"/>
      <c r="I20" s="44"/>
      <c r="J20" s="37">
        <f t="shared" si="0"/>
        <v>0</v>
      </c>
      <c r="K20" s="8" t="str">
        <f t="shared" si="1"/>
        <v/>
      </c>
      <c r="L20" t="str">
        <f t="shared" si="2"/>
        <v/>
      </c>
      <c r="M20" t="str">
        <f>IFERROR(ROUND(100*IF(G20&lt;Samenvatting!$N$1,G20,Samenvatting!$N$1)*(J20/($F$3+$F$4)),0),"")</f>
        <v/>
      </c>
    </row>
    <row r="21" spans="1:13" x14ac:dyDescent="0.25">
      <c r="A21" s="16" t="s">
        <v>63</v>
      </c>
      <c r="B21" s="16" t="s">
        <v>64</v>
      </c>
      <c r="C21" s="16"/>
      <c r="D21" s="41"/>
      <c r="E21" s="41"/>
      <c r="F21" s="43"/>
      <c r="G21" s="43"/>
      <c r="H21" s="45"/>
      <c r="I21" s="45"/>
      <c r="J21" s="38">
        <f t="shared" si="0"/>
        <v>0</v>
      </c>
      <c r="K21" s="8" t="str">
        <f t="shared" si="1"/>
        <v/>
      </c>
      <c r="L21" t="str">
        <f t="shared" si="2"/>
        <v/>
      </c>
      <c r="M21" t="str">
        <f>IFERROR(ROUND(100*IF(G21&lt;Samenvatting!$N$1,G21,Samenvatting!$N$1)*(J21/($F$3+$F$4)),0),"")</f>
        <v/>
      </c>
    </row>
    <row r="22" spans="1:13" x14ac:dyDescent="0.25">
      <c r="A22" s="20" t="s">
        <v>65</v>
      </c>
      <c r="B22" s="20" t="s">
        <v>66</v>
      </c>
      <c r="C22" s="20"/>
      <c r="D22" s="40"/>
      <c r="E22" s="40"/>
      <c r="F22" s="42"/>
      <c r="G22" s="42"/>
      <c r="H22" s="44"/>
      <c r="I22" s="44"/>
      <c r="J22" s="37">
        <f t="shared" si="0"/>
        <v>0</v>
      </c>
      <c r="K22" s="8" t="str">
        <f t="shared" si="1"/>
        <v/>
      </c>
      <c r="L22" t="str">
        <f t="shared" si="2"/>
        <v/>
      </c>
      <c r="M22" t="str">
        <f>IFERROR(ROUND(100*IF(G22&lt;Samenvatting!$N$1,G22,Samenvatting!$N$1)*(J22/($F$3+$F$4)),0),"")</f>
        <v/>
      </c>
    </row>
    <row r="23" spans="1:13" x14ac:dyDescent="0.25">
      <c r="A23" s="16" t="s">
        <v>67</v>
      </c>
      <c r="B23" s="16" t="s">
        <v>68</v>
      </c>
      <c r="C23" s="16"/>
      <c r="D23" s="41"/>
      <c r="E23" s="41"/>
      <c r="F23" s="43"/>
      <c r="G23" s="43"/>
      <c r="H23" s="45"/>
      <c r="I23" s="45"/>
      <c r="J23" s="38">
        <f t="shared" si="0"/>
        <v>0</v>
      </c>
      <c r="K23" s="8" t="str">
        <f t="shared" si="1"/>
        <v/>
      </c>
      <c r="L23" t="str">
        <f t="shared" si="2"/>
        <v/>
      </c>
      <c r="M23" t="str">
        <f>IFERROR(ROUND(100*IF(G23&lt;Samenvatting!$N$1,G23,Samenvatting!$N$1)*(J23/($F$3+$F$4)),0),"")</f>
        <v/>
      </c>
    </row>
    <row r="24" spans="1:13" x14ac:dyDescent="0.25">
      <c r="A24" s="20" t="s">
        <v>73</v>
      </c>
      <c r="B24" s="20" t="s">
        <v>74</v>
      </c>
      <c r="C24" s="20"/>
      <c r="D24" s="40"/>
      <c r="E24" s="40"/>
      <c r="F24" s="42"/>
      <c r="G24" s="42"/>
      <c r="H24" s="44"/>
      <c r="I24" s="44"/>
      <c r="J24" s="37">
        <f t="shared" si="0"/>
        <v>0</v>
      </c>
      <c r="K24" s="8" t="str">
        <f t="shared" si="1"/>
        <v/>
      </c>
      <c r="L24" t="str">
        <f t="shared" si="2"/>
        <v/>
      </c>
      <c r="M24" t="str">
        <f>IFERROR(ROUND(100*IF(G24&lt;Samenvatting!$N$1,G24,Samenvatting!$N$1)*(J24/($F$3+$F$4)),0),"")</f>
        <v/>
      </c>
    </row>
    <row r="25" spans="1:13" x14ac:dyDescent="0.25">
      <c r="A25" s="16" t="s">
        <v>75</v>
      </c>
      <c r="B25" s="16" t="s">
        <v>76</v>
      </c>
      <c r="C25" s="16"/>
      <c r="D25" s="41"/>
      <c r="E25" s="41"/>
      <c r="F25" s="43"/>
      <c r="G25" s="43"/>
      <c r="H25" s="45"/>
      <c r="I25" s="45"/>
      <c r="J25" s="38">
        <f t="shared" si="0"/>
        <v>0</v>
      </c>
      <c r="K25" s="8" t="str">
        <f t="shared" si="1"/>
        <v/>
      </c>
      <c r="L25" t="str">
        <f t="shared" si="2"/>
        <v/>
      </c>
      <c r="M25" t="str">
        <f>IFERROR(ROUND(100*IF(G25&lt;Samenvatting!$N$1,G25,Samenvatting!$N$1)*(J25/($F$3+$F$4)),0),"")</f>
        <v/>
      </c>
    </row>
    <row r="26" spans="1:13" x14ac:dyDescent="0.25">
      <c r="A26" s="20" t="s">
        <v>77</v>
      </c>
      <c r="B26" s="20" t="s">
        <v>78</v>
      </c>
      <c r="C26" s="20"/>
      <c r="D26" s="40"/>
      <c r="E26" s="40"/>
      <c r="F26" s="42"/>
      <c r="G26" s="42"/>
      <c r="H26" s="44"/>
      <c r="I26" s="44"/>
      <c r="J26" s="37">
        <f t="shared" si="0"/>
        <v>0</v>
      </c>
      <c r="K26" s="8" t="str">
        <f t="shared" si="1"/>
        <v/>
      </c>
      <c r="L26" t="str">
        <f t="shared" si="2"/>
        <v/>
      </c>
      <c r="M26" t="str">
        <f>IFERROR(ROUND(100*IF(G26&lt;Samenvatting!$N$1,G26,Samenvatting!$N$1)*(J26/($F$3+$F$4)),0),"")</f>
        <v/>
      </c>
    </row>
    <row r="27" spans="1:13" x14ac:dyDescent="0.25">
      <c r="A27" s="16" t="s">
        <v>79</v>
      </c>
      <c r="B27" s="16" t="s">
        <v>80</v>
      </c>
      <c r="C27" s="16"/>
      <c r="D27" s="41"/>
      <c r="E27" s="41"/>
      <c r="F27" s="43"/>
      <c r="G27" s="43"/>
      <c r="H27" s="45"/>
      <c r="I27" s="45"/>
      <c r="J27" s="38">
        <f t="shared" si="0"/>
        <v>0</v>
      </c>
      <c r="K27" s="8" t="str">
        <f t="shared" si="1"/>
        <v/>
      </c>
      <c r="L27" t="str">
        <f t="shared" si="2"/>
        <v/>
      </c>
      <c r="M27" t="str">
        <f>IFERROR(ROUND(100*IF(G27&lt;Samenvatting!$N$1,G27,Samenvatting!$N$1)*(J27/($F$3+$F$4)),0),"")</f>
        <v/>
      </c>
    </row>
    <row r="28" spans="1:13" x14ac:dyDescent="0.25">
      <c r="A28" s="20" t="s">
        <v>81</v>
      </c>
      <c r="B28" s="20" t="s">
        <v>82</v>
      </c>
      <c r="C28" s="20"/>
      <c r="D28" s="40"/>
      <c r="E28" s="40"/>
      <c r="F28" s="42"/>
      <c r="G28" s="42"/>
      <c r="H28" s="44"/>
      <c r="I28" s="44"/>
      <c r="J28" s="37">
        <f t="shared" si="0"/>
        <v>0</v>
      </c>
      <c r="K28" s="8" t="str">
        <f t="shared" si="1"/>
        <v/>
      </c>
      <c r="L28" t="str">
        <f t="shared" si="2"/>
        <v/>
      </c>
      <c r="M28" t="str">
        <f>IFERROR(ROUND(100*IF(G28&lt;Samenvatting!$N$1,G28,Samenvatting!$N$1)*(J28/($F$3+$F$4)),0),"")</f>
        <v/>
      </c>
    </row>
    <row r="29" spans="1:13" x14ac:dyDescent="0.25">
      <c r="A29" s="16" t="s">
        <v>83</v>
      </c>
      <c r="B29" s="16" t="s">
        <v>84</v>
      </c>
      <c r="C29" s="16"/>
      <c r="D29" s="41"/>
      <c r="E29" s="41"/>
      <c r="F29" s="43"/>
      <c r="G29" s="43"/>
      <c r="H29" s="45"/>
      <c r="I29" s="45"/>
      <c r="J29" s="38">
        <f t="shared" si="0"/>
        <v>0</v>
      </c>
      <c r="K29" s="8" t="str">
        <f t="shared" si="1"/>
        <v/>
      </c>
      <c r="L29" t="str">
        <f t="shared" si="2"/>
        <v/>
      </c>
      <c r="M29" t="str">
        <f>IFERROR(ROUND(100*IF(G29&lt;Samenvatting!$N$1,G29,Samenvatting!$N$1)*(J29/($F$3+$F$4)),0),"")</f>
        <v/>
      </c>
    </row>
    <row r="30" spans="1:13" x14ac:dyDescent="0.25">
      <c r="A30" s="20" t="s">
        <v>85</v>
      </c>
      <c r="B30" s="20" t="s">
        <v>86</v>
      </c>
      <c r="C30" s="20"/>
      <c r="D30" s="40"/>
      <c r="E30" s="40"/>
      <c r="F30" s="42"/>
      <c r="G30" s="42"/>
      <c r="H30" s="44"/>
      <c r="I30" s="44"/>
      <c r="J30" s="37">
        <f t="shared" si="0"/>
        <v>0</v>
      </c>
      <c r="K30" s="8" t="str">
        <f t="shared" si="1"/>
        <v/>
      </c>
      <c r="L30" t="str">
        <f t="shared" si="2"/>
        <v/>
      </c>
      <c r="M30" t="str">
        <f>IFERROR(ROUND(100*IF(G30&lt;Samenvatting!$N$1,G30,Samenvatting!$N$1)*(J30/($F$3+$F$4)),0),"")</f>
        <v/>
      </c>
    </row>
    <row r="31" spans="1:13" x14ac:dyDescent="0.25">
      <c r="A31" s="16" t="s">
        <v>87</v>
      </c>
      <c r="B31" s="16" t="s">
        <v>88</v>
      </c>
      <c r="C31" s="16"/>
      <c r="D31" s="41"/>
      <c r="E31" s="41"/>
      <c r="F31" s="43"/>
      <c r="G31" s="43"/>
      <c r="H31" s="45"/>
      <c r="I31" s="45"/>
      <c r="J31" s="38">
        <f t="shared" si="0"/>
        <v>0</v>
      </c>
      <c r="K31" s="8" t="str">
        <f t="shared" si="1"/>
        <v/>
      </c>
      <c r="L31" t="str">
        <f t="shared" si="2"/>
        <v/>
      </c>
      <c r="M31" t="str">
        <f>IFERROR(ROUND(100*IF(G31&lt;Samenvatting!$N$1,G31,Samenvatting!$N$1)*(J31/($F$3+$F$4)),0),"")</f>
        <v/>
      </c>
    </row>
    <row r="32" spans="1:13" x14ac:dyDescent="0.25">
      <c r="A32" s="20" t="s">
        <v>89</v>
      </c>
      <c r="B32" s="20" t="s">
        <v>90</v>
      </c>
      <c r="C32" s="20"/>
      <c r="D32" s="40"/>
      <c r="E32" s="40"/>
      <c r="F32" s="42"/>
      <c r="G32" s="42"/>
      <c r="H32" s="44"/>
      <c r="I32" s="44"/>
      <c r="J32" s="37">
        <f t="shared" si="0"/>
        <v>0</v>
      </c>
      <c r="K32" s="8" t="str">
        <f t="shared" si="1"/>
        <v/>
      </c>
      <c r="L32" t="str">
        <f t="shared" si="2"/>
        <v/>
      </c>
      <c r="M32" t="str">
        <f>IFERROR(ROUND(100*IF(G32&lt;Samenvatting!$N$1,G32,Samenvatting!$N$1)*(J32/($F$3+$F$4)),0),"")</f>
        <v/>
      </c>
    </row>
    <row r="33" spans="1:13" x14ac:dyDescent="0.25">
      <c r="A33" s="16" t="s">
        <v>91</v>
      </c>
      <c r="B33" s="16" t="s">
        <v>92</v>
      </c>
      <c r="C33" s="16"/>
      <c r="D33" s="41"/>
      <c r="E33" s="41"/>
      <c r="F33" s="43"/>
      <c r="G33" s="43"/>
      <c r="H33" s="45"/>
      <c r="I33" s="45"/>
      <c r="J33" s="38">
        <f t="shared" si="0"/>
        <v>0</v>
      </c>
      <c r="K33" s="8" t="str">
        <f t="shared" si="1"/>
        <v/>
      </c>
      <c r="L33" t="str">
        <f t="shared" si="2"/>
        <v/>
      </c>
      <c r="M33" t="str">
        <f>IFERROR(ROUND(100*IF(G33&lt;Samenvatting!$N$1,G33,Samenvatting!$N$1)*(J33/($F$3+$F$4)),0),"")</f>
        <v/>
      </c>
    </row>
    <row r="34" spans="1:13" x14ac:dyDescent="0.25">
      <c r="A34" s="20" t="s">
        <v>93</v>
      </c>
      <c r="B34" s="20" t="s">
        <v>94</v>
      </c>
      <c r="C34" s="20"/>
      <c r="D34" s="40"/>
      <c r="E34" s="40"/>
      <c r="F34" s="42"/>
      <c r="G34" s="42"/>
      <c r="H34" s="44"/>
      <c r="I34" s="44"/>
      <c r="J34" s="37">
        <f t="shared" si="0"/>
        <v>0</v>
      </c>
      <c r="K34" s="8" t="str">
        <f t="shared" si="1"/>
        <v/>
      </c>
      <c r="L34" t="str">
        <f t="shared" si="2"/>
        <v/>
      </c>
      <c r="M34" t="str">
        <f>IFERROR(ROUND(100*IF(G34&lt;Samenvatting!$N$1,G34,Samenvatting!$N$1)*(J34/($F$3+$F$4)),0),"")</f>
        <v/>
      </c>
    </row>
    <row r="35" spans="1:13" x14ac:dyDescent="0.25">
      <c r="A35" s="16" t="s">
        <v>95</v>
      </c>
      <c r="B35" s="16" t="s">
        <v>96</v>
      </c>
      <c r="C35" s="16"/>
      <c r="D35" s="41"/>
      <c r="E35" s="41"/>
      <c r="F35" s="43"/>
      <c r="G35" s="43"/>
      <c r="H35" s="45"/>
      <c r="I35" s="45"/>
      <c r="J35" s="38">
        <f t="shared" si="0"/>
        <v>0</v>
      </c>
      <c r="K35" s="8" t="str">
        <f t="shared" si="1"/>
        <v/>
      </c>
      <c r="L35" t="str">
        <f t="shared" si="2"/>
        <v/>
      </c>
      <c r="M35" t="str">
        <f>IFERROR(ROUND(100*IF(G35&lt;Samenvatting!$N$1,G35,Samenvatting!$N$1)*(J35/($F$3+$F$4)),0),"")</f>
        <v/>
      </c>
    </row>
    <row r="36" spans="1:13" x14ac:dyDescent="0.25">
      <c r="A36" s="20" t="s">
        <v>97</v>
      </c>
      <c r="B36" s="20" t="s">
        <v>98</v>
      </c>
      <c r="C36" s="20"/>
      <c r="D36" s="40"/>
      <c r="E36" s="40"/>
      <c r="F36" s="42"/>
      <c r="G36" s="42"/>
      <c r="H36" s="44"/>
      <c r="I36" s="44"/>
      <c r="J36" s="37">
        <f t="shared" si="0"/>
        <v>0</v>
      </c>
      <c r="K36" s="8" t="str">
        <f t="shared" si="1"/>
        <v/>
      </c>
      <c r="L36" t="str">
        <f t="shared" si="2"/>
        <v/>
      </c>
      <c r="M36" t="str">
        <f>IFERROR(ROUND(100*IF(G36&lt;Samenvatting!$N$1,G36,Samenvatting!$N$1)*(J36/($F$3+$F$4)),0),"")</f>
        <v/>
      </c>
    </row>
    <row r="37" spans="1:13" x14ac:dyDescent="0.25">
      <c r="A37" s="16" t="s">
        <v>112</v>
      </c>
      <c r="B37" s="16" t="s">
        <v>113</v>
      </c>
      <c r="C37" s="16"/>
      <c r="D37" s="41"/>
      <c r="E37" s="41"/>
      <c r="F37" s="43"/>
      <c r="G37" s="43"/>
      <c r="H37" s="45"/>
      <c r="I37" s="45"/>
      <c r="J37" s="38">
        <f t="shared" si="0"/>
        <v>0</v>
      </c>
      <c r="K37" s="8" t="str">
        <f t="shared" si="1"/>
        <v/>
      </c>
      <c r="L37" t="str">
        <f t="shared" si="2"/>
        <v/>
      </c>
      <c r="M37" t="str">
        <f>IFERROR(ROUND(100*IF(G37&lt;Samenvatting!$N$1,G37,Samenvatting!$N$1)*(J37/($F$3+$F$4)),0),"")</f>
        <v/>
      </c>
    </row>
    <row r="38" spans="1:13" x14ac:dyDescent="0.25">
      <c r="A38" s="20" t="s">
        <v>114</v>
      </c>
      <c r="B38" s="20" t="s">
        <v>115</v>
      </c>
      <c r="C38" s="20"/>
      <c r="D38" s="40"/>
      <c r="E38" s="40"/>
      <c r="F38" s="42"/>
      <c r="G38" s="42"/>
      <c r="H38" s="44"/>
      <c r="I38" s="44"/>
      <c r="J38" s="37">
        <f t="shared" si="0"/>
        <v>0</v>
      </c>
      <c r="K38" s="8" t="str">
        <f t="shared" si="1"/>
        <v/>
      </c>
      <c r="L38" t="str">
        <f t="shared" si="2"/>
        <v/>
      </c>
      <c r="M38" t="str">
        <f>IFERROR(ROUND(100*IF(G38&lt;Samenvatting!$N$1,G38,Samenvatting!$N$1)*(J38/($F$3+$F$4)),0),"")</f>
        <v/>
      </c>
    </row>
    <row r="39" spans="1:13" x14ac:dyDescent="0.25">
      <c r="A39" s="16" t="s">
        <v>103</v>
      </c>
      <c r="B39" s="16" t="s">
        <v>104</v>
      </c>
      <c r="C39" s="16"/>
      <c r="D39" s="41"/>
      <c r="E39" s="41"/>
      <c r="F39" s="43"/>
      <c r="G39" s="43"/>
      <c r="H39" s="45"/>
      <c r="I39" s="45"/>
      <c r="J39" s="38">
        <f t="shared" si="0"/>
        <v>0</v>
      </c>
      <c r="K39" s="8" t="str">
        <f t="shared" si="1"/>
        <v/>
      </c>
      <c r="L39" t="str">
        <f t="shared" si="2"/>
        <v/>
      </c>
      <c r="M39" t="str">
        <f>IFERROR(ROUND(100*IF(G39&lt;Samenvatting!$N$1,G39,Samenvatting!$N$1)*(J39/($F$3+$F$4)),0),"")</f>
        <v/>
      </c>
    </row>
    <row r="40" spans="1:13" x14ac:dyDescent="0.25">
      <c r="A40" s="5" t="s">
        <v>14</v>
      </c>
      <c r="B40" s="5"/>
      <c r="C40" s="5"/>
      <c r="D40" s="11"/>
      <c r="E40" s="11"/>
      <c r="F40" s="36"/>
      <c r="G40" s="36"/>
      <c r="H40" s="39">
        <f t="shared" ref="H40:M40" si="3">SUM(H12:H39)</f>
        <v>0</v>
      </c>
      <c r="I40" s="39">
        <f t="shared" si="3"/>
        <v>0</v>
      </c>
      <c r="J40" s="39">
        <f t="shared" si="3"/>
        <v>0</v>
      </c>
      <c r="K40" s="8">
        <f t="shared" si="3"/>
        <v>0</v>
      </c>
      <c r="L40">
        <f t="shared" si="3"/>
        <v>0</v>
      </c>
      <c r="M40">
        <f t="shared" si="3"/>
        <v>0</v>
      </c>
    </row>
    <row r="41" spans="1:13" ht="30" customHeight="1" x14ac:dyDescent="0.25">
      <c r="D41" s="10"/>
      <c r="E41" s="10"/>
    </row>
    <row r="42" spans="1:13" ht="30" x14ac:dyDescent="0.25">
      <c r="A42" s="64" t="s">
        <v>105</v>
      </c>
      <c r="B42" s="64"/>
      <c r="C42" s="64"/>
      <c r="D42" s="32" t="s">
        <v>106</v>
      </c>
      <c r="E42" s="64" t="s">
        <v>41</v>
      </c>
      <c r="F42" s="64"/>
      <c r="G42" s="71"/>
      <c r="H42" s="35" t="s">
        <v>107</v>
      </c>
      <c r="I42" s="35" t="s">
        <v>108</v>
      </c>
      <c r="J42" s="35" t="s">
        <v>46</v>
      </c>
      <c r="K42" s="34"/>
      <c r="L42" s="34"/>
      <c r="M42" s="34"/>
    </row>
    <row r="43" spans="1:13" x14ac:dyDescent="0.25">
      <c r="A43" s="67"/>
      <c r="B43" s="67"/>
      <c r="C43" s="67"/>
      <c r="D43" s="46"/>
      <c r="E43" s="67"/>
      <c r="F43" s="67"/>
      <c r="G43" s="68"/>
      <c r="H43" s="44"/>
      <c r="I43" s="44"/>
      <c r="J43" s="37">
        <f>H43+I43</f>
        <v>0</v>
      </c>
    </row>
    <row r="44" spans="1:13" x14ac:dyDescent="0.25">
      <c r="A44" s="69"/>
      <c r="B44" s="69"/>
      <c r="C44" s="69"/>
      <c r="D44" s="47"/>
      <c r="E44" s="69"/>
      <c r="F44" s="69"/>
      <c r="G44" s="70"/>
      <c r="H44" s="45"/>
      <c r="I44" s="45"/>
      <c r="J44" s="38">
        <f>H44+I44</f>
        <v>0</v>
      </c>
    </row>
    <row r="45" spans="1:13" x14ac:dyDescent="0.25">
      <c r="A45" s="67"/>
      <c r="B45" s="67"/>
      <c r="C45" s="67"/>
      <c r="D45" s="46"/>
      <c r="E45" s="67"/>
      <c r="F45" s="67"/>
      <c r="G45" s="68"/>
      <c r="H45" s="44"/>
      <c r="I45" s="44"/>
      <c r="J45" s="37">
        <f>H45+I45</f>
        <v>0</v>
      </c>
    </row>
    <row r="46" spans="1:13" x14ac:dyDescent="0.25">
      <c r="A46" s="69"/>
      <c r="B46" s="69"/>
      <c r="C46" s="69"/>
      <c r="D46" s="47"/>
      <c r="E46" s="69"/>
      <c r="F46" s="69"/>
      <c r="G46" s="70"/>
      <c r="H46" s="45"/>
      <c r="I46" s="45"/>
      <c r="J46" s="38">
        <f>H46+I46</f>
        <v>0</v>
      </c>
    </row>
    <row r="47" spans="1:13" x14ac:dyDescent="0.25">
      <c r="A47" s="5" t="s">
        <v>109</v>
      </c>
      <c r="B47" s="5"/>
      <c r="C47" s="5"/>
      <c r="D47" s="5"/>
      <c r="E47" s="5"/>
      <c r="F47" s="5"/>
      <c r="G47" s="36"/>
      <c r="H47" s="39">
        <f>SUM(H43:H46)</f>
        <v>0</v>
      </c>
      <c r="I47" s="39">
        <f>SUM(I43:I46)</f>
        <v>0</v>
      </c>
      <c r="J47" s="39">
        <f>SUM(J43:J46)</f>
        <v>0</v>
      </c>
    </row>
    <row r="49" spans="1:1" x14ac:dyDescent="0.25">
      <c r="A49" s="1" t="s">
        <v>27</v>
      </c>
    </row>
  </sheetData>
  <sheetProtection sheet="1"/>
  <mergeCells count="15">
    <mergeCell ref="A45:C45"/>
    <mergeCell ref="E45:G45"/>
    <mergeCell ref="A46:C46"/>
    <mergeCell ref="E46:G46"/>
    <mergeCell ref="A42:C42"/>
    <mergeCell ref="E42:G42"/>
    <mergeCell ref="A43:C43"/>
    <mergeCell ref="E43:G43"/>
    <mergeCell ref="A44:C44"/>
    <mergeCell ref="E44:G44"/>
    <mergeCell ref="I2:J2"/>
    <mergeCell ref="I3:J3"/>
    <mergeCell ref="I4:J4"/>
    <mergeCell ref="I5:J8"/>
    <mergeCell ref="A11:C11"/>
  </mergeCells>
  <dataValidations count="2">
    <dataValidation type="whole" allowBlank="1" showDropDown="1" showInputMessage="1" showErrorMessage="1" errorTitle="Geen geldig getal" error="Voer een getal in tussen 1 en 100" sqref="F12:G39" xr:uid="{00000000-0002-0000-0200-000000000000}">
      <formula1>1</formula1>
      <formula2>100</formula2>
    </dataValidation>
    <dataValidation type="whole" allowBlank="1" showDropDown="1" showInputMessage="1" showErrorMessage="1" errorTitle="Geen geldig getal" error="Alleen bedragen zijn toegestaan in hele euro's" sqref="H12:I39 H43:I46" xr:uid="{00000000-0002-0000-0200-000001000000}"/>
  </dataValidations>
  <pageMargins left="0.7" right="0.7" top="0.75" bottom="0.75" header="0.3" footer="0.3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071ef3-7415-484d-98a3-12415fb13a4c">
      <Terms xmlns="http://schemas.microsoft.com/office/infopath/2007/PartnerControls"/>
    </lcf76f155ced4ddcb4097134ff3c332f>
    <TaxCatchAll xmlns="bf4f67b4-1ddd-48a1-b46a-0809bdd064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BE29E609A8E48A738AF15D990DABE" ma:contentTypeVersion="15" ma:contentTypeDescription="Create a new document." ma:contentTypeScope="" ma:versionID="31aaf9b8b933c12dd17d6e4f681ce2ca">
  <xsd:schema xmlns:xsd="http://www.w3.org/2001/XMLSchema" xmlns:xs="http://www.w3.org/2001/XMLSchema" xmlns:p="http://schemas.microsoft.com/office/2006/metadata/properties" xmlns:ns2="a9071ef3-7415-484d-98a3-12415fb13a4c" xmlns:ns3="2ee36d35-5e7f-41d9-a7e3-3ec8c51c702c" xmlns:ns4="bf4f67b4-1ddd-48a1-b46a-0809bdd0640d" targetNamespace="http://schemas.microsoft.com/office/2006/metadata/properties" ma:root="true" ma:fieldsID="955c0c3b3990eec2f2acfa11983910b8" ns2:_="" ns3:_="" ns4:_="">
    <xsd:import namespace="a9071ef3-7415-484d-98a3-12415fb13a4c"/>
    <xsd:import namespace="2ee36d35-5e7f-41d9-a7e3-3ec8c51c702c"/>
    <xsd:import namespace="bf4f67b4-1ddd-48a1-b46a-0809bdd064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1ef3-7415-484d-98a3-12415fb13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9f9cbac-0437-4d72-8d16-4ada9315b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36d35-5e7f-41d9-a7e3-3ec8c51c70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f67b4-1ddd-48a1-b46a-0809bdd0640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13eb78d-5b86-40cc-a31f-99139dc19566}" ma:internalName="TaxCatchAll" ma:showField="CatchAllData" ma:web="2ee36d35-5e7f-41d9-a7e3-3ec8c51c70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8C4C35-4CB4-4851-BEE1-FE9759B5B1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7EDEF3-CF7A-4AB1-AABF-4BB83131414F}">
  <ds:schemaRefs>
    <ds:schemaRef ds:uri="http://schemas.microsoft.com/office/2006/metadata/properties"/>
    <ds:schemaRef ds:uri="http://schemas.microsoft.com/office/infopath/2007/PartnerControls"/>
    <ds:schemaRef ds:uri="a9071ef3-7415-484d-98a3-12415fb13a4c"/>
    <ds:schemaRef ds:uri="bf4f67b4-1ddd-48a1-b46a-0809bdd0640d"/>
  </ds:schemaRefs>
</ds:datastoreItem>
</file>

<file path=customXml/itemProps3.xml><?xml version="1.0" encoding="utf-8"?>
<ds:datastoreItem xmlns:ds="http://schemas.openxmlformats.org/officeDocument/2006/customXml" ds:itemID="{BA5EFE4B-DD77-4D9F-A6FA-1D4250C9D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71ef3-7415-484d-98a3-12415fb13a4c"/>
    <ds:schemaRef ds:uri="2ee36d35-5e7f-41d9-a7e3-3ec8c51c702c"/>
    <ds:schemaRef ds:uri="bf4f67b4-1ddd-48a1-b46a-0809bdd064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Samenvatting</vt:lpstr>
      <vt:lpstr>1 - 11126747 - Parkeergarage...</vt:lpstr>
      <vt:lpstr>2 - 11126748 - Parkeergarage...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tender_title</dc:title>
  <dc:subject/>
  <dc:creator>Nico Bosman</dc:creator>
  <cp:keywords/>
  <dc:description/>
  <cp:lastModifiedBy>Victor Jongman</cp:lastModifiedBy>
  <cp:revision/>
  <dcterms:created xsi:type="dcterms:W3CDTF">2025-03-18T17:19:57Z</dcterms:created>
  <dcterms:modified xsi:type="dcterms:W3CDTF">2025-09-25T13:41:30Z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0x010100F30BE29E609A8E48A738AF15D990DABE</vt:lpwstr>
  </property>
  <property fmtid="{D5CDD505-2E9C-101B-9397-08002B2CF9AE}" pid="3" name="MediaServiceImageTags">
    <vt:lpwstr/>
  </property>
</Properties>
</file>