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Noordenveld\03) Brand\03) Concept stukken\"/>
    </mc:Choice>
  </mc:AlternateContent>
  <bookViews>
    <workbookView xWindow="-105" yWindow="-105" windowWidth="30930" windowHeight="16770"/>
  </bookViews>
  <sheets>
    <sheet name="stand 1 januari 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I19" i="1"/>
  <c r="L66" i="1" l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5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K9" i="1"/>
  <c r="K10" i="1"/>
  <c r="K11" i="1"/>
  <c r="K12" i="1"/>
  <c r="K13" i="1"/>
  <c r="K14" i="1"/>
  <c r="K17" i="1"/>
  <c r="K20" i="1"/>
  <c r="K22" i="1"/>
  <c r="K25" i="1"/>
  <c r="K26" i="1"/>
  <c r="I28" i="1"/>
  <c r="K28" i="1"/>
  <c r="K29" i="1"/>
  <c r="K35" i="1"/>
  <c r="K33" i="1"/>
  <c r="K34" i="1"/>
  <c r="K57" i="1"/>
  <c r="K56" i="1"/>
  <c r="K55" i="1"/>
  <c r="K54" i="1"/>
  <c r="K50" i="1"/>
  <c r="K48" i="1"/>
  <c r="K47" i="1"/>
  <c r="K46" i="1"/>
  <c r="K43" i="1"/>
  <c r="K39" i="1"/>
  <c r="K19" i="1"/>
  <c r="L19" i="1" s="1"/>
  <c r="K53" i="1"/>
  <c r="K52" i="1"/>
  <c r="K51" i="1"/>
  <c r="K49" i="1"/>
  <c r="K45" i="1"/>
  <c r="K44" i="1"/>
  <c r="K42" i="1"/>
  <c r="K41" i="1"/>
  <c r="L41" i="1" s="1"/>
  <c r="K40" i="1"/>
  <c r="K38" i="1"/>
  <c r="K37" i="1"/>
  <c r="L37" i="1" s="1"/>
  <c r="K36" i="1"/>
  <c r="K32" i="1"/>
  <c r="L32" i="1" s="1"/>
  <c r="K31" i="1"/>
  <c r="K30" i="1"/>
  <c r="K27" i="1"/>
  <c r="K24" i="1"/>
  <c r="K23" i="1"/>
  <c r="K21" i="1"/>
  <c r="K18" i="1"/>
  <c r="K16" i="1"/>
  <c r="K15" i="1"/>
  <c r="I57" i="1"/>
  <c r="I56" i="1"/>
  <c r="I55" i="1"/>
  <c r="L55" i="1" s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0" i="1"/>
  <c r="I39" i="1"/>
  <c r="I38" i="1"/>
  <c r="I36" i="1"/>
  <c r="I35" i="1"/>
  <c r="L35" i="1" s="1"/>
  <c r="I34" i="1"/>
  <c r="I33" i="1"/>
  <c r="I31" i="1"/>
  <c r="I30" i="1"/>
  <c r="L30" i="1" s="1"/>
  <c r="I29" i="1"/>
  <c r="I27" i="1"/>
  <c r="L27" i="1" s="1"/>
  <c r="I26" i="1"/>
  <c r="I25" i="1"/>
  <c r="I24" i="1"/>
  <c r="I23" i="1"/>
  <c r="I22" i="1"/>
  <c r="I21" i="1"/>
  <c r="I20" i="1"/>
  <c r="I18" i="1"/>
  <c r="I17" i="1"/>
  <c r="I16" i="1"/>
  <c r="I15" i="1"/>
  <c r="I14" i="1"/>
  <c r="I13" i="1"/>
  <c r="I12" i="1"/>
  <c r="I11" i="1"/>
  <c r="L11" i="1" s="1"/>
  <c r="I10" i="1"/>
  <c r="L10" i="1" s="1"/>
  <c r="I9" i="1"/>
  <c r="L56" i="1" l="1"/>
  <c r="L57" i="1"/>
  <c r="L24" i="1"/>
  <c r="L38" i="1"/>
  <c r="L34" i="1"/>
  <c r="L9" i="1"/>
  <c r="L17" i="1"/>
  <c r="L22" i="1"/>
  <c r="L15" i="1"/>
  <c r="L73" i="1"/>
  <c r="K89" i="1"/>
  <c r="I89" i="1"/>
  <c r="L74" i="1"/>
  <c r="L82" i="1"/>
  <c r="L16" i="1"/>
  <c r="L25" i="1"/>
  <c r="L45" i="1"/>
  <c r="L53" i="1"/>
  <c r="L67" i="1"/>
  <c r="L75" i="1"/>
  <c r="L83" i="1"/>
  <c r="L12" i="1"/>
  <c r="L42" i="1"/>
  <c r="L26" i="1"/>
  <c r="L46" i="1"/>
  <c r="L54" i="1"/>
  <c r="L50" i="1"/>
  <c r="L29" i="1"/>
  <c r="L68" i="1"/>
  <c r="L76" i="1"/>
  <c r="L84" i="1"/>
  <c r="L36" i="1"/>
  <c r="L18" i="1"/>
  <c r="L47" i="1"/>
  <c r="L69" i="1"/>
  <c r="L85" i="1"/>
  <c r="L40" i="1"/>
  <c r="L28" i="1"/>
  <c r="L70" i="1"/>
  <c r="L13" i="1"/>
  <c r="L31" i="1"/>
  <c r="I61" i="1"/>
  <c r="L71" i="1"/>
  <c r="L79" i="1"/>
  <c r="L65" i="1"/>
  <c r="L20" i="1"/>
  <c r="L21" i="1"/>
  <c r="L49" i="1"/>
  <c r="L33" i="1"/>
  <c r="L51" i="1"/>
  <c r="L72" i="1"/>
  <c r="L80" i="1"/>
  <c r="L48" i="1"/>
  <c r="L77" i="1"/>
  <c r="L78" i="1"/>
  <c r="L14" i="1"/>
  <c r="L23" i="1"/>
  <c r="L44" i="1"/>
  <c r="L52" i="1"/>
  <c r="L81" i="1"/>
  <c r="L39" i="1"/>
  <c r="L43" i="1"/>
  <c r="K61" i="1"/>
  <c r="H89" i="1"/>
  <c r="J89" i="1"/>
  <c r="H61" i="1"/>
  <c r="J61" i="1"/>
  <c r="I94" i="1" l="1"/>
  <c r="K94" i="1"/>
  <c r="L89" i="1"/>
  <c r="L90" i="1" s="1"/>
  <c r="L61" i="1"/>
  <c r="L62" i="1" s="1"/>
  <c r="H94" i="1"/>
  <c r="J94" i="1"/>
  <c r="L94" i="1" l="1"/>
  <c r="L95" i="1" s="1"/>
</calcChain>
</file>

<file path=xl/sharedStrings.xml><?xml version="1.0" encoding="utf-8"?>
<sst xmlns="http://schemas.openxmlformats.org/spreadsheetml/2006/main" count="811" uniqueCount="287">
  <si>
    <t>Algemene informatie:</t>
  </si>
  <si>
    <t>Straat:</t>
  </si>
  <si>
    <t>Postcode:</t>
  </si>
  <si>
    <t>Woonplaats:</t>
  </si>
  <si>
    <t>Nr</t>
  </si>
  <si>
    <t>Nr Oud</t>
  </si>
  <si>
    <t>Object Omschrijving:</t>
  </si>
  <si>
    <t xml:space="preserve">Gebouwen  </t>
  </si>
  <si>
    <t xml:space="preserve"> Inventaris </t>
  </si>
  <si>
    <t xml:space="preserve"> Taxatiedatum pand </t>
  </si>
  <si>
    <t xml:space="preserve"> Taxatiedatum inventaris </t>
  </si>
  <si>
    <t xml:space="preserve"> </t>
  </si>
  <si>
    <t xml:space="preserve">   </t>
  </si>
  <si>
    <t>Gemeente Bezit</t>
  </si>
  <si>
    <t>Vennootsweg 1 A</t>
  </si>
  <si>
    <t>9342 TE</t>
  </si>
  <si>
    <t>Een</t>
  </si>
  <si>
    <t>Werkruimte etc begraafplaats</t>
  </si>
  <si>
    <t>J.P.Santeeweg 118</t>
  </si>
  <si>
    <t>9312 TB</t>
  </si>
  <si>
    <t>Nietap</t>
  </si>
  <si>
    <t>Vrijstaande woning</t>
  </si>
  <si>
    <t>Beukenlaan 15</t>
  </si>
  <si>
    <t>9311 PN</t>
  </si>
  <si>
    <t>Nieuw-Roden</t>
  </si>
  <si>
    <t>Wachthuisje etc begraafplaats</t>
  </si>
  <si>
    <t>Zevenhuisterweg 3 C / A</t>
  </si>
  <si>
    <t>9311 VA</t>
  </si>
  <si>
    <t>Kleedgebouw VV Nieuw-Roden /  Geschakelde bedrijfswoning</t>
  </si>
  <si>
    <t>Brink 1</t>
  </si>
  <si>
    <t>9331 AA</t>
  </si>
  <si>
    <t>Norg</t>
  </si>
  <si>
    <t>Mfa 'De Brinkhof"</t>
  </si>
  <si>
    <t>Brink 2</t>
  </si>
  <si>
    <t>Kerktoren, luidklok + uurwerk</t>
  </si>
  <si>
    <t>Eenerstraat 67 A en 69 (incl WOZ objnr 16990011285)</t>
  </si>
  <si>
    <t>9331 VE</t>
  </si>
  <si>
    <t>Gemeentewerf en brandweerkazerne</t>
  </si>
  <si>
    <t>Kerkhofsdrift 3</t>
  </si>
  <si>
    <t>9331 CG</t>
  </si>
  <si>
    <t>Schoolstraat 1A</t>
  </si>
  <si>
    <t>9331 AV</t>
  </si>
  <si>
    <t>Werkplaats/opslagruimte</t>
  </si>
  <si>
    <t>Schoolstraat 5</t>
  </si>
  <si>
    <t>Gymlokaal</t>
  </si>
  <si>
    <t xml:space="preserve">Achteromweg 1 </t>
  </si>
  <si>
    <t>9321 VE</t>
  </si>
  <si>
    <t>Peize</t>
  </si>
  <si>
    <t>Achteromweg 5</t>
  </si>
  <si>
    <t>De Aanleg 4</t>
  </si>
  <si>
    <t>9321 DD</t>
  </si>
  <si>
    <t>9321 BN</t>
  </si>
  <si>
    <t>Mfa 'De Essen"</t>
  </si>
  <si>
    <t>Hereweg 1 en 1A</t>
  </si>
  <si>
    <t>9321 CL</t>
  </si>
  <si>
    <t xml:space="preserve">Sporthal </t>
  </si>
  <si>
    <t xml:space="preserve">Ekkelkamp 2/4 </t>
  </si>
  <si>
    <t>9301 ZZ</t>
  </si>
  <si>
    <t>Roden</t>
  </si>
  <si>
    <t>Gemeentewerf</t>
  </si>
  <si>
    <t>1e Energieweg 10</t>
  </si>
  <si>
    <t>9301 LK</t>
  </si>
  <si>
    <t xml:space="preserve">Gemeentewerf   </t>
  </si>
  <si>
    <t>Borglaan 3</t>
  </si>
  <si>
    <t>9301 ZE</t>
  </si>
  <si>
    <t>Brink 10</t>
  </si>
  <si>
    <t>9301 JL</t>
  </si>
  <si>
    <t>Rest La Comida en Cult centr Winsinghhof</t>
  </si>
  <si>
    <t>Brink 31</t>
  </si>
  <si>
    <t>9301 JK</t>
  </si>
  <si>
    <t>Museum Kinderwereld</t>
  </si>
  <si>
    <t>Brink 8</t>
  </si>
  <si>
    <t>Ceintuurbaan Zuid 6</t>
  </si>
  <si>
    <t>9301 HX</t>
  </si>
  <si>
    <t>Sporthal en zwembad De Hullen</t>
  </si>
  <si>
    <t xml:space="preserve">Hullenweg 2 V </t>
  </si>
  <si>
    <t>9301 ZD</t>
  </si>
  <si>
    <t>Prefab autobox met pompunit sportveld</t>
  </si>
  <si>
    <t>Julianaplein/Wilhelminastraat Roden</t>
  </si>
  <si>
    <t>4 Roestvrijstalen kunstwerken</t>
  </si>
  <si>
    <t xml:space="preserve">€                                     -  </t>
  </si>
  <si>
    <t>Kanaalstraat 38</t>
  </si>
  <si>
    <t>9301 LT</t>
  </si>
  <si>
    <t>Cultureel gebouw</t>
  </si>
  <si>
    <t>Koerskamp 2A</t>
  </si>
  <si>
    <t>9301 BE</t>
  </si>
  <si>
    <t xml:space="preserve">Mensingheweg  </t>
  </si>
  <si>
    <t>Stenen beeld "Vrouwelijk naakt…."</t>
  </si>
  <si>
    <t>Mensingheweg 1, 3, 7, 9</t>
  </si>
  <si>
    <t>9301 KA</t>
  </si>
  <si>
    <t>Gebouwen complex Havezathe Mensinge</t>
  </si>
  <si>
    <t>Mensingheweg 3</t>
  </si>
  <si>
    <t>Expositiegebouw St Landgoed Mensinge</t>
  </si>
  <si>
    <t>Norgerweg 13 A</t>
  </si>
  <si>
    <t>9301 JM</t>
  </si>
  <si>
    <t>321 en 322</t>
  </si>
  <si>
    <t>Lijkenhuisje, wachtruimte etc begraafplaats</t>
  </si>
  <si>
    <t>Norgerweg 2a</t>
  </si>
  <si>
    <t>Sanitaire units camping Ot en Sien</t>
  </si>
  <si>
    <t xml:space="preserve">Norgerweg 2G   </t>
  </si>
  <si>
    <t xml:space="preserve">Op de Brink </t>
  </si>
  <si>
    <t>Beeld 'Ot en Sien"</t>
  </si>
  <si>
    <t>Overslagweg 3</t>
  </si>
  <si>
    <t>9301 ZL</t>
  </si>
  <si>
    <t>Brengstation afval</t>
  </si>
  <si>
    <t>Paaskamp 9 X nrs. 3, 11</t>
  </si>
  <si>
    <t>9301 KL</t>
  </si>
  <si>
    <t>Garageboxen</t>
  </si>
  <si>
    <t>Raadhuisstraat 1</t>
  </si>
  <si>
    <t>9301 AA</t>
  </si>
  <si>
    <t>Gemeentehuis (Raadhuisstraat 1 en 5, Schoolstraat 50 en 50A</t>
  </si>
  <si>
    <t>Schonauwen 2A</t>
  </si>
  <si>
    <t>9301 SP</t>
  </si>
  <si>
    <t>Nijlandspark 13</t>
  </si>
  <si>
    <t>9301 BZ</t>
  </si>
  <si>
    <t>Alleen gymlokaal</t>
  </si>
  <si>
    <t>Burchtlaat 1</t>
  </si>
  <si>
    <t>9301TJ</t>
  </si>
  <si>
    <t>Beweegbox</t>
  </si>
  <si>
    <t>Giezenstraat 17</t>
  </si>
  <si>
    <t>9305 TG</t>
  </si>
  <si>
    <t>Roderesch</t>
  </si>
  <si>
    <t>WMO-woonunit</t>
  </si>
  <si>
    <t>Hoofdstraat 21A en 21B</t>
  </si>
  <si>
    <t>9315 PA</t>
  </si>
  <si>
    <t>Roderwolde</t>
  </si>
  <si>
    <t>Dorpshuis Roderwolde</t>
  </si>
  <si>
    <t>Hoofdstraat 25</t>
  </si>
  <si>
    <t>Pastorielaan 6</t>
  </si>
  <si>
    <t>9315 TB</t>
  </si>
  <si>
    <t>Werkruimte/bez ruimte etc begraafplaats</t>
  </si>
  <si>
    <t>Eikenlaan 5</t>
  </si>
  <si>
    <t>9341 AL</t>
  </si>
  <si>
    <t>Veenhuizen</t>
  </si>
  <si>
    <t>Kerklaan 5</t>
  </si>
  <si>
    <t>9341 AV</t>
  </si>
  <si>
    <t>Oude Gracht 8</t>
  </si>
  <si>
    <t>9341 AB</t>
  </si>
  <si>
    <t>Brandweerkazerne</t>
  </si>
  <si>
    <t>Pastoors Erf 8</t>
  </si>
  <si>
    <t>9341 BS</t>
  </si>
  <si>
    <t>Dierenverblijf</t>
  </si>
  <si>
    <t>Kolonievaart 5</t>
  </si>
  <si>
    <t>9336 TC</t>
  </si>
  <si>
    <t>Huis ter Heide</t>
  </si>
  <si>
    <t>Toiletunits HOV rotonde Roderweg/Kastelenlaan te Roden</t>
  </si>
  <si>
    <t>Toiletunits</t>
  </si>
  <si>
    <t>subtotaal gemeentelijk bezit</t>
  </si>
  <si>
    <t>Onderwijs</t>
  </si>
  <si>
    <t>Norgerweg 18 school en 20 is dorpshuis</t>
  </si>
  <si>
    <t>9342 PH</t>
  </si>
  <si>
    <t>Samenwerkingsschool "De Schans"</t>
  </si>
  <si>
    <t>J.P. Santeeweg 109</t>
  </si>
  <si>
    <t>9312 TA</t>
  </si>
  <si>
    <t>Zevenhuisterweg 3</t>
  </si>
  <si>
    <t>807 en 818</t>
  </si>
  <si>
    <t xml:space="preserve">OBS "De Poolster" </t>
  </si>
  <si>
    <t>Dorpshuisstraat 1</t>
  </si>
  <si>
    <t>9331 AX</t>
  </si>
  <si>
    <t>Voortgezet onderwijs Dr Nassau College</t>
  </si>
  <si>
    <t>Schoolstraat 1 (semi permanente lokalen)</t>
  </si>
  <si>
    <t>Schoolstraat 3</t>
  </si>
  <si>
    <t>OBS "De Hekakker"</t>
  </si>
  <si>
    <t>Boerakkerweg 2 A</t>
  </si>
  <si>
    <t>9321 EL</t>
  </si>
  <si>
    <t>OBS "De Eskampen"</t>
  </si>
  <si>
    <t>Hereweg 1 D</t>
  </si>
  <si>
    <t>OBS "'t Spectrum"</t>
  </si>
  <si>
    <t>Burchtlaan 1</t>
  </si>
  <si>
    <t>9301 TJ</t>
  </si>
  <si>
    <t>Rsg "De Borgen", locatie Ronerborg</t>
  </si>
  <si>
    <t>Burchtlaan 2</t>
  </si>
  <si>
    <t>Rsg "De Borgen", locatie Esborg</t>
  </si>
  <si>
    <t>Dreesdestraat 40</t>
  </si>
  <si>
    <t>9301 GG</t>
  </si>
  <si>
    <t>Floralaan 3</t>
  </si>
  <si>
    <t>9301 KE</t>
  </si>
  <si>
    <t>Klimop 2</t>
  </si>
  <si>
    <t>9301 PK</t>
  </si>
  <si>
    <t>803 en 804</t>
  </si>
  <si>
    <t>OBS "De Tandem"</t>
  </si>
  <si>
    <t>Lijsterbesstraat 1</t>
  </si>
  <si>
    <t>9301 MK</t>
  </si>
  <si>
    <t>OBS ''t Hoge Holt"</t>
  </si>
  <si>
    <t>Noodlokalen 't Hoge Holt</t>
  </si>
  <si>
    <t>Molenweg 1, 1 A</t>
  </si>
  <si>
    <t>9301 JD</t>
  </si>
  <si>
    <t>OBS "De Marke"</t>
  </si>
  <si>
    <t>Schonauwen 2</t>
  </si>
  <si>
    <t>OBS "Het Valkhof"</t>
  </si>
  <si>
    <t>Slangenborg 1</t>
  </si>
  <si>
    <t>9301 VC</t>
  </si>
  <si>
    <t>Hoofdstraat 21 B</t>
  </si>
  <si>
    <t>OBS "'t Palet"</t>
  </si>
  <si>
    <t>9341 AT</t>
  </si>
  <si>
    <t>Samenwerkingsschool "Speel en Leer" (nieuwbouw tegen gymlokaal)</t>
  </si>
  <si>
    <t>9337 PB</t>
  </si>
  <si>
    <t>Westervelde</t>
  </si>
  <si>
    <t>OBS "Elsakker"</t>
  </si>
  <si>
    <t>subtotaal onderwijs</t>
  </si>
  <si>
    <t>Totaal bezit</t>
  </si>
  <si>
    <t xml:space="preserve">Verzekerde bedragen </t>
  </si>
  <si>
    <t>Gebouwen incl. index</t>
  </si>
  <si>
    <t>Inventaris incl. index</t>
  </si>
  <si>
    <t>Index 130,0 -&gt; 138,2</t>
  </si>
  <si>
    <t>Index 126,8 -&gt; 131,5</t>
  </si>
  <si>
    <t xml:space="preserve"> Totaal 01-01-2025</t>
  </si>
  <si>
    <t>Controletelling</t>
  </si>
  <si>
    <t>Vrijstaande woning en bedrijfsruimte (leegstaand, sloopwaarde)</t>
  </si>
  <si>
    <t>OBS "De Flint" (leegstaand, sloopwaarde)</t>
  </si>
  <si>
    <t>Bestemming</t>
  </si>
  <si>
    <t>Inbraakmeldinstallatie</t>
  </si>
  <si>
    <t>Brandmeldinstallatie</t>
  </si>
  <si>
    <t>Sprinklerinstallatie</t>
  </si>
  <si>
    <t>Zonnepanelen op daken</t>
  </si>
  <si>
    <t>Asbestdaken</t>
  </si>
  <si>
    <t>Leegstand/ Antikraak</t>
  </si>
  <si>
    <t>Bijzonderheden</t>
  </si>
  <si>
    <t>MFA (School,dorpshuis)</t>
  </si>
  <si>
    <t>-</t>
  </si>
  <si>
    <t>kerk zelf geen eigendom NDV</t>
  </si>
  <si>
    <t>?</t>
  </si>
  <si>
    <t>wordt gesloopt</t>
  </si>
  <si>
    <t>Kunstwerk</t>
  </si>
  <si>
    <t>Wonen</t>
  </si>
  <si>
    <t>Opslag materiaal begraafplaats</t>
  </si>
  <si>
    <t>kerktoren</t>
  </si>
  <si>
    <t>Sport</t>
  </si>
  <si>
    <t>MFA</t>
  </si>
  <si>
    <t>Brandweer</t>
  </si>
  <si>
    <t>Werkplaats/Opslagruimte</t>
  </si>
  <si>
    <t>Kinderopvang</t>
  </si>
  <si>
    <r>
      <t xml:space="preserve">Esweg </t>
    </r>
    <r>
      <rPr>
        <strike/>
        <sz val="8"/>
        <rFont val="Arial"/>
        <family val="2"/>
      </rPr>
      <t>2 en</t>
    </r>
    <r>
      <rPr>
        <sz val="8"/>
        <rFont val="Arial"/>
        <family val="2"/>
      </rPr>
      <t xml:space="preserve"> 2 A (incl WOZ objnr 169900019128)</t>
    </r>
  </si>
  <si>
    <t>Alleen 2A, rest is van het Dorpshuis (gedeeld gebouw; gedeeld dak/installaties</t>
  </si>
  <si>
    <t>terrein opvang vluchtelingen in units</t>
  </si>
  <si>
    <t xml:space="preserve">Wonen </t>
  </si>
  <si>
    <t>2026 mogelijk opvang vluchtelingen</t>
  </si>
  <si>
    <t>Theater en restaurant</t>
  </si>
  <si>
    <t>Museum</t>
  </si>
  <si>
    <t>Opslag sportmateriaal</t>
  </si>
  <si>
    <t>Kunst</t>
  </si>
  <si>
    <t>Kunstencentrum</t>
  </si>
  <si>
    <t>Dorpshuis</t>
  </si>
  <si>
    <t>Museum, Restaurant en wonen</t>
  </si>
  <si>
    <t>Opslag Beheer</t>
  </si>
  <si>
    <t>Garage</t>
  </si>
  <si>
    <t xml:space="preserve">Gemeentehuis </t>
  </si>
  <si>
    <t>WMO-unit bij woning</t>
  </si>
  <si>
    <t>Kerktoren</t>
  </si>
  <si>
    <t>Opslag materiaal Hertenkamp</t>
  </si>
  <si>
    <t>Toiletunit</t>
  </si>
  <si>
    <t xml:space="preserve">X </t>
  </si>
  <si>
    <t>X</t>
  </si>
  <si>
    <t>Nee</t>
  </si>
  <si>
    <t>Er zijn plannen voor nieuwbouw op locatie De Hoeksteen</t>
  </si>
  <si>
    <t>CBS "De Parel"</t>
  </si>
  <si>
    <t>CBS "De Hoeksteen"</t>
  </si>
  <si>
    <t xml:space="preserve">ICO / muziekgebouw De Dobbe </t>
  </si>
  <si>
    <t xml:space="preserve">Particuliere bewoner </t>
  </si>
  <si>
    <t xml:space="preserve">? </t>
  </si>
  <si>
    <t xml:space="preserve">Werkplaatsdeel niet meer in gebruik, nog wel eigenaar </t>
  </si>
  <si>
    <t>Ja</t>
  </si>
  <si>
    <t>Opslagruimte verhuurd aan bedrijf.</t>
  </si>
  <si>
    <t xml:space="preserve">Tot aan de zomervakantie gebruikt. Deze gaat gesloopt worden. </t>
  </si>
  <si>
    <t xml:space="preserve">Gymlokaal (ROOD ERUIT) </t>
  </si>
  <si>
    <t>Waarschijnlijk</t>
  </si>
  <si>
    <t xml:space="preserve">Zit er fysiek wel, of deze nog werkt??? </t>
  </si>
  <si>
    <t>Ad-hoc beheer</t>
  </si>
  <si>
    <t xml:space="preserve">WMO woon-unit </t>
  </si>
  <si>
    <t>Ja, in 2026 sloop- na oplevering van de nieuwbouw</t>
  </si>
  <si>
    <t>"De Rank"</t>
  </si>
  <si>
    <t>X*</t>
  </si>
  <si>
    <t>*</t>
  </si>
  <si>
    <t>In de scholen zit over het algemeen een ontruimings installatie al dan niet aangevuld met een enkele rookmelder</t>
  </si>
  <si>
    <t>**</t>
  </si>
  <si>
    <t>De pv panelen liggen op de gymzaal.</t>
  </si>
  <si>
    <t>X**</t>
  </si>
  <si>
    <t>X (alleen zwembad deel)</t>
  </si>
  <si>
    <t>Zit er fysiek wel, of deze nog werkt?</t>
  </si>
  <si>
    <t>uitbreidingsplan in 2027</t>
  </si>
  <si>
    <t>tijdelijke huisvesting twee extra lokalen 2025 en 2026</t>
  </si>
  <si>
    <t>x</t>
  </si>
  <si>
    <t>nieuwbouw, opgeleverd in 2024</t>
  </si>
  <si>
    <t>Bijlage C.2</t>
  </si>
  <si>
    <t>Gemeente Noordenveld</t>
  </si>
  <si>
    <t>Brandverzekering: Specificatie 01-01-2025</t>
  </si>
  <si>
    <t>Monumen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</si>
</sst>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28">
    <font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i/>
      <sz val="10"/>
      <color rgb="FF000000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ED7D31"/>
      <name val="Arial"/>
      <family val="2"/>
    </font>
    <font>
      <sz val="10"/>
      <color rgb="FFED7D31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11"/>
      <color theme="1"/>
      <name val="Aptos Narrow"/>
      <family val="2"/>
      <scheme val="minor"/>
    </font>
    <font>
      <i/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Calibri"/>
      <family val="2"/>
    </font>
    <font>
      <i/>
      <sz val="8"/>
      <color rgb="FFFF0000"/>
      <name val="Arial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i/>
      <sz val="10"/>
      <color rgb="FF000000"/>
      <name val="Arial"/>
      <family val="2"/>
    </font>
    <font>
      <strike/>
      <sz val="8"/>
      <name val="Arial"/>
      <family val="2"/>
    </font>
    <font>
      <sz val="12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9FF3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2" fillId="3" borderId="2" xfId="0" applyFont="1" applyFill="1" applyBorder="1"/>
    <xf numFmtId="0" fontId="4" fillId="3" borderId="3" xfId="0" applyFont="1" applyFill="1" applyBorder="1"/>
    <xf numFmtId="0" fontId="6" fillId="3" borderId="4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7" fillId="0" borderId="7" xfId="0" applyFont="1" applyBorder="1"/>
    <xf numFmtId="0" fontId="7" fillId="0" borderId="8" xfId="0" applyFont="1" applyBorder="1"/>
    <xf numFmtId="0" fontId="8" fillId="0" borderId="0" xfId="0" applyFont="1"/>
    <xf numFmtId="0" fontId="8" fillId="0" borderId="9" xfId="0" applyFont="1" applyBorder="1"/>
    <xf numFmtId="0" fontId="8" fillId="0" borderId="10" xfId="0" applyFont="1" applyBorder="1"/>
    <xf numFmtId="0" fontId="9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0" xfId="0" applyFont="1" applyBorder="1"/>
    <xf numFmtId="0" fontId="9" fillId="0" borderId="10" xfId="0" applyFont="1" applyBorder="1"/>
    <xf numFmtId="0" fontId="10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10" fillId="0" borderId="17" xfId="0" applyFont="1" applyBorder="1"/>
    <xf numFmtId="0" fontId="11" fillId="0" borderId="8" xfId="0" applyFont="1" applyBorder="1"/>
    <xf numFmtId="0" fontId="11" fillId="0" borderId="15" xfId="0" applyFont="1" applyBorder="1"/>
    <xf numFmtId="0" fontId="12" fillId="0" borderId="15" xfId="0" applyFont="1" applyBorder="1"/>
    <xf numFmtId="0" fontId="11" fillId="0" borderId="0" xfId="0" applyFont="1"/>
    <xf numFmtId="0" fontId="11" fillId="0" borderId="10" xfId="0" applyFont="1" applyBorder="1"/>
    <xf numFmtId="0" fontId="11" fillId="0" borderId="11" xfId="0" applyFont="1" applyBorder="1"/>
    <xf numFmtId="0" fontId="13" fillId="0" borderId="17" xfId="0" applyFont="1" applyBorder="1"/>
    <xf numFmtId="14" fontId="11" fillId="0" borderId="10" xfId="0" applyNumberFormat="1" applyFont="1" applyBorder="1"/>
    <xf numFmtId="0" fontId="11" fillId="0" borderId="15" xfId="0" applyFont="1" applyBorder="1" applyAlignment="1">
      <alignment wrapText="1"/>
    </xf>
    <xf numFmtId="0" fontId="13" fillId="0" borderId="16" xfId="0" applyFont="1" applyBorder="1"/>
    <xf numFmtId="0" fontId="11" fillId="4" borderId="10" xfId="0" applyFont="1" applyFill="1" applyBorder="1"/>
    <xf numFmtId="0" fontId="11" fillId="4" borderId="15" xfId="0" applyFont="1" applyFill="1" applyBorder="1"/>
    <xf numFmtId="0" fontId="4" fillId="4" borderId="0" xfId="0" applyFont="1" applyFill="1"/>
    <xf numFmtId="14" fontId="13" fillId="0" borderId="10" xfId="0" applyNumberFormat="1" applyFont="1" applyBorder="1"/>
    <xf numFmtId="0" fontId="11" fillId="0" borderId="17" xfId="0" applyFont="1" applyBorder="1"/>
    <xf numFmtId="0" fontId="10" fillId="0" borderId="11" xfId="0" applyFont="1" applyBorder="1"/>
    <xf numFmtId="0" fontId="11" fillId="0" borderId="10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0" fillId="0" borderId="7" xfId="0" applyFont="1" applyBorder="1"/>
    <xf numFmtId="0" fontId="14" fillId="0" borderId="7" xfId="0" applyFont="1" applyBorder="1" applyAlignment="1">
      <alignment wrapText="1"/>
    </xf>
    <xf numFmtId="0" fontId="14" fillId="0" borderId="8" xfId="0" applyFont="1" applyBorder="1"/>
    <xf numFmtId="0" fontId="15" fillId="0" borderId="18" xfId="0" applyFont="1" applyBorder="1"/>
    <xf numFmtId="0" fontId="10" fillId="0" borderId="8" xfId="0" applyFont="1" applyBorder="1"/>
    <xf numFmtId="0" fontId="10" fillId="0" borderId="19" xfId="0" applyFont="1" applyBorder="1"/>
    <xf numFmtId="0" fontId="6" fillId="0" borderId="20" xfId="0" applyFont="1" applyBorder="1"/>
    <xf numFmtId="0" fontId="8" fillId="0" borderId="21" xfId="0" applyFont="1" applyBorder="1"/>
    <xf numFmtId="0" fontId="8" fillId="0" borderId="21" xfId="0" applyFont="1" applyBorder="1" applyAlignment="1">
      <alignment wrapText="1"/>
    </xf>
    <xf numFmtId="0" fontId="8" fillId="0" borderId="23" xfId="0" applyFont="1" applyBorder="1"/>
    <xf numFmtId="0" fontId="16" fillId="0" borderId="10" xfId="0" applyFont="1" applyBorder="1"/>
    <xf numFmtId="0" fontId="13" fillId="0" borderId="10" xfId="0" applyFont="1" applyBorder="1"/>
    <xf numFmtId="0" fontId="13" fillId="0" borderId="15" xfId="0" applyFont="1" applyBorder="1"/>
    <xf numFmtId="0" fontId="17" fillId="0" borderId="15" xfId="0" applyFont="1" applyBorder="1"/>
    <xf numFmtId="0" fontId="13" fillId="0" borderId="15" xfId="0" applyFont="1" applyBorder="1" applyAlignment="1">
      <alignment wrapText="1"/>
    </xf>
    <xf numFmtId="0" fontId="16" fillId="0" borderId="15" xfId="0" applyFont="1" applyBorder="1"/>
    <xf numFmtId="0" fontId="16" fillId="0" borderId="17" xfId="0" applyFont="1" applyBorder="1"/>
    <xf numFmtId="0" fontId="10" fillId="0" borderId="9" xfId="0" applyFont="1" applyBorder="1"/>
    <xf numFmtId="0" fontId="11" fillId="0" borderId="24" xfId="0" applyFont="1" applyBorder="1"/>
    <xf numFmtId="0" fontId="6" fillId="0" borderId="7" xfId="0" applyFont="1" applyBorder="1"/>
    <xf numFmtId="0" fontId="8" fillId="0" borderId="8" xfId="0" applyFont="1" applyBorder="1"/>
    <xf numFmtId="0" fontId="8" fillId="0" borderId="8" xfId="0" applyFont="1" applyBorder="1" applyAlignment="1">
      <alignment wrapText="1"/>
    </xf>
    <xf numFmtId="0" fontId="8" fillId="0" borderId="7" xfId="0" applyFont="1" applyBorder="1"/>
    <xf numFmtId="0" fontId="11" fillId="0" borderId="12" xfId="0" applyFont="1" applyBorder="1"/>
    <xf numFmtId="0" fontId="11" fillId="0" borderId="12" xfId="0" applyFont="1" applyBorder="1" applyAlignment="1">
      <alignment wrapText="1"/>
    </xf>
    <xf numFmtId="0" fontId="13" fillId="0" borderId="7" xfId="0" applyFont="1" applyBorder="1"/>
    <xf numFmtId="0" fontId="8" fillId="0" borderId="11" xfId="0" applyFont="1" applyBorder="1" applyAlignment="1">
      <alignment wrapText="1"/>
    </xf>
    <xf numFmtId="0" fontId="8" fillId="0" borderId="12" xfId="0" applyFont="1" applyBorder="1"/>
    <xf numFmtId="0" fontId="8" fillId="0" borderId="12" xfId="0" applyFont="1" applyBorder="1" applyAlignment="1">
      <alignment wrapText="1"/>
    </xf>
    <xf numFmtId="0" fontId="6" fillId="0" borderId="23" xfId="0" applyFont="1" applyBorder="1"/>
    <xf numFmtId="0" fontId="8" fillId="0" borderId="25" xfId="0" applyFont="1" applyBorder="1"/>
    <xf numFmtId="0" fontId="8" fillId="0" borderId="25" xfId="0" applyFont="1" applyBorder="1" applyAlignment="1">
      <alignment wrapText="1"/>
    </xf>
    <xf numFmtId="0" fontId="8" fillId="0" borderId="26" xfId="0" applyFont="1" applyBorder="1"/>
    <xf numFmtId="0" fontId="11" fillId="5" borderId="11" xfId="0" applyFont="1" applyFill="1" applyBorder="1"/>
    <xf numFmtId="0" fontId="11" fillId="5" borderId="15" xfId="0" applyFont="1" applyFill="1" applyBorder="1"/>
    <xf numFmtId="0" fontId="12" fillId="5" borderId="15" xfId="0" applyFont="1" applyFill="1" applyBorder="1"/>
    <xf numFmtId="0" fontId="11" fillId="5" borderId="10" xfId="0" applyFont="1" applyFill="1" applyBorder="1"/>
    <xf numFmtId="0" fontId="4" fillId="5" borderId="0" xfId="0" applyFont="1" applyFill="1"/>
    <xf numFmtId="0" fontId="0" fillId="6" borderId="0" xfId="0" applyFill="1"/>
    <xf numFmtId="14" fontId="11" fillId="5" borderId="10" xfId="0" applyNumberFormat="1" applyFont="1" applyFill="1" applyBorder="1"/>
    <xf numFmtId="44" fontId="13" fillId="0" borderId="16" xfId="1" applyFont="1" applyBorder="1"/>
    <xf numFmtId="44" fontId="13" fillId="0" borderId="17" xfId="1" applyFont="1" applyBorder="1"/>
    <xf numFmtId="44" fontId="11" fillId="0" borderId="17" xfId="1" applyFont="1" applyBorder="1"/>
    <xf numFmtId="44" fontId="13" fillId="5" borderId="17" xfId="1" applyFont="1" applyFill="1" applyBorder="1"/>
    <xf numFmtId="44" fontId="13" fillId="4" borderId="17" xfId="1" applyFont="1" applyFill="1" applyBorder="1"/>
    <xf numFmtId="44" fontId="11" fillId="0" borderId="16" xfId="1" applyFont="1" applyBorder="1"/>
    <xf numFmtId="44" fontId="13" fillId="0" borderId="0" xfId="1" applyFont="1"/>
    <xf numFmtId="44" fontId="11" fillId="0" borderId="0" xfId="1" applyFont="1"/>
    <xf numFmtId="44" fontId="14" fillId="0" borderId="0" xfId="1" applyFont="1"/>
    <xf numFmtId="44" fontId="8" fillId="0" borderId="0" xfId="1" applyFont="1"/>
    <xf numFmtId="44" fontId="10" fillId="0" borderId="0" xfId="1" applyFont="1"/>
    <xf numFmtId="44" fontId="6" fillId="0" borderId="21" xfId="1" applyFont="1" applyBorder="1"/>
    <xf numFmtId="44" fontId="6" fillId="0" borderId="22" xfId="1" applyFont="1" applyBorder="1"/>
    <xf numFmtId="44" fontId="8" fillId="0" borderId="13" xfId="1" applyFont="1" applyBorder="1"/>
    <xf numFmtId="44" fontId="8" fillId="0" borderId="14" xfId="1" applyFont="1" applyBorder="1"/>
    <xf numFmtId="44" fontId="8" fillId="0" borderId="16" xfId="1" applyFont="1" applyBorder="1"/>
    <xf numFmtId="44" fontId="8" fillId="0" borderId="17" xfId="1" applyFont="1" applyBorder="1"/>
    <xf numFmtId="44" fontId="10" fillId="0" borderId="17" xfId="1" applyFont="1" applyBorder="1"/>
    <xf numFmtId="44" fontId="6" fillId="0" borderId="8" xfId="1" applyFont="1" applyBorder="1"/>
    <xf numFmtId="44" fontId="6" fillId="0" borderId="25" xfId="1" applyFont="1" applyBorder="1"/>
    <xf numFmtId="44" fontId="4" fillId="0" borderId="0" xfId="1" applyFont="1"/>
    <xf numFmtId="0" fontId="2" fillId="3" borderId="3" xfId="0" applyFont="1" applyFill="1" applyBorder="1"/>
    <xf numFmtId="44" fontId="20" fillId="0" borderId="14" xfId="1" applyFont="1" applyBorder="1"/>
    <xf numFmtId="44" fontId="19" fillId="0" borderId="14" xfId="1" applyFont="1" applyBorder="1"/>
    <xf numFmtId="44" fontId="19" fillId="0" borderId="0" xfId="1" applyFont="1" applyBorder="1"/>
    <xf numFmtId="44" fontId="19" fillId="0" borderId="0" xfId="1" applyFont="1"/>
    <xf numFmtId="44" fontId="21" fillId="0" borderId="0" xfId="1" applyFont="1"/>
    <xf numFmtId="44" fontId="13" fillId="0" borderId="11" xfId="1" applyFont="1" applyBorder="1"/>
    <xf numFmtId="44" fontId="11" fillId="0" borderId="11" xfId="1" applyFont="1" applyBorder="1"/>
    <xf numFmtId="44" fontId="8" fillId="0" borderId="11" xfId="1" applyFont="1" applyBorder="1"/>
    <xf numFmtId="0" fontId="22" fillId="0" borderId="0" xfId="0" applyFont="1" applyAlignment="1">
      <alignment horizontal="center"/>
    </xf>
    <xf numFmtId="44" fontId="13" fillId="0" borderId="16" xfId="1" applyFont="1" applyFill="1" applyBorder="1"/>
    <xf numFmtId="44" fontId="13" fillId="0" borderId="17" xfId="1" applyFont="1" applyFill="1" applyBorder="1"/>
    <xf numFmtId="44" fontId="11" fillId="0" borderId="17" xfId="1" applyFont="1" applyFill="1" applyBorder="1"/>
    <xf numFmtId="44" fontId="11" fillId="0" borderId="16" xfId="1" applyFont="1" applyFill="1" applyBorder="1"/>
    <xf numFmtId="0" fontId="23" fillId="0" borderId="0" xfId="0" applyFont="1"/>
    <xf numFmtId="0" fontId="24" fillId="0" borderId="0" xfId="0" applyFont="1"/>
    <xf numFmtId="44" fontId="25" fillId="0" borderId="21" xfId="1" applyFont="1" applyBorder="1"/>
    <xf numFmtId="44" fontId="25" fillId="0" borderId="25" xfId="1" applyFont="1" applyBorder="1"/>
    <xf numFmtId="44" fontId="0" fillId="0" borderId="0" xfId="0" applyNumberFormat="1"/>
    <xf numFmtId="0" fontId="8" fillId="0" borderId="11" xfId="0" applyFont="1" applyBorder="1"/>
    <xf numFmtId="44" fontId="13" fillId="5" borderId="11" xfId="1" applyFont="1" applyFill="1" applyBorder="1"/>
    <xf numFmtId="44" fontId="11" fillId="0" borderId="11" xfId="1" applyFont="1" applyFill="1" applyBorder="1"/>
    <xf numFmtId="44" fontId="13" fillId="0" borderId="11" xfId="1" applyFont="1" applyFill="1" applyBorder="1"/>
    <xf numFmtId="0" fontId="7" fillId="0" borderId="0" xfId="0" applyFont="1"/>
    <xf numFmtId="0" fontId="14" fillId="0" borderId="0" xfId="0" applyFont="1"/>
    <xf numFmtId="0" fontId="10" fillId="0" borderId="0" xfId="0" applyFont="1"/>
    <xf numFmtId="0" fontId="10" fillId="0" borderId="16" xfId="0" applyFont="1" applyBorder="1"/>
    <xf numFmtId="0" fontId="16" fillId="0" borderId="16" xfId="0" applyFont="1" applyBorder="1"/>
    <xf numFmtId="0" fontId="11" fillId="0" borderId="16" xfId="0" applyFont="1" applyBorder="1" applyAlignment="1">
      <alignment wrapText="1"/>
    </xf>
    <xf numFmtId="0" fontId="11" fillId="0" borderId="16" xfId="0" applyFont="1" applyBorder="1"/>
    <xf numFmtId="14" fontId="11" fillId="0" borderId="16" xfId="0" applyNumberFormat="1" applyFont="1" applyBorder="1"/>
    <xf numFmtId="0" fontId="11" fillId="5" borderId="16" xfId="0" applyFont="1" applyFill="1" applyBorder="1"/>
    <xf numFmtId="0" fontId="11" fillId="4" borderId="16" xfId="0" applyFont="1" applyFill="1" applyBorder="1"/>
    <xf numFmtId="14" fontId="13" fillId="0" borderId="16" xfId="0" applyNumberFormat="1" applyFont="1" applyBorder="1"/>
    <xf numFmtId="14" fontId="11" fillId="0" borderId="11" xfId="0" applyNumberFormat="1" applyFont="1" applyBorder="1"/>
    <xf numFmtId="14" fontId="11" fillId="5" borderId="11" xfId="0" applyNumberFormat="1" applyFont="1" applyFill="1" applyBorder="1"/>
    <xf numFmtId="0" fontId="11" fillId="4" borderId="11" xfId="0" applyFont="1" applyFill="1" applyBorder="1"/>
    <xf numFmtId="14" fontId="13" fillId="0" borderId="11" xfId="0" applyNumberFormat="1" applyFont="1" applyBorder="1"/>
    <xf numFmtId="0" fontId="16" fillId="0" borderId="11" xfId="0" applyFont="1" applyBorder="1"/>
    <xf numFmtId="0" fontId="6" fillId="3" borderId="27" xfId="0" applyFont="1" applyFill="1" applyBorder="1" applyAlignment="1">
      <alignment textRotation="45" wrapText="1"/>
    </xf>
    <xf numFmtId="0" fontId="6" fillId="3" borderId="28" xfId="0" applyFont="1" applyFill="1" applyBorder="1" applyAlignment="1">
      <alignment wrapText="1"/>
    </xf>
    <xf numFmtId="0" fontId="15" fillId="0" borderId="11" xfId="0" applyFont="1" applyBorder="1"/>
    <xf numFmtId="0" fontId="11" fillId="0" borderId="11" xfId="0" applyFont="1" applyBorder="1" applyAlignment="1">
      <alignment wrapText="1"/>
    </xf>
    <xf numFmtId="14" fontId="11" fillId="0" borderId="7" xfId="0" applyNumberFormat="1" applyFont="1" applyBorder="1"/>
    <xf numFmtId="0" fontId="8" fillId="2" borderId="1" xfId="0" applyFont="1" applyFill="1" applyBorder="1"/>
    <xf numFmtId="0" fontId="27" fillId="0" borderId="29" xfId="0" applyFont="1" applyBorder="1" applyAlignment="1">
      <alignment vertical="center" wrapText="1"/>
    </xf>
    <xf numFmtId="0" fontId="11" fillId="0" borderId="15" xfId="0" applyFont="1" applyFill="1" applyBorder="1"/>
    <xf numFmtId="0" fontId="11" fillId="0" borderId="10" xfId="0" applyFont="1" applyFill="1" applyBorder="1"/>
    <xf numFmtId="0" fontId="11" fillId="0" borderId="16" xfId="0" applyFont="1" applyFill="1" applyBorder="1"/>
    <xf numFmtId="0" fontId="11" fillId="0" borderId="11" xfId="0" applyFont="1" applyFill="1" applyBorder="1"/>
    <xf numFmtId="0" fontId="12" fillId="0" borderId="15" xfId="0" applyFont="1" applyFill="1" applyBorder="1"/>
    <xf numFmtId="14" fontId="11" fillId="0" borderId="10" xfId="0" applyNumberFormat="1" applyFont="1" applyFill="1" applyBorder="1"/>
    <xf numFmtId="14" fontId="11" fillId="0" borderId="16" xfId="0" applyNumberFormat="1" applyFont="1" applyFill="1" applyBorder="1"/>
    <xf numFmtId="14" fontId="11" fillId="0" borderId="11" xfId="0" applyNumberFormat="1" applyFont="1" applyFill="1" applyBorder="1"/>
    <xf numFmtId="0" fontId="23" fillId="0" borderId="0" xfId="0" applyFont="1" applyFill="1"/>
    <xf numFmtId="0" fontId="24" fillId="0" borderId="0" xfId="0" applyFont="1" applyFill="1"/>
    <xf numFmtId="0" fontId="4" fillId="0" borderId="0" xfId="0" applyFont="1" applyFill="1"/>
    <xf numFmtId="0" fontId="0" fillId="0" borderId="0" xfId="0" applyFill="1"/>
    <xf numFmtId="0" fontId="11" fillId="0" borderId="8" xfId="0" applyFont="1" applyFill="1" applyBorder="1"/>
    <xf numFmtId="0" fontId="0" fillId="0" borderId="0" xfId="0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tabSelected="1" topLeftCell="E1" zoomScale="110" zoomScaleNormal="110" workbookViewId="0">
      <pane ySplit="1" topLeftCell="A17" activePane="bottomLeft" state="frozen"/>
      <selection pane="bottomLeft" activeCell="M37" sqref="M37"/>
    </sheetView>
  </sheetViews>
  <sheetFormatPr defaultRowHeight="14.25"/>
  <cols>
    <col min="1" max="1" width="53" customWidth="1"/>
    <col min="2" max="2" width="12.875" customWidth="1"/>
    <col min="3" max="3" width="9.5" customWidth="1"/>
    <col min="4" max="4" width="4.5" customWidth="1"/>
    <col min="6" max="6" width="50.625" bestFit="1" customWidth="1"/>
    <col min="7" max="7" width="29" customWidth="1"/>
    <col min="8" max="8" width="20.625" hidden="1" customWidth="1"/>
    <col min="9" max="9" width="20.625" customWidth="1"/>
    <col min="10" max="10" width="20.625" hidden="1" customWidth="1"/>
    <col min="11" max="12" width="20.625" customWidth="1"/>
    <col min="13" max="13" width="12.875" customWidth="1"/>
    <col min="14" max="14" width="13.375" customWidth="1"/>
    <col min="15" max="21" width="6.375" customWidth="1"/>
    <col min="22" max="22" width="44.25" bestFit="1" customWidth="1"/>
  </cols>
  <sheetData>
    <row r="1" spans="1:27" ht="15.75">
      <c r="A1" s="1" t="s">
        <v>283</v>
      </c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2"/>
      <c r="N1" s="3"/>
      <c r="O1" s="153"/>
      <c r="P1" s="153"/>
      <c r="Q1" s="153"/>
      <c r="R1" s="153"/>
      <c r="S1" s="153"/>
      <c r="T1" s="153"/>
      <c r="U1" s="153"/>
      <c r="V1" s="153"/>
      <c r="W1" s="4"/>
      <c r="X1" s="4"/>
      <c r="Y1" s="4"/>
      <c r="Z1" s="4"/>
      <c r="AA1" s="4"/>
    </row>
    <row r="2" spans="1:27" ht="15.75">
      <c r="A2" s="1" t="s">
        <v>284</v>
      </c>
      <c r="B2" s="1"/>
      <c r="C2" s="5"/>
      <c r="D2" s="5"/>
      <c r="E2" s="5"/>
      <c r="F2" s="5"/>
      <c r="G2" s="5"/>
      <c r="H2" s="6"/>
      <c r="I2" s="6"/>
      <c r="J2" s="6"/>
      <c r="K2" s="6"/>
      <c r="L2" s="7"/>
      <c r="M2" s="6"/>
      <c r="N2" s="7"/>
      <c r="O2" s="7"/>
      <c r="P2" s="7"/>
      <c r="Q2" s="7"/>
      <c r="R2" s="7"/>
      <c r="S2" s="7"/>
      <c r="T2" s="7"/>
      <c r="U2" s="6"/>
      <c r="V2" s="7"/>
      <c r="W2" s="4"/>
      <c r="X2" s="4"/>
      <c r="Y2" s="4"/>
      <c r="Z2" s="4"/>
      <c r="AA2" s="4"/>
    </row>
    <row r="3" spans="1:27" ht="15.75" thickBot="1">
      <c r="A3" s="1" t="s">
        <v>285</v>
      </c>
      <c r="B3" s="1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4"/>
      <c r="X3" s="4"/>
      <c r="Y3" s="4"/>
      <c r="Z3" s="4"/>
      <c r="AA3" s="4"/>
    </row>
    <row r="4" spans="1:27" ht="16.5" thickBot="1">
      <c r="A4" s="10" t="s">
        <v>0</v>
      </c>
      <c r="B4" s="11"/>
      <c r="C4" s="11"/>
      <c r="D4" s="11"/>
      <c r="E4" s="11"/>
      <c r="F4" s="11"/>
      <c r="G4" s="11"/>
      <c r="H4" s="10" t="s">
        <v>201</v>
      </c>
      <c r="I4" s="109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"/>
      <c r="X4" s="4"/>
      <c r="Y4" s="4"/>
      <c r="Z4" s="4"/>
      <c r="AA4" s="4"/>
    </row>
    <row r="5" spans="1:27" ht="101.45" customHeight="1" thickBot="1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4" t="s">
        <v>210</v>
      </c>
      <c r="H5" s="13" t="s">
        <v>7</v>
      </c>
      <c r="I5" s="14" t="s">
        <v>202</v>
      </c>
      <c r="J5" s="14" t="s">
        <v>8</v>
      </c>
      <c r="K5" s="14" t="s">
        <v>203</v>
      </c>
      <c r="L5" s="12" t="s">
        <v>206</v>
      </c>
      <c r="M5" s="12" t="s">
        <v>9</v>
      </c>
      <c r="N5" s="149" t="s">
        <v>10</v>
      </c>
      <c r="O5" s="148" t="s">
        <v>211</v>
      </c>
      <c r="P5" s="148" t="s">
        <v>212</v>
      </c>
      <c r="Q5" s="148" t="s">
        <v>213</v>
      </c>
      <c r="R5" s="148" t="s">
        <v>214</v>
      </c>
      <c r="S5" s="148" t="s">
        <v>286</v>
      </c>
      <c r="T5" s="148" t="s">
        <v>215</v>
      </c>
      <c r="U5" s="148" t="s">
        <v>216</v>
      </c>
      <c r="V5" s="148" t="s">
        <v>217</v>
      </c>
      <c r="W5" s="4"/>
      <c r="X5" s="4"/>
      <c r="Y5" s="4"/>
      <c r="Z5" s="4"/>
      <c r="AA5" s="4"/>
    </row>
    <row r="6" spans="1:27" ht="15.75" thickTop="1">
      <c r="A6" s="15" t="s">
        <v>11</v>
      </c>
      <c r="B6" s="16" t="s">
        <v>11</v>
      </c>
      <c r="C6" s="16" t="s">
        <v>11</v>
      </c>
      <c r="D6" s="16"/>
      <c r="E6" s="16"/>
      <c r="F6" s="16" t="s">
        <v>11</v>
      </c>
      <c r="G6" s="132"/>
      <c r="H6" s="17"/>
      <c r="I6" s="118" t="s">
        <v>204</v>
      </c>
      <c r="J6" s="17"/>
      <c r="K6" s="118" t="s">
        <v>205</v>
      </c>
      <c r="L6" s="18" t="s">
        <v>12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4"/>
      <c r="X6" s="4"/>
      <c r="Y6" s="4"/>
      <c r="Z6" s="4"/>
      <c r="AA6" s="4"/>
    </row>
    <row r="7" spans="1:27" ht="15">
      <c r="A7" s="20" t="s">
        <v>13</v>
      </c>
      <c r="B7" s="21"/>
      <c r="C7" s="21"/>
      <c r="D7" s="21"/>
      <c r="E7" s="21"/>
      <c r="F7" s="21"/>
      <c r="G7" s="22"/>
      <c r="H7" s="22"/>
      <c r="I7" s="22"/>
      <c r="J7" s="23"/>
      <c r="K7" s="23"/>
      <c r="L7" s="23"/>
      <c r="M7" s="24"/>
      <c r="N7" s="45"/>
      <c r="O7" s="45"/>
      <c r="P7" s="45"/>
      <c r="Q7" s="45"/>
      <c r="R7" s="45"/>
      <c r="S7" s="45"/>
      <c r="T7" s="45"/>
      <c r="U7" s="45"/>
      <c r="V7" s="45"/>
      <c r="W7" s="4"/>
      <c r="X7" s="4"/>
      <c r="Y7" s="4"/>
      <c r="Z7" s="4"/>
      <c r="AA7" s="4"/>
    </row>
    <row r="8" spans="1:27" ht="15">
      <c r="A8" s="25"/>
      <c r="B8" s="26"/>
      <c r="C8" s="26"/>
      <c r="D8" s="26"/>
      <c r="E8" s="26"/>
      <c r="F8" s="26"/>
      <c r="G8" s="26"/>
      <c r="H8" s="128"/>
      <c r="I8" s="27"/>
      <c r="J8" s="28"/>
      <c r="K8" s="28"/>
      <c r="L8" s="29"/>
      <c r="M8" s="24"/>
      <c r="N8" s="45"/>
      <c r="O8" s="45"/>
      <c r="P8" s="45"/>
      <c r="Q8" s="45"/>
      <c r="R8" s="45"/>
      <c r="S8" s="45"/>
      <c r="T8" s="45"/>
      <c r="U8" s="45"/>
      <c r="V8" s="45"/>
      <c r="W8" s="4"/>
      <c r="X8" s="4"/>
      <c r="Y8" s="4"/>
      <c r="Z8" s="4"/>
      <c r="AA8" s="4"/>
    </row>
    <row r="9" spans="1:27" ht="15">
      <c r="A9" s="30" t="s">
        <v>14</v>
      </c>
      <c r="B9" s="31" t="s">
        <v>15</v>
      </c>
      <c r="C9" s="31" t="s">
        <v>16</v>
      </c>
      <c r="D9" s="31">
        <v>4</v>
      </c>
      <c r="E9" s="32">
        <v>208</v>
      </c>
      <c r="F9" s="31" t="s">
        <v>17</v>
      </c>
      <c r="G9" s="31" t="s">
        <v>225</v>
      </c>
      <c r="H9" s="115">
        <v>35000</v>
      </c>
      <c r="I9" s="88">
        <f>CEILING((H9*138.2/130),100)</f>
        <v>37300</v>
      </c>
      <c r="J9" s="89">
        <v>39000</v>
      </c>
      <c r="K9" s="89">
        <f t="shared" ref="K9:K57" si="0">CEILING((J9*131.5/126.8),100)</f>
        <v>40500</v>
      </c>
      <c r="L9" s="90">
        <f>I9+K9</f>
        <v>77800</v>
      </c>
      <c r="M9" s="34"/>
      <c r="N9" s="35"/>
      <c r="O9" s="35" t="s">
        <v>219</v>
      </c>
      <c r="P9" s="35" t="s">
        <v>219</v>
      </c>
      <c r="Q9" s="35" t="s">
        <v>219</v>
      </c>
      <c r="R9" s="35" t="s">
        <v>219</v>
      </c>
      <c r="S9" s="35"/>
      <c r="T9" s="35" t="s">
        <v>221</v>
      </c>
      <c r="U9" s="35" t="s">
        <v>219</v>
      </c>
      <c r="V9" s="35"/>
      <c r="W9" s="4"/>
      <c r="X9" s="4"/>
      <c r="Y9" s="4"/>
      <c r="Z9" s="4"/>
      <c r="AA9" s="4"/>
    </row>
    <row r="10" spans="1:27" ht="15">
      <c r="A10" s="35" t="s">
        <v>18</v>
      </c>
      <c r="B10" s="31" t="s">
        <v>19</v>
      </c>
      <c r="C10" s="31" t="s">
        <v>20</v>
      </c>
      <c r="D10" s="31">
        <v>6</v>
      </c>
      <c r="E10" s="32">
        <v>306</v>
      </c>
      <c r="F10" s="31" t="s">
        <v>21</v>
      </c>
      <c r="G10" s="31" t="s">
        <v>224</v>
      </c>
      <c r="H10" s="115">
        <v>316000</v>
      </c>
      <c r="I10" s="88">
        <f t="shared" ref="I10:I57" si="1">CEILING((H10*138.2/130),100)</f>
        <v>336000</v>
      </c>
      <c r="J10" s="89">
        <v>0</v>
      </c>
      <c r="K10" s="89">
        <f t="shared" si="0"/>
        <v>0</v>
      </c>
      <c r="L10" s="90">
        <f t="shared" ref="L10:L57" si="2">I10+K10</f>
        <v>336000</v>
      </c>
      <c r="M10" s="37">
        <v>43800</v>
      </c>
      <c r="N10" s="138"/>
      <c r="O10" s="35" t="s">
        <v>219</v>
      </c>
      <c r="P10" s="35" t="s">
        <v>219</v>
      </c>
      <c r="Q10" s="35" t="s">
        <v>219</v>
      </c>
      <c r="R10" s="35" t="s">
        <v>219</v>
      </c>
      <c r="S10" s="35"/>
      <c r="T10" s="35" t="s">
        <v>221</v>
      </c>
      <c r="U10" s="35" t="s">
        <v>219</v>
      </c>
      <c r="V10" s="35" t="s">
        <v>258</v>
      </c>
      <c r="W10" s="4"/>
      <c r="X10" s="4"/>
      <c r="Y10" s="4"/>
      <c r="Z10" s="4"/>
      <c r="AA10" s="4"/>
    </row>
    <row r="11" spans="1:27" ht="15">
      <c r="A11" s="34" t="s">
        <v>22</v>
      </c>
      <c r="B11" s="31" t="s">
        <v>23</v>
      </c>
      <c r="C11" s="31" t="s">
        <v>24</v>
      </c>
      <c r="D11" s="31">
        <v>7</v>
      </c>
      <c r="E11" s="32">
        <v>323</v>
      </c>
      <c r="F11" s="31" t="s">
        <v>25</v>
      </c>
      <c r="G11" s="31" t="s">
        <v>225</v>
      </c>
      <c r="H11" s="115">
        <v>57000</v>
      </c>
      <c r="I11" s="88">
        <f t="shared" si="1"/>
        <v>60600</v>
      </c>
      <c r="J11" s="89">
        <v>151000</v>
      </c>
      <c r="K11" s="89">
        <f t="shared" si="0"/>
        <v>156600</v>
      </c>
      <c r="L11" s="90">
        <f t="shared" si="2"/>
        <v>217200</v>
      </c>
      <c r="M11" s="34"/>
      <c r="N11" s="138"/>
      <c r="O11" s="35" t="s">
        <v>219</v>
      </c>
      <c r="P11" s="35" t="s">
        <v>219</v>
      </c>
      <c r="Q11" s="35" t="s">
        <v>219</v>
      </c>
      <c r="R11" s="35" t="s">
        <v>219</v>
      </c>
      <c r="S11" s="35"/>
      <c r="T11" s="35" t="s">
        <v>221</v>
      </c>
      <c r="U11" s="35" t="s">
        <v>219</v>
      </c>
      <c r="V11" s="35"/>
      <c r="W11" s="4"/>
      <c r="X11" s="4"/>
      <c r="Y11" s="4"/>
      <c r="Z11" s="4"/>
      <c r="AA11" s="4"/>
    </row>
    <row r="12" spans="1:27" ht="15">
      <c r="A12" s="34" t="s">
        <v>26</v>
      </c>
      <c r="B12" s="31" t="s">
        <v>27</v>
      </c>
      <c r="C12" s="31" t="s">
        <v>24</v>
      </c>
      <c r="D12" s="31">
        <v>11</v>
      </c>
      <c r="E12" s="32">
        <v>309</v>
      </c>
      <c r="F12" s="31" t="s">
        <v>28</v>
      </c>
      <c r="G12" s="31" t="s">
        <v>227</v>
      </c>
      <c r="H12" s="115">
        <v>758000</v>
      </c>
      <c r="I12" s="88">
        <f t="shared" si="1"/>
        <v>805900</v>
      </c>
      <c r="J12" s="89">
        <v>0</v>
      </c>
      <c r="K12" s="89">
        <f t="shared" si="0"/>
        <v>0</v>
      </c>
      <c r="L12" s="90">
        <f t="shared" si="2"/>
        <v>805900</v>
      </c>
      <c r="M12" s="37">
        <v>43800</v>
      </c>
      <c r="N12" s="138"/>
      <c r="O12" s="35" t="s">
        <v>219</v>
      </c>
      <c r="P12" s="35" t="s">
        <v>219</v>
      </c>
      <c r="Q12" s="35" t="s">
        <v>219</v>
      </c>
      <c r="R12" s="35" t="s">
        <v>219</v>
      </c>
      <c r="S12" s="35"/>
      <c r="T12" s="35" t="s">
        <v>221</v>
      </c>
      <c r="U12" s="35" t="s">
        <v>219</v>
      </c>
      <c r="V12" s="35"/>
      <c r="W12" s="4"/>
      <c r="X12" s="4"/>
      <c r="Y12" s="4"/>
      <c r="Z12" s="4"/>
      <c r="AA12" s="4"/>
    </row>
    <row r="13" spans="1:27" ht="15">
      <c r="A13" s="34" t="s">
        <v>29</v>
      </c>
      <c r="B13" s="31" t="s">
        <v>30</v>
      </c>
      <c r="C13" s="31" t="s">
        <v>31</v>
      </c>
      <c r="D13" s="31">
        <v>13</v>
      </c>
      <c r="E13" s="32">
        <v>205</v>
      </c>
      <c r="F13" s="31" t="s">
        <v>32</v>
      </c>
      <c r="G13" s="31" t="s">
        <v>228</v>
      </c>
      <c r="H13" s="115">
        <v>14371000</v>
      </c>
      <c r="I13" s="88">
        <f t="shared" si="1"/>
        <v>15277500</v>
      </c>
      <c r="J13" s="89">
        <v>1068000</v>
      </c>
      <c r="K13" s="89">
        <f t="shared" si="0"/>
        <v>1107600</v>
      </c>
      <c r="L13" s="90">
        <f t="shared" si="2"/>
        <v>16385100</v>
      </c>
      <c r="M13" s="37">
        <v>43800</v>
      </c>
      <c r="N13" s="139">
        <v>43801</v>
      </c>
      <c r="O13" s="143" t="s">
        <v>252</v>
      </c>
      <c r="P13" s="143" t="s">
        <v>252</v>
      </c>
      <c r="Q13" s="35" t="s">
        <v>219</v>
      </c>
      <c r="R13" s="143" t="s">
        <v>252</v>
      </c>
      <c r="S13" s="143"/>
      <c r="T13" s="35" t="s">
        <v>252</v>
      </c>
      <c r="U13" s="35" t="s">
        <v>219</v>
      </c>
      <c r="V13" s="143"/>
      <c r="W13" s="4"/>
      <c r="X13" s="4"/>
      <c r="Y13" s="4"/>
      <c r="Z13" s="4"/>
      <c r="AA13" s="4"/>
    </row>
    <row r="14" spans="1:27" s="86" customFormat="1" ht="15">
      <c r="A14" s="84" t="s">
        <v>33</v>
      </c>
      <c r="B14" s="82" t="s">
        <v>30</v>
      </c>
      <c r="C14" s="82" t="s">
        <v>31</v>
      </c>
      <c r="D14" s="82">
        <v>14</v>
      </c>
      <c r="E14" s="83">
        <v>203</v>
      </c>
      <c r="F14" s="82" t="s">
        <v>34</v>
      </c>
      <c r="G14" s="82" t="s">
        <v>226</v>
      </c>
      <c r="H14" s="129">
        <v>1528000</v>
      </c>
      <c r="I14" s="88">
        <f t="shared" si="1"/>
        <v>1624400</v>
      </c>
      <c r="J14" s="91">
        <v>0</v>
      </c>
      <c r="K14" s="89">
        <f t="shared" si="0"/>
        <v>0</v>
      </c>
      <c r="L14" s="90">
        <f t="shared" si="2"/>
        <v>1624400</v>
      </c>
      <c r="M14" s="87">
        <v>43800</v>
      </c>
      <c r="N14" s="140"/>
      <c r="O14" s="81" t="s">
        <v>219</v>
      </c>
      <c r="P14" s="81" t="s">
        <v>219</v>
      </c>
      <c r="Q14" s="81" t="s">
        <v>219</v>
      </c>
      <c r="R14" s="81" t="s">
        <v>219</v>
      </c>
      <c r="S14" s="81" t="s">
        <v>252</v>
      </c>
      <c r="T14" s="81" t="s">
        <v>219</v>
      </c>
      <c r="U14" s="144" t="s">
        <v>219</v>
      </c>
      <c r="V14" s="81" t="s">
        <v>220</v>
      </c>
      <c r="W14" s="85"/>
      <c r="X14" s="85"/>
      <c r="Y14" s="85"/>
      <c r="Z14" s="85"/>
      <c r="AA14" s="85"/>
    </row>
    <row r="15" spans="1:27" ht="15">
      <c r="A15" s="34" t="s">
        <v>35</v>
      </c>
      <c r="B15" s="31" t="s">
        <v>36</v>
      </c>
      <c r="C15" s="31" t="s">
        <v>31</v>
      </c>
      <c r="D15" s="31">
        <v>16</v>
      </c>
      <c r="E15" s="32">
        <v>202</v>
      </c>
      <c r="F15" s="31" t="s">
        <v>37</v>
      </c>
      <c r="G15" s="31" t="s">
        <v>229</v>
      </c>
      <c r="H15" s="115">
        <v>1705000</v>
      </c>
      <c r="I15" s="88">
        <f t="shared" si="1"/>
        <v>1812600</v>
      </c>
      <c r="J15" s="89">
        <v>105000</v>
      </c>
      <c r="K15" s="89">
        <f t="shared" si="0"/>
        <v>108900</v>
      </c>
      <c r="L15" s="90">
        <f t="shared" si="2"/>
        <v>1921500</v>
      </c>
      <c r="M15" s="37">
        <v>43800</v>
      </c>
      <c r="N15" s="139">
        <v>43801</v>
      </c>
      <c r="O15" s="143" t="s">
        <v>252</v>
      </c>
      <c r="P15" s="143" t="s">
        <v>251</v>
      </c>
      <c r="Q15" s="81" t="s">
        <v>219</v>
      </c>
      <c r="R15" s="143" t="s">
        <v>259</v>
      </c>
      <c r="S15" s="143"/>
      <c r="T15" s="143" t="s">
        <v>259</v>
      </c>
      <c r="U15" s="35" t="s">
        <v>219</v>
      </c>
      <c r="V15" s="143" t="s">
        <v>260</v>
      </c>
      <c r="W15" s="4"/>
      <c r="X15" s="4"/>
      <c r="Y15" s="4"/>
      <c r="Z15" s="4"/>
      <c r="AA15" s="4"/>
    </row>
    <row r="16" spans="1:27" ht="15">
      <c r="A16" s="34" t="s">
        <v>38</v>
      </c>
      <c r="B16" s="31" t="s">
        <v>39</v>
      </c>
      <c r="C16" s="31" t="s">
        <v>31</v>
      </c>
      <c r="D16" s="31">
        <v>17</v>
      </c>
      <c r="E16" s="32">
        <v>206</v>
      </c>
      <c r="F16" s="31" t="s">
        <v>17</v>
      </c>
      <c r="G16" s="31" t="s">
        <v>225</v>
      </c>
      <c r="H16" s="115">
        <v>78000</v>
      </c>
      <c r="I16" s="88">
        <f t="shared" si="1"/>
        <v>83000</v>
      </c>
      <c r="J16" s="89">
        <v>113000</v>
      </c>
      <c r="K16" s="89">
        <f t="shared" si="0"/>
        <v>117200</v>
      </c>
      <c r="L16" s="90">
        <f t="shared" si="2"/>
        <v>200200</v>
      </c>
      <c r="M16" s="34"/>
      <c r="N16" s="138"/>
      <c r="O16" s="35" t="s">
        <v>219</v>
      </c>
      <c r="P16" s="35" t="s">
        <v>219</v>
      </c>
      <c r="Q16" s="35" t="s">
        <v>219</v>
      </c>
      <c r="R16" s="35" t="s">
        <v>219</v>
      </c>
      <c r="S16" s="35"/>
      <c r="T16" s="35" t="s">
        <v>221</v>
      </c>
      <c r="U16" s="35" t="s">
        <v>219</v>
      </c>
      <c r="V16" s="35"/>
      <c r="W16" s="4"/>
      <c r="X16" s="4"/>
      <c r="Y16" s="4"/>
      <c r="Z16" s="4"/>
      <c r="AA16" s="4"/>
    </row>
    <row r="17" spans="1:27" ht="15">
      <c r="A17" s="34" t="s">
        <v>40</v>
      </c>
      <c r="B17" s="31" t="s">
        <v>41</v>
      </c>
      <c r="C17" s="31" t="s">
        <v>31</v>
      </c>
      <c r="D17" s="31">
        <v>20</v>
      </c>
      <c r="E17" s="32">
        <v>201</v>
      </c>
      <c r="F17" s="31" t="s">
        <v>42</v>
      </c>
      <c r="G17" s="31" t="s">
        <v>230</v>
      </c>
      <c r="H17" s="115">
        <v>412000</v>
      </c>
      <c r="I17" s="88">
        <f t="shared" si="1"/>
        <v>438000</v>
      </c>
      <c r="J17" s="89">
        <v>0</v>
      </c>
      <c r="K17" s="89">
        <f t="shared" si="0"/>
        <v>0</v>
      </c>
      <c r="L17" s="90">
        <f t="shared" si="2"/>
        <v>438000</v>
      </c>
      <c r="M17" s="37">
        <v>43800</v>
      </c>
      <c r="N17" s="138"/>
      <c r="O17" s="35" t="s">
        <v>219</v>
      </c>
      <c r="P17" s="35" t="s">
        <v>219</v>
      </c>
      <c r="Q17" s="35" t="s">
        <v>219</v>
      </c>
      <c r="R17" s="35" t="s">
        <v>219</v>
      </c>
      <c r="S17" s="35"/>
      <c r="T17" s="35" t="s">
        <v>252</v>
      </c>
      <c r="U17" s="35" t="s">
        <v>219</v>
      </c>
      <c r="V17" s="35" t="s">
        <v>262</v>
      </c>
      <c r="W17" s="4"/>
      <c r="X17" s="4"/>
      <c r="Y17" s="4"/>
      <c r="Z17" s="4"/>
      <c r="AA17" s="4"/>
    </row>
    <row r="18" spans="1:27" s="164" customFormat="1" ht="15">
      <c r="A18" s="156" t="s">
        <v>43</v>
      </c>
      <c r="B18" s="155" t="s">
        <v>41</v>
      </c>
      <c r="C18" s="155" t="s">
        <v>31</v>
      </c>
      <c r="D18" s="155">
        <v>22</v>
      </c>
      <c r="E18" s="159">
        <v>704</v>
      </c>
      <c r="F18" s="155" t="s">
        <v>264</v>
      </c>
      <c r="G18" s="155" t="s">
        <v>227</v>
      </c>
      <c r="H18" s="130">
        <v>1338000</v>
      </c>
      <c r="I18" s="122">
        <f t="shared" si="1"/>
        <v>1422400</v>
      </c>
      <c r="J18" s="121">
        <v>147000</v>
      </c>
      <c r="K18" s="121">
        <f t="shared" si="0"/>
        <v>152500</v>
      </c>
      <c r="L18" s="121">
        <f t="shared" si="2"/>
        <v>1574900</v>
      </c>
      <c r="M18" s="160">
        <v>43800</v>
      </c>
      <c r="N18" s="161">
        <v>43801</v>
      </c>
      <c r="O18" s="162"/>
      <c r="P18" s="162"/>
      <c r="Q18" s="162"/>
      <c r="R18" s="162"/>
      <c r="S18" s="162"/>
      <c r="T18" s="162"/>
      <c r="U18" s="162"/>
      <c r="V18" s="162" t="s">
        <v>263</v>
      </c>
      <c r="W18" s="163"/>
      <c r="X18" s="163"/>
      <c r="Y18" s="163"/>
      <c r="Z18" s="163"/>
      <c r="AA18" s="163"/>
    </row>
    <row r="19" spans="1:27" s="164" customFormat="1" ht="15">
      <c r="A19" s="156" t="s">
        <v>45</v>
      </c>
      <c r="B19" s="155" t="s">
        <v>46</v>
      </c>
      <c r="C19" s="155" t="s">
        <v>47</v>
      </c>
      <c r="D19" s="155">
        <v>23</v>
      </c>
      <c r="E19" s="159">
        <v>107</v>
      </c>
      <c r="F19" s="155" t="s">
        <v>208</v>
      </c>
      <c r="G19" s="155"/>
      <c r="H19" s="130">
        <v>1061000</v>
      </c>
      <c r="I19" s="122">
        <f>CEILING((350000*138.2/130),100)</f>
        <v>372100</v>
      </c>
      <c r="J19" s="121">
        <v>0</v>
      </c>
      <c r="K19" s="121">
        <f>J19</f>
        <v>0</v>
      </c>
      <c r="L19" s="121">
        <f t="shared" si="2"/>
        <v>372100</v>
      </c>
      <c r="M19" s="160">
        <v>43800</v>
      </c>
      <c r="N19" s="157"/>
      <c r="O19" s="158"/>
      <c r="P19" s="158"/>
      <c r="Q19" s="158"/>
      <c r="R19" s="158"/>
      <c r="S19" s="158"/>
      <c r="T19" s="158"/>
      <c r="U19" s="162"/>
      <c r="V19" s="158" t="s">
        <v>11</v>
      </c>
      <c r="W19" s="163"/>
      <c r="X19" s="163"/>
      <c r="Y19" s="163"/>
      <c r="Z19" s="163"/>
      <c r="AA19" s="163"/>
    </row>
    <row r="20" spans="1:27" s="164" customFormat="1" ht="15">
      <c r="A20" s="156" t="s">
        <v>48</v>
      </c>
      <c r="B20" s="155" t="s">
        <v>46</v>
      </c>
      <c r="C20" s="155" t="s">
        <v>47</v>
      </c>
      <c r="D20" s="155"/>
      <c r="E20" s="159"/>
      <c r="F20" s="155" t="s">
        <v>21</v>
      </c>
      <c r="G20" s="155"/>
      <c r="H20" s="130">
        <v>518000</v>
      </c>
      <c r="I20" s="122">
        <f t="shared" si="1"/>
        <v>550700</v>
      </c>
      <c r="J20" s="121">
        <v>0</v>
      </c>
      <c r="K20" s="121">
        <f t="shared" si="0"/>
        <v>0</v>
      </c>
      <c r="L20" s="121">
        <f t="shared" si="2"/>
        <v>550700</v>
      </c>
      <c r="M20" s="156"/>
      <c r="N20" s="157"/>
      <c r="O20" s="158"/>
      <c r="P20" s="158"/>
      <c r="Q20" s="158"/>
      <c r="R20" s="158"/>
      <c r="S20" s="158"/>
      <c r="T20" s="158"/>
      <c r="U20" s="158"/>
      <c r="V20" s="158" t="s">
        <v>11</v>
      </c>
      <c r="W20" s="163"/>
      <c r="X20" s="163"/>
      <c r="Y20" s="163"/>
      <c r="Z20" s="163"/>
      <c r="AA20" s="163"/>
    </row>
    <row r="21" spans="1:27" ht="15">
      <c r="A21" s="34" t="s">
        <v>49</v>
      </c>
      <c r="B21" s="31" t="s">
        <v>50</v>
      </c>
      <c r="C21" s="31" t="s">
        <v>47</v>
      </c>
      <c r="D21" s="31">
        <v>26</v>
      </c>
      <c r="E21" s="32">
        <v>106</v>
      </c>
      <c r="F21" s="31" t="s">
        <v>37</v>
      </c>
      <c r="G21" s="31" t="s">
        <v>229</v>
      </c>
      <c r="H21" s="115">
        <v>1465000</v>
      </c>
      <c r="I21" s="88">
        <f t="shared" si="1"/>
        <v>1557500</v>
      </c>
      <c r="J21" s="89">
        <v>252000</v>
      </c>
      <c r="K21" s="89">
        <f t="shared" si="0"/>
        <v>261400</v>
      </c>
      <c r="L21" s="90">
        <f t="shared" si="2"/>
        <v>1818900</v>
      </c>
      <c r="M21" s="37">
        <v>43800</v>
      </c>
      <c r="N21" s="139">
        <v>43801</v>
      </c>
      <c r="O21" s="143" t="s">
        <v>252</v>
      </c>
      <c r="P21" s="143" t="s">
        <v>252</v>
      </c>
      <c r="Q21" s="143" t="s">
        <v>219</v>
      </c>
      <c r="R21" s="143" t="s">
        <v>252</v>
      </c>
      <c r="S21" s="143"/>
      <c r="T21" s="35" t="s">
        <v>252</v>
      </c>
      <c r="U21" s="143" t="s">
        <v>219</v>
      </c>
      <c r="V21" s="143" t="s">
        <v>260</v>
      </c>
      <c r="W21" s="4"/>
      <c r="X21" s="4"/>
      <c r="Y21" s="4"/>
      <c r="Z21" s="4"/>
      <c r="AA21" s="4"/>
    </row>
    <row r="22" spans="1:27" ht="23.25">
      <c r="A22" s="34" t="s">
        <v>232</v>
      </c>
      <c r="B22" s="31" t="s">
        <v>51</v>
      </c>
      <c r="C22" s="31" t="s">
        <v>47</v>
      </c>
      <c r="D22" s="31">
        <v>27</v>
      </c>
      <c r="E22" s="32">
        <v>105</v>
      </c>
      <c r="F22" s="31" t="s">
        <v>52</v>
      </c>
      <c r="G22" s="31" t="s">
        <v>231</v>
      </c>
      <c r="H22" s="131">
        <v>3308000</v>
      </c>
      <c r="I22" s="119">
        <f t="shared" si="1"/>
        <v>3516700</v>
      </c>
      <c r="J22" s="120">
        <v>0</v>
      </c>
      <c r="K22" s="120">
        <f t="shared" si="0"/>
        <v>0</v>
      </c>
      <c r="L22" s="121">
        <f t="shared" si="2"/>
        <v>3516700</v>
      </c>
      <c r="M22" s="37">
        <v>43800</v>
      </c>
      <c r="N22" s="138"/>
      <c r="O22" s="35" t="s">
        <v>252</v>
      </c>
      <c r="P22" s="35" t="s">
        <v>252</v>
      </c>
      <c r="Q22" s="35" t="s">
        <v>219</v>
      </c>
      <c r="R22" s="35" t="s">
        <v>251</v>
      </c>
      <c r="S22" s="35"/>
      <c r="T22" s="35" t="s">
        <v>265</v>
      </c>
      <c r="U22" s="143" t="s">
        <v>219</v>
      </c>
      <c r="V22" s="151" t="s">
        <v>233</v>
      </c>
      <c r="W22" s="4"/>
      <c r="X22" s="4"/>
      <c r="Y22" s="4"/>
      <c r="Z22" s="4"/>
      <c r="AA22" s="4"/>
    </row>
    <row r="23" spans="1:27" ht="15">
      <c r="A23" s="34" t="s">
        <v>53</v>
      </c>
      <c r="B23" s="31" t="s">
        <v>54</v>
      </c>
      <c r="C23" s="31" t="s">
        <v>47</v>
      </c>
      <c r="D23" s="31">
        <v>29</v>
      </c>
      <c r="E23" s="32">
        <v>103</v>
      </c>
      <c r="F23" s="31" t="s">
        <v>55</v>
      </c>
      <c r="G23" s="31" t="s">
        <v>227</v>
      </c>
      <c r="H23" s="131">
        <v>4393000</v>
      </c>
      <c r="I23" s="119">
        <f t="shared" si="1"/>
        <v>4670100</v>
      </c>
      <c r="J23" s="120">
        <v>458000</v>
      </c>
      <c r="K23" s="120">
        <f t="shared" si="0"/>
        <v>475000</v>
      </c>
      <c r="L23" s="121">
        <f t="shared" si="2"/>
        <v>5145100</v>
      </c>
      <c r="M23" s="37">
        <v>43800</v>
      </c>
      <c r="N23" s="139">
        <v>43801</v>
      </c>
      <c r="O23" s="143" t="s">
        <v>252</v>
      </c>
      <c r="P23" s="143" t="s">
        <v>252</v>
      </c>
      <c r="Q23" s="143" t="s">
        <v>219</v>
      </c>
      <c r="R23" s="143" t="s">
        <v>251</v>
      </c>
      <c r="S23" s="143"/>
      <c r="T23" s="35" t="s">
        <v>252</v>
      </c>
      <c r="U23" s="143" t="s">
        <v>219</v>
      </c>
      <c r="V23" s="143"/>
      <c r="W23" s="4"/>
      <c r="X23" s="4"/>
      <c r="Y23" s="4"/>
      <c r="Z23" s="4"/>
      <c r="AA23" s="4"/>
    </row>
    <row r="24" spans="1:27" ht="15">
      <c r="A24" s="34" t="s">
        <v>56</v>
      </c>
      <c r="B24" s="31" t="s">
        <v>57</v>
      </c>
      <c r="C24" s="38" t="s">
        <v>58</v>
      </c>
      <c r="D24" s="31"/>
      <c r="E24" s="32"/>
      <c r="F24" s="31" t="s">
        <v>59</v>
      </c>
      <c r="G24" s="31" t="s">
        <v>59</v>
      </c>
      <c r="H24" s="131">
        <v>8026000</v>
      </c>
      <c r="I24" s="119">
        <f t="shared" si="1"/>
        <v>8532300</v>
      </c>
      <c r="J24" s="120">
        <v>827000</v>
      </c>
      <c r="K24" s="120">
        <f t="shared" si="0"/>
        <v>857700</v>
      </c>
      <c r="L24" s="121">
        <f t="shared" si="2"/>
        <v>9390000</v>
      </c>
      <c r="M24" s="37">
        <v>45215</v>
      </c>
      <c r="N24" s="139">
        <v>45215</v>
      </c>
      <c r="O24" s="143" t="s">
        <v>252</v>
      </c>
      <c r="P24" s="143" t="s">
        <v>252</v>
      </c>
      <c r="Q24" s="143" t="s">
        <v>219</v>
      </c>
      <c r="R24" s="143" t="s">
        <v>252</v>
      </c>
      <c r="S24" s="143"/>
      <c r="T24" s="143" t="s">
        <v>253</v>
      </c>
      <c r="U24" s="143" t="s">
        <v>219</v>
      </c>
      <c r="V24" s="143"/>
      <c r="W24" s="4"/>
      <c r="X24" s="4"/>
      <c r="Y24" s="4"/>
      <c r="Z24" s="4"/>
      <c r="AA24" s="4"/>
    </row>
    <row r="25" spans="1:27" ht="15">
      <c r="A25" s="34" t="s">
        <v>60</v>
      </c>
      <c r="B25" s="31" t="s">
        <v>61</v>
      </c>
      <c r="C25" s="31" t="s">
        <v>58</v>
      </c>
      <c r="D25" s="31">
        <v>31</v>
      </c>
      <c r="E25" s="32">
        <v>301</v>
      </c>
      <c r="F25" s="31" t="s">
        <v>62</v>
      </c>
      <c r="G25" s="31"/>
      <c r="H25" s="131">
        <v>2992000</v>
      </c>
      <c r="I25" s="119">
        <f t="shared" si="1"/>
        <v>3180800</v>
      </c>
      <c r="J25" s="120">
        <v>0</v>
      </c>
      <c r="K25" s="120">
        <f t="shared" si="0"/>
        <v>0</v>
      </c>
      <c r="L25" s="121">
        <f t="shared" si="2"/>
        <v>3180800</v>
      </c>
      <c r="M25" s="37">
        <v>43800</v>
      </c>
      <c r="N25" s="139">
        <v>43801</v>
      </c>
      <c r="O25" s="143" t="s">
        <v>278</v>
      </c>
      <c r="P25" s="143" t="s">
        <v>278</v>
      </c>
      <c r="Q25" s="143" t="s">
        <v>219</v>
      </c>
      <c r="R25" s="143" t="s">
        <v>219</v>
      </c>
      <c r="S25" s="143"/>
      <c r="T25" s="35" t="s">
        <v>252</v>
      </c>
      <c r="U25" s="143" t="s">
        <v>219</v>
      </c>
      <c r="V25" s="143" t="s">
        <v>234</v>
      </c>
      <c r="W25" s="4"/>
      <c r="X25" s="4"/>
      <c r="Y25" s="4"/>
      <c r="Z25" s="4"/>
      <c r="AA25" s="4"/>
    </row>
    <row r="26" spans="1:27" ht="15">
      <c r="A26" s="34" t="s">
        <v>63</v>
      </c>
      <c r="B26" s="31" t="s">
        <v>64</v>
      </c>
      <c r="C26" s="31" t="s">
        <v>58</v>
      </c>
      <c r="D26" s="31">
        <v>33</v>
      </c>
      <c r="E26" s="32">
        <v>339</v>
      </c>
      <c r="F26" s="31" t="s">
        <v>21</v>
      </c>
      <c r="G26" s="31" t="s">
        <v>235</v>
      </c>
      <c r="H26" s="131">
        <v>506000</v>
      </c>
      <c r="I26" s="119">
        <f t="shared" si="1"/>
        <v>538000</v>
      </c>
      <c r="J26" s="120">
        <v>0</v>
      </c>
      <c r="K26" s="120">
        <f t="shared" si="0"/>
        <v>0</v>
      </c>
      <c r="L26" s="121">
        <f t="shared" si="2"/>
        <v>538000</v>
      </c>
      <c r="M26" s="37">
        <v>43800</v>
      </c>
      <c r="N26" s="138"/>
      <c r="O26" s="35" t="s">
        <v>219</v>
      </c>
      <c r="P26" s="35" t="s">
        <v>219</v>
      </c>
      <c r="Q26" s="35" t="s">
        <v>219</v>
      </c>
      <c r="R26" s="35" t="s">
        <v>219</v>
      </c>
      <c r="S26" s="35"/>
      <c r="T26" s="35" t="s">
        <v>252</v>
      </c>
      <c r="U26" s="143" t="s">
        <v>267</v>
      </c>
      <c r="V26" s="35" t="s">
        <v>236</v>
      </c>
      <c r="W26" s="4"/>
      <c r="X26" s="4"/>
      <c r="Y26" s="4"/>
      <c r="Z26" s="4"/>
      <c r="AA26" s="4"/>
    </row>
    <row r="27" spans="1:27" ht="15">
      <c r="A27" s="34" t="s">
        <v>65</v>
      </c>
      <c r="B27" s="31" t="s">
        <v>66</v>
      </c>
      <c r="C27" s="31" t="s">
        <v>58</v>
      </c>
      <c r="D27" s="31">
        <v>34</v>
      </c>
      <c r="E27" s="32">
        <v>336</v>
      </c>
      <c r="F27" s="31" t="s">
        <v>67</v>
      </c>
      <c r="G27" s="31" t="s">
        <v>237</v>
      </c>
      <c r="H27" s="131">
        <v>3206000</v>
      </c>
      <c r="I27" s="119">
        <f t="shared" si="1"/>
        <v>3408300</v>
      </c>
      <c r="J27" s="120">
        <v>719000</v>
      </c>
      <c r="K27" s="120">
        <f t="shared" si="0"/>
        <v>745700</v>
      </c>
      <c r="L27" s="121">
        <f t="shared" si="2"/>
        <v>4154000</v>
      </c>
      <c r="M27" s="37">
        <v>43800</v>
      </c>
      <c r="N27" s="139">
        <v>43801</v>
      </c>
      <c r="O27" s="143" t="s">
        <v>252</v>
      </c>
      <c r="P27" s="143" t="s">
        <v>252</v>
      </c>
      <c r="Q27" s="143" t="s">
        <v>219</v>
      </c>
      <c r="R27" s="143" t="s">
        <v>219</v>
      </c>
      <c r="S27" s="143" t="s">
        <v>252</v>
      </c>
      <c r="T27" s="35" t="s">
        <v>252</v>
      </c>
      <c r="U27" s="143" t="s">
        <v>219</v>
      </c>
      <c r="V27" s="143"/>
      <c r="W27" s="4"/>
      <c r="X27" s="4"/>
      <c r="Y27" s="4"/>
      <c r="Z27" s="4"/>
      <c r="AA27" s="4"/>
    </row>
    <row r="28" spans="1:27" ht="15">
      <c r="A28" s="34" t="s">
        <v>68</v>
      </c>
      <c r="B28" s="31" t="s">
        <v>69</v>
      </c>
      <c r="C28" s="31" t="s">
        <v>58</v>
      </c>
      <c r="D28" s="31">
        <v>35</v>
      </c>
      <c r="E28" s="32">
        <v>311</v>
      </c>
      <c r="F28" s="31" t="s">
        <v>70</v>
      </c>
      <c r="G28" s="31" t="s">
        <v>238</v>
      </c>
      <c r="H28" s="131">
        <v>2906000</v>
      </c>
      <c r="I28" s="119">
        <f t="shared" si="1"/>
        <v>3089400</v>
      </c>
      <c r="J28" s="120">
        <v>0</v>
      </c>
      <c r="K28" s="120">
        <f t="shared" si="0"/>
        <v>0</v>
      </c>
      <c r="L28" s="121">
        <f t="shared" si="2"/>
        <v>3089400</v>
      </c>
      <c r="M28" s="37">
        <v>43800</v>
      </c>
      <c r="N28" s="138"/>
      <c r="O28" s="35" t="s">
        <v>252</v>
      </c>
      <c r="P28" s="35" t="s">
        <v>252</v>
      </c>
      <c r="Q28" s="35" t="s">
        <v>219</v>
      </c>
      <c r="R28" s="35" t="s">
        <v>252</v>
      </c>
      <c r="S28" s="35" t="s">
        <v>252</v>
      </c>
      <c r="T28" s="35" t="s">
        <v>252</v>
      </c>
      <c r="U28" s="143" t="s">
        <v>219</v>
      </c>
      <c r="V28" s="35"/>
      <c r="W28" s="4"/>
      <c r="X28" s="4"/>
      <c r="Y28" s="4"/>
      <c r="Z28" s="4"/>
      <c r="AA28" s="4"/>
    </row>
    <row r="29" spans="1:27" s="86" customFormat="1" ht="15">
      <c r="A29" s="34" t="s">
        <v>71</v>
      </c>
      <c r="B29" s="31" t="s">
        <v>66</v>
      </c>
      <c r="C29" s="31" t="s">
        <v>58</v>
      </c>
      <c r="D29" s="31">
        <v>36</v>
      </c>
      <c r="E29" s="32">
        <v>314</v>
      </c>
      <c r="F29" s="31" t="s">
        <v>34</v>
      </c>
      <c r="G29" s="31" t="s">
        <v>226</v>
      </c>
      <c r="H29" s="131">
        <v>1187000</v>
      </c>
      <c r="I29" s="119">
        <f t="shared" si="1"/>
        <v>1261900</v>
      </c>
      <c r="J29" s="120">
        <v>0</v>
      </c>
      <c r="K29" s="120">
        <f t="shared" si="0"/>
        <v>0</v>
      </c>
      <c r="L29" s="121">
        <f t="shared" si="2"/>
        <v>1261900</v>
      </c>
      <c r="M29" s="37">
        <v>43800</v>
      </c>
      <c r="N29" s="138"/>
      <c r="O29" s="35" t="s">
        <v>219</v>
      </c>
      <c r="P29" s="35" t="s">
        <v>219</v>
      </c>
      <c r="Q29" s="81" t="s">
        <v>219</v>
      </c>
      <c r="R29" s="35" t="s">
        <v>219</v>
      </c>
      <c r="S29" s="35" t="s">
        <v>252</v>
      </c>
      <c r="T29" s="81" t="s">
        <v>219</v>
      </c>
      <c r="U29" s="144" t="s">
        <v>219</v>
      </c>
      <c r="V29" s="81" t="s">
        <v>220</v>
      </c>
      <c r="W29" s="85"/>
      <c r="X29" s="85"/>
      <c r="Y29" s="85"/>
      <c r="Z29" s="85"/>
      <c r="AA29" s="85"/>
    </row>
    <row r="30" spans="1:27" ht="15">
      <c r="A30" s="34" t="s">
        <v>72</v>
      </c>
      <c r="B30" s="31" t="s">
        <v>73</v>
      </c>
      <c r="C30" s="31" t="s">
        <v>58</v>
      </c>
      <c r="D30" s="31">
        <v>39</v>
      </c>
      <c r="E30" s="32">
        <v>334</v>
      </c>
      <c r="F30" s="31" t="s">
        <v>74</v>
      </c>
      <c r="G30" s="31" t="s">
        <v>227</v>
      </c>
      <c r="H30" s="131">
        <v>15336000</v>
      </c>
      <c r="I30" s="119">
        <f t="shared" si="1"/>
        <v>16303400</v>
      </c>
      <c r="J30" s="120">
        <v>1024000</v>
      </c>
      <c r="K30" s="120">
        <f t="shared" si="0"/>
        <v>1062000</v>
      </c>
      <c r="L30" s="121">
        <f t="shared" si="2"/>
        <v>17365400</v>
      </c>
      <c r="M30" s="37">
        <v>43800</v>
      </c>
      <c r="N30" s="139">
        <v>43801</v>
      </c>
      <c r="O30" s="143" t="s">
        <v>252</v>
      </c>
      <c r="P30" s="143" t="s">
        <v>251</v>
      </c>
      <c r="Q30" s="143" t="s">
        <v>219</v>
      </c>
      <c r="R30" s="143" t="s">
        <v>252</v>
      </c>
      <c r="S30" s="143"/>
      <c r="T30" s="143" t="s">
        <v>277</v>
      </c>
      <c r="U30" s="143" t="s">
        <v>219</v>
      </c>
      <c r="V30" s="143"/>
      <c r="W30" s="4"/>
      <c r="X30" s="4"/>
      <c r="Y30" s="4"/>
      <c r="Z30" s="4"/>
      <c r="AA30" s="4"/>
    </row>
    <row r="31" spans="1:27" ht="15">
      <c r="A31" s="33" t="s">
        <v>75</v>
      </c>
      <c r="B31" s="34" t="s">
        <v>76</v>
      </c>
      <c r="C31" s="31" t="s">
        <v>58</v>
      </c>
      <c r="D31" s="31">
        <v>47</v>
      </c>
      <c r="E31" s="32">
        <v>341</v>
      </c>
      <c r="F31" s="31" t="s">
        <v>77</v>
      </c>
      <c r="G31" s="31" t="s">
        <v>239</v>
      </c>
      <c r="H31" s="131">
        <v>17000</v>
      </c>
      <c r="I31" s="119">
        <f t="shared" si="1"/>
        <v>18100</v>
      </c>
      <c r="J31" s="120">
        <v>111000</v>
      </c>
      <c r="K31" s="120">
        <f t="shared" si="0"/>
        <v>115200</v>
      </c>
      <c r="L31" s="121">
        <f t="shared" si="2"/>
        <v>133300</v>
      </c>
      <c r="M31" s="34"/>
      <c r="N31" s="138"/>
      <c r="O31" s="81" t="s">
        <v>219</v>
      </c>
      <c r="P31" s="81" t="s">
        <v>219</v>
      </c>
      <c r="Q31" s="81" t="s">
        <v>219</v>
      </c>
      <c r="R31" s="81" t="s">
        <v>219</v>
      </c>
      <c r="S31" s="81"/>
      <c r="T31" s="81" t="s">
        <v>219</v>
      </c>
      <c r="U31" s="81" t="s">
        <v>219</v>
      </c>
      <c r="V31" s="35"/>
      <c r="W31" s="4"/>
      <c r="X31" s="4"/>
      <c r="Y31" s="4"/>
      <c r="Z31" s="4"/>
      <c r="AA31" s="4"/>
    </row>
    <row r="32" spans="1:27" s="86" customFormat="1" ht="15">
      <c r="A32" s="81" t="s">
        <v>78</v>
      </c>
      <c r="B32" s="82"/>
      <c r="C32" s="82" t="s">
        <v>58</v>
      </c>
      <c r="D32" s="82">
        <v>48</v>
      </c>
      <c r="E32" s="83">
        <v>316</v>
      </c>
      <c r="F32" s="82" t="s">
        <v>79</v>
      </c>
      <c r="G32" s="82" t="s">
        <v>240</v>
      </c>
      <c r="H32" s="129" t="s">
        <v>80</v>
      </c>
      <c r="I32" s="88"/>
      <c r="J32" s="91">
        <v>141000</v>
      </c>
      <c r="K32" s="89">
        <f t="shared" si="0"/>
        <v>146300</v>
      </c>
      <c r="L32" s="90">
        <f t="shared" si="2"/>
        <v>146300</v>
      </c>
      <c r="M32" s="84"/>
      <c r="N32" s="140"/>
      <c r="O32" s="81" t="s">
        <v>219</v>
      </c>
      <c r="P32" s="81" t="s">
        <v>219</v>
      </c>
      <c r="Q32" s="81" t="s">
        <v>219</v>
      </c>
      <c r="R32" s="81" t="s">
        <v>219</v>
      </c>
      <c r="S32" s="81"/>
      <c r="T32" s="81" t="s">
        <v>219</v>
      </c>
      <c r="U32" s="81" t="s">
        <v>219</v>
      </c>
      <c r="V32" s="81" t="s">
        <v>223</v>
      </c>
      <c r="W32" s="85"/>
      <c r="X32" s="85"/>
      <c r="Y32" s="85"/>
      <c r="Z32" s="85"/>
      <c r="AA32" s="85"/>
    </row>
    <row r="33" spans="1:27" ht="15">
      <c r="A33" s="34" t="s">
        <v>81</v>
      </c>
      <c r="B33" s="31" t="s">
        <v>82</v>
      </c>
      <c r="C33" s="31" t="s">
        <v>58</v>
      </c>
      <c r="D33" s="31">
        <v>49</v>
      </c>
      <c r="E33" s="32">
        <v>812</v>
      </c>
      <c r="F33" s="38" t="s">
        <v>83</v>
      </c>
      <c r="G33" s="38" t="s">
        <v>241</v>
      </c>
      <c r="H33" s="115">
        <v>2664000</v>
      </c>
      <c r="I33" s="88">
        <f t="shared" si="1"/>
        <v>2832100</v>
      </c>
      <c r="J33" s="89">
        <v>0</v>
      </c>
      <c r="K33" s="89">
        <f t="shared" si="0"/>
        <v>0</v>
      </c>
      <c r="L33" s="90">
        <f t="shared" si="2"/>
        <v>2832100</v>
      </c>
      <c r="M33" s="37">
        <v>43800</v>
      </c>
      <c r="N33" s="138"/>
      <c r="O33" s="35" t="s">
        <v>252</v>
      </c>
      <c r="P33" s="35" t="s">
        <v>252</v>
      </c>
      <c r="Q33" s="35" t="s">
        <v>219</v>
      </c>
      <c r="R33" s="35" t="s">
        <v>219</v>
      </c>
      <c r="S33" s="35"/>
      <c r="T33" s="35" t="s">
        <v>252</v>
      </c>
      <c r="U33" s="143" t="s">
        <v>219</v>
      </c>
      <c r="V33" s="35"/>
      <c r="W33" s="4"/>
      <c r="X33" s="4"/>
      <c r="Y33" s="4"/>
      <c r="Z33" s="4"/>
      <c r="AA33" s="4"/>
    </row>
    <row r="34" spans="1:27" ht="15">
      <c r="A34" s="34" t="s">
        <v>84</v>
      </c>
      <c r="B34" s="31" t="s">
        <v>85</v>
      </c>
      <c r="C34" s="31" t="s">
        <v>58</v>
      </c>
      <c r="D34" s="31">
        <v>51</v>
      </c>
      <c r="E34" s="32">
        <v>327</v>
      </c>
      <c r="F34" s="31" t="s">
        <v>257</v>
      </c>
      <c r="G34" s="31" t="s">
        <v>242</v>
      </c>
      <c r="H34" s="115">
        <v>1642000</v>
      </c>
      <c r="I34" s="88">
        <f t="shared" si="1"/>
        <v>1745600</v>
      </c>
      <c r="J34" s="89">
        <v>0</v>
      </c>
      <c r="K34" s="89">
        <f t="shared" si="0"/>
        <v>0</v>
      </c>
      <c r="L34" s="90">
        <f t="shared" si="2"/>
        <v>1745600</v>
      </c>
      <c r="M34" s="37">
        <v>43800</v>
      </c>
      <c r="N34" s="138"/>
      <c r="O34" s="35" t="s">
        <v>252</v>
      </c>
      <c r="P34" s="35" t="s">
        <v>251</v>
      </c>
      <c r="Q34" s="35" t="s">
        <v>219</v>
      </c>
      <c r="R34" s="35" t="s">
        <v>252</v>
      </c>
      <c r="S34" s="35"/>
      <c r="T34" s="35" t="s">
        <v>252</v>
      </c>
      <c r="U34" s="143" t="s">
        <v>219</v>
      </c>
      <c r="V34" s="35"/>
      <c r="W34" s="4"/>
      <c r="X34" s="4"/>
      <c r="Y34" s="4"/>
      <c r="Z34" s="4"/>
      <c r="AA34" s="4"/>
    </row>
    <row r="35" spans="1:27" s="86" customFormat="1" ht="15">
      <c r="A35" s="84" t="s">
        <v>86</v>
      </c>
      <c r="B35" s="82"/>
      <c r="C35" s="82" t="s">
        <v>58</v>
      </c>
      <c r="D35" s="82">
        <v>53</v>
      </c>
      <c r="E35" s="83">
        <v>317</v>
      </c>
      <c r="F35" s="82" t="s">
        <v>87</v>
      </c>
      <c r="G35" s="82" t="s">
        <v>240</v>
      </c>
      <c r="H35" s="129">
        <v>23000</v>
      </c>
      <c r="I35" s="88">
        <f t="shared" si="1"/>
        <v>24500</v>
      </c>
      <c r="J35" s="91">
        <v>0</v>
      </c>
      <c r="K35" s="89">
        <f t="shared" si="0"/>
        <v>0</v>
      </c>
      <c r="L35" s="90">
        <f t="shared" si="2"/>
        <v>24500</v>
      </c>
      <c r="M35" s="84"/>
      <c r="N35" s="140"/>
      <c r="O35" s="81" t="s">
        <v>219</v>
      </c>
      <c r="P35" s="81" t="s">
        <v>219</v>
      </c>
      <c r="Q35" s="81" t="s">
        <v>219</v>
      </c>
      <c r="R35" s="81" t="s">
        <v>219</v>
      </c>
      <c r="S35" s="81"/>
      <c r="T35" s="81" t="s">
        <v>219</v>
      </c>
      <c r="U35" s="81" t="s">
        <v>219</v>
      </c>
      <c r="V35" s="81" t="s">
        <v>223</v>
      </c>
      <c r="W35" s="85"/>
      <c r="X35" s="85"/>
      <c r="Y35" s="85"/>
      <c r="Z35" s="85"/>
      <c r="AA35" s="85"/>
    </row>
    <row r="36" spans="1:27" ht="15">
      <c r="A36" s="34" t="s">
        <v>88</v>
      </c>
      <c r="B36" s="31" t="s">
        <v>89</v>
      </c>
      <c r="C36" s="31" t="s">
        <v>58</v>
      </c>
      <c r="D36" s="31">
        <v>54</v>
      </c>
      <c r="E36" s="32">
        <v>335</v>
      </c>
      <c r="F36" s="38" t="s">
        <v>90</v>
      </c>
      <c r="G36" s="38" t="s">
        <v>243</v>
      </c>
      <c r="H36" s="115">
        <v>7596000</v>
      </c>
      <c r="I36" s="88">
        <f t="shared" si="1"/>
        <v>8075200</v>
      </c>
      <c r="J36" s="89">
        <v>154000</v>
      </c>
      <c r="K36" s="89">
        <f t="shared" si="0"/>
        <v>159800</v>
      </c>
      <c r="L36" s="90">
        <f t="shared" si="2"/>
        <v>8235000</v>
      </c>
      <c r="M36" s="37">
        <v>43543</v>
      </c>
      <c r="N36" s="138"/>
      <c r="O36" s="35" t="s">
        <v>252</v>
      </c>
      <c r="P36" s="35" t="s">
        <v>252</v>
      </c>
      <c r="Q36" s="35" t="s">
        <v>259</v>
      </c>
      <c r="R36" s="35" t="s">
        <v>219</v>
      </c>
      <c r="S36" s="35" t="s">
        <v>252</v>
      </c>
      <c r="T36" s="35" t="s">
        <v>252</v>
      </c>
      <c r="U36" s="143" t="s">
        <v>219</v>
      </c>
      <c r="V36" s="35"/>
      <c r="W36" s="4"/>
      <c r="X36" s="4"/>
      <c r="Y36" s="4"/>
      <c r="Z36" s="4"/>
      <c r="AA36" s="4"/>
    </row>
    <row r="37" spans="1:27" ht="15">
      <c r="A37" s="34" t="s">
        <v>91</v>
      </c>
      <c r="B37" s="31" t="s">
        <v>89</v>
      </c>
      <c r="C37" s="31" t="s">
        <v>58</v>
      </c>
      <c r="D37" s="31">
        <v>55</v>
      </c>
      <c r="E37" s="32">
        <v>319</v>
      </c>
      <c r="F37" s="31" t="s">
        <v>92</v>
      </c>
      <c r="G37" s="38" t="s">
        <v>243</v>
      </c>
      <c r="H37" s="115" t="s">
        <v>80</v>
      </c>
      <c r="I37" s="88"/>
      <c r="J37" s="89">
        <v>118000</v>
      </c>
      <c r="K37" s="89">
        <f t="shared" si="0"/>
        <v>122400</v>
      </c>
      <c r="L37" s="90">
        <f t="shared" si="2"/>
        <v>122400</v>
      </c>
      <c r="M37" s="37">
        <v>43543</v>
      </c>
      <c r="N37" s="138"/>
      <c r="O37" s="35" t="s">
        <v>252</v>
      </c>
      <c r="P37" s="35" t="s">
        <v>252</v>
      </c>
      <c r="Q37" s="35" t="s">
        <v>221</v>
      </c>
      <c r="R37" s="35" t="s">
        <v>219</v>
      </c>
      <c r="S37" s="35" t="s">
        <v>252</v>
      </c>
      <c r="T37" s="35" t="s">
        <v>252</v>
      </c>
      <c r="U37" s="143" t="s">
        <v>219</v>
      </c>
      <c r="V37" s="35"/>
      <c r="W37" s="4"/>
      <c r="X37" s="4"/>
      <c r="Y37" s="4"/>
      <c r="Z37" s="4"/>
      <c r="AA37" s="4"/>
    </row>
    <row r="38" spans="1:27" ht="15">
      <c r="A38" s="30" t="s">
        <v>93</v>
      </c>
      <c r="B38" s="31" t="s">
        <v>94</v>
      </c>
      <c r="C38" s="38" t="s">
        <v>58</v>
      </c>
      <c r="D38" s="31">
        <v>57</v>
      </c>
      <c r="E38" s="32" t="s">
        <v>95</v>
      </c>
      <c r="F38" s="31" t="s">
        <v>96</v>
      </c>
      <c r="G38" s="31" t="s">
        <v>225</v>
      </c>
      <c r="H38" s="115">
        <v>83000</v>
      </c>
      <c r="I38" s="88">
        <f t="shared" si="1"/>
        <v>88300</v>
      </c>
      <c r="J38" s="89">
        <v>80000</v>
      </c>
      <c r="K38" s="89">
        <f t="shared" si="0"/>
        <v>83000</v>
      </c>
      <c r="L38" s="90">
        <f t="shared" si="2"/>
        <v>171300</v>
      </c>
      <c r="M38" s="34"/>
      <c r="N38" s="138"/>
      <c r="O38" s="35" t="s">
        <v>219</v>
      </c>
      <c r="P38" s="35" t="s">
        <v>219</v>
      </c>
      <c r="Q38" s="35" t="s">
        <v>219</v>
      </c>
      <c r="R38" s="35" t="s">
        <v>219</v>
      </c>
      <c r="S38" s="35"/>
      <c r="T38" s="35" t="s">
        <v>252</v>
      </c>
      <c r="U38" s="35" t="s">
        <v>261</v>
      </c>
      <c r="V38" s="35"/>
      <c r="W38" s="4"/>
      <c r="X38" s="4"/>
      <c r="Y38" s="4"/>
      <c r="Z38" s="4"/>
      <c r="AA38" s="4"/>
    </row>
    <row r="39" spans="1:27" s="168" customFormat="1" ht="15">
      <c r="A39" s="158" t="s">
        <v>97</v>
      </c>
      <c r="B39" s="155" t="s">
        <v>94</v>
      </c>
      <c r="C39" s="155" t="s">
        <v>58</v>
      </c>
      <c r="D39" s="155">
        <v>58</v>
      </c>
      <c r="E39" s="159">
        <v>303</v>
      </c>
      <c r="F39" s="155" t="s">
        <v>98</v>
      </c>
      <c r="G39" s="155"/>
      <c r="H39" s="131">
        <v>171000</v>
      </c>
      <c r="I39" s="119">
        <f t="shared" si="1"/>
        <v>181800</v>
      </c>
      <c r="J39" s="120">
        <v>0</v>
      </c>
      <c r="K39" s="120">
        <f>J39</f>
        <v>0</v>
      </c>
      <c r="L39" s="121">
        <f t="shared" si="2"/>
        <v>181800</v>
      </c>
      <c r="M39" s="156"/>
      <c r="N39" s="157"/>
      <c r="O39" s="158"/>
      <c r="P39" s="158"/>
      <c r="Q39" s="158"/>
      <c r="R39" s="158"/>
      <c r="S39" s="158"/>
      <c r="T39" s="158"/>
      <c r="U39" s="158"/>
      <c r="V39" s="158" t="s">
        <v>11</v>
      </c>
      <c r="W39" s="165"/>
      <c r="X39" s="165"/>
      <c r="Y39" s="165"/>
      <c r="Z39" s="165"/>
      <c r="AA39" s="165"/>
    </row>
    <row r="40" spans="1:27" s="166" customFormat="1" ht="15">
      <c r="A40" s="167" t="s">
        <v>99</v>
      </c>
      <c r="B40" s="155" t="s">
        <v>94</v>
      </c>
      <c r="C40" s="155" t="s">
        <v>58</v>
      </c>
      <c r="D40" s="155">
        <v>59</v>
      </c>
      <c r="E40" s="159">
        <v>325</v>
      </c>
      <c r="F40" s="155" t="s">
        <v>77</v>
      </c>
      <c r="G40" s="155" t="s">
        <v>239</v>
      </c>
      <c r="H40" s="131">
        <v>17000</v>
      </c>
      <c r="I40" s="119">
        <f t="shared" si="1"/>
        <v>18100</v>
      </c>
      <c r="J40" s="120">
        <v>50000</v>
      </c>
      <c r="K40" s="120">
        <f t="shared" si="0"/>
        <v>51900</v>
      </c>
      <c r="L40" s="121">
        <f t="shared" si="2"/>
        <v>70000</v>
      </c>
      <c r="M40" s="156"/>
      <c r="N40" s="157"/>
      <c r="O40" s="158" t="s">
        <v>219</v>
      </c>
      <c r="P40" s="158" t="s">
        <v>219</v>
      </c>
      <c r="Q40" s="158" t="s">
        <v>219</v>
      </c>
      <c r="R40" s="158" t="s">
        <v>219</v>
      </c>
      <c r="S40" s="158"/>
      <c r="T40" s="158" t="s">
        <v>219</v>
      </c>
      <c r="U40" s="158" t="s">
        <v>219</v>
      </c>
      <c r="V40" s="158"/>
      <c r="W40" s="165"/>
      <c r="X40" s="165"/>
      <c r="Y40" s="165"/>
      <c r="Z40" s="165"/>
      <c r="AA40" s="165"/>
    </row>
    <row r="41" spans="1:27" s="86" customFormat="1" ht="15">
      <c r="A41" s="81" t="s">
        <v>100</v>
      </c>
      <c r="B41" s="82"/>
      <c r="C41" s="82" t="s">
        <v>58</v>
      </c>
      <c r="D41" s="82">
        <v>60</v>
      </c>
      <c r="E41" s="83">
        <v>315</v>
      </c>
      <c r="F41" s="82" t="s">
        <v>101</v>
      </c>
      <c r="G41" s="82" t="s">
        <v>240</v>
      </c>
      <c r="H41" s="129" t="s">
        <v>80</v>
      </c>
      <c r="I41" s="88"/>
      <c r="J41" s="91">
        <v>9000</v>
      </c>
      <c r="K41" s="89">
        <f t="shared" si="0"/>
        <v>9400</v>
      </c>
      <c r="L41" s="90">
        <f t="shared" si="2"/>
        <v>9400</v>
      </c>
      <c r="M41" s="84"/>
      <c r="N41" s="140"/>
      <c r="O41" s="81" t="s">
        <v>219</v>
      </c>
      <c r="P41" s="81" t="s">
        <v>219</v>
      </c>
      <c r="Q41" s="81" t="s">
        <v>219</v>
      </c>
      <c r="R41" s="81" t="s">
        <v>219</v>
      </c>
      <c r="S41" s="81"/>
      <c r="T41" s="81" t="s">
        <v>219</v>
      </c>
      <c r="U41" s="81" t="s">
        <v>219</v>
      </c>
      <c r="V41" s="81" t="s">
        <v>223</v>
      </c>
      <c r="W41" s="85"/>
      <c r="X41" s="85"/>
      <c r="Y41" s="85"/>
      <c r="Z41" s="85"/>
      <c r="AA41" s="85"/>
    </row>
    <row r="42" spans="1:27" ht="15">
      <c r="A42" s="34" t="s">
        <v>102</v>
      </c>
      <c r="B42" s="31" t="s">
        <v>103</v>
      </c>
      <c r="C42" s="31" t="s">
        <v>58</v>
      </c>
      <c r="D42" s="31">
        <v>61</v>
      </c>
      <c r="E42" s="32">
        <v>320</v>
      </c>
      <c r="F42" s="31" t="s">
        <v>104</v>
      </c>
      <c r="G42" s="31" t="s">
        <v>244</v>
      </c>
      <c r="H42" s="115">
        <v>436000</v>
      </c>
      <c r="I42" s="88">
        <f t="shared" si="1"/>
        <v>463600</v>
      </c>
      <c r="J42" s="89">
        <v>301000</v>
      </c>
      <c r="K42" s="89">
        <f t="shared" si="0"/>
        <v>312200</v>
      </c>
      <c r="L42" s="90">
        <f t="shared" si="2"/>
        <v>775800</v>
      </c>
      <c r="M42" s="37">
        <v>43800</v>
      </c>
      <c r="N42" s="139">
        <v>43801</v>
      </c>
      <c r="O42" s="143" t="s">
        <v>266</v>
      </c>
      <c r="P42" s="143" t="s">
        <v>266</v>
      </c>
      <c r="Q42" s="143" t="s">
        <v>219</v>
      </c>
      <c r="R42" s="143" t="s">
        <v>219</v>
      </c>
      <c r="S42" s="143"/>
      <c r="T42" s="143" t="s">
        <v>221</v>
      </c>
      <c r="U42" s="143" t="s">
        <v>219</v>
      </c>
      <c r="V42" s="143"/>
      <c r="W42" s="4"/>
      <c r="X42" s="4"/>
      <c r="Y42" s="4"/>
      <c r="Z42" s="4"/>
      <c r="AA42" s="4"/>
    </row>
    <row r="43" spans="1:27" ht="15">
      <c r="A43" s="34" t="s">
        <v>105</v>
      </c>
      <c r="B43" s="31" t="s">
        <v>106</v>
      </c>
      <c r="C43" s="31" t="s">
        <v>58</v>
      </c>
      <c r="D43" s="31">
        <v>62</v>
      </c>
      <c r="E43" s="32">
        <v>305</v>
      </c>
      <c r="F43" s="31" t="s">
        <v>107</v>
      </c>
      <c r="G43" s="31" t="s">
        <v>245</v>
      </c>
      <c r="H43" s="115">
        <v>38000</v>
      </c>
      <c r="I43" s="88">
        <f t="shared" si="1"/>
        <v>40400</v>
      </c>
      <c r="J43" s="89">
        <v>0</v>
      </c>
      <c r="K43" s="89">
        <f>J43</f>
        <v>0</v>
      </c>
      <c r="L43" s="90">
        <f t="shared" si="2"/>
        <v>40400</v>
      </c>
      <c r="M43" s="34"/>
      <c r="N43" s="138"/>
      <c r="O43" s="35" t="s">
        <v>219</v>
      </c>
      <c r="P43" s="35" t="s">
        <v>219</v>
      </c>
      <c r="Q43" s="35" t="s">
        <v>219</v>
      </c>
      <c r="R43" s="35" t="s">
        <v>219</v>
      </c>
      <c r="S43" s="35"/>
      <c r="T43" s="35" t="s">
        <v>221</v>
      </c>
      <c r="U43" s="35" t="s">
        <v>219</v>
      </c>
      <c r="V43" s="35"/>
      <c r="W43" s="4"/>
      <c r="X43" s="4"/>
      <c r="Y43" s="4"/>
      <c r="Z43" s="4"/>
      <c r="AA43" s="4"/>
    </row>
    <row r="44" spans="1:27" ht="15">
      <c r="A44" s="34" t="s">
        <v>108</v>
      </c>
      <c r="B44" s="31" t="s">
        <v>109</v>
      </c>
      <c r="C44" s="31" t="s">
        <v>58</v>
      </c>
      <c r="D44" s="31">
        <v>63</v>
      </c>
      <c r="E44" s="32">
        <v>304</v>
      </c>
      <c r="F44" s="31" t="s">
        <v>110</v>
      </c>
      <c r="G44" s="31" t="s">
        <v>246</v>
      </c>
      <c r="H44" s="115">
        <v>21709000</v>
      </c>
      <c r="I44" s="88">
        <f t="shared" si="1"/>
        <v>23078400</v>
      </c>
      <c r="J44" s="89">
        <v>3712000</v>
      </c>
      <c r="K44" s="89">
        <f t="shared" si="0"/>
        <v>3849600</v>
      </c>
      <c r="L44" s="90">
        <f t="shared" si="2"/>
        <v>26928000</v>
      </c>
      <c r="M44" s="37">
        <v>43800</v>
      </c>
      <c r="N44" s="139">
        <v>43801</v>
      </c>
      <c r="O44" s="143" t="s">
        <v>252</v>
      </c>
      <c r="P44" s="143" t="s">
        <v>252</v>
      </c>
      <c r="Q44" s="143" t="s">
        <v>219</v>
      </c>
      <c r="R44" s="143" t="s">
        <v>252</v>
      </c>
      <c r="S44" s="143"/>
      <c r="T44" s="143" t="s">
        <v>221</v>
      </c>
      <c r="U44" s="143" t="s">
        <v>219</v>
      </c>
      <c r="V44" s="143"/>
      <c r="W44" s="4"/>
      <c r="X44" s="4"/>
      <c r="Y44" s="4"/>
      <c r="Z44" s="4"/>
      <c r="AA44" s="4"/>
    </row>
    <row r="45" spans="1:27" ht="15">
      <c r="A45" s="34" t="s">
        <v>111</v>
      </c>
      <c r="B45" s="31" t="s">
        <v>112</v>
      </c>
      <c r="C45" s="31" t="s">
        <v>58</v>
      </c>
      <c r="D45" s="31">
        <v>66</v>
      </c>
      <c r="E45" s="32">
        <v>819</v>
      </c>
      <c r="F45" s="31" t="s">
        <v>44</v>
      </c>
      <c r="G45" s="31" t="s">
        <v>227</v>
      </c>
      <c r="H45" s="115">
        <v>1099000</v>
      </c>
      <c r="I45" s="88">
        <f t="shared" si="1"/>
        <v>1168400</v>
      </c>
      <c r="J45" s="89">
        <v>122000</v>
      </c>
      <c r="K45" s="89">
        <f t="shared" si="0"/>
        <v>126600</v>
      </c>
      <c r="L45" s="90">
        <f t="shared" si="2"/>
        <v>1295000</v>
      </c>
      <c r="M45" s="37">
        <v>43800</v>
      </c>
      <c r="N45" s="139">
        <v>43801</v>
      </c>
      <c r="O45" s="143" t="s">
        <v>252</v>
      </c>
      <c r="P45" s="143" t="s">
        <v>252</v>
      </c>
      <c r="Q45" s="143" t="s">
        <v>219</v>
      </c>
      <c r="R45" s="143" t="s">
        <v>219</v>
      </c>
      <c r="S45" s="143"/>
      <c r="T45" s="35" t="s">
        <v>252</v>
      </c>
      <c r="U45" s="143" t="s">
        <v>219</v>
      </c>
      <c r="V45" s="143"/>
      <c r="W45" s="4"/>
      <c r="X45" s="4"/>
      <c r="Y45" s="4"/>
      <c r="Z45" s="4"/>
      <c r="AA45" s="4"/>
    </row>
    <row r="46" spans="1:27" ht="15">
      <c r="A46" s="34" t="s">
        <v>113</v>
      </c>
      <c r="B46" s="31" t="s">
        <v>114</v>
      </c>
      <c r="C46" s="31" t="s">
        <v>58</v>
      </c>
      <c r="D46" s="31"/>
      <c r="E46" s="32"/>
      <c r="F46" s="31" t="s">
        <v>115</v>
      </c>
      <c r="G46" s="41" t="s">
        <v>227</v>
      </c>
      <c r="H46" s="115">
        <v>300000</v>
      </c>
      <c r="I46" s="88">
        <f t="shared" si="1"/>
        <v>319000</v>
      </c>
      <c r="J46" s="92">
        <v>0</v>
      </c>
      <c r="K46" s="89">
        <f t="shared" si="0"/>
        <v>0</v>
      </c>
      <c r="L46" s="90">
        <f t="shared" si="2"/>
        <v>319000</v>
      </c>
      <c r="M46" s="40"/>
      <c r="N46" s="141"/>
      <c r="O46" s="145" t="s">
        <v>219</v>
      </c>
      <c r="P46" s="145" t="s">
        <v>219</v>
      </c>
      <c r="Q46" s="145" t="s">
        <v>219</v>
      </c>
      <c r="R46" s="35" t="s">
        <v>219</v>
      </c>
      <c r="S46" s="35"/>
      <c r="T46" s="35" t="s">
        <v>252</v>
      </c>
      <c r="U46" s="145" t="s">
        <v>252</v>
      </c>
      <c r="V46" s="145" t="s">
        <v>222</v>
      </c>
      <c r="W46" s="42"/>
      <c r="X46" s="42"/>
      <c r="Y46" s="42"/>
      <c r="Z46" s="42"/>
      <c r="AA46" s="42"/>
    </row>
    <row r="47" spans="1:27" ht="15">
      <c r="A47" s="34" t="s">
        <v>116</v>
      </c>
      <c r="B47" s="31" t="s">
        <v>117</v>
      </c>
      <c r="C47" s="31" t="s">
        <v>58</v>
      </c>
      <c r="D47" s="31"/>
      <c r="E47" s="32"/>
      <c r="F47" s="155" t="s">
        <v>118</v>
      </c>
      <c r="G47" s="155" t="s">
        <v>227</v>
      </c>
      <c r="H47" s="131">
        <v>2900000</v>
      </c>
      <c r="I47" s="119">
        <f t="shared" si="1"/>
        <v>3083000</v>
      </c>
      <c r="J47" s="120">
        <v>0</v>
      </c>
      <c r="K47" s="120">
        <f t="shared" si="0"/>
        <v>0</v>
      </c>
      <c r="L47" s="121">
        <f t="shared" si="2"/>
        <v>3083000</v>
      </c>
      <c r="M47" s="156"/>
      <c r="N47" s="157"/>
      <c r="O47" s="158" t="s">
        <v>219</v>
      </c>
      <c r="P47" s="158" t="s">
        <v>281</v>
      </c>
      <c r="Q47" s="145" t="s">
        <v>219</v>
      </c>
      <c r="R47" s="145" t="s">
        <v>219</v>
      </c>
      <c r="S47" s="145"/>
      <c r="T47" s="145" t="s">
        <v>219</v>
      </c>
      <c r="U47" s="145" t="s">
        <v>219</v>
      </c>
      <c r="V47" s="145" t="s">
        <v>282</v>
      </c>
      <c r="W47" s="42"/>
      <c r="X47" s="42"/>
      <c r="Y47" s="42"/>
      <c r="Z47" s="42"/>
      <c r="AA47" s="42"/>
    </row>
    <row r="48" spans="1:27" ht="15">
      <c r="A48" s="34" t="s">
        <v>119</v>
      </c>
      <c r="B48" s="31" t="s">
        <v>120</v>
      </c>
      <c r="C48" s="31" t="s">
        <v>121</v>
      </c>
      <c r="D48" s="31">
        <v>68</v>
      </c>
      <c r="E48" s="32">
        <v>344</v>
      </c>
      <c r="F48" s="31" t="s">
        <v>122</v>
      </c>
      <c r="G48" s="31" t="s">
        <v>247</v>
      </c>
      <c r="H48" s="115">
        <v>55000</v>
      </c>
      <c r="I48" s="88">
        <f t="shared" si="1"/>
        <v>58500</v>
      </c>
      <c r="J48" s="89">
        <v>0</v>
      </c>
      <c r="K48" s="89">
        <f t="shared" si="0"/>
        <v>0</v>
      </c>
      <c r="L48" s="90">
        <f t="shared" si="2"/>
        <v>58500</v>
      </c>
      <c r="M48" s="34"/>
      <c r="N48" s="138"/>
      <c r="O48" s="35" t="s">
        <v>219</v>
      </c>
      <c r="P48" s="35" t="s">
        <v>219</v>
      </c>
      <c r="Q48" s="35" t="s">
        <v>219</v>
      </c>
      <c r="R48" s="35" t="s">
        <v>219</v>
      </c>
      <c r="S48" s="35"/>
      <c r="T48" s="35" t="s">
        <v>219</v>
      </c>
      <c r="U48" s="35" t="s">
        <v>219</v>
      </c>
      <c r="V48" s="35"/>
      <c r="W48" s="4"/>
      <c r="X48" s="4"/>
      <c r="Y48" s="4"/>
      <c r="Z48" s="4"/>
      <c r="AA48" s="4"/>
    </row>
    <row r="49" spans="1:27" ht="15">
      <c r="A49" s="34" t="s">
        <v>123</v>
      </c>
      <c r="B49" s="31" t="s">
        <v>124</v>
      </c>
      <c r="C49" s="31" t="s">
        <v>125</v>
      </c>
      <c r="D49" s="31">
        <v>70</v>
      </c>
      <c r="E49" s="32">
        <v>820</v>
      </c>
      <c r="F49" s="31" t="s">
        <v>126</v>
      </c>
      <c r="G49" s="31" t="s">
        <v>242</v>
      </c>
      <c r="H49" s="115">
        <v>3055000</v>
      </c>
      <c r="I49" s="88">
        <f t="shared" si="1"/>
        <v>3247700</v>
      </c>
      <c r="J49" s="89">
        <v>147000</v>
      </c>
      <c r="K49" s="89">
        <f t="shared" si="0"/>
        <v>152500</v>
      </c>
      <c r="L49" s="90">
        <f t="shared" si="2"/>
        <v>3400200</v>
      </c>
      <c r="M49" s="37">
        <v>43800</v>
      </c>
      <c r="N49" s="139">
        <v>43801</v>
      </c>
      <c r="O49" s="143" t="s">
        <v>252</v>
      </c>
      <c r="P49" s="143" t="s">
        <v>251</v>
      </c>
      <c r="Q49" s="143" t="s">
        <v>219</v>
      </c>
      <c r="R49" s="143" t="s">
        <v>252</v>
      </c>
      <c r="S49" s="143"/>
      <c r="T49" s="35" t="s">
        <v>252</v>
      </c>
      <c r="U49" s="143" t="s">
        <v>219</v>
      </c>
      <c r="V49" s="143"/>
      <c r="W49" s="4"/>
      <c r="X49" s="4"/>
      <c r="Y49" s="4"/>
      <c r="Z49" s="4"/>
      <c r="AA49" s="4"/>
    </row>
    <row r="50" spans="1:27" s="86" customFormat="1" ht="15">
      <c r="A50" s="34" t="s">
        <v>127</v>
      </c>
      <c r="B50" s="31" t="s">
        <v>124</v>
      </c>
      <c r="C50" s="31" t="s">
        <v>125</v>
      </c>
      <c r="D50" s="31">
        <v>71</v>
      </c>
      <c r="E50" s="32">
        <v>313</v>
      </c>
      <c r="F50" s="31" t="s">
        <v>34</v>
      </c>
      <c r="G50" s="82" t="s">
        <v>248</v>
      </c>
      <c r="H50" s="129">
        <v>544000</v>
      </c>
      <c r="I50" s="88">
        <f t="shared" si="1"/>
        <v>578400</v>
      </c>
      <c r="J50" s="91">
        <v>0</v>
      </c>
      <c r="K50" s="89">
        <f t="shared" si="0"/>
        <v>0</v>
      </c>
      <c r="L50" s="90">
        <f t="shared" si="2"/>
        <v>578400</v>
      </c>
      <c r="M50" s="87">
        <v>43800</v>
      </c>
      <c r="N50" s="140"/>
      <c r="O50" s="81" t="s">
        <v>219</v>
      </c>
      <c r="P50" s="81" t="s">
        <v>219</v>
      </c>
      <c r="Q50" s="81" t="s">
        <v>219</v>
      </c>
      <c r="R50" s="35" t="s">
        <v>219</v>
      </c>
      <c r="S50" s="35" t="s">
        <v>252</v>
      </c>
      <c r="T50" s="81" t="s">
        <v>219</v>
      </c>
      <c r="U50" s="144" t="s">
        <v>219</v>
      </c>
      <c r="V50" s="81" t="s">
        <v>220</v>
      </c>
      <c r="W50" s="85"/>
      <c r="X50" s="85"/>
      <c r="Y50" s="85"/>
      <c r="Z50" s="85"/>
      <c r="AA50" s="85"/>
    </row>
    <row r="51" spans="1:27" ht="15">
      <c r="A51" s="34" t="s">
        <v>128</v>
      </c>
      <c r="B51" s="31" t="s">
        <v>129</v>
      </c>
      <c r="C51" s="31" t="s">
        <v>125</v>
      </c>
      <c r="D51" s="31">
        <v>72</v>
      </c>
      <c r="E51" s="32">
        <v>324</v>
      </c>
      <c r="F51" s="31" t="s">
        <v>130</v>
      </c>
      <c r="G51" s="31" t="s">
        <v>225</v>
      </c>
      <c r="H51" s="115">
        <v>25000</v>
      </c>
      <c r="I51" s="88">
        <f t="shared" si="1"/>
        <v>26600</v>
      </c>
      <c r="J51" s="89">
        <v>113000</v>
      </c>
      <c r="K51" s="89">
        <f t="shared" si="0"/>
        <v>117200</v>
      </c>
      <c r="L51" s="90">
        <f t="shared" si="2"/>
        <v>143800</v>
      </c>
      <c r="M51" s="34"/>
      <c r="N51" s="138"/>
      <c r="O51" s="35" t="s">
        <v>219</v>
      </c>
      <c r="P51" s="35" t="s">
        <v>219</v>
      </c>
      <c r="Q51" s="35" t="s">
        <v>219</v>
      </c>
      <c r="R51" s="35" t="s">
        <v>219</v>
      </c>
      <c r="S51" s="35" t="s">
        <v>252</v>
      </c>
      <c r="T51" s="35" t="s">
        <v>221</v>
      </c>
      <c r="U51" s="35" t="s">
        <v>219</v>
      </c>
      <c r="V51" s="35"/>
      <c r="W51" s="4"/>
      <c r="X51" s="4"/>
      <c r="Y51" s="4"/>
      <c r="Z51" s="4"/>
      <c r="AA51" s="4"/>
    </row>
    <row r="52" spans="1:27" ht="15">
      <c r="A52" s="34" t="s">
        <v>131</v>
      </c>
      <c r="B52" s="31" t="s">
        <v>132</v>
      </c>
      <c r="C52" s="31" t="s">
        <v>133</v>
      </c>
      <c r="D52" s="31">
        <v>73</v>
      </c>
      <c r="E52" s="32">
        <v>211</v>
      </c>
      <c r="F52" s="31" t="s">
        <v>25</v>
      </c>
      <c r="G52" s="31" t="s">
        <v>225</v>
      </c>
      <c r="H52" s="115">
        <v>63000</v>
      </c>
      <c r="I52" s="88">
        <f t="shared" si="1"/>
        <v>67000</v>
      </c>
      <c r="J52" s="89">
        <v>39000</v>
      </c>
      <c r="K52" s="89">
        <f t="shared" si="0"/>
        <v>40500</v>
      </c>
      <c r="L52" s="90">
        <f t="shared" si="2"/>
        <v>107500</v>
      </c>
      <c r="M52" s="34"/>
      <c r="N52" s="138"/>
      <c r="O52" s="35" t="s">
        <v>219</v>
      </c>
      <c r="P52" s="35" t="s">
        <v>219</v>
      </c>
      <c r="Q52" s="35" t="s">
        <v>219</v>
      </c>
      <c r="R52" s="35" t="s">
        <v>219</v>
      </c>
      <c r="S52" s="35"/>
      <c r="T52" s="35" t="s">
        <v>221</v>
      </c>
      <c r="U52" s="35" t="s">
        <v>219</v>
      </c>
      <c r="V52" s="35"/>
      <c r="W52" s="4"/>
      <c r="X52" s="4"/>
      <c r="Y52" s="4"/>
      <c r="Z52" s="4"/>
      <c r="AA52" s="4"/>
    </row>
    <row r="53" spans="1:27" ht="15">
      <c r="A53" s="34" t="s">
        <v>134</v>
      </c>
      <c r="B53" s="31" t="s">
        <v>135</v>
      </c>
      <c r="C53" s="31" t="s">
        <v>133</v>
      </c>
      <c r="D53" s="31">
        <v>75</v>
      </c>
      <c r="E53" s="32">
        <v>604</v>
      </c>
      <c r="F53" s="31" t="s">
        <v>44</v>
      </c>
      <c r="G53" s="31" t="s">
        <v>227</v>
      </c>
      <c r="H53" s="115">
        <v>1680000</v>
      </c>
      <c r="I53" s="88">
        <f t="shared" si="1"/>
        <v>1786000</v>
      </c>
      <c r="J53" s="89">
        <v>102000</v>
      </c>
      <c r="K53" s="89">
        <f t="shared" si="0"/>
        <v>105800</v>
      </c>
      <c r="L53" s="90">
        <f t="shared" si="2"/>
        <v>1891800</v>
      </c>
      <c r="M53" s="43">
        <v>43800</v>
      </c>
      <c r="N53" s="142">
        <v>43801</v>
      </c>
      <c r="O53" s="146" t="s">
        <v>252</v>
      </c>
      <c r="P53" s="146" t="s">
        <v>252</v>
      </c>
      <c r="Q53" s="146" t="s">
        <v>219</v>
      </c>
      <c r="R53" s="146" t="s">
        <v>251</v>
      </c>
      <c r="S53" s="146"/>
      <c r="T53" s="35" t="s">
        <v>252</v>
      </c>
      <c r="U53" s="35" t="s">
        <v>219</v>
      </c>
      <c r="V53" s="146"/>
      <c r="W53" s="4"/>
      <c r="X53" s="4"/>
      <c r="Y53" s="4"/>
      <c r="Z53" s="4"/>
      <c r="AA53" s="4"/>
    </row>
    <row r="54" spans="1:27" ht="15">
      <c r="A54" s="34" t="s">
        <v>136</v>
      </c>
      <c r="B54" s="31" t="s">
        <v>137</v>
      </c>
      <c r="C54" s="31" t="s">
        <v>133</v>
      </c>
      <c r="D54" s="31">
        <v>77</v>
      </c>
      <c r="E54" s="32">
        <v>210</v>
      </c>
      <c r="F54" s="38" t="s">
        <v>138</v>
      </c>
      <c r="G54" s="38" t="s">
        <v>229</v>
      </c>
      <c r="H54" s="115">
        <v>518000</v>
      </c>
      <c r="I54" s="88">
        <f t="shared" si="1"/>
        <v>550700</v>
      </c>
      <c r="J54" s="89">
        <v>0</v>
      </c>
      <c r="K54" s="89">
        <f t="shared" si="0"/>
        <v>0</v>
      </c>
      <c r="L54" s="90">
        <f t="shared" si="2"/>
        <v>550700</v>
      </c>
      <c r="M54" s="37">
        <v>43800</v>
      </c>
      <c r="N54" s="138"/>
      <c r="O54" s="35" t="s">
        <v>252</v>
      </c>
      <c r="P54" s="35" t="s">
        <v>252</v>
      </c>
      <c r="Q54" s="35" t="s">
        <v>219</v>
      </c>
      <c r="R54" s="35" t="s">
        <v>219</v>
      </c>
      <c r="S54" s="35"/>
      <c r="T54" s="35" t="s">
        <v>252</v>
      </c>
      <c r="U54" s="35" t="s">
        <v>219</v>
      </c>
      <c r="V54" s="35"/>
      <c r="W54" s="4"/>
      <c r="X54" s="4"/>
      <c r="Y54" s="4"/>
      <c r="Z54" s="4"/>
      <c r="AA54" s="4"/>
    </row>
    <row r="55" spans="1:27" ht="15">
      <c r="A55" s="34" t="s">
        <v>139</v>
      </c>
      <c r="B55" s="31" t="s">
        <v>140</v>
      </c>
      <c r="C55" s="31" t="s">
        <v>133</v>
      </c>
      <c r="D55" s="31">
        <v>78</v>
      </c>
      <c r="E55" s="32">
        <v>209</v>
      </c>
      <c r="F55" s="31" t="s">
        <v>141</v>
      </c>
      <c r="G55" s="31" t="s">
        <v>249</v>
      </c>
      <c r="H55" s="115">
        <v>124000</v>
      </c>
      <c r="I55" s="88">
        <f t="shared" si="1"/>
        <v>131900</v>
      </c>
      <c r="J55" s="89">
        <v>0</v>
      </c>
      <c r="K55" s="89">
        <f t="shared" si="0"/>
        <v>0</v>
      </c>
      <c r="L55" s="90">
        <f t="shared" si="2"/>
        <v>131900</v>
      </c>
      <c r="M55" s="34"/>
      <c r="N55" s="138"/>
      <c r="O55" s="35" t="s">
        <v>219</v>
      </c>
      <c r="P55" s="35" t="s">
        <v>219</v>
      </c>
      <c r="Q55" s="35" t="s">
        <v>219</v>
      </c>
      <c r="R55" s="35" t="s">
        <v>219</v>
      </c>
      <c r="S55" s="35"/>
      <c r="T55" s="35" t="s">
        <v>219</v>
      </c>
      <c r="U55" s="35" t="s">
        <v>219</v>
      </c>
      <c r="V55" s="35"/>
      <c r="W55" s="4"/>
      <c r="X55" s="4"/>
      <c r="Y55" s="4"/>
      <c r="Z55" s="4"/>
      <c r="AA55" s="4"/>
    </row>
    <row r="56" spans="1:27" ht="15">
      <c r="A56" s="34" t="s">
        <v>142</v>
      </c>
      <c r="B56" s="31" t="s">
        <v>143</v>
      </c>
      <c r="C56" s="31" t="s">
        <v>144</v>
      </c>
      <c r="D56" s="31"/>
      <c r="E56" s="32"/>
      <c r="F56" s="31" t="s">
        <v>268</v>
      </c>
      <c r="G56" s="31" t="s">
        <v>247</v>
      </c>
      <c r="H56" s="116">
        <v>18000</v>
      </c>
      <c r="I56" s="88">
        <f t="shared" si="1"/>
        <v>19200</v>
      </c>
      <c r="J56" s="90">
        <v>0</v>
      </c>
      <c r="K56" s="89">
        <f t="shared" si="0"/>
        <v>0</v>
      </c>
      <c r="L56" s="90">
        <f t="shared" si="2"/>
        <v>19200</v>
      </c>
      <c r="M56" s="45"/>
      <c r="N56" s="22"/>
      <c r="O56" s="45" t="s">
        <v>219</v>
      </c>
      <c r="P56" s="45" t="s">
        <v>219</v>
      </c>
      <c r="Q56" s="45" t="s">
        <v>219</v>
      </c>
      <c r="R56" s="45" t="s">
        <v>219</v>
      </c>
      <c r="S56" s="45"/>
      <c r="T56" s="45" t="s">
        <v>219</v>
      </c>
      <c r="U56" s="45" t="s">
        <v>219</v>
      </c>
      <c r="V56" s="45"/>
      <c r="W56" s="4"/>
      <c r="X56" s="4"/>
      <c r="Y56" s="4"/>
      <c r="Z56" s="4"/>
      <c r="AA56" s="4"/>
    </row>
    <row r="57" spans="1:27" ht="15">
      <c r="A57" s="46" t="s">
        <v>145</v>
      </c>
      <c r="B57" s="31"/>
      <c r="C57" s="31" t="s">
        <v>58</v>
      </c>
      <c r="D57" s="31"/>
      <c r="E57" s="31"/>
      <c r="F57" s="31" t="s">
        <v>146</v>
      </c>
      <c r="G57" s="31" t="s">
        <v>250</v>
      </c>
      <c r="H57" s="116">
        <v>66000</v>
      </c>
      <c r="I57" s="88">
        <f t="shared" si="1"/>
        <v>70200</v>
      </c>
      <c r="J57" s="90">
        <v>0</v>
      </c>
      <c r="K57" s="89">
        <f t="shared" si="0"/>
        <v>0</v>
      </c>
      <c r="L57" s="90">
        <f t="shared" si="2"/>
        <v>70200</v>
      </c>
      <c r="M57" s="24"/>
      <c r="N57" s="135"/>
      <c r="O57" s="45" t="s">
        <v>219</v>
      </c>
      <c r="P57" s="45" t="s">
        <v>219</v>
      </c>
      <c r="Q57" s="45" t="s">
        <v>219</v>
      </c>
      <c r="R57" s="45" t="s">
        <v>219</v>
      </c>
      <c r="S57" s="45"/>
      <c r="T57" s="45" t="s">
        <v>219</v>
      </c>
      <c r="U57" s="45" t="s">
        <v>219</v>
      </c>
      <c r="V57" s="45"/>
      <c r="W57" s="4"/>
      <c r="X57" s="4"/>
      <c r="Y57" s="4"/>
      <c r="Z57" s="4"/>
      <c r="AA57" s="4"/>
    </row>
    <row r="58" spans="1:27" ht="15">
      <c r="A58" s="47"/>
      <c r="B58" s="30"/>
      <c r="C58" s="30"/>
      <c r="D58" s="30"/>
      <c r="E58" s="30"/>
      <c r="F58" s="30"/>
      <c r="G58" s="33"/>
      <c r="H58" s="94"/>
      <c r="I58" s="94"/>
      <c r="J58" s="94"/>
      <c r="K58" s="94"/>
      <c r="L58" s="95"/>
      <c r="M58" s="48"/>
      <c r="N58" s="45"/>
      <c r="O58" s="45"/>
      <c r="P58" s="45"/>
      <c r="Q58" s="45"/>
      <c r="R58" s="45"/>
      <c r="S58" s="45"/>
      <c r="T58" s="45"/>
      <c r="U58" s="45"/>
      <c r="V58" s="45"/>
      <c r="W58" s="4"/>
      <c r="X58" s="4"/>
      <c r="Y58" s="4"/>
      <c r="Z58" s="4"/>
      <c r="AA58" s="4"/>
    </row>
    <row r="59" spans="1:27" ht="15">
      <c r="A59" s="49"/>
      <c r="B59" s="50"/>
      <c r="C59" s="50"/>
      <c r="D59" s="50"/>
      <c r="E59" s="50"/>
      <c r="F59" s="50"/>
      <c r="G59" s="133"/>
      <c r="H59" s="96"/>
      <c r="I59" s="96"/>
      <c r="J59" s="96"/>
      <c r="K59" s="96"/>
      <c r="L59" s="96"/>
      <c r="M59" s="51"/>
      <c r="N59" s="150"/>
      <c r="O59" s="150"/>
      <c r="P59" s="150"/>
      <c r="Q59" s="150"/>
      <c r="R59" s="150"/>
      <c r="S59" s="150"/>
      <c r="T59" s="150"/>
      <c r="U59" s="150"/>
      <c r="V59" s="150"/>
      <c r="W59" s="4"/>
      <c r="X59" s="4"/>
      <c r="Y59" s="4"/>
      <c r="Z59" s="4"/>
      <c r="AA59" s="4"/>
    </row>
    <row r="60" spans="1:27" ht="15.75" thickBot="1">
      <c r="A60" s="47"/>
      <c r="B60" s="52"/>
      <c r="C60" s="52"/>
      <c r="D60" s="52"/>
      <c r="E60" s="52"/>
      <c r="F60" s="52"/>
      <c r="G60" s="134"/>
      <c r="H60" s="97"/>
      <c r="I60" s="97"/>
      <c r="J60" s="97"/>
      <c r="K60" s="97"/>
      <c r="L60" s="98"/>
      <c r="M60" s="53"/>
      <c r="N60" s="45"/>
      <c r="O60" s="45"/>
      <c r="P60" s="45"/>
      <c r="Q60" s="45"/>
      <c r="R60" s="45"/>
      <c r="S60" s="45"/>
      <c r="T60" s="45"/>
      <c r="U60" s="45"/>
      <c r="V60" s="45"/>
      <c r="W60" s="4"/>
      <c r="X60" s="4"/>
      <c r="Y60" s="4"/>
      <c r="Z60" s="4"/>
      <c r="AA60" s="4"/>
    </row>
    <row r="61" spans="1:27" ht="15.75" thickBot="1">
      <c r="A61" s="54" t="s">
        <v>147</v>
      </c>
      <c r="B61" s="55"/>
      <c r="C61" s="55"/>
      <c r="D61" s="55"/>
      <c r="E61" s="55"/>
      <c r="F61" s="56"/>
      <c r="G61" s="56"/>
      <c r="H61" s="125">
        <f>SUM(H9:H60)</f>
        <v>110345000</v>
      </c>
      <c r="I61" s="99">
        <f>SUM(I9:I60)</f>
        <v>116551600</v>
      </c>
      <c r="J61" s="125">
        <f>SUM(J9:J60)</f>
        <v>10102000</v>
      </c>
      <c r="K61" s="99">
        <f>SUM(K9:K60)</f>
        <v>10477500</v>
      </c>
      <c r="L61" s="100">
        <f>SUM(L9:L60)</f>
        <v>127029100</v>
      </c>
      <c r="M61" s="57"/>
      <c r="N61" s="128"/>
      <c r="O61" s="128"/>
      <c r="P61" s="128"/>
      <c r="Q61" s="128"/>
      <c r="R61" s="128"/>
      <c r="S61" s="128"/>
      <c r="T61" s="128"/>
      <c r="U61" s="128"/>
      <c r="V61" s="128"/>
      <c r="W61" s="4"/>
      <c r="X61" s="4"/>
      <c r="Y61" s="4"/>
      <c r="Z61" s="4"/>
      <c r="AA61" s="4"/>
    </row>
    <row r="62" spans="1:27" ht="15.75" thickTop="1">
      <c r="A62" s="45"/>
      <c r="B62" s="21"/>
      <c r="C62" s="21"/>
      <c r="D62" s="21"/>
      <c r="E62" s="21"/>
      <c r="F62" s="21"/>
      <c r="G62" s="22"/>
      <c r="H62" s="101"/>
      <c r="I62" s="101"/>
      <c r="J62" s="102"/>
      <c r="K62" s="111" t="s">
        <v>207</v>
      </c>
      <c r="L62" s="110">
        <f>I61+K61-L61</f>
        <v>0</v>
      </c>
      <c r="M62" s="24"/>
      <c r="N62" s="45"/>
      <c r="O62" s="45"/>
      <c r="P62" s="45"/>
      <c r="Q62" s="45"/>
      <c r="R62" s="45"/>
      <c r="S62" s="45"/>
      <c r="T62" s="45"/>
      <c r="U62" s="45"/>
      <c r="V62" s="45"/>
      <c r="W62" s="4"/>
      <c r="X62" s="4"/>
      <c r="Y62" s="4"/>
      <c r="Z62" s="4"/>
      <c r="AA62" s="4"/>
    </row>
    <row r="63" spans="1:27" ht="15">
      <c r="A63" s="25" t="s">
        <v>148</v>
      </c>
      <c r="B63" s="26"/>
      <c r="C63" s="26"/>
      <c r="D63" s="26"/>
      <c r="E63" s="26"/>
      <c r="F63" s="26"/>
      <c r="G63" s="135"/>
      <c r="H63" s="103"/>
      <c r="I63" s="103"/>
      <c r="J63" s="104"/>
      <c r="K63" s="104"/>
      <c r="L63" s="105"/>
      <c r="M63" s="19"/>
      <c r="N63" s="128"/>
      <c r="O63" s="128"/>
      <c r="P63" s="128"/>
      <c r="Q63" s="128"/>
      <c r="R63" s="128"/>
      <c r="S63" s="128"/>
      <c r="T63" s="128"/>
      <c r="U63" s="128"/>
      <c r="V63" s="128"/>
      <c r="W63" s="4"/>
      <c r="X63" s="4"/>
      <c r="Y63" s="4"/>
      <c r="Z63" s="4"/>
      <c r="AA63" s="4"/>
    </row>
    <row r="64" spans="1:27" ht="15">
      <c r="A64" s="24"/>
      <c r="B64" s="26"/>
      <c r="C64" s="26"/>
      <c r="D64" s="26"/>
      <c r="E64" s="26"/>
      <c r="F64" s="26"/>
      <c r="G64" s="135"/>
      <c r="H64" s="103"/>
      <c r="I64" s="103"/>
      <c r="J64" s="104"/>
      <c r="K64" s="104"/>
      <c r="L64" s="105"/>
      <c r="M64" s="24"/>
      <c r="N64" s="45"/>
      <c r="O64" s="45"/>
      <c r="P64" s="45"/>
      <c r="Q64" s="45"/>
      <c r="R64" s="45"/>
      <c r="S64" s="45"/>
      <c r="T64" s="45"/>
      <c r="U64" s="45"/>
      <c r="V64" s="45"/>
      <c r="W64" s="4"/>
      <c r="X64" s="4"/>
      <c r="Y64" s="4"/>
      <c r="Z64" s="4"/>
      <c r="AA64" s="4"/>
    </row>
    <row r="65" spans="1:27" s="124" customFormat="1" ht="15">
      <c r="A65" s="34" t="s">
        <v>149</v>
      </c>
      <c r="B65" s="31" t="s">
        <v>150</v>
      </c>
      <c r="C65" s="31" t="s">
        <v>16</v>
      </c>
      <c r="D65" s="31">
        <v>2</v>
      </c>
      <c r="E65" s="32">
        <v>710</v>
      </c>
      <c r="F65" s="31" t="s">
        <v>151</v>
      </c>
      <c r="G65" s="31" t="s">
        <v>218</v>
      </c>
      <c r="H65" s="116">
        <v>4103000</v>
      </c>
      <c r="I65" s="93">
        <f t="shared" ref="I65:I85" si="3">CEILING((H65*138.2/130),100)</f>
        <v>4361900</v>
      </c>
      <c r="J65" s="90">
        <v>433000</v>
      </c>
      <c r="K65" s="90">
        <f t="shared" ref="K65" si="4">CEILING((J65*131.5/126.8),100)</f>
        <v>449100</v>
      </c>
      <c r="L65" s="90">
        <f>I65+K65</f>
        <v>4811000</v>
      </c>
      <c r="M65" s="37">
        <v>43800</v>
      </c>
      <c r="N65" s="139">
        <v>43801</v>
      </c>
      <c r="O65" s="35" t="s">
        <v>219</v>
      </c>
      <c r="P65" s="143" t="s">
        <v>271</v>
      </c>
      <c r="Q65" s="35" t="s">
        <v>219</v>
      </c>
      <c r="R65" s="143" t="s">
        <v>252</v>
      </c>
      <c r="S65" s="143"/>
      <c r="T65" s="35" t="s">
        <v>219</v>
      </c>
      <c r="U65" s="35" t="s">
        <v>219</v>
      </c>
      <c r="V65" s="143"/>
      <c r="W65" s="123"/>
      <c r="X65" s="123"/>
      <c r="Y65" s="123"/>
      <c r="Z65" s="123"/>
      <c r="AA65" s="123"/>
    </row>
    <row r="66" spans="1:27" s="124" customFormat="1" ht="15">
      <c r="A66" s="34" t="s">
        <v>152</v>
      </c>
      <c r="B66" s="31" t="s">
        <v>153</v>
      </c>
      <c r="C66" s="31" t="s">
        <v>20</v>
      </c>
      <c r="D66" s="31">
        <v>5</v>
      </c>
      <c r="E66" s="32">
        <v>808</v>
      </c>
      <c r="F66" s="31" t="s">
        <v>209</v>
      </c>
      <c r="G66" s="31" t="s">
        <v>148</v>
      </c>
      <c r="H66" s="130">
        <v>1642000</v>
      </c>
      <c r="I66" s="122">
        <f>CEILING((350000*138.2/130),100)</f>
        <v>372100</v>
      </c>
      <c r="J66" s="121">
        <v>282000</v>
      </c>
      <c r="K66" s="121">
        <v>0</v>
      </c>
      <c r="L66" s="121">
        <f t="shared" ref="L66:L85" si="5">I66+K66</f>
        <v>372100</v>
      </c>
      <c r="M66" s="37">
        <v>43800</v>
      </c>
      <c r="N66" s="139">
        <v>43801</v>
      </c>
      <c r="O66" s="143"/>
      <c r="P66" s="143"/>
      <c r="Q66" s="143"/>
      <c r="R66" s="143"/>
      <c r="S66" s="143"/>
      <c r="T66" s="143"/>
      <c r="U66" s="143"/>
      <c r="V66" s="143"/>
      <c r="W66" s="123"/>
      <c r="X66" s="123"/>
      <c r="Y66" s="123"/>
      <c r="Z66" s="123"/>
      <c r="AA66" s="123"/>
    </row>
    <row r="67" spans="1:27" s="124" customFormat="1" ht="15">
      <c r="A67" s="34" t="s">
        <v>154</v>
      </c>
      <c r="B67" s="31" t="s">
        <v>27</v>
      </c>
      <c r="C67" s="31" t="s">
        <v>24</v>
      </c>
      <c r="D67" s="31">
        <v>10</v>
      </c>
      <c r="E67" s="32" t="s">
        <v>155</v>
      </c>
      <c r="F67" s="31" t="s">
        <v>156</v>
      </c>
      <c r="G67" s="31" t="s">
        <v>148</v>
      </c>
      <c r="H67" s="130">
        <v>7195000</v>
      </c>
      <c r="I67" s="122">
        <f t="shared" si="3"/>
        <v>7648900</v>
      </c>
      <c r="J67" s="121">
        <v>738000</v>
      </c>
      <c r="K67" s="121">
        <f t="shared" ref="K67" si="6">CEILING((J67*131.5/126.8),100)</f>
        <v>765400</v>
      </c>
      <c r="L67" s="121">
        <f t="shared" si="5"/>
        <v>8414300</v>
      </c>
      <c r="M67" s="37">
        <v>43800</v>
      </c>
      <c r="N67" s="139">
        <v>43801</v>
      </c>
      <c r="O67" s="35" t="s">
        <v>219</v>
      </c>
      <c r="P67" s="143" t="s">
        <v>271</v>
      </c>
      <c r="Q67" s="35" t="s">
        <v>219</v>
      </c>
      <c r="R67" s="143" t="s">
        <v>252</v>
      </c>
      <c r="S67" s="143"/>
      <c r="T67" s="35" t="s">
        <v>219</v>
      </c>
      <c r="U67" s="35" t="s">
        <v>219</v>
      </c>
      <c r="V67" s="143"/>
      <c r="W67" s="123"/>
      <c r="X67" s="123"/>
      <c r="Y67" s="123"/>
      <c r="Z67" s="123"/>
      <c r="AA67" s="123"/>
    </row>
    <row r="68" spans="1:27" ht="15">
      <c r="A68" s="46" t="s">
        <v>157</v>
      </c>
      <c r="B68" s="31" t="s">
        <v>158</v>
      </c>
      <c r="C68" s="31" t="s">
        <v>31</v>
      </c>
      <c r="D68" s="31">
        <v>15</v>
      </c>
      <c r="E68" s="32">
        <v>709</v>
      </c>
      <c r="F68" s="31" t="s">
        <v>159</v>
      </c>
      <c r="G68" s="31" t="s">
        <v>148</v>
      </c>
      <c r="H68" s="131">
        <v>897000</v>
      </c>
      <c r="I68" s="119">
        <f t="shared" si="3"/>
        <v>953600</v>
      </c>
      <c r="J68" s="120">
        <v>85000</v>
      </c>
      <c r="K68" s="120">
        <f t="shared" ref="K68" si="7">CEILING((J68*131.5/126.8),100)</f>
        <v>88200</v>
      </c>
      <c r="L68" s="121">
        <f t="shared" si="5"/>
        <v>1041800</v>
      </c>
      <c r="M68" s="37">
        <v>43800</v>
      </c>
      <c r="N68" s="138"/>
      <c r="O68" s="35" t="s">
        <v>252</v>
      </c>
      <c r="P68" s="35" t="s">
        <v>252</v>
      </c>
      <c r="Q68" s="35" t="s">
        <v>219</v>
      </c>
      <c r="R68" s="35" t="s">
        <v>219</v>
      </c>
      <c r="S68" s="35"/>
      <c r="T68" s="35" t="s">
        <v>219</v>
      </c>
      <c r="U68" s="143" t="s">
        <v>219</v>
      </c>
      <c r="V68" s="143" t="s">
        <v>219</v>
      </c>
      <c r="W68" s="4"/>
      <c r="X68" s="4"/>
      <c r="Y68" s="4"/>
      <c r="Z68" s="4"/>
      <c r="AA68" s="4"/>
    </row>
    <row r="69" spans="1:27" ht="15">
      <c r="A69" s="34" t="s">
        <v>160</v>
      </c>
      <c r="B69" s="31" t="s">
        <v>41</v>
      </c>
      <c r="C69" s="31" t="s">
        <v>31</v>
      </c>
      <c r="D69" s="31">
        <v>19</v>
      </c>
      <c r="E69" s="32">
        <v>708</v>
      </c>
      <c r="F69" s="31" t="s">
        <v>159</v>
      </c>
      <c r="G69" s="31" t="s">
        <v>148</v>
      </c>
      <c r="H69" s="131">
        <v>335000</v>
      </c>
      <c r="I69" s="119">
        <f t="shared" si="3"/>
        <v>356200</v>
      </c>
      <c r="J69" s="120">
        <v>541000</v>
      </c>
      <c r="K69" s="120">
        <f t="shared" ref="K69" si="8">CEILING((J69*131.5/126.8),100)</f>
        <v>561100</v>
      </c>
      <c r="L69" s="121">
        <f t="shared" si="5"/>
        <v>917300</v>
      </c>
      <c r="M69" s="37">
        <v>43800</v>
      </c>
      <c r="N69" s="138"/>
      <c r="O69" s="35" t="s">
        <v>219</v>
      </c>
      <c r="P69" s="35" t="s">
        <v>219</v>
      </c>
      <c r="Q69" s="35" t="s">
        <v>219</v>
      </c>
      <c r="R69" s="35" t="s">
        <v>219</v>
      </c>
      <c r="S69" s="35"/>
      <c r="T69" s="35" t="s">
        <v>219</v>
      </c>
      <c r="U69" s="143" t="s">
        <v>219</v>
      </c>
      <c r="V69" s="35" t="s">
        <v>219</v>
      </c>
      <c r="W69" s="4"/>
      <c r="X69" s="4"/>
      <c r="Y69" s="4"/>
      <c r="Z69" s="4"/>
      <c r="AA69" s="4"/>
    </row>
    <row r="70" spans="1:27" ht="15">
      <c r="A70" s="34" t="s">
        <v>161</v>
      </c>
      <c r="B70" s="31" t="s">
        <v>41</v>
      </c>
      <c r="C70" s="31" t="s">
        <v>31</v>
      </c>
      <c r="D70" s="31">
        <v>21</v>
      </c>
      <c r="E70" s="32">
        <v>703</v>
      </c>
      <c r="F70" s="31" t="s">
        <v>162</v>
      </c>
      <c r="G70" s="31" t="s">
        <v>148</v>
      </c>
      <c r="H70" s="131">
        <v>4091000</v>
      </c>
      <c r="I70" s="119">
        <f t="shared" si="3"/>
        <v>4349100</v>
      </c>
      <c r="J70" s="120">
        <v>546000</v>
      </c>
      <c r="K70" s="120">
        <f t="shared" ref="K70" si="9">CEILING((J70*131.5/126.8),100)</f>
        <v>566300</v>
      </c>
      <c r="L70" s="121">
        <f t="shared" si="5"/>
        <v>4915400</v>
      </c>
      <c r="M70" s="37">
        <v>43800</v>
      </c>
      <c r="N70" s="139">
        <v>43801</v>
      </c>
      <c r="O70" s="143"/>
      <c r="P70" s="143"/>
      <c r="Q70" s="143"/>
      <c r="R70" s="143"/>
      <c r="S70" s="143"/>
      <c r="T70" s="143"/>
      <c r="U70" s="143"/>
      <c r="V70" s="143"/>
      <c r="W70" s="4"/>
      <c r="X70" s="4"/>
      <c r="Y70" s="4"/>
      <c r="Z70" s="4"/>
      <c r="AA70" s="4"/>
    </row>
    <row r="71" spans="1:27" ht="15">
      <c r="A71" s="34" t="s">
        <v>163</v>
      </c>
      <c r="B71" s="31" t="s">
        <v>164</v>
      </c>
      <c r="C71" s="31" t="s">
        <v>47</v>
      </c>
      <c r="D71" s="31">
        <v>25</v>
      </c>
      <c r="E71" s="32">
        <v>603</v>
      </c>
      <c r="F71" s="31" t="s">
        <v>165</v>
      </c>
      <c r="G71" s="31" t="s">
        <v>148</v>
      </c>
      <c r="H71" s="115">
        <v>4532000</v>
      </c>
      <c r="I71" s="88">
        <f t="shared" si="3"/>
        <v>4817900</v>
      </c>
      <c r="J71" s="89">
        <v>474000</v>
      </c>
      <c r="K71" s="89">
        <f t="shared" ref="K71" si="10">CEILING((J71*131.5/126.8),100)</f>
        <v>491600</v>
      </c>
      <c r="L71" s="90">
        <f t="shared" si="5"/>
        <v>5309500</v>
      </c>
      <c r="M71" s="37">
        <v>43800</v>
      </c>
      <c r="N71" s="139">
        <v>43801</v>
      </c>
      <c r="O71" s="35" t="s">
        <v>219</v>
      </c>
      <c r="P71" s="143" t="s">
        <v>271</v>
      </c>
      <c r="Q71" s="35" t="s">
        <v>219</v>
      </c>
      <c r="R71" s="35" t="s">
        <v>219</v>
      </c>
      <c r="S71" s="35"/>
      <c r="T71" s="35" t="s">
        <v>219</v>
      </c>
      <c r="U71" s="35" t="s">
        <v>219</v>
      </c>
      <c r="V71" s="143"/>
      <c r="W71" s="4"/>
      <c r="X71" s="4"/>
      <c r="Y71" s="4"/>
      <c r="Z71" s="4"/>
      <c r="AA71" s="4"/>
    </row>
    <row r="72" spans="1:27" ht="15">
      <c r="A72" s="34" t="s">
        <v>166</v>
      </c>
      <c r="B72" s="31" t="s">
        <v>54</v>
      </c>
      <c r="C72" s="31" t="s">
        <v>47</v>
      </c>
      <c r="D72" s="31">
        <v>28</v>
      </c>
      <c r="E72" s="32">
        <v>601</v>
      </c>
      <c r="F72" s="31" t="s">
        <v>167</v>
      </c>
      <c r="G72" s="31" t="s">
        <v>148</v>
      </c>
      <c r="H72" s="115">
        <v>4330000</v>
      </c>
      <c r="I72" s="88">
        <f t="shared" si="3"/>
        <v>4603200</v>
      </c>
      <c r="J72" s="89">
        <v>487000</v>
      </c>
      <c r="K72" s="89">
        <f t="shared" ref="K72" si="11">CEILING((J72*131.5/126.8),100)</f>
        <v>505100</v>
      </c>
      <c r="L72" s="90">
        <f t="shared" si="5"/>
        <v>5108300</v>
      </c>
      <c r="M72" s="37">
        <v>43800</v>
      </c>
      <c r="N72" s="139">
        <v>43801</v>
      </c>
      <c r="O72" s="35" t="s">
        <v>219</v>
      </c>
      <c r="P72" s="143" t="s">
        <v>271</v>
      </c>
      <c r="Q72" s="35" t="s">
        <v>219</v>
      </c>
      <c r="R72" s="143" t="s">
        <v>252</v>
      </c>
      <c r="S72" s="143"/>
      <c r="T72" s="35" t="s">
        <v>219</v>
      </c>
      <c r="U72" s="35" t="s">
        <v>219</v>
      </c>
      <c r="V72" s="143"/>
      <c r="W72" s="4"/>
      <c r="X72" s="4"/>
      <c r="Y72" s="4"/>
      <c r="Z72" s="4"/>
      <c r="AA72" s="4"/>
    </row>
    <row r="73" spans="1:27" ht="15.75" thickBot="1">
      <c r="A73" s="34" t="s">
        <v>168</v>
      </c>
      <c r="B73" s="31" t="s">
        <v>169</v>
      </c>
      <c r="C73" s="31" t="s">
        <v>58</v>
      </c>
      <c r="D73" s="31">
        <v>37</v>
      </c>
      <c r="E73" s="32">
        <v>822</v>
      </c>
      <c r="F73" s="31" t="s">
        <v>170</v>
      </c>
      <c r="G73" s="31" t="s">
        <v>148</v>
      </c>
      <c r="H73" s="115">
        <v>9540000</v>
      </c>
      <c r="I73" s="88">
        <f t="shared" si="3"/>
        <v>10141800</v>
      </c>
      <c r="J73" s="89">
        <v>2277000</v>
      </c>
      <c r="K73" s="89">
        <f t="shared" ref="K73" si="12">CEILING((J73*131.5/126.8),100)</f>
        <v>2361400</v>
      </c>
      <c r="L73" s="90">
        <f t="shared" si="5"/>
        <v>12503200</v>
      </c>
      <c r="M73" s="37">
        <v>43800</v>
      </c>
      <c r="N73" s="138"/>
      <c r="O73" s="154" t="s">
        <v>252</v>
      </c>
      <c r="P73" s="154" t="s">
        <v>252</v>
      </c>
      <c r="Q73" s="35" t="s">
        <v>219</v>
      </c>
      <c r="R73" s="35" t="s">
        <v>219</v>
      </c>
      <c r="S73" s="35"/>
      <c r="T73" s="35" t="s">
        <v>219</v>
      </c>
      <c r="U73" s="35" t="s">
        <v>219</v>
      </c>
      <c r="V73" s="152" t="s">
        <v>279</v>
      </c>
      <c r="W73" s="4"/>
      <c r="X73" s="4"/>
      <c r="Y73" s="4"/>
      <c r="Z73" s="4"/>
      <c r="AA73" s="4"/>
    </row>
    <row r="74" spans="1:27" ht="15.75" thickBot="1">
      <c r="A74" s="34" t="s">
        <v>171</v>
      </c>
      <c r="B74" s="31" t="s">
        <v>169</v>
      </c>
      <c r="C74" s="31" t="s">
        <v>58</v>
      </c>
      <c r="D74" s="31">
        <v>38</v>
      </c>
      <c r="E74" s="32">
        <v>823</v>
      </c>
      <c r="F74" s="31" t="s">
        <v>172</v>
      </c>
      <c r="G74" s="31" t="s">
        <v>148</v>
      </c>
      <c r="H74" s="115">
        <v>5407000</v>
      </c>
      <c r="I74" s="88">
        <f t="shared" si="3"/>
        <v>5748100</v>
      </c>
      <c r="J74" s="89">
        <v>1142000</v>
      </c>
      <c r="K74" s="89">
        <f t="shared" ref="K74" si="13">CEILING((J74*131.5/126.8),100)</f>
        <v>1184400</v>
      </c>
      <c r="L74" s="90">
        <f t="shared" si="5"/>
        <v>6932500</v>
      </c>
      <c r="M74" s="43">
        <v>44098</v>
      </c>
      <c r="N74" s="142">
        <v>44624</v>
      </c>
      <c r="O74" s="154" t="s">
        <v>252</v>
      </c>
      <c r="P74" s="154" t="s">
        <v>252</v>
      </c>
      <c r="Q74" s="35" t="s">
        <v>219</v>
      </c>
      <c r="R74" s="35" t="s">
        <v>219</v>
      </c>
      <c r="S74" s="35"/>
      <c r="T74" s="35" t="s">
        <v>219</v>
      </c>
      <c r="U74" s="35" t="s">
        <v>219</v>
      </c>
      <c r="V74" s="152" t="s">
        <v>280</v>
      </c>
      <c r="W74" s="4"/>
      <c r="X74" s="4"/>
      <c r="Y74" s="4"/>
      <c r="Z74" s="4"/>
      <c r="AA74" s="4"/>
    </row>
    <row r="75" spans="1:27" ht="15">
      <c r="A75" s="34" t="s">
        <v>173</v>
      </c>
      <c r="B75" s="31" t="s">
        <v>174</v>
      </c>
      <c r="C75" s="31" t="s">
        <v>58</v>
      </c>
      <c r="D75" s="31">
        <v>40</v>
      </c>
      <c r="E75" s="32">
        <v>813</v>
      </c>
      <c r="F75" s="31" t="s">
        <v>255</v>
      </c>
      <c r="G75" s="31" t="s">
        <v>148</v>
      </c>
      <c r="H75" s="115">
        <v>3687000</v>
      </c>
      <c r="I75" s="88">
        <f t="shared" si="3"/>
        <v>3919600</v>
      </c>
      <c r="J75" s="89">
        <v>444000</v>
      </c>
      <c r="K75" s="89">
        <f t="shared" ref="K75" si="14">CEILING((J75*131.5/126.8),100)</f>
        <v>460500</v>
      </c>
      <c r="L75" s="90">
        <f t="shared" si="5"/>
        <v>4380100</v>
      </c>
      <c r="M75" s="37">
        <v>44098</v>
      </c>
      <c r="N75" s="139">
        <v>44624</v>
      </c>
      <c r="O75" s="143" t="s">
        <v>252</v>
      </c>
      <c r="P75" s="143" t="s">
        <v>252</v>
      </c>
      <c r="Q75" s="35" t="s">
        <v>219</v>
      </c>
      <c r="R75" s="35" t="s">
        <v>219</v>
      </c>
      <c r="S75" s="35"/>
      <c r="T75" s="35" t="s">
        <v>219</v>
      </c>
      <c r="U75" s="35" t="s">
        <v>219</v>
      </c>
      <c r="V75" s="152" t="s">
        <v>254</v>
      </c>
      <c r="W75" s="4"/>
      <c r="X75" s="4"/>
      <c r="Y75" s="4"/>
      <c r="Z75" s="4"/>
      <c r="AA75" s="4"/>
    </row>
    <row r="76" spans="1:27" ht="15">
      <c r="A76" s="34" t="s">
        <v>175</v>
      </c>
      <c r="B76" s="31" t="s">
        <v>176</v>
      </c>
      <c r="C76" s="31" t="s">
        <v>58</v>
      </c>
      <c r="D76" s="31">
        <v>43</v>
      </c>
      <c r="E76" s="32">
        <v>801</v>
      </c>
      <c r="F76" s="31" t="s">
        <v>270</v>
      </c>
      <c r="G76" s="31" t="s">
        <v>148</v>
      </c>
      <c r="H76" s="115">
        <v>2576000</v>
      </c>
      <c r="I76" s="88">
        <f t="shared" si="3"/>
        <v>2738500</v>
      </c>
      <c r="J76" s="89">
        <v>328000</v>
      </c>
      <c r="K76" s="89">
        <f t="shared" ref="K76" si="15">CEILING((J76*131.5/126.8),100)</f>
        <v>340200</v>
      </c>
      <c r="L76" s="90">
        <f t="shared" si="5"/>
        <v>3078700</v>
      </c>
      <c r="M76" s="37">
        <v>43800</v>
      </c>
      <c r="N76" s="139">
        <v>43801</v>
      </c>
      <c r="O76" s="143" t="s">
        <v>252</v>
      </c>
      <c r="P76" s="143" t="s">
        <v>252</v>
      </c>
      <c r="Q76" s="143" t="s">
        <v>219</v>
      </c>
      <c r="R76" s="143" t="s">
        <v>252</v>
      </c>
      <c r="S76" s="143"/>
      <c r="T76" s="143" t="s">
        <v>219</v>
      </c>
      <c r="U76" s="35" t="s">
        <v>219</v>
      </c>
      <c r="V76" s="143" t="s">
        <v>269</v>
      </c>
      <c r="W76" s="4"/>
      <c r="X76" s="4"/>
      <c r="Y76" s="4"/>
      <c r="Z76" s="4"/>
      <c r="AA76" s="4"/>
    </row>
    <row r="77" spans="1:27" ht="15">
      <c r="A77" s="34" t="s">
        <v>177</v>
      </c>
      <c r="B77" s="31" t="s">
        <v>178</v>
      </c>
      <c r="C77" s="31" t="s">
        <v>58</v>
      </c>
      <c r="D77" s="31">
        <v>50</v>
      </c>
      <c r="E77" s="32" t="s">
        <v>179</v>
      </c>
      <c r="F77" s="31" t="s">
        <v>180</v>
      </c>
      <c r="G77" s="31" t="s">
        <v>148</v>
      </c>
      <c r="H77" s="115">
        <v>3775000</v>
      </c>
      <c r="I77" s="88">
        <f t="shared" si="3"/>
        <v>4013200</v>
      </c>
      <c r="J77" s="89">
        <v>402000</v>
      </c>
      <c r="K77" s="89">
        <f t="shared" ref="K77" si="16">CEILING((J77*131.5/126.8),100)</f>
        <v>417000</v>
      </c>
      <c r="L77" s="90">
        <f t="shared" si="5"/>
        <v>4430200</v>
      </c>
      <c r="M77" s="37">
        <v>43800</v>
      </c>
      <c r="N77" s="139">
        <v>43801</v>
      </c>
      <c r="O77" s="35" t="s">
        <v>219</v>
      </c>
      <c r="P77" s="143" t="s">
        <v>271</v>
      </c>
      <c r="Q77" s="35" t="s">
        <v>219</v>
      </c>
      <c r="R77" s="35" t="s">
        <v>219</v>
      </c>
      <c r="S77" s="35"/>
      <c r="T77" s="35" t="s">
        <v>219</v>
      </c>
      <c r="U77" s="35" t="s">
        <v>219</v>
      </c>
      <c r="V77" s="143"/>
      <c r="W77" s="4"/>
      <c r="X77" s="4"/>
      <c r="Y77" s="4"/>
      <c r="Z77" s="4"/>
      <c r="AA77" s="4"/>
    </row>
    <row r="78" spans="1:27" ht="15">
      <c r="A78" s="34" t="s">
        <v>181</v>
      </c>
      <c r="B78" s="31" t="s">
        <v>182</v>
      </c>
      <c r="C78" s="31" t="s">
        <v>58</v>
      </c>
      <c r="D78" s="31">
        <v>52</v>
      </c>
      <c r="E78" s="32">
        <v>811</v>
      </c>
      <c r="F78" s="31" t="s">
        <v>183</v>
      </c>
      <c r="G78" s="31" t="s">
        <v>148</v>
      </c>
      <c r="H78" s="115">
        <v>6110000</v>
      </c>
      <c r="I78" s="88">
        <f t="shared" si="3"/>
        <v>6495400</v>
      </c>
      <c r="J78" s="89">
        <v>758000</v>
      </c>
      <c r="K78" s="89">
        <f t="shared" ref="K78" si="17">CEILING((J78*131.5/126.8),100)</f>
        <v>786100</v>
      </c>
      <c r="L78" s="90">
        <f t="shared" si="5"/>
        <v>7281500</v>
      </c>
      <c r="M78" s="37">
        <v>43800</v>
      </c>
      <c r="N78" s="139">
        <v>43801</v>
      </c>
      <c r="O78" s="35" t="s">
        <v>219</v>
      </c>
      <c r="P78" s="143" t="s">
        <v>271</v>
      </c>
      <c r="Q78" s="35" t="s">
        <v>219</v>
      </c>
      <c r="R78" s="35" t="s">
        <v>219</v>
      </c>
      <c r="S78" s="35"/>
      <c r="T78" s="35" t="s">
        <v>219</v>
      </c>
      <c r="U78" s="35" t="s">
        <v>219</v>
      </c>
      <c r="V78" s="143"/>
      <c r="W78" s="4"/>
      <c r="X78" s="4"/>
      <c r="Y78" s="4"/>
      <c r="Z78" s="4"/>
      <c r="AA78" s="4"/>
    </row>
    <row r="79" spans="1:27" ht="15">
      <c r="A79" s="34" t="s">
        <v>181</v>
      </c>
      <c r="B79" s="31" t="s">
        <v>182</v>
      </c>
      <c r="C79" s="31" t="s">
        <v>58</v>
      </c>
      <c r="D79" s="31"/>
      <c r="E79" s="32"/>
      <c r="F79" s="31" t="s">
        <v>184</v>
      </c>
      <c r="G79" s="31" t="s">
        <v>148</v>
      </c>
      <c r="H79" s="115">
        <v>321000</v>
      </c>
      <c r="I79" s="88">
        <f t="shared" si="3"/>
        <v>341300</v>
      </c>
      <c r="J79" s="89">
        <v>65000</v>
      </c>
      <c r="K79" s="89">
        <f t="shared" ref="K79" si="18">CEILING((J79*131.5/126.8),100)</f>
        <v>67500</v>
      </c>
      <c r="L79" s="90">
        <f t="shared" si="5"/>
        <v>408800</v>
      </c>
      <c r="M79" s="58"/>
      <c r="N79" s="136"/>
      <c r="O79" s="35" t="s">
        <v>219</v>
      </c>
      <c r="P79" s="35" t="s">
        <v>271</v>
      </c>
      <c r="Q79" s="35" t="s">
        <v>219</v>
      </c>
      <c r="R79" s="35" t="s">
        <v>219</v>
      </c>
      <c r="S79" s="35"/>
      <c r="T79" s="35" t="s">
        <v>219</v>
      </c>
      <c r="U79" s="35" t="s">
        <v>219</v>
      </c>
      <c r="V79" s="147"/>
      <c r="W79" s="4"/>
      <c r="X79" s="4"/>
      <c r="Y79" s="4"/>
      <c r="Z79" s="4"/>
      <c r="AA79" s="4"/>
    </row>
    <row r="80" spans="1:27" ht="15">
      <c r="A80" s="59" t="s">
        <v>185</v>
      </c>
      <c r="B80" s="60" t="s">
        <v>186</v>
      </c>
      <c r="C80" s="60" t="s">
        <v>58</v>
      </c>
      <c r="D80" s="60">
        <v>56</v>
      </c>
      <c r="E80" s="61">
        <v>802</v>
      </c>
      <c r="F80" s="62" t="s">
        <v>187</v>
      </c>
      <c r="G80" s="31" t="s">
        <v>148</v>
      </c>
      <c r="H80" s="115">
        <v>5261000</v>
      </c>
      <c r="I80" s="88">
        <f t="shared" si="3"/>
        <v>5592900</v>
      </c>
      <c r="J80" s="89">
        <v>628000</v>
      </c>
      <c r="K80" s="89">
        <f t="shared" ref="K80" si="19">CEILING((J80*131.5/126.8),100)</f>
        <v>651300</v>
      </c>
      <c r="L80" s="90">
        <f t="shared" si="5"/>
        <v>6244200</v>
      </c>
      <c r="M80" s="43">
        <v>44974</v>
      </c>
      <c r="N80" s="142">
        <v>44974</v>
      </c>
      <c r="O80" s="35" t="s">
        <v>219</v>
      </c>
      <c r="P80" s="146" t="s">
        <v>271</v>
      </c>
      <c r="Q80" s="35" t="s">
        <v>219</v>
      </c>
      <c r="R80" s="146" t="s">
        <v>252</v>
      </c>
      <c r="S80" s="146"/>
      <c r="T80" s="35" t="s">
        <v>219</v>
      </c>
      <c r="U80" s="35" t="s">
        <v>219</v>
      </c>
      <c r="V80" s="146"/>
      <c r="W80" s="4"/>
      <c r="X80" s="4"/>
      <c r="Y80" s="4"/>
      <c r="Z80" s="4"/>
      <c r="AA80" s="4"/>
    </row>
    <row r="81" spans="1:27" ht="15">
      <c r="A81" s="34" t="s">
        <v>188</v>
      </c>
      <c r="B81" s="31" t="s">
        <v>112</v>
      </c>
      <c r="C81" s="31" t="s">
        <v>58</v>
      </c>
      <c r="D81" s="31">
        <v>65</v>
      </c>
      <c r="E81" s="32">
        <v>805</v>
      </c>
      <c r="F81" s="31" t="s">
        <v>189</v>
      </c>
      <c r="G81" s="31" t="s">
        <v>148</v>
      </c>
      <c r="H81" s="115">
        <v>5378000</v>
      </c>
      <c r="I81" s="88">
        <f t="shared" si="3"/>
        <v>5717300</v>
      </c>
      <c r="J81" s="89">
        <v>624000</v>
      </c>
      <c r="K81" s="89">
        <f t="shared" ref="K81" si="20">CEILING((J81*131.5/126.8),100)</f>
        <v>647200</v>
      </c>
      <c r="L81" s="90">
        <f t="shared" si="5"/>
        <v>6364500</v>
      </c>
      <c r="M81" s="37">
        <v>43800</v>
      </c>
      <c r="N81" s="139">
        <v>43801</v>
      </c>
      <c r="O81" s="35" t="s">
        <v>219</v>
      </c>
      <c r="P81" s="143" t="s">
        <v>271</v>
      </c>
      <c r="Q81" s="35" t="s">
        <v>219</v>
      </c>
      <c r="R81" s="35" t="s">
        <v>219</v>
      </c>
      <c r="S81" s="35"/>
      <c r="T81" s="35" t="s">
        <v>219</v>
      </c>
      <c r="U81" s="35" t="s">
        <v>219</v>
      </c>
      <c r="V81" s="143"/>
      <c r="W81" s="4"/>
      <c r="X81" s="4"/>
      <c r="Y81" s="4"/>
      <c r="Z81" s="4"/>
      <c r="AA81" s="4"/>
    </row>
    <row r="82" spans="1:27" ht="15">
      <c r="A82" s="34" t="s">
        <v>190</v>
      </c>
      <c r="B82" s="31" t="s">
        <v>191</v>
      </c>
      <c r="C82" s="31" t="s">
        <v>58</v>
      </c>
      <c r="D82" s="31">
        <v>67</v>
      </c>
      <c r="E82" s="32">
        <v>814</v>
      </c>
      <c r="F82" s="38" t="s">
        <v>256</v>
      </c>
      <c r="G82" s="31" t="s">
        <v>148</v>
      </c>
      <c r="H82" s="115">
        <v>4570000</v>
      </c>
      <c r="I82" s="88">
        <f t="shared" si="3"/>
        <v>4858300</v>
      </c>
      <c r="J82" s="89">
        <v>531000</v>
      </c>
      <c r="K82" s="89">
        <f t="shared" ref="K82" si="21">CEILING((J82*131.5/126.8),100)</f>
        <v>550700</v>
      </c>
      <c r="L82" s="90">
        <f t="shared" si="5"/>
        <v>5409000</v>
      </c>
      <c r="M82" s="37">
        <v>43800</v>
      </c>
      <c r="N82" s="139">
        <v>43801</v>
      </c>
      <c r="O82" s="143" t="s">
        <v>252</v>
      </c>
      <c r="P82" s="143" t="s">
        <v>252</v>
      </c>
      <c r="Q82" s="35" t="s">
        <v>219</v>
      </c>
      <c r="R82" s="143" t="s">
        <v>252</v>
      </c>
      <c r="S82" s="143"/>
      <c r="T82" s="35" t="s">
        <v>219</v>
      </c>
      <c r="U82" s="35" t="s">
        <v>219</v>
      </c>
      <c r="V82" s="143" t="s">
        <v>254</v>
      </c>
      <c r="W82" s="4"/>
      <c r="X82" s="4"/>
      <c r="Y82" s="4"/>
      <c r="Z82" s="4"/>
      <c r="AA82" s="4"/>
    </row>
    <row r="83" spans="1:27" ht="15">
      <c r="A83" s="34" t="s">
        <v>192</v>
      </c>
      <c r="B83" s="31" t="s">
        <v>124</v>
      </c>
      <c r="C83" s="31" t="s">
        <v>125</v>
      </c>
      <c r="D83" s="31">
        <v>69</v>
      </c>
      <c r="E83" s="32"/>
      <c r="F83" s="31" t="s">
        <v>193</v>
      </c>
      <c r="G83" s="31" t="s">
        <v>148</v>
      </c>
      <c r="H83" s="115">
        <v>0</v>
      </c>
      <c r="I83" s="88">
        <f t="shared" si="3"/>
        <v>0</v>
      </c>
      <c r="J83" s="89">
        <v>186000</v>
      </c>
      <c r="K83" s="89">
        <f t="shared" ref="K83" si="22">CEILING((J83*131.5/126.8),100)</f>
        <v>192900</v>
      </c>
      <c r="L83" s="90">
        <f t="shared" si="5"/>
        <v>192900</v>
      </c>
      <c r="M83" s="37">
        <v>43800</v>
      </c>
      <c r="N83" s="139">
        <v>43801</v>
      </c>
      <c r="O83" s="35" t="s">
        <v>219</v>
      </c>
      <c r="P83" s="143" t="s">
        <v>271</v>
      </c>
      <c r="Q83" s="35" t="s">
        <v>219</v>
      </c>
      <c r="R83" s="143" t="s">
        <v>276</v>
      </c>
      <c r="S83" s="143"/>
      <c r="T83" s="35" t="s">
        <v>219</v>
      </c>
      <c r="U83" s="35" t="s">
        <v>219</v>
      </c>
      <c r="V83" s="143"/>
      <c r="W83" s="4"/>
      <c r="X83" s="4"/>
      <c r="Y83" s="4"/>
      <c r="Z83" s="4"/>
      <c r="AA83" s="4"/>
    </row>
    <row r="84" spans="1:27" ht="15">
      <c r="A84" s="34" t="s">
        <v>134</v>
      </c>
      <c r="B84" s="31" t="s">
        <v>194</v>
      </c>
      <c r="C84" s="31" t="s">
        <v>133</v>
      </c>
      <c r="D84" s="31"/>
      <c r="E84" s="32"/>
      <c r="F84" s="31" t="s">
        <v>195</v>
      </c>
      <c r="G84" s="31" t="s">
        <v>148</v>
      </c>
      <c r="H84" s="115">
        <v>3449000</v>
      </c>
      <c r="I84" s="88">
        <f t="shared" si="3"/>
        <v>3666600</v>
      </c>
      <c r="J84" s="89">
        <v>425000</v>
      </c>
      <c r="K84" s="89">
        <f t="shared" ref="K84" si="23">CEILING((J84*131.5/126.8),100)</f>
        <v>440800</v>
      </c>
      <c r="L84" s="90">
        <f t="shared" si="5"/>
        <v>4107400</v>
      </c>
      <c r="M84" s="43">
        <v>44355</v>
      </c>
      <c r="N84" s="139">
        <v>44355</v>
      </c>
      <c r="O84" s="143" t="s">
        <v>252</v>
      </c>
      <c r="P84" s="143" t="s">
        <v>252</v>
      </c>
      <c r="Q84" s="143" t="s">
        <v>219</v>
      </c>
      <c r="R84" s="143" t="s">
        <v>252</v>
      </c>
      <c r="S84" s="143"/>
      <c r="T84" s="143"/>
      <c r="U84" s="146"/>
      <c r="V84" s="143"/>
      <c r="W84" s="4"/>
      <c r="X84" s="4"/>
      <c r="Y84" s="4"/>
      <c r="Z84" s="4"/>
      <c r="AA84" s="4"/>
    </row>
    <row r="85" spans="1:27" ht="15">
      <c r="A85" s="34" t="s">
        <v>43</v>
      </c>
      <c r="B85" s="31" t="s">
        <v>196</v>
      </c>
      <c r="C85" s="31" t="s">
        <v>197</v>
      </c>
      <c r="D85" s="31">
        <v>79</v>
      </c>
      <c r="E85" s="32">
        <v>705</v>
      </c>
      <c r="F85" s="38" t="s">
        <v>198</v>
      </c>
      <c r="G85" s="31" t="s">
        <v>148</v>
      </c>
      <c r="H85" s="115">
        <v>1617000</v>
      </c>
      <c r="I85" s="88">
        <f t="shared" si="3"/>
        <v>1719000</v>
      </c>
      <c r="J85" s="89">
        <v>294000</v>
      </c>
      <c r="K85" s="89">
        <f t="shared" ref="K85" si="24">CEILING((J85*131.5/126.8),100)</f>
        <v>304900</v>
      </c>
      <c r="L85" s="90">
        <f t="shared" si="5"/>
        <v>2023900</v>
      </c>
      <c r="M85" s="37">
        <v>43800</v>
      </c>
      <c r="N85" s="139">
        <v>43801</v>
      </c>
      <c r="O85" s="35" t="s">
        <v>219</v>
      </c>
      <c r="P85" s="143" t="s">
        <v>271</v>
      </c>
      <c r="Q85" s="35" t="s">
        <v>219</v>
      </c>
      <c r="R85" s="35" t="s">
        <v>219</v>
      </c>
      <c r="S85" s="35"/>
      <c r="T85" s="35" t="s">
        <v>219</v>
      </c>
      <c r="U85" s="35" t="s">
        <v>219</v>
      </c>
      <c r="V85" s="143"/>
      <c r="W85" s="4"/>
      <c r="X85" s="4"/>
      <c r="Y85" s="4"/>
      <c r="Z85" s="4"/>
      <c r="AA85" s="4"/>
    </row>
    <row r="86" spans="1:27" ht="15">
      <c r="A86" s="58"/>
      <c r="B86" s="63"/>
      <c r="C86" s="63"/>
      <c r="D86" s="63"/>
      <c r="E86" s="63"/>
      <c r="F86" s="63"/>
      <c r="G86" s="136"/>
      <c r="H86" s="39"/>
      <c r="I86" s="39"/>
      <c r="J86" s="36"/>
      <c r="K86" s="36"/>
      <c r="L86" s="64"/>
      <c r="M86" s="58"/>
      <c r="N86" s="147"/>
      <c r="O86" s="147"/>
      <c r="P86" s="147"/>
      <c r="Q86" s="147"/>
      <c r="R86" s="147"/>
      <c r="S86" s="147"/>
      <c r="T86" s="147"/>
      <c r="U86" s="147"/>
      <c r="V86" s="147"/>
      <c r="W86" s="4"/>
      <c r="X86" s="4"/>
      <c r="Y86" s="4"/>
      <c r="Z86" s="4"/>
      <c r="AA86" s="4"/>
    </row>
    <row r="87" spans="1:27" ht="15">
      <c r="A87" s="34"/>
      <c r="B87" s="31"/>
      <c r="C87" s="31"/>
      <c r="D87" s="31"/>
      <c r="E87" s="31"/>
      <c r="F87" s="38"/>
      <c r="G87" s="137"/>
      <c r="H87" s="39"/>
      <c r="I87" s="39"/>
      <c r="J87" s="36"/>
      <c r="K87" s="36"/>
      <c r="L87" s="44"/>
      <c r="M87" s="34"/>
      <c r="N87" s="35"/>
      <c r="O87" s="35"/>
      <c r="P87" s="35"/>
      <c r="Q87" s="35"/>
      <c r="R87" s="35"/>
      <c r="S87" s="35"/>
      <c r="T87" s="35"/>
      <c r="U87" s="35"/>
      <c r="V87" s="35"/>
      <c r="W87" s="4"/>
      <c r="X87" s="4"/>
      <c r="Y87" s="4"/>
      <c r="Z87" s="4"/>
      <c r="AA87" s="4"/>
    </row>
    <row r="88" spans="1:27" ht="15.75" thickBot="1">
      <c r="A88" s="48"/>
      <c r="B88" s="52"/>
      <c r="C88" s="52"/>
      <c r="D88" s="52"/>
      <c r="E88" s="52"/>
      <c r="F88" s="52"/>
      <c r="G88" s="134"/>
      <c r="H88" s="17"/>
      <c r="I88" s="17"/>
      <c r="J88" s="17"/>
      <c r="K88" s="17"/>
      <c r="L88" s="65"/>
      <c r="M88" s="66"/>
      <c r="N88" s="35"/>
      <c r="O88" s="35"/>
      <c r="P88" s="35"/>
      <c r="Q88" s="35"/>
      <c r="R88" s="35"/>
      <c r="S88" s="35"/>
      <c r="T88" s="35"/>
      <c r="U88" s="35"/>
      <c r="V88" s="35"/>
      <c r="W88" s="4"/>
      <c r="X88" s="4"/>
      <c r="Y88" s="4"/>
      <c r="Z88" s="4"/>
      <c r="AA88" s="4"/>
    </row>
    <row r="89" spans="1:27" ht="16.5" thickTop="1" thickBot="1">
      <c r="A89" s="54" t="s">
        <v>199</v>
      </c>
      <c r="B89" s="55"/>
      <c r="C89" s="55"/>
      <c r="D89" s="55"/>
      <c r="E89" s="55"/>
      <c r="F89" s="56"/>
      <c r="G89" s="56"/>
      <c r="H89" s="125">
        <f>SUM(H65:H88)</f>
        <v>78816000</v>
      </c>
      <c r="I89" s="99">
        <f>SUM(I65:I88)</f>
        <v>82414900</v>
      </c>
      <c r="J89" s="125">
        <f>SUM(J65:J88)</f>
        <v>11690000</v>
      </c>
      <c r="K89" s="99">
        <f>SUM(K65:K88)</f>
        <v>11831700</v>
      </c>
      <c r="L89" s="100">
        <f>SUM(L65:L88)</f>
        <v>94246600</v>
      </c>
      <c r="M89" s="57"/>
      <c r="N89" s="128"/>
      <c r="O89" s="128"/>
      <c r="P89" s="128"/>
      <c r="Q89" s="128"/>
      <c r="R89" s="128"/>
      <c r="S89" s="128"/>
      <c r="T89" s="128"/>
      <c r="U89" s="128"/>
      <c r="V89" s="128"/>
      <c r="W89" s="4"/>
      <c r="X89" s="4"/>
      <c r="Y89" s="4"/>
      <c r="Z89" s="4"/>
      <c r="AA89" s="4"/>
    </row>
    <row r="90" spans="1:27" ht="15.75" thickTop="1">
      <c r="A90" s="67"/>
      <c r="B90" s="68"/>
      <c r="C90" s="68"/>
      <c r="D90" s="68"/>
      <c r="E90" s="68"/>
      <c r="F90" s="69"/>
      <c r="G90" s="69"/>
      <c r="H90" s="106"/>
      <c r="I90" s="106"/>
      <c r="J90" s="106"/>
      <c r="K90" s="112" t="s">
        <v>207</v>
      </c>
      <c r="L90" s="113">
        <f>I89+K89-L89</f>
        <v>0</v>
      </c>
      <c r="M90" s="70"/>
      <c r="N90" s="128"/>
      <c r="O90" s="128"/>
      <c r="P90" s="128"/>
      <c r="Q90" s="128"/>
      <c r="R90" s="128"/>
      <c r="S90" s="128"/>
      <c r="T90" s="128"/>
      <c r="U90" s="128"/>
      <c r="V90" s="128"/>
      <c r="W90" s="4"/>
      <c r="X90" s="4"/>
      <c r="Y90" s="4"/>
      <c r="Z90" s="4"/>
      <c r="AA90" s="4"/>
    </row>
    <row r="91" spans="1:27" ht="15">
      <c r="A91" s="35"/>
      <c r="B91" s="71"/>
      <c r="C91" s="71"/>
      <c r="D91" s="71"/>
      <c r="E91" s="71"/>
      <c r="F91" s="72"/>
      <c r="G91" s="72"/>
      <c r="H91" s="115"/>
      <c r="I91" s="115"/>
      <c r="J91" s="115"/>
      <c r="K91" s="115"/>
      <c r="L91" s="116"/>
      <c r="M91" s="35"/>
      <c r="N91" s="143"/>
      <c r="O91" s="143"/>
      <c r="P91" s="143"/>
      <c r="Q91" s="143"/>
      <c r="R91" s="143"/>
      <c r="S91" s="143"/>
      <c r="T91" s="143"/>
      <c r="U91" s="35"/>
      <c r="V91" s="143"/>
      <c r="W91" s="4"/>
      <c r="X91" s="4"/>
      <c r="Y91" s="4"/>
      <c r="Z91" s="4"/>
      <c r="AA91" s="4"/>
    </row>
    <row r="92" spans="1:27" ht="15">
      <c r="A92" s="73"/>
      <c r="B92" s="68"/>
      <c r="C92" s="68"/>
      <c r="D92" s="68"/>
      <c r="E92" s="68"/>
      <c r="F92" s="69"/>
      <c r="G92" s="69"/>
      <c r="H92" s="115"/>
      <c r="I92" s="115"/>
      <c r="J92" s="115"/>
      <c r="K92" s="115"/>
      <c r="L92" s="116"/>
      <c r="M92" s="19"/>
      <c r="N92" s="146"/>
      <c r="O92" s="146"/>
      <c r="P92" s="146"/>
      <c r="Q92" s="146"/>
      <c r="R92" s="146"/>
      <c r="S92" s="146"/>
      <c r="T92" s="146"/>
      <c r="U92" s="128"/>
      <c r="V92" s="146"/>
      <c r="W92" s="4"/>
      <c r="X92" s="4"/>
      <c r="Y92" s="4"/>
      <c r="Z92" s="4"/>
      <c r="AA92" s="4"/>
    </row>
    <row r="93" spans="1:27" ht="15">
      <c r="A93" s="74"/>
      <c r="B93" s="75"/>
      <c r="C93" s="75"/>
      <c r="D93" s="75"/>
      <c r="E93" s="75"/>
      <c r="F93" s="76"/>
      <c r="G93" s="76"/>
      <c r="H93" s="117"/>
      <c r="I93" s="117"/>
      <c r="J93" s="117"/>
      <c r="K93" s="117"/>
      <c r="L93" s="117"/>
      <c r="M93" s="70"/>
      <c r="N93" s="128"/>
      <c r="O93" s="128"/>
      <c r="P93" s="128"/>
      <c r="Q93" s="128"/>
      <c r="R93" s="128"/>
      <c r="S93" s="128"/>
      <c r="T93" s="128"/>
      <c r="U93" s="128"/>
      <c r="V93" s="128"/>
      <c r="W93" s="4"/>
      <c r="X93" s="4"/>
      <c r="Y93" s="4"/>
      <c r="Z93" s="4"/>
      <c r="AA93" s="4"/>
    </row>
    <row r="94" spans="1:27" ht="15.75" thickBot="1">
      <c r="A94" s="77" t="s">
        <v>200</v>
      </c>
      <c r="B94" s="78"/>
      <c r="C94" s="78"/>
      <c r="D94" s="78"/>
      <c r="E94" s="78"/>
      <c r="F94" s="79"/>
      <c r="G94" s="79"/>
      <c r="H94" s="126">
        <f>H61+H89</f>
        <v>189161000</v>
      </c>
      <c r="I94" s="107">
        <f>I61+I89</f>
        <v>198966500</v>
      </c>
      <c r="J94" s="126">
        <f>J61+J89</f>
        <v>21792000</v>
      </c>
      <c r="K94" s="107">
        <f>K61+K89</f>
        <v>22309200</v>
      </c>
      <c r="L94" s="107">
        <f>L61+L89</f>
        <v>221275700</v>
      </c>
      <c r="M94" s="80"/>
      <c r="N94" s="128"/>
      <c r="O94" s="128"/>
      <c r="P94" s="128"/>
      <c r="Q94" s="128"/>
      <c r="R94" s="128"/>
      <c r="S94" s="128"/>
      <c r="T94" s="128"/>
      <c r="U94" s="128"/>
      <c r="V94" s="128"/>
      <c r="W94" s="4"/>
      <c r="X94" s="4"/>
      <c r="Y94" s="4"/>
      <c r="Z94" s="4"/>
      <c r="AA94" s="4"/>
    </row>
    <row r="95" spans="1:27" ht="15.75" thickTop="1">
      <c r="A95" s="4"/>
      <c r="B95" s="4"/>
      <c r="C95" s="4"/>
      <c r="D95" s="4"/>
      <c r="E95" s="4"/>
      <c r="F95" s="4"/>
      <c r="G95" s="4"/>
      <c r="H95" s="108"/>
      <c r="I95" s="108"/>
      <c r="J95" s="108"/>
      <c r="K95" s="114" t="s">
        <v>207</v>
      </c>
      <c r="L95" s="114">
        <f>I94+K94-L94</f>
        <v>0</v>
      </c>
      <c r="M95" s="4"/>
      <c r="N95" s="4"/>
      <c r="O95" t="s">
        <v>272</v>
      </c>
      <c r="P95" s="4" t="s">
        <v>273</v>
      </c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5">
      <c r="A96" s="4"/>
      <c r="B96" s="4"/>
      <c r="C96" s="4"/>
      <c r="D96" s="4"/>
      <c r="E96" s="4"/>
      <c r="F96" s="4"/>
      <c r="G96" s="4"/>
      <c r="H96" s="108"/>
      <c r="I96" s="108"/>
      <c r="J96" s="108"/>
      <c r="K96" s="108"/>
      <c r="L96" s="108"/>
      <c r="M96" s="4"/>
      <c r="N96" s="4"/>
      <c r="O96" t="s">
        <v>274</v>
      </c>
      <c r="P96" t="s">
        <v>275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>
      <c r="K98" s="127" t="s">
        <v>11</v>
      </c>
    </row>
  </sheetData>
  <pageMargins left="0.7" right="0.7" top="0.75" bottom="0.75" header="0.3" footer="0.3"/>
  <pageSetup paperSize="9" orientation="portrait" horizontalDpi="30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cba543-a500-4946-9b82-547ce9bb391e">
      <Terms xmlns="http://schemas.microsoft.com/office/infopath/2007/PartnerControls"/>
    </lcf76f155ced4ddcb4097134ff3c332f>
    <TaxCatchAll xmlns="b60b5a87-932f-4648-b571-0ca72eb1c6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F66269F91C8499EBD2EBA85CABE10" ma:contentTypeVersion="19" ma:contentTypeDescription="Een nieuw document maken." ma:contentTypeScope="" ma:versionID="e089b0e585308babc4970062e2a5ddda">
  <xsd:schema xmlns:xsd="http://www.w3.org/2001/XMLSchema" xmlns:xs="http://www.w3.org/2001/XMLSchema" xmlns:p="http://schemas.microsoft.com/office/2006/metadata/properties" xmlns:ns2="b3cba543-a500-4946-9b82-547ce9bb391e" xmlns:ns3="b60b5a87-932f-4648-b571-0ca72eb1c694" targetNamespace="http://schemas.microsoft.com/office/2006/metadata/properties" ma:root="true" ma:fieldsID="be30a7566dc4ab18f6176d3a565d4a64" ns2:_="" ns3:_="">
    <xsd:import namespace="b3cba543-a500-4946-9b82-547ce9bb391e"/>
    <xsd:import namespace="b60b5a87-932f-4648-b571-0ca72eb1c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ba543-a500-4946-9b82-547ce9bb3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e2329e21-e3bc-46bd-b5cc-052cdbdfd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b5a87-932f-4648-b571-0ca72eb1c6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f7dd3df-e64b-433e-91c0-32c4cefb7aaf}" ma:internalName="TaxCatchAll" ma:showField="CatchAllData" ma:web="b60b5a87-932f-4648-b571-0ca72eb1c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4CB9FB-5FCC-4FA5-A1C1-04861130A479}">
  <ds:schemaRefs>
    <ds:schemaRef ds:uri="http://schemas.microsoft.com/office/2006/metadata/properties"/>
    <ds:schemaRef ds:uri="http://schemas.microsoft.com/office/infopath/2007/PartnerControls"/>
    <ds:schemaRef ds:uri="b3cba543-a500-4946-9b82-547ce9bb391e"/>
    <ds:schemaRef ds:uri="b60b5a87-932f-4648-b571-0ca72eb1c694"/>
  </ds:schemaRefs>
</ds:datastoreItem>
</file>

<file path=customXml/itemProps2.xml><?xml version="1.0" encoding="utf-8"?>
<ds:datastoreItem xmlns:ds="http://schemas.openxmlformats.org/officeDocument/2006/customXml" ds:itemID="{0E1EB872-9683-4EF0-8B1D-DB6375371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ba543-a500-4946-9b82-547ce9bb391e"/>
    <ds:schemaRef ds:uri="b60b5a87-932f-4648-b571-0ca72eb1c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012D14-1530-4050-9398-413ED9158D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stand 1 januari 2025</vt:lpstr>
    </vt:vector>
  </TitlesOfParts>
  <Company>Gemeente Noordenveld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Jacquelien Westerveen</dc:creator>
  <cp:lastModifiedBy>John van der Woude</cp:lastModifiedBy>
  <cp:lastPrinted>2025-08-14T11:16:49Z</cp:lastPrinted>
  <dcterms:created xsi:type="dcterms:W3CDTF">2025-02-13T09:39:48Z</dcterms:created>
  <dcterms:modified xsi:type="dcterms:W3CDTF">2025-09-29T17:18:24Z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0x0101004E9F66269F91C8499EBD2EBA85CABE10</vt:lpwstr>
  </property>
  <property fmtid="{D5CDD505-2E9C-101B-9397-08002B2CF9AE}" pid="3" name="MediaServiceImageTags">
    <vt:lpwstr/>
  </property>
</Properties>
</file>