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202300"/>
  <mc:AlternateContent xmlns:mc="http://schemas.openxmlformats.org/markup-compatibility/2006">
    <mc:Choice Requires="x15">
      <x15ac:absPath xmlns:x15ac="http://schemas.microsoft.com/office/spreadsheetml/2010/11/ac" url="/Users/koosmaris/Nextcloud/ta bestanden/Projecten/2217 Meppel Ogterop Vernieuwbouw/2217 06 Aanbesteding/Stoelen/20259024 Stukken van inkoop Meppel/"/>
    </mc:Choice>
  </mc:AlternateContent>
  <xr:revisionPtr revIDLastSave="0" documentId="13_ncr:1_{B45D7C4C-67B5-8C4B-9891-2C1D6846BA14}" xr6:coauthVersionLast="47" xr6:coauthVersionMax="47" xr10:uidLastSave="{00000000-0000-0000-0000-000000000000}"/>
  <bookViews>
    <workbookView xWindow="44860" yWindow="-8320" windowWidth="36900" windowHeight="24000" xr2:uid="{B677CAEE-5E41-B34C-B46E-AEB91EBC2804}"/>
  </bookViews>
  <sheets>
    <sheet name="Uitleg invulformulier" sheetId="1" r:id="rId1"/>
    <sheet name="1.Circulariteit" sheetId="5" r:id="rId2"/>
    <sheet name="2.CO2 Transport" sheetId="6" r:id="rId3"/>
    <sheet name="3.Grondstofgebruik" sheetId="7" r:id="rId4"/>
    <sheet name="4.CO2 Virgin materiaal" sheetId="8" r:id="rId5"/>
    <sheet name="Materiaal" sheetId="2" r:id="rId6"/>
    <sheet name="Transport" sheetId="3" r:id="rId7"/>
    <sheet name="R-ladder" sheetId="4" r:id="rId8"/>
  </sheets>
  <definedNames>
    <definedName name="_xlnm.Print_Area" localSheetId="0">'Uitleg invulformulier'!#REF!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H11" i="8" s="1"/>
  <c r="D13" i="7"/>
  <c r="K13" i="8" s="1"/>
  <c r="I12" i="7"/>
  <c r="H12" i="7"/>
  <c r="L12" i="7" s="1"/>
  <c r="F12" i="7"/>
  <c r="J12" i="7" s="1"/>
  <c r="D15" i="8" s="1"/>
  <c r="H15" i="8" s="1"/>
  <c r="I11" i="7"/>
  <c r="H11" i="7"/>
  <c r="F11" i="7"/>
  <c r="J11" i="7" s="1"/>
  <c r="D14" i="8" s="1"/>
  <c r="H14" i="8" s="1"/>
  <c r="I10" i="7"/>
  <c r="H10" i="7"/>
  <c r="F10" i="7"/>
  <c r="J10" i="7" s="1"/>
  <c r="D13" i="8" s="1"/>
  <c r="H13" i="8" s="1"/>
  <c r="I9" i="7"/>
  <c r="H9" i="7"/>
  <c r="F9" i="7"/>
  <c r="L9" i="7" s="1"/>
  <c r="I8" i="7"/>
  <c r="H8" i="7"/>
  <c r="F8" i="7"/>
  <c r="J8" i="7" s="1"/>
  <c r="L7" i="7"/>
  <c r="I7" i="7"/>
  <c r="H7" i="7"/>
  <c r="F7" i="7"/>
  <c r="I6" i="7"/>
  <c r="H6" i="7"/>
  <c r="H13" i="7" s="1"/>
  <c r="F6" i="7"/>
  <c r="D13" i="5"/>
  <c r="D12" i="5"/>
  <c r="D11" i="5"/>
  <c r="D10" i="5"/>
  <c r="D9" i="5"/>
  <c r="D8" i="5"/>
  <c r="D7" i="5"/>
  <c r="D15" i="5" l="1"/>
  <c r="J9" i="7"/>
  <c r="D12" i="8" s="1"/>
  <c r="H12" i="8" s="1"/>
  <c r="L8" i="7"/>
  <c r="L10" i="7"/>
  <c r="J7" i="7"/>
  <c r="D10" i="8" s="1"/>
  <c r="H10" i="8" s="1"/>
  <c r="L11" i="7"/>
  <c r="D17" i="5"/>
  <c r="L6" i="7"/>
  <c r="F13" i="7"/>
  <c r="L13" i="7" s="1"/>
  <c r="L15" i="7" s="1"/>
  <c r="J6" i="7"/>
  <c r="B50" i="2"/>
  <c r="B47" i="2"/>
  <c r="B29" i="2"/>
  <c r="J13" i="7" l="1"/>
  <c r="D3" i="8" s="1"/>
  <c r="D9" i="8"/>
  <c r="H9" i="8" l="1"/>
  <c r="H16" i="8" s="1"/>
  <c r="K14" i="8" s="1"/>
  <c r="K16" i="8" s="1"/>
  <c r="D16" i="8"/>
</calcChain>
</file>

<file path=xl/sharedStrings.xml><?xml version="1.0" encoding="utf-8"?>
<sst xmlns="http://schemas.openxmlformats.org/spreadsheetml/2006/main" count="435" uniqueCount="246">
  <si>
    <t>CO2-factoren van materialen en textiel</t>
  </si>
  <si>
    <t>Bron: opgesteld door Bureau8080 op basis van internationale database Idemat en Ecoinvent</t>
  </si>
  <si>
    <t>Deze Materiaal- en Textiel lijsten tonen de milieu-impact die gepaard gaat met de winning tot productie
 ("cradle-to-gate") van relevante textiel materialen in de theatersector, per kilogram. Global Warming Potential wordt berekend in 
CO2-equivalenten (CO2eq). CO2 wordt gebruikt als referentiestof en indicatoreenheid. De gegevens komen uit de volgende databases:
Idemat en Ecoinvent.</t>
  </si>
  <si>
    <t>Materiaal</t>
  </si>
  <si>
    <t>kg CO2-eq per kilogram nieuw</t>
  </si>
  <si>
    <t>kleur</t>
  </si>
  <si>
    <t>Silicone Rubber</t>
  </si>
  <si>
    <t>rood</t>
  </si>
  <si>
    <t>Katoen (CO)</t>
  </si>
  <si>
    <t>Aluminium</t>
  </si>
  <si>
    <t>Elektrische apparaten</t>
  </si>
  <si>
    <t>Plexiglas</t>
  </si>
  <si>
    <t>Verf terpentinebasis</t>
  </si>
  <si>
    <t xml:space="preserve">PUR </t>
  </si>
  <si>
    <t>Glas</t>
  </si>
  <si>
    <t>geel</t>
  </si>
  <si>
    <t>PS</t>
  </si>
  <si>
    <t>Polyetherschuim</t>
  </si>
  <si>
    <t>PVC</t>
  </si>
  <si>
    <t>Verf waterbasis</t>
  </si>
  <si>
    <t>Aluminium gerecycled</t>
  </si>
  <si>
    <t>Lijm</t>
  </si>
  <si>
    <t>Gemiddeld plastic</t>
  </si>
  <si>
    <t>Plastic Polypropylene (PP)</t>
  </si>
  <si>
    <t>Plastic (zacht: LDPE)</t>
  </si>
  <si>
    <t>Plastic (hard: HDPE)</t>
  </si>
  <si>
    <t>Folie</t>
  </si>
  <si>
    <t>Latex</t>
  </si>
  <si>
    <t>Grasmat</t>
  </si>
  <si>
    <t>Staal</t>
  </si>
  <si>
    <t>Linoleum</t>
  </si>
  <si>
    <t>Steico</t>
  </si>
  <si>
    <t>Papier</t>
  </si>
  <si>
    <t>groen</t>
  </si>
  <si>
    <t>Papier karton gemengd</t>
  </si>
  <si>
    <t>Kurk</t>
  </si>
  <si>
    <t>Karton</t>
  </si>
  <si>
    <t>Combi MR (voor buiten, Okoumei)</t>
  </si>
  <si>
    <t>Radiatapine</t>
  </si>
  <si>
    <t>Hout</t>
  </si>
  <si>
    <t>Gipsplaat</t>
  </si>
  <si>
    <t>Textiel</t>
  </si>
  <si>
    <t>Zijde (SE)</t>
  </si>
  <si>
    <t>Wol (WV)</t>
  </si>
  <si>
    <t>Acetaat (CA)</t>
  </si>
  <si>
    <t>Leer</t>
  </si>
  <si>
    <t>Polyamide</t>
  </si>
  <si>
    <t xml:space="preserve">Viscose (CV) </t>
  </si>
  <si>
    <t>Kristall organdy (PES / NY)</t>
  </si>
  <si>
    <t>Cupro (CU)</t>
  </si>
  <si>
    <t>Acryl (PAN)</t>
  </si>
  <si>
    <t>Anatol (PES)</t>
  </si>
  <si>
    <t>Elastaan (EL)</t>
  </si>
  <si>
    <t>Polyurethaan-elastomeer (EA)</t>
  </si>
  <si>
    <t>Polyester (PES)</t>
  </si>
  <si>
    <t>Linnen (LI)</t>
  </si>
  <si>
    <t>Biologisch Katoen (CO)</t>
  </si>
  <si>
    <t xml:space="preserve"> </t>
  </si>
  <si>
    <t>Brandstoffen voertuigen</t>
  </si>
  <si>
    <t>Fossiele brandstoffen</t>
  </si>
  <si>
    <t>Kg CO₂-eq / eenheid</t>
  </si>
  <si>
    <t>Totaal (WTW)</t>
  </si>
  <si>
    <t>Eenheid</t>
  </si>
  <si>
    <t>Benzine (fossiel) E0</t>
  </si>
  <si>
    <t>liter</t>
  </si>
  <si>
    <t>Diesel (fossiel) B0</t>
  </si>
  <si>
    <t>GTL (diesel)</t>
  </si>
  <si>
    <t>CNG (aardgas)</t>
  </si>
  <si>
    <t>kg</t>
  </si>
  <si>
    <t>LNG (aardgas)</t>
  </si>
  <si>
    <t xml:space="preserve">LPG </t>
  </si>
  <si>
    <t>MDO (Marine Diesel Oil)</t>
  </si>
  <si>
    <t>Liter</t>
  </si>
  <si>
    <t>HFO (Heavy Fuel Oil)</t>
  </si>
  <si>
    <t>Kerosine (Jet A1)</t>
  </si>
  <si>
    <t xml:space="preserve">Waterstof Grijs </t>
  </si>
  <si>
    <t>Fossiele brandstoffen met bio-bijmenging</t>
  </si>
  <si>
    <t xml:space="preserve">Benzine E10 </t>
  </si>
  <si>
    <t xml:space="preserve">Diesel B7 </t>
  </si>
  <si>
    <t xml:space="preserve">Dieselvervanger HVO30 </t>
  </si>
  <si>
    <t xml:space="preserve">Benzinevervanger E85 </t>
  </si>
  <si>
    <t>Hernieuwbare brandstoffen</t>
  </si>
  <si>
    <t xml:space="preserve">Waterstof groen </t>
  </si>
  <si>
    <t xml:space="preserve">Biodiesel HVO </t>
  </si>
  <si>
    <t xml:space="preserve">Biodiesel FAME </t>
  </si>
  <si>
    <t>Bio-CNG (Groengas)</t>
  </si>
  <si>
    <t>Bio-LNG (Groengas)</t>
  </si>
  <si>
    <t>Bio-Ethanol (100%)</t>
  </si>
  <si>
    <t>Bio-Kerosine (SAF)</t>
  </si>
  <si>
    <t>Ad Blue (additief)</t>
  </si>
  <si>
    <t>Elektriciteit</t>
  </si>
  <si>
    <t>Totaal</t>
  </si>
  <si>
    <t xml:space="preserve">Grijze Stroom </t>
  </si>
  <si>
    <t>kWh</t>
  </si>
  <si>
    <t>Stroom (onbekend) gridmix</t>
  </si>
  <si>
    <t xml:space="preserve">Windkracht </t>
  </si>
  <si>
    <t xml:space="preserve">Zonne-energie </t>
  </si>
  <si>
    <t xml:space="preserve">Waterkracht </t>
  </si>
  <si>
    <t xml:space="preserve">Biomassa </t>
  </si>
  <si>
    <t xml:space="preserve">Stroometiket </t>
  </si>
  <si>
    <t>Variabel</t>
  </si>
  <si>
    <t>Goederenvervoer</t>
  </si>
  <si>
    <t>Bulk- en stukgoederen - Luchtvracht</t>
  </si>
  <si>
    <t>Luchtvaart Lange afstand</t>
  </si>
  <si>
    <t>tonkilometer</t>
  </si>
  <si>
    <t>Bulk- en stukgoederen - Spoorvervoer</t>
  </si>
  <si>
    <t>Trein Combinatie</t>
  </si>
  <si>
    <t>Trein Diesel</t>
  </si>
  <si>
    <t>Trein Elektrisch</t>
  </si>
  <si>
    <t>Bulk- en stukgoederen - Watervervoer</t>
  </si>
  <si>
    <t>Binnenvaart Gemiddeld, 1500-3000 ton (RHK-groot Rijnschip)</t>
  </si>
  <si>
    <t>Binnenvaart Groot, 5000-11000 ton (koppelverband-duwbak)</t>
  </si>
  <si>
    <t>Binnenvaart Klein, 300-600 ton (Spits-Kempenaar)</t>
  </si>
  <si>
    <t>Zeevaart Deep Sea</t>
  </si>
  <si>
    <t>Zeevaart Gemiddelde</t>
  </si>
  <si>
    <t>Zeevaart Kustvaart</t>
  </si>
  <si>
    <t>Bulk- en stukgoederen - Wegvervoer</t>
  </si>
  <si>
    <t>Bestelauto &lt;2 ton</t>
  </si>
  <si>
    <t>Vrachtwagen &lt; 10 ton</t>
  </si>
  <si>
    <t>Vrachtwagen LZV</t>
  </si>
  <si>
    <t>Vrachtwagen vrachtwagen 10-20 ton</t>
  </si>
  <si>
    <t>Vrachtwagen vrachtwagen &gt; 20 ton plus aanhanger</t>
  </si>
  <si>
    <t>Vrachtwagen zware trekker + oplegger</t>
  </si>
  <si>
    <t>Containers - Spoorvervoer</t>
  </si>
  <si>
    <t>Containers - Watervervoer</t>
  </si>
  <si>
    <t>Binnenvaart 348 TEU (koppelverband)</t>
  </si>
  <si>
    <t>Binnenvaart 40 TEU (Neo Kemp)</t>
  </si>
  <si>
    <t>Binnenvaart 96 TEU (Rijn Herne Kanaal)</t>
  </si>
  <si>
    <t>Binnenvaart (gemiddelde) 208 TEU (Groot Rijnschip)</t>
  </si>
  <si>
    <t>Containers - Wegvervoer</t>
  </si>
  <si>
    <t>Vrachtwagen &gt; 20 ton</t>
  </si>
  <si>
    <t>Vrachtwagen &gt; 20 ton met aanhanger</t>
  </si>
  <si>
    <t>Vrachtwagen Trekker met oplegger zwaar</t>
  </si>
  <si>
    <t>Reuse (R3)</t>
  </si>
  <si>
    <t>punten</t>
  </si>
  <si>
    <t>Repair (R4)</t>
  </si>
  <si>
    <t>Refurbisch en remanufacture (R5)</t>
  </si>
  <si>
    <t>Repurpose (R6)</t>
  </si>
  <si>
    <t>Recycle (R7)</t>
  </si>
  <si>
    <t>Recover (R8)</t>
  </si>
  <si>
    <t>stoelonderdeel</t>
  </si>
  <si>
    <t>samenstelling nieuwe stoelen</t>
  </si>
  <si>
    <t>percentage hergebruikte grondstof</t>
  </si>
  <si>
    <t>gewicht hergebruikte grondstof (kg)</t>
  </si>
  <si>
    <t>percentage gerecyclede grondstof</t>
  </si>
  <si>
    <t>gewicht gerecyclede grondstof (kg)</t>
  </si>
  <si>
    <t>percentage nieuwe grondstof</t>
  </si>
  <si>
    <t>gewicht nieuwe grondstof (kg)</t>
  </si>
  <si>
    <t>totaal gewicht hergebruikt en/of gerecycled (kg)</t>
  </si>
  <si>
    <t>vul de cellen hieronder</t>
  </si>
  <si>
    <t>vul aantal kg in</t>
  </si>
  <si>
    <t>UITKOMST (A)</t>
  </si>
  <si>
    <t>UITKOMST (B)</t>
  </si>
  <si>
    <t>UITKOMST ( C)</t>
  </si>
  <si>
    <t>UITKOMST (A+B)</t>
  </si>
  <si>
    <t>Hoe hoger het percentage, hoe meer punten.</t>
  </si>
  <si>
    <t>PERCENTAGE hergebruikte en/of gerecycled grondstoffen</t>
  </si>
  <si>
    <t>Resultaat</t>
  </si>
  <si>
    <t>0&lt;15%</t>
  </si>
  <si>
    <t>15-&lt;30%</t>
  </si>
  <si>
    <t>30-&lt;50%</t>
  </si>
  <si>
    <t>50-&lt;75%</t>
  </si>
  <si>
    <t>aantal punten</t>
  </si>
  <si>
    <t>Uit tabel 1:</t>
  </si>
  <si>
    <t>nieuwe materialen (kg)</t>
  </si>
  <si>
    <t>soorten materialen</t>
  </si>
  <si>
    <t>land van oorsprong</t>
  </si>
  <si>
    <t>kg CO2-eq per kilogram nieuw materiaal</t>
  </si>
  <si>
    <t>kleur milieu-impact</t>
  </si>
  <si>
    <t>CO2-uitstoot (kg)</t>
  </si>
  <si>
    <t>UITKOMST van tabel 1</t>
  </si>
  <si>
    <t>vul de cellen hieronder door de bijhorende CO2-factor uit kolom B van tabblad CO2 MATERIALEN</t>
  </si>
  <si>
    <t>vul de cellen hieronder door de bijhorende kleur uit kolom C van tabblad CO2 MATERIALEN</t>
  </si>
  <si>
    <t>UITKOMST</t>
  </si>
  <si>
    <t>rood, geel of groen?</t>
  </si>
  <si>
    <t>totaal CO2-uitstoot</t>
  </si>
  <si>
    <t xml:space="preserve">laagste uitstoot </t>
  </si>
  <si>
    <t>&lt;35% hogere uitstoot dan de laagste</t>
  </si>
  <si>
    <t>35 - &lt;50% hogere uitstoot dan de laagste</t>
  </si>
  <si>
    <t>50% of meer hogere uitstoot dan de laagste</t>
  </si>
  <si>
    <t>totaal</t>
  </si>
  <si>
    <t>totaal kg CO2</t>
  </si>
  <si>
    <t>NIEUWE STOELEN</t>
  </si>
  <si>
    <t>kies de R-ladder</t>
  </si>
  <si>
    <t>resultaat</t>
  </si>
  <si>
    <t>Geef een inzicht hoe het transport van stoelen zal uitgevoerd worden.</t>
  </si>
  <si>
    <t>km</t>
  </si>
  <si>
    <t>vervoertype</t>
  </si>
  <si>
    <t xml:space="preserve">brandstof </t>
  </si>
  <si>
    <t>inschatting CO2-uitstoot</t>
  </si>
  <si>
    <t>vul hieronder de totale afgelegde km</t>
  </si>
  <si>
    <t>draagconstructie / frame</t>
  </si>
  <si>
    <t>schuim zitting</t>
  </si>
  <si>
    <t>schuim rugdeel</t>
  </si>
  <si>
    <t>onderafwerking zitting</t>
  </si>
  <si>
    <t>afwerking stoelrug</t>
  </si>
  <si>
    <t>stoffering</t>
  </si>
  <si>
    <t>armlegger</t>
  </si>
  <si>
    <t>materiaalsoort / omschrijving</t>
  </si>
  <si>
    <t>De overige punten worden naar rato onder de andere inschrijvers verdeeld op basis van hun CO2-uitstoot per kg.</t>
  </si>
  <si>
    <t xml:space="preserve">De inschrijver met de laagste CO2-uitstoot per kilo grondstof krijgt de maximale punten. </t>
  </si>
  <si>
    <t xml:space="preserve">De inschrijver met de laagste CO2-uitstoot krijgt de maximale punten. </t>
  </si>
  <si>
    <t>Vervolgens worden de punten naar rato comform de CO2-uitstoot verdeeld.</t>
  </si>
  <si>
    <t>Factoren 2025 dd 19-08-2025 uit bron: https://co2emissiefactoren.nl</t>
  </si>
  <si>
    <t xml:space="preserve">Onderstaande lijst is gegenereerd van de website CO2emissiefactoren.nl. 
In deze tabel staan alle CO2-emissiefactoren die geldig zijn in Nederland, uitgedrukt in CO2-equivalenten. 
Een tonkilometer is 1 ton goederen dat 1 km in een bepaald transportmiddel aflegt. 
Als u bijvoorbeeld 10 ton goederen laat transporteren naar een klant 50 km verderop, dan is dat 500 tonkm.
Meest gebruikelijk is Well to Wheel (WTW), Well to Tank (WTT), Tank to Wheel (TTW) en biogene emissies. 
</t>
  </si>
  <si>
    <t>WTW</t>
  </si>
  <si>
    <t>geschat verbruik</t>
  </si>
  <si>
    <t>geef het geschatte verbruik van het vervoermiddel aan</t>
  </si>
  <si>
    <t>Geef aan welke materialen of stoffen NIEUW worden ingezet voor dit gewicht.</t>
  </si>
  <si>
    <t>Geef per stoelonderdeel aan volgens welke trede van de R-ladder de onderdelen verwerkt worden.</t>
  </si>
  <si>
    <t>CRITERIUM 1: CIRCULARITEIT (max. 5 punten)</t>
  </si>
  <si>
    <t>Toelichting inschrijver:</t>
  </si>
  <si>
    <r>
      <t>CRITERIUM 2: CO</t>
    </r>
    <r>
      <rPr>
        <b/>
        <vertAlign val="subscript"/>
        <sz val="14"/>
        <color theme="1"/>
        <rFont val="Arial"/>
        <family val="2"/>
      </rPr>
      <t>2</t>
    </r>
    <r>
      <rPr>
        <b/>
        <sz val="14"/>
        <color theme="1"/>
        <rFont val="Arial"/>
        <family val="2"/>
      </rPr>
      <t>-UITSTOOT van TRANSPORT (max 5 punten)</t>
    </r>
  </si>
  <si>
    <t>Milieu-voetafdruk van transport</t>
  </si>
  <si>
    <t>Verwerking van stoelen na eind van levensduur</t>
  </si>
  <si>
    <t>CRITERIUM 3: GRONDSTOFGEBRUIK voor de NIEUWE STOELEN (max. 10 punten)</t>
  </si>
  <si>
    <t>Toepassing hergebruikte en/of gerecyclede materialen in de nieuwe stoelen</t>
  </si>
  <si>
    <t>vul het type brandstof in</t>
  </si>
  <si>
    <t>vul  het type vervoer in</t>
  </si>
  <si>
    <t>vul hier de bijhorende CO2-factor uit kolom B van tabblad Transport</t>
  </si>
  <si>
    <t>vul hier de bijhorende eenheid uit kolom C van tabblad Transport</t>
  </si>
  <si>
    <t>Vul in welke bewijsstukken zijn bijgevoegd:</t>
  </si>
  <si>
    <t>Hergebruik, gerecycled of virgin-materiaal</t>
  </si>
  <si>
    <t>Vul in welke bewijsstukken zijn bijgevoegd (naam van de documenten):</t>
  </si>
  <si>
    <t xml:space="preserve"> (naam van de documenten)</t>
  </si>
  <si>
    <r>
      <t>CRITERIUM 4: CO</t>
    </r>
    <r>
      <rPr>
        <b/>
        <vertAlign val="subscript"/>
        <sz val="14"/>
        <color theme="1"/>
        <rFont val="Arial"/>
        <family val="2"/>
      </rPr>
      <t>2</t>
    </r>
    <r>
      <rPr>
        <b/>
        <sz val="14"/>
        <color theme="1"/>
        <rFont val="Arial"/>
        <family val="2"/>
      </rPr>
      <t>-UITSTOOT van NIEUWE MATERIALEN (max. 10 punten)</t>
    </r>
  </si>
  <si>
    <t>Toepassing nieuwe materialen</t>
  </si>
  <si>
    <t>UITKOMST ( C) van criterium 3</t>
  </si>
  <si>
    <t xml:space="preserve">Per R-niveau zijn er punten te winnen (zie tabblad 'R-ladder'). </t>
  </si>
  <si>
    <t>De gele tabbladen komen overeen met de in de leidraad gestelde subcriteria voor de duurzaamheid (G2.1)</t>
  </si>
  <si>
    <t>De inschrijver vult op ieder tabblad de gele cellen in.</t>
  </si>
  <si>
    <t xml:space="preserve">CO2-uitstoot per kilo grondstof </t>
  </si>
  <si>
    <t>Op de groene tabbladen is informatie te vinden die gebruikt kan worden voor het invullen van de gele cellen.</t>
  </si>
  <si>
    <t>Daar waar om bewijsmateriaal wordt gevraagd, vult de inschrijver in het gele veld in welke bestanden (naam) zijn bijgevoegd.</t>
  </si>
  <si>
    <t>(het excelbestand heet dan:'invulformulier duurzaamheid - leverancier.xlsx').</t>
  </si>
  <si>
    <t>Naam leverancier:</t>
  </si>
  <si>
    <t>niet bekend</t>
  </si>
  <si>
    <t>Na het invullen, wordt dit excelformulier opgeslagen met de naam van de leverancier als aanvulling op de bestandsnaam.</t>
  </si>
  <si>
    <t>Dit betekent dat we het behaalde resultaat door zeven (7) delen om te zien hoeveel punten de inschrijver heeft behaald.</t>
  </si>
  <si>
    <t>som waardes van resultaat</t>
  </si>
  <si>
    <t xml:space="preserve">SCORE CRITERIUM 1: </t>
  </si>
  <si>
    <t>Totaal is maximaal 35 punten te scoren als resultaat.</t>
  </si>
  <si>
    <t>Vervoer nieuwe stoelen van fabriek/productielocatie naar Ogterop</t>
  </si>
  <si>
    <t>totaal gewicht voor 479 stoelen</t>
  </si>
  <si>
    <t>totaal gewicht voor 468 stoelen (kg)</t>
  </si>
  <si>
    <t>totaal gewicht  468 stoelen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</si>
</sst>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5" x14ac:knownFonts="1">
    <font>
      <sz val="12"/>
      <color theme="1"/>
      <name val="Aptos Narrow"/>
      <family val="2"/>
      <scheme val="minor"/>
    </font>
    <font>
      <sz val="12"/>
      <color theme="1"/>
      <name val="Aptos Narrow"/>
      <family val="2"/>
      <scheme val="minor"/>
    </font>
    <font>
      <sz val="11"/>
      <color theme="1"/>
      <name val="Aptos Narrow"/>
      <family val="2"/>
      <scheme val="minor"/>
    </font>
    <font>
      <b/>
      <sz val="14"/>
      <color theme="1"/>
      <name val="Arial"/>
      <family val="2"/>
    </font>
    <font>
      <sz val="11"/>
      <color theme="1"/>
      <name val="Arial"/>
      <family val="2"/>
    </font>
    <font>
      <sz val="11"/>
      <color theme="1"/>
      <name val="Aptos"/>
      <family val="2"/>
    </font>
    <font>
      <b/>
      <sz val="11"/>
      <name val="Arial"/>
      <family val="2"/>
    </font>
    <font>
      <sz val="10"/>
      <color theme="1"/>
      <name val="Arial"/>
      <family val="2"/>
    </font>
    <font>
      <sz val="10"/>
      <color theme="1"/>
      <name val="Aptos Narrow"/>
      <family val="2"/>
      <scheme val="minor"/>
    </font>
    <font>
      <b/>
      <sz val="11"/>
      <color theme="1"/>
      <name val="Aptos Narrow"/>
      <family val="2"/>
      <scheme val="minor"/>
    </font>
    <font>
      <b/>
      <sz val="20"/>
      <color theme="1"/>
      <name val="Aptos Narrow"/>
      <family val="2"/>
      <scheme val="minor"/>
    </font>
    <font>
      <b/>
      <sz val="15"/>
      <color theme="1"/>
      <name val="Aptos Narrow"/>
      <family val="2"/>
      <scheme val="minor"/>
    </font>
    <font>
      <i/>
      <sz val="11"/>
      <color theme="1"/>
      <name val="Aptos Narrow"/>
      <family val="2"/>
      <scheme val="minor"/>
    </font>
    <font>
      <u/>
      <sz val="11"/>
      <color theme="10"/>
      <name val="Aptos Narrow"/>
      <family val="2"/>
      <scheme val="minor"/>
    </font>
    <font>
      <b/>
      <sz val="11"/>
      <color theme="1"/>
      <name val="Arial"/>
      <family val="2"/>
    </font>
    <font>
      <b/>
      <sz val="12"/>
      <color theme="0"/>
      <name val="Arial"/>
      <family val="2"/>
    </font>
    <font>
      <b/>
      <sz val="10"/>
      <color theme="1"/>
      <name val="Arial"/>
      <family val="2"/>
    </font>
    <font>
      <b/>
      <sz val="10"/>
      <name val="Arial"/>
      <family val="2"/>
    </font>
    <font>
      <i/>
      <sz val="10"/>
      <color theme="1"/>
      <name val="Arial"/>
      <family val="2"/>
    </font>
    <font>
      <sz val="9"/>
      <color theme="1"/>
      <name val="Arial"/>
      <family val="2"/>
    </font>
    <font>
      <b/>
      <vertAlign val="subscript"/>
      <sz val="14"/>
      <color theme="1"/>
      <name val="Arial"/>
      <family val="2"/>
    </font>
    <font>
      <sz val="10"/>
      <name val="Arial"/>
      <family val="2"/>
    </font>
    <font>
      <sz val="12"/>
      <color rgb="FF333333"/>
      <name val="Arial"/>
      <family val="2"/>
    </font>
    <font>
      <sz val="14"/>
      <color theme="1"/>
      <name val="Arial"/>
      <family val="2"/>
    </font>
    <font>
      <b/>
      <sz val="12"/>
      <color theme="1"/>
      <name val="Aptos Narrow"/>
      <scheme val="minor"/>
    </font>
  </fonts>
  <fills count="21">
    <fill>
      <patternFill patternType="none"/>
    </fill>
    <fill>
      <patternFill patternType="gray125"/>
    </fill>
    <fill>
      <patternFill patternType="solid">
        <fgColor theme="0"/>
        <bgColor theme="4"/>
      </patternFill>
    </fill>
    <fill>
      <patternFill patternType="solid">
        <fgColor theme="0"/>
        <bgColor indexed="64"/>
      </patternFill>
    </fill>
    <fill>
      <patternFill patternType="solid">
        <fgColor rgb="FFFF7C80"/>
        <bgColor indexed="64"/>
      </patternFill>
    </fill>
    <fill>
      <patternFill patternType="solid">
        <fgColor theme="0"/>
        <bgColor theme="4" tint="0.79998168889431442"/>
      </patternFill>
    </fill>
    <fill>
      <patternFill patternType="solid">
        <fgColor rgb="FFFFCC00"/>
        <bgColor indexed="64"/>
      </patternFill>
    </fill>
    <fill>
      <patternFill patternType="solid">
        <fgColor theme="9" tint="0.59999389629810485"/>
        <bgColor indexed="64"/>
      </patternFill>
    </fill>
    <fill>
      <patternFill patternType="solid">
        <fgColor theme="0" tint="-0.14999847407452621"/>
        <bgColor theme="4" tint="0.79998168889431442"/>
      </patternFill>
    </fill>
    <fill>
      <patternFill patternType="solid">
        <fgColor rgb="FFFD4008"/>
        <bgColor indexed="64"/>
      </patternFill>
    </fill>
    <fill>
      <patternFill patternType="solid">
        <fgColor rgb="FFFE8817"/>
        <bgColor indexed="64"/>
      </patternFill>
    </fill>
    <fill>
      <patternFill patternType="solid">
        <fgColor rgb="FFF8D528"/>
        <bgColor indexed="64"/>
      </patternFill>
    </fill>
    <fill>
      <patternFill patternType="solid">
        <fgColor rgb="FFE7ED2D"/>
        <bgColor indexed="64"/>
      </patternFill>
    </fill>
    <fill>
      <patternFill patternType="solid">
        <fgColor rgb="FFA1E02A"/>
        <bgColor indexed="64"/>
      </patternFill>
    </fill>
    <fill>
      <patternFill patternType="solid">
        <fgColor rgb="FF5EE82B"/>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0EF2E"/>
        <bgColor indexed="64"/>
      </patternFill>
    </fill>
    <fill>
      <patternFill patternType="solid">
        <fgColor theme="7" tint="0.79998168889431442"/>
        <bgColor indexed="64"/>
      </patternFill>
    </fill>
    <fill>
      <patternFill patternType="solid">
        <fgColor theme="3"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theme="4" tint="0.39997558519241921"/>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2" fillId="0" borderId="0"/>
    <xf numFmtId="0" fontId="1" fillId="0" borderId="0"/>
    <xf numFmtId="0" fontId="13" fillId="0" borderId="0" applyNumberFormat="0" applyFill="0" applyBorder="0" applyAlignment="0" applyProtection="0"/>
  </cellStyleXfs>
  <cellXfs count="142">
    <xf numFmtId="0" fontId="0" fillId="0" borderId="0" xfId="0"/>
    <xf numFmtId="0" fontId="3" fillId="0" borderId="0" xfId="2" applyFont="1" applyAlignment="1">
      <alignment horizontal="left" vertical="center"/>
    </xf>
    <xf numFmtId="0" fontId="4" fillId="0" borderId="0" xfId="2" applyFont="1"/>
    <xf numFmtId="0" fontId="5" fillId="0" borderId="0" xfId="2" applyFont="1"/>
    <xf numFmtId="0" fontId="4" fillId="0" borderId="0" xfId="2" applyFont="1" applyAlignment="1">
      <alignment horizontal="left"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7" fillId="3" borderId="2" xfId="2" applyFont="1" applyFill="1" applyBorder="1" applyAlignment="1">
      <alignment horizontal="left"/>
    </xf>
    <xf numFmtId="164" fontId="7" fillId="3" borderId="3" xfId="2" applyNumberFormat="1" applyFont="1" applyFill="1" applyBorder="1"/>
    <xf numFmtId="0" fontId="7" fillId="4" borderId="4" xfId="2" applyFont="1" applyFill="1" applyBorder="1" applyAlignment="1">
      <alignment horizontal="center"/>
    </xf>
    <xf numFmtId="0" fontId="7" fillId="3" borderId="5" xfId="2" applyFont="1" applyFill="1" applyBorder="1" applyAlignment="1">
      <alignment horizontal="left"/>
    </xf>
    <xf numFmtId="164" fontId="7" fillId="5" borderId="6" xfId="2" applyNumberFormat="1" applyFont="1" applyFill="1" applyBorder="1"/>
    <xf numFmtId="0" fontId="7" fillId="4" borderId="1" xfId="2" applyFont="1" applyFill="1" applyBorder="1" applyAlignment="1">
      <alignment horizontal="center"/>
    </xf>
    <xf numFmtId="0" fontId="7" fillId="5" borderId="7" xfId="2" applyFont="1" applyFill="1" applyBorder="1" applyAlignment="1">
      <alignment horizontal="left"/>
    </xf>
    <xf numFmtId="0" fontId="7" fillId="3" borderId="7" xfId="2" applyFont="1" applyFill="1" applyBorder="1"/>
    <xf numFmtId="164" fontId="7" fillId="3" borderId="6" xfId="2" applyNumberFormat="1" applyFont="1" applyFill="1" applyBorder="1"/>
    <xf numFmtId="0" fontId="7" fillId="3" borderId="7" xfId="2" applyFont="1" applyFill="1" applyBorder="1" applyAlignment="1">
      <alignment horizontal="left"/>
    </xf>
    <xf numFmtId="0" fontId="7" fillId="3" borderId="6" xfId="2" applyFont="1" applyFill="1" applyBorder="1" applyAlignment="1">
      <alignment horizontal="left"/>
    </xf>
    <xf numFmtId="0" fontId="7" fillId="5" borderId="7" xfId="2" applyFont="1" applyFill="1" applyBorder="1"/>
    <xf numFmtId="164" fontId="7" fillId="5" borderId="1" xfId="2" applyNumberFormat="1" applyFont="1" applyFill="1" applyBorder="1"/>
    <xf numFmtId="0" fontId="7" fillId="6" borderId="1" xfId="2" applyFont="1" applyFill="1" applyBorder="1" applyAlignment="1">
      <alignment horizontal="center"/>
    </xf>
    <xf numFmtId="164" fontId="7" fillId="3" borderId="1" xfId="2" applyNumberFormat="1" applyFont="1" applyFill="1" applyBorder="1"/>
    <xf numFmtId="0" fontId="7" fillId="3" borderId="6" xfId="2" applyFont="1" applyFill="1" applyBorder="1"/>
    <xf numFmtId="0" fontId="7" fillId="5" borderId="6" xfId="2" applyFont="1" applyFill="1" applyBorder="1"/>
    <xf numFmtId="0" fontId="7" fillId="5" borderId="6" xfId="2" applyFont="1" applyFill="1" applyBorder="1" applyAlignment="1">
      <alignment horizontal="left"/>
    </xf>
    <xf numFmtId="164" fontId="7" fillId="5" borderId="8" xfId="2" applyNumberFormat="1" applyFont="1" applyFill="1" applyBorder="1"/>
    <xf numFmtId="0" fontId="7" fillId="7" borderId="1" xfId="2" applyFont="1" applyFill="1" applyBorder="1" applyAlignment="1">
      <alignment horizontal="center"/>
    </xf>
    <xf numFmtId="0" fontId="7" fillId="5" borderId="1" xfId="3" applyFont="1" applyFill="1" applyBorder="1" applyAlignment="1">
      <alignment horizontal="left"/>
    </xf>
    <xf numFmtId="164" fontId="7" fillId="3" borderId="1" xfId="3" applyNumberFormat="1" applyFont="1" applyFill="1" applyBorder="1"/>
    <xf numFmtId="164" fontId="7" fillId="5" borderId="1" xfId="3" applyNumberFormat="1" applyFont="1" applyFill="1" applyBorder="1"/>
    <xf numFmtId="0" fontId="7" fillId="3" borderId="1" xfId="3" applyFont="1" applyFill="1" applyBorder="1" applyAlignment="1">
      <alignment horizontal="left"/>
    </xf>
    <xf numFmtId="164" fontId="7" fillId="8" borderId="1" xfId="3" applyNumberFormat="1" applyFont="1" applyFill="1" applyBorder="1" applyAlignment="1">
      <alignment horizontal="right"/>
    </xf>
    <xf numFmtId="0" fontId="8" fillId="0" borderId="0" xfId="0" applyFont="1"/>
    <xf numFmtId="0" fontId="11" fillId="0" borderId="0" xfId="0" applyFont="1"/>
    <xf numFmtId="0" fontId="12" fillId="0" borderId="0" xfId="0" applyFont="1" applyAlignment="1">
      <alignment horizontal="center"/>
    </xf>
    <xf numFmtId="165" fontId="0" fillId="0" borderId="0" xfId="0" applyNumberFormat="1"/>
    <xf numFmtId="0" fontId="0" fillId="0" borderId="0" xfId="0" applyAlignment="1">
      <alignment horizontal="center"/>
    </xf>
    <xf numFmtId="0" fontId="13" fillId="0" borderId="0" xfId="4"/>
    <xf numFmtId="3" fontId="0" fillId="0" borderId="0" xfId="0" applyNumberFormat="1"/>
    <xf numFmtId="0" fontId="9" fillId="0" borderId="0" xfId="0" applyFont="1" applyAlignment="1">
      <alignment vertical="center"/>
    </xf>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7" fillId="0" borderId="0" xfId="0" applyFont="1"/>
    <xf numFmtId="0" fontId="7" fillId="3" borderId="0" xfId="0" applyFont="1" applyFill="1"/>
    <xf numFmtId="0" fontId="7" fillId="0" borderId="0" xfId="0" applyFont="1" applyAlignment="1">
      <alignment vertical="center"/>
    </xf>
    <xf numFmtId="0" fontId="14" fillId="0" borderId="0" xfId="0" applyFont="1" applyAlignment="1">
      <alignment vertical="center"/>
    </xf>
    <xf numFmtId="0" fontId="7" fillId="3" borderId="0" xfId="0" applyFont="1" applyFill="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6" fillId="3" borderId="0" xfId="0" applyFont="1" applyFill="1" applyAlignment="1">
      <alignment horizontal="center" vertical="center"/>
    </xf>
    <xf numFmtId="0" fontId="7" fillId="0" borderId="1" xfId="0" applyFont="1" applyBorder="1" applyAlignment="1">
      <alignment vertical="center"/>
    </xf>
    <xf numFmtId="2" fontId="7" fillId="15" borderId="1" xfId="1" applyNumberFormat="1" applyFont="1" applyFill="1" applyBorder="1" applyAlignment="1" applyProtection="1">
      <alignment vertical="center"/>
    </xf>
    <xf numFmtId="9" fontId="7" fillId="15" borderId="1" xfId="1" applyFont="1" applyFill="1" applyBorder="1" applyAlignment="1" applyProtection="1">
      <alignment horizontal="center" vertical="center"/>
    </xf>
    <xf numFmtId="2" fontId="7" fillId="3" borderId="0" xfId="1" applyNumberFormat="1" applyFont="1" applyFill="1" applyBorder="1" applyAlignment="1" applyProtection="1">
      <alignment vertical="center"/>
    </xf>
    <xf numFmtId="0" fontId="7" fillId="0" borderId="9" xfId="0" applyFont="1" applyBorder="1" applyAlignment="1">
      <alignment vertical="center"/>
    </xf>
    <xf numFmtId="2" fontId="7" fillId="15" borderId="9" xfId="1" applyNumberFormat="1" applyFont="1" applyFill="1" applyBorder="1" applyAlignment="1" applyProtection="1">
      <alignment vertical="center"/>
    </xf>
    <xf numFmtId="9" fontId="7" fillId="15" borderId="9" xfId="1" applyFont="1" applyFill="1" applyBorder="1" applyAlignment="1" applyProtection="1">
      <alignment horizontal="center" vertical="center"/>
    </xf>
    <xf numFmtId="2" fontId="7" fillId="3" borderId="10" xfId="1" applyNumberFormat="1" applyFont="1" applyFill="1" applyBorder="1" applyAlignment="1" applyProtection="1">
      <alignment vertical="center"/>
    </xf>
    <xf numFmtId="0" fontId="16" fillId="15" borderId="4" xfId="0" applyFont="1" applyFill="1" applyBorder="1" applyAlignment="1">
      <alignment horizontal="left" vertical="center" wrapText="1"/>
    </xf>
    <xf numFmtId="2" fontId="16" fillId="15" borderId="4" xfId="0" applyNumberFormat="1" applyFont="1" applyFill="1" applyBorder="1" applyAlignment="1">
      <alignment vertical="center"/>
    </xf>
    <xf numFmtId="2" fontId="16" fillId="0" borderId="0" xfId="0" applyNumberFormat="1" applyFont="1" applyAlignment="1">
      <alignment vertical="center"/>
    </xf>
    <xf numFmtId="2" fontId="16" fillId="3" borderId="0" xfId="0" applyNumberFormat="1" applyFont="1" applyFill="1" applyAlignment="1">
      <alignment vertical="center"/>
    </xf>
    <xf numFmtId="2" fontId="16" fillId="15" borderId="4" xfId="1" applyNumberFormat="1" applyFont="1" applyFill="1" applyBorder="1" applyAlignment="1" applyProtection="1">
      <alignment vertical="center"/>
    </xf>
    <xf numFmtId="0" fontId="16" fillId="0" borderId="0" xfId="0" applyFont="1" applyAlignment="1">
      <alignment horizontal="right" vertical="center"/>
    </xf>
    <xf numFmtId="9" fontId="16" fillId="15" borderId="11" xfId="1" applyFont="1" applyFill="1" applyBorder="1" applyAlignment="1" applyProtection="1">
      <alignment horizontal="center" vertical="center"/>
    </xf>
    <xf numFmtId="0" fontId="7" fillId="17" borderId="1" xfId="0" applyFont="1" applyFill="1" applyBorder="1" applyAlignment="1">
      <alignment vertical="center"/>
    </xf>
    <xf numFmtId="0" fontId="7" fillId="17" borderId="1" xfId="0" applyFont="1" applyFill="1" applyBorder="1" applyAlignment="1">
      <alignment horizontal="center" vertical="center"/>
    </xf>
    <xf numFmtId="0" fontId="18" fillId="12" borderId="1" xfId="0" applyFont="1" applyFill="1" applyBorder="1" applyAlignment="1" applyProtection="1">
      <alignment horizontal="left" vertical="center"/>
      <protection locked="0"/>
    </xf>
    <xf numFmtId="2" fontId="7" fillId="12" borderId="1" xfId="0" applyNumberFormat="1" applyFont="1" applyFill="1" applyBorder="1" applyAlignment="1" applyProtection="1">
      <alignment vertical="center"/>
      <protection locked="0"/>
    </xf>
    <xf numFmtId="9" fontId="7" fillId="12" borderId="1" xfId="1" applyFont="1" applyFill="1" applyBorder="1" applyAlignment="1" applyProtection="1">
      <alignment horizontal="center" vertical="center"/>
      <protection locked="0"/>
    </xf>
    <xf numFmtId="9" fontId="7" fillId="12" borderId="9" xfId="1" applyFont="1" applyFill="1" applyBorder="1" applyAlignment="1" applyProtection="1">
      <alignment horizontal="center" vertical="center"/>
      <protection locked="0"/>
    </xf>
    <xf numFmtId="0" fontId="16" fillId="19" borderId="1" xfId="0" applyFont="1" applyFill="1" applyBorder="1" applyAlignment="1">
      <alignment horizontal="center" vertical="center" wrapText="1"/>
    </xf>
    <xf numFmtId="2" fontId="16" fillId="19" borderId="4" xfId="0" applyNumberFormat="1" applyFont="1" applyFill="1" applyBorder="1" applyAlignment="1">
      <alignment vertical="center"/>
    </xf>
    <xf numFmtId="0" fontId="7"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left"/>
    </xf>
    <xf numFmtId="2" fontId="16" fillId="0" borderId="0" xfId="0" applyNumberFormat="1" applyFont="1"/>
    <xf numFmtId="0" fontId="7" fillId="0" borderId="0" xfId="0" applyFont="1" applyAlignment="1">
      <alignment horizontal="center" vertical="center"/>
    </xf>
    <xf numFmtId="0" fontId="18" fillId="0" borderId="0" xfId="0" applyFont="1" applyAlignment="1">
      <alignment horizontal="center" vertical="center" wrapText="1"/>
    </xf>
    <xf numFmtId="2" fontId="7" fillId="15" borderId="1" xfId="0" applyNumberFormat="1" applyFont="1" applyFill="1" applyBorder="1" applyAlignment="1">
      <alignment vertical="center"/>
    </xf>
    <xf numFmtId="2" fontId="21" fillId="15" borderId="1" xfId="0" applyNumberFormat="1" applyFont="1" applyFill="1" applyBorder="1" applyAlignment="1">
      <alignment vertical="center"/>
    </xf>
    <xf numFmtId="0" fontId="16" fillId="0" borderId="0" xfId="0" applyFont="1"/>
    <xf numFmtId="0" fontId="7" fillId="0" borderId="1" xfId="0" applyFont="1" applyBorder="1" applyAlignment="1">
      <alignment horizontal="right" vertical="center"/>
    </xf>
    <xf numFmtId="2" fontId="7" fillId="15" borderId="1" xfId="1" applyNumberFormat="1" applyFont="1" applyFill="1" applyBorder="1" applyAlignment="1" applyProtection="1">
      <alignment horizontal="center" vertical="center"/>
    </xf>
    <xf numFmtId="2" fontId="7" fillId="15" borderId="9" xfId="0" applyNumberFormat="1" applyFont="1" applyFill="1" applyBorder="1" applyAlignment="1">
      <alignment vertical="center"/>
    </xf>
    <xf numFmtId="2" fontId="21" fillId="15" borderId="9" xfId="0" applyNumberFormat="1" applyFont="1" applyFill="1" applyBorder="1" applyAlignment="1">
      <alignment vertical="center"/>
    </xf>
    <xf numFmtId="0" fontId="16" fillId="15" borderId="4" xfId="0" applyFont="1" applyFill="1" applyBorder="1" applyAlignment="1">
      <alignment horizontal="left" vertical="center"/>
    </xf>
    <xf numFmtId="2" fontId="16" fillId="15" borderId="12" xfId="0" applyNumberFormat="1" applyFont="1" applyFill="1" applyBorder="1" applyAlignment="1">
      <alignment vertical="center"/>
    </xf>
    <xf numFmtId="2" fontId="16" fillId="15" borderId="11" xfId="1" applyNumberFormat="1" applyFont="1" applyFill="1" applyBorder="1" applyAlignment="1" applyProtection="1">
      <alignment horizontal="center" vertical="center"/>
    </xf>
    <xf numFmtId="0" fontId="7" fillId="17" borderId="1" xfId="0" applyFont="1" applyFill="1" applyBorder="1" applyAlignment="1">
      <alignment horizontal="left" vertical="center"/>
    </xf>
    <xf numFmtId="0" fontId="3" fillId="19" borderId="0" xfId="0" applyFont="1" applyFill="1" applyAlignment="1">
      <alignment vertical="center"/>
    </xf>
    <xf numFmtId="0" fontId="7" fillId="19" borderId="0" xfId="0" applyFont="1" applyFill="1" applyAlignment="1">
      <alignment vertical="center"/>
    </xf>
    <xf numFmtId="0" fontId="16" fillId="19" borderId="1" xfId="0" applyFont="1" applyFill="1" applyBorder="1" applyAlignment="1">
      <alignment horizontal="left" vertical="center"/>
    </xf>
    <xf numFmtId="2" fontId="16" fillId="19" borderId="1" xfId="0" applyNumberFormat="1" applyFont="1" applyFill="1" applyBorder="1" applyAlignment="1">
      <alignment vertical="center"/>
    </xf>
    <xf numFmtId="0" fontId="7" fillId="18" borderId="1" xfId="0" applyFont="1" applyFill="1" applyBorder="1" applyAlignment="1" applyProtection="1">
      <alignment vertical="center"/>
      <protection locked="0"/>
    </xf>
    <xf numFmtId="2" fontId="7" fillId="18" borderId="1" xfId="0" applyNumberFormat="1" applyFont="1" applyFill="1" applyBorder="1" applyAlignment="1" applyProtection="1">
      <alignment vertical="center"/>
      <protection locked="0"/>
    </xf>
    <xf numFmtId="0" fontId="18" fillId="18" borderId="1" xfId="0" applyFont="1" applyFill="1" applyBorder="1" applyAlignment="1" applyProtection="1">
      <alignment vertical="center"/>
      <protection locked="0"/>
    </xf>
    <xf numFmtId="0" fontId="7" fillId="18" borderId="9" xfId="0" applyFont="1" applyFill="1" applyBorder="1" applyAlignment="1" applyProtection="1">
      <alignment vertical="center"/>
      <protection locked="0"/>
    </xf>
    <xf numFmtId="2" fontId="7" fillId="18" borderId="9" xfId="0" applyNumberFormat="1" applyFont="1" applyFill="1" applyBorder="1" applyAlignment="1" applyProtection="1">
      <alignment vertical="center"/>
      <protection locked="0"/>
    </xf>
    <xf numFmtId="0" fontId="18" fillId="18" borderId="9" xfId="0" applyFont="1" applyFill="1" applyBorder="1" applyAlignment="1" applyProtection="1">
      <alignment vertical="center"/>
      <protection locked="0"/>
    </xf>
    <xf numFmtId="0" fontId="3" fillId="16" borderId="0" xfId="0" applyFont="1" applyFill="1" applyAlignment="1">
      <alignment vertical="center"/>
    </xf>
    <xf numFmtId="0" fontId="7" fillId="16" borderId="0" xfId="0" applyFont="1" applyFill="1" applyAlignment="1">
      <alignment vertical="center"/>
    </xf>
    <xf numFmtId="0" fontId="7" fillId="0" borderId="8" xfId="0" applyFont="1" applyBorder="1"/>
    <xf numFmtId="0" fontId="3" fillId="16" borderId="0" xfId="0" applyFont="1" applyFill="1"/>
    <xf numFmtId="0" fontId="7" fillId="16" borderId="0" xfId="0" applyFont="1" applyFill="1"/>
    <xf numFmtId="0" fontId="16" fillId="0" borderId="1" xfId="0" applyFont="1" applyBorder="1" applyAlignment="1">
      <alignment vertical="center" wrapText="1"/>
    </xf>
    <xf numFmtId="0" fontId="7" fillId="0" borderId="13" xfId="0" applyFont="1" applyBorder="1"/>
    <xf numFmtId="0" fontId="7" fillId="18" borderId="1" xfId="0" applyFont="1" applyFill="1" applyBorder="1" applyProtection="1">
      <protection locked="0"/>
    </xf>
    <xf numFmtId="0" fontId="22" fillId="0" borderId="0" xfId="0" applyFont="1"/>
    <xf numFmtId="0" fontId="7" fillId="0" borderId="1" xfId="0" applyFont="1" applyBorder="1" applyAlignment="1">
      <alignment horizontal="center" vertical="center"/>
    </xf>
    <xf numFmtId="0" fontId="23" fillId="0" borderId="0" xfId="0" applyFont="1"/>
    <xf numFmtId="0" fontId="7" fillId="16" borderId="0" xfId="0" applyFont="1" applyFill="1" applyAlignment="1">
      <alignment horizontal="right" vertical="center"/>
    </xf>
    <xf numFmtId="0" fontId="7" fillId="0" borderId="0" xfId="0" applyFont="1" applyAlignment="1">
      <alignment horizontal="right"/>
    </xf>
    <xf numFmtId="0" fontId="16" fillId="0" borderId="14" xfId="0" applyFont="1" applyBorder="1" applyAlignment="1">
      <alignment horizontal="right" vertical="center" wrapText="1"/>
    </xf>
    <xf numFmtId="0" fontId="18" fillId="0" borderId="1" xfId="0" applyFont="1" applyBorder="1" applyAlignment="1">
      <alignment horizontal="right" vertical="center"/>
    </xf>
    <xf numFmtId="0" fontId="0" fillId="18" borderId="1" xfId="0" applyFill="1" applyBorder="1" applyAlignment="1" applyProtection="1">
      <alignment horizontal="right"/>
      <protection locked="0"/>
    </xf>
    <xf numFmtId="0" fontId="7" fillId="0" borderId="1" xfId="0" applyFont="1" applyBorder="1" applyAlignment="1">
      <alignment horizontal="right"/>
    </xf>
    <xf numFmtId="1" fontId="7" fillId="0" borderId="1" xfId="0" applyNumberFormat="1" applyFont="1" applyBorder="1"/>
    <xf numFmtId="0" fontId="24" fillId="0" borderId="0" xfId="0" applyFont="1" applyAlignment="1">
      <alignment horizontal="right"/>
    </xf>
    <xf numFmtId="2" fontId="24" fillId="0" borderId="0" xfId="0" applyNumberFormat="1" applyFont="1"/>
    <xf numFmtId="0" fontId="23" fillId="12" borderId="0" xfId="0" applyFont="1" applyFill="1" applyAlignment="1" applyProtection="1">
      <alignment horizontal="left" vertical="top"/>
      <protection locked="0"/>
    </xf>
    <xf numFmtId="0" fontId="0" fillId="18" borderId="0" xfId="0" applyFill="1" applyAlignment="1" applyProtection="1">
      <alignment horizontal="left" vertical="top"/>
      <protection locked="0"/>
    </xf>
    <xf numFmtId="0" fontId="3" fillId="16" borderId="0" xfId="0" applyFont="1" applyFill="1" applyAlignment="1">
      <alignment horizontal="left" vertical="center"/>
    </xf>
    <xf numFmtId="0" fontId="15" fillId="20" borderId="3" xfId="0" applyFont="1" applyFill="1" applyBorder="1" applyAlignment="1">
      <alignment horizontal="center" vertical="center"/>
    </xf>
    <xf numFmtId="0" fontId="7" fillId="17" borderId="1" xfId="0" applyFont="1" applyFill="1" applyBorder="1" applyAlignment="1">
      <alignment horizontal="center" vertical="center"/>
    </xf>
    <xf numFmtId="0" fontId="7" fillId="17" borderId="1" xfId="0" applyFont="1" applyFill="1" applyBorder="1" applyAlignment="1">
      <alignment horizontal="center" vertical="center" wrapText="1"/>
    </xf>
    <xf numFmtId="0" fontId="4" fillId="0" borderId="0" xfId="2" applyFont="1" applyAlignment="1">
      <alignment horizontal="left" vertical="top" wrapText="1"/>
    </xf>
    <xf numFmtId="0" fontId="12" fillId="0" borderId="0" xfId="0" applyFont="1" applyAlignment="1">
      <alignment horizontal="center"/>
    </xf>
    <xf numFmtId="0" fontId="0" fillId="0" borderId="0" xfId="0"/>
    <xf numFmtId="0" fontId="10" fillId="0" borderId="0" xfId="0" applyFont="1"/>
    <xf numFmtId="0" fontId="8" fillId="0" borderId="0" xfId="0" applyFont="1"/>
    <xf numFmtId="0" fontId="0" fillId="0" borderId="0" xfId="0" applyAlignment="1">
      <alignment vertical="top" wrapText="1"/>
    </xf>
  </cellXfs>
  <cellStyles count="5">
    <cellStyle name="Hyperlink" xfId="4" builtinId="8"/>
    <cellStyle name="Procent" xfId="1" builtinId="5"/>
    <cellStyle name="Standaard" xfId="0" builtinId="0"/>
    <cellStyle name="Standaard 2 2" xfId="3" xr:uid="{C52C4FB9-AEFA-BE4A-8791-C077C790820F}"/>
    <cellStyle name="Standaard 6" xfId="2" xr:uid="{FAEC7E4B-A5B4-0E48-B850-7ED8629F9FAE}"/>
  </cellStyles>
  <dxfs count="0"/>
  <tableStyles count="0" defaultTableStyle="TableStyleMedium2" defaultPivotStyle="PivotStyleLight16"/>
  <colors>
    <mruColors>
      <color rgb="FFE7ED2D"/>
      <color rgb="FFF0EF2E"/>
      <color rgb="FF5EE82B"/>
      <color rgb="FFA1E02A"/>
      <color rgb="FFF8D528"/>
      <color rgb="FFFE8817"/>
      <color rgb="FFFD4008"/>
      <color rgb="FFF227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714375</xdr:colOff>
      <xdr:row>4</xdr:row>
      <xdr:rowOff>625475</xdr:rowOff>
    </xdr:from>
    <xdr:to>
      <xdr:col>18</xdr:col>
      <xdr:colOff>511175</xdr:colOff>
      <xdr:row>30</xdr:row>
      <xdr:rowOff>196302</xdr:rowOff>
    </xdr:to>
    <xdr:pic>
      <xdr:nvPicPr>
        <xdr:cNvPr id="2" name="Picture 1">
          <a:extLst>
            <a:ext uri="{FF2B5EF4-FFF2-40B4-BE49-F238E27FC236}">
              <a16:creationId xmlns:a16="http://schemas.microsoft.com/office/drawing/2014/main" id="{2D5BF60E-BA1D-0C4F-865C-5B3BECA27F54}"/>
            </a:ext>
          </a:extLst>
        </xdr:cNvPr>
        <xdr:cNvPicPr>
          <a:picLocks noChangeAspect="1"/>
        </xdr:cNvPicPr>
      </xdr:nvPicPr>
      <xdr:blipFill>
        <a:blip xmlns:r="http://schemas.openxmlformats.org/officeDocument/2006/relationships" r:embed="rId1"/>
        <a:stretch>
          <a:fillRect/>
        </a:stretch>
      </xdr:blipFill>
      <xdr:spPr>
        <a:xfrm>
          <a:off x="6302375" y="2619375"/>
          <a:ext cx="12179300" cy="5412827"/>
        </a:xfrm>
        <a:prstGeom prst="rect">
          <a:avLst/>
        </a:prstGeom>
      </xdr:spPr>
    </xdr:pic>
    <xdr:clientData/>
  </xdr:twoCellAnchor>
  <xdr:twoCellAnchor editAs="oneCell">
    <xdr:from>
      <xdr:col>3</xdr:col>
      <xdr:colOff>781050</xdr:colOff>
      <xdr:row>37</xdr:row>
      <xdr:rowOff>19049</xdr:rowOff>
    </xdr:from>
    <xdr:to>
      <xdr:col>18</xdr:col>
      <xdr:colOff>434975</xdr:colOff>
      <xdr:row>61</xdr:row>
      <xdr:rowOff>47537</xdr:rowOff>
    </xdr:to>
    <xdr:pic>
      <xdr:nvPicPr>
        <xdr:cNvPr id="3" name="Picture 2">
          <a:extLst>
            <a:ext uri="{FF2B5EF4-FFF2-40B4-BE49-F238E27FC236}">
              <a16:creationId xmlns:a16="http://schemas.microsoft.com/office/drawing/2014/main" id="{F9705449-EEFA-B94C-8669-ED123868BC24}"/>
            </a:ext>
          </a:extLst>
        </xdr:cNvPr>
        <xdr:cNvPicPr>
          <a:picLocks noChangeAspect="1"/>
        </xdr:cNvPicPr>
      </xdr:nvPicPr>
      <xdr:blipFill>
        <a:blip xmlns:r="http://schemas.openxmlformats.org/officeDocument/2006/relationships" r:embed="rId2"/>
        <a:stretch>
          <a:fillRect/>
        </a:stretch>
      </xdr:blipFill>
      <xdr:spPr>
        <a:xfrm>
          <a:off x="6369050" y="9277349"/>
          <a:ext cx="12036425" cy="5464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286000" cy="769697"/>
    <xdr:pic>
      <xdr:nvPicPr>
        <xdr:cNvPr id="2" name="Image 1" descr="Picture">
          <a:extLst>
            <a:ext uri="{FF2B5EF4-FFF2-40B4-BE49-F238E27FC236}">
              <a16:creationId xmlns:a16="http://schemas.microsoft.com/office/drawing/2014/main" id="{0637ADF4-F5F6-DC4E-97EB-A9FF0C31103A}"/>
            </a:ext>
          </a:extLst>
        </xdr:cNvPr>
        <xdr:cNvPicPr/>
      </xdr:nvPicPr>
      <xdr:blipFill>
        <a:blip xmlns:r="http://schemas.openxmlformats.org/officeDocument/2006/relationships" r:embed="rId1" cstate="print"/>
        <a:stretch>
          <a:fillRect/>
        </a:stretch>
      </xdr:blipFill>
      <xdr:spPr>
        <a:xfrm>
          <a:off x="0" y="0"/>
          <a:ext cx="2286000" cy="769697"/>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2657-AFC7-FA4A-887D-3F7287EB3931}">
  <sheetPr>
    <pageSetUpPr fitToPage="1"/>
  </sheetPr>
  <dimension ref="A1:L44"/>
  <sheetViews>
    <sheetView tabSelected="1" workbookViewId="0">
      <selection activeCell="C16" sqref="C16:L19"/>
    </sheetView>
  </sheetViews>
  <sheetFormatPr baseColWidth="10" defaultRowHeight="16" x14ac:dyDescent="0.2"/>
  <sheetData>
    <row r="1" spans="1:12" ht="18" x14ac:dyDescent="0.2">
      <c r="A1" s="120" t="s">
        <v>229</v>
      </c>
      <c r="B1" s="120"/>
      <c r="C1" s="120"/>
      <c r="D1" s="120"/>
      <c r="E1" s="120"/>
      <c r="F1" s="120"/>
      <c r="G1" s="120"/>
      <c r="H1" s="120"/>
      <c r="I1" s="120"/>
      <c r="J1" s="120"/>
      <c r="K1" s="120"/>
    </row>
    <row r="2" spans="1:12" ht="18" x14ac:dyDescent="0.2">
      <c r="A2" s="120"/>
      <c r="B2" s="120"/>
      <c r="C2" s="120"/>
      <c r="D2" s="120"/>
      <c r="E2" s="120"/>
      <c r="F2" s="120"/>
      <c r="G2" s="120"/>
      <c r="H2" s="120"/>
      <c r="I2" s="120"/>
      <c r="J2" s="120"/>
      <c r="K2" s="120"/>
    </row>
    <row r="3" spans="1:12" ht="18" x14ac:dyDescent="0.2">
      <c r="A3" s="120" t="s">
        <v>230</v>
      </c>
      <c r="B3" s="120"/>
      <c r="C3" s="120"/>
      <c r="D3" s="120"/>
      <c r="E3" s="120"/>
      <c r="F3" s="120"/>
      <c r="G3" s="120"/>
      <c r="H3" s="120"/>
      <c r="I3" s="120"/>
      <c r="J3" s="120"/>
      <c r="K3" s="120"/>
    </row>
    <row r="4" spans="1:12" ht="18" x14ac:dyDescent="0.2">
      <c r="A4" s="120" t="s">
        <v>233</v>
      </c>
      <c r="B4" s="120"/>
      <c r="C4" s="120"/>
      <c r="D4" s="120"/>
      <c r="E4" s="120"/>
      <c r="F4" s="120"/>
      <c r="G4" s="120"/>
      <c r="H4" s="120"/>
      <c r="I4" s="120"/>
      <c r="J4" s="120"/>
      <c r="K4" s="120"/>
    </row>
    <row r="5" spans="1:12" ht="18" x14ac:dyDescent="0.2">
      <c r="B5" s="120"/>
      <c r="C5" s="120"/>
      <c r="D5" s="120"/>
      <c r="E5" s="120"/>
      <c r="F5" s="120"/>
      <c r="G5" s="120"/>
      <c r="H5" s="120"/>
      <c r="I5" s="120"/>
      <c r="J5" s="120"/>
      <c r="K5" s="120"/>
    </row>
    <row r="6" spans="1:12" ht="18" x14ac:dyDescent="0.2">
      <c r="A6" s="120"/>
      <c r="B6" s="120"/>
      <c r="C6" s="120"/>
      <c r="D6" s="120"/>
      <c r="E6" s="120"/>
      <c r="F6" s="120"/>
      <c r="G6" s="120"/>
      <c r="H6" s="120"/>
      <c r="I6" s="120"/>
      <c r="J6" s="120"/>
      <c r="K6" s="120"/>
    </row>
    <row r="7" spans="1:12" ht="18" x14ac:dyDescent="0.2">
      <c r="A7" s="120" t="s">
        <v>232</v>
      </c>
      <c r="B7" s="120"/>
      <c r="C7" s="120"/>
      <c r="D7" s="120"/>
      <c r="E7" s="120"/>
      <c r="F7" s="120"/>
      <c r="G7" s="120"/>
      <c r="H7" s="120"/>
      <c r="I7" s="120"/>
      <c r="J7" s="120"/>
      <c r="K7" s="120"/>
    </row>
    <row r="8" spans="1:12" ht="18" x14ac:dyDescent="0.2">
      <c r="A8" s="120"/>
      <c r="B8" s="120"/>
      <c r="C8" s="120"/>
      <c r="D8" s="120"/>
      <c r="E8" s="120"/>
      <c r="F8" s="120"/>
      <c r="G8" s="120"/>
      <c r="H8" s="120"/>
      <c r="I8" s="120"/>
      <c r="J8" s="120"/>
      <c r="K8" s="120"/>
    </row>
    <row r="9" spans="1:12" ht="18" x14ac:dyDescent="0.2">
      <c r="A9" s="120"/>
      <c r="B9" s="120"/>
      <c r="C9" s="120"/>
      <c r="D9" s="120"/>
      <c r="E9" s="120"/>
      <c r="F9" s="120"/>
      <c r="G9" s="120"/>
      <c r="H9" s="120"/>
      <c r="I9" s="120"/>
      <c r="J9" s="120"/>
      <c r="K9" s="120"/>
    </row>
    <row r="10" spans="1:12" ht="18" x14ac:dyDescent="0.2">
      <c r="A10" s="120" t="s">
        <v>237</v>
      </c>
      <c r="B10" s="120"/>
      <c r="C10" s="120"/>
      <c r="D10" s="120"/>
      <c r="E10" s="120"/>
      <c r="F10" s="120"/>
      <c r="G10" s="120"/>
      <c r="H10" s="120"/>
      <c r="I10" s="120"/>
      <c r="J10" s="120"/>
      <c r="K10" s="120"/>
    </row>
    <row r="11" spans="1:12" ht="18" x14ac:dyDescent="0.2">
      <c r="A11" s="120" t="s">
        <v>234</v>
      </c>
      <c r="B11" s="120"/>
      <c r="C11" s="120"/>
      <c r="D11" s="120"/>
      <c r="E11" s="120"/>
      <c r="F11" s="120"/>
      <c r="G11" s="120"/>
      <c r="H11" s="120"/>
      <c r="I11" s="120"/>
      <c r="J11" s="120"/>
      <c r="K11" s="120"/>
    </row>
    <row r="12" spans="1:12" ht="18" x14ac:dyDescent="0.2">
      <c r="A12" s="120"/>
      <c r="B12" s="120"/>
      <c r="C12" s="120"/>
      <c r="D12" s="120"/>
      <c r="E12" s="120"/>
      <c r="F12" s="120"/>
      <c r="G12" s="120"/>
      <c r="H12" s="120"/>
      <c r="I12" s="120"/>
      <c r="J12" s="120"/>
      <c r="K12" s="120"/>
    </row>
    <row r="13" spans="1:12" ht="18" x14ac:dyDescent="0.2">
      <c r="A13" s="120"/>
      <c r="B13" s="120"/>
      <c r="C13" s="120"/>
      <c r="D13" s="120"/>
      <c r="E13" s="120"/>
      <c r="F13" s="120"/>
      <c r="G13" s="120"/>
      <c r="H13" s="120"/>
      <c r="I13" s="120"/>
      <c r="J13" s="120"/>
      <c r="K13" s="120"/>
    </row>
    <row r="14" spans="1:12" ht="18" x14ac:dyDescent="0.2">
      <c r="A14" s="120"/>
      <c r="B14" s="120"/>
      <c r="C14" s="120"/>
      <c r="D14" s="120"/>
      <c r="E14" s="120"/>
      <c r="F14" s="120"/>
      <c r="G14" s="120"/>
      <c r="H14" s="120"/>
      <c r="I14" s="120"/>
      <c r="J14" s="120"/>
      <c r="K14" s="120"/>
    </row>
    <row r="15" spans="1:12" ht="18" x14ac:dyDescent="0.2">
      <c r="A15" s="120"/>
      <c r="B15" s="120"/>
      <c r="C15" s="120"/>
      <c r="D15" s="120"/>
      <c r="E15" s="120"/>
      <c r="F15" s="120"/>
      <c r="G15" s="120"/>
      <c r="H15" s="120"/>
      <c r="I15" s="120"/>
      <c r="J15" s="120"/>
      <c r="K15" s="120"/>
    </row>
    <row r="16" spans="1:12" ht="18" x14ac:dyDescent="0.2">
      <c r="A16" s="120" t="s">
        <v>235</v>
      </c>
      <c r="B16" s="120"/>
      <c r="C16" s="130"/>
      <c r="D16" s="130"/>
      <c r="E16" s="130"/>
      <c r="F16" s="130"/>
      <c r="G16" s="130"/>
      <c r="H16" s="130"/>
      <c r="I16" s="130"/>
      <c r="J16" s="130"/>
      <c r="K16" s="130"/>
      <c r="L16" s="130"/>
    </row>
    <row r="17" spans="1:12" ht="18" x14ac:dyDescent="0.2">
      <c r="A17" s="120"/>
      <c r="B17" s="120"/>
      <c r="C17" s="130"/>
      <c r="D17" s="130"/>
      <c r="E17" s="130"/>
      <c r="F17" s="130"/>
      <c r="G17" s="130"/>
      <c r="H17" s="130"/>
      <c r="I17" s="130"/>
      <c r="J17" s="130"/>
      <c r="K17" s="130"/>
      <c r="L17" s="130"/>
    </row>
    <row r="18" spans="1:12" ht="18" x14ac:dyDescent="0.2">
      <c r="A18" s="120"/>
      <c r="B18" s="120"/>
      <c r="C18" s="130"/>
      <c r="D18" s="130"/>
      <c r="E18" s="130"/>
      <c r="F18" s="130"/>
      <c r="G18" s="130"/>
      <c r="H18" s="130"/>
      <c r="I18" s="130"/>
      <c r="J18" s="130"/>
      <c r="K18" s="130"/>
      <c r="L18" s="130"/>
    </row>
    <row r="19" spans="1:12" ht="18" x14ac:dyDescent="0.2">
      <c r="A19" s="120"/>
      <c r="B19" s="120"/>
      <c r="C19" s="130"/>
      <c r="D19" s="130"/>
      <c r="E19" s="130"/>
      <c r="F19" s="130"/>
      <c r="G19" s="130"/>
      <c r="H19" s="130"/>
      <c r="I19" s="130"/>
      <c r="J19" s="130"/>
      <c r="K19" s="130"/>
      <c r="L19" s="130"/>
    </row>
    <row r="20" spans="1:12" ht="18" x14ac:dyDescent="0.2">
      <c r="A20" s="120"/>
      <c r="B20" s="120"/>
      <c r="C20" s="120"/>
      <c r="D20" s="120"/>
      <c r="E20" s="120"/>
      <c r="F20" s="120"/>
      <c r="G20" s="120"/>
      <c r="H20" s="120"/>
      <c r="I20" s="120"/>
      <c r="J20" s="120"/>
      <c r="K20" s="120"/>
    </row>
    <row r="21" spans="1:12" ht="18" x14ac:dyDescent="0.2">
      <c r="A21" s="120"/>
      <c r="B21" s="120"/>
      <c r="C21" s="120"/>
      <c r="D21" s="120"/>
      <c r="E21" s="120"/>
      <c r="F21" s="120"/>
      <c r="G21" s="120"/>
      <c r="H21" s="120"/>
      <c r="I21" s="120"/>
      <c r="J21" s="120"/>
      <c r="K21" s="120"/>
    </row>
    <row r="22" spans="1:12" ht="18" x14ac:dyDescent="0.2">
      <c r="A22" s="120"/>
      <c r="B22" s="120"/>
      <c r="C22" s="120"/>
      <c r="D22" s="120"/>
      <c r="E22" s="120"/>
      <c r="F22" s="120"/>
      <c r="G22" s="120"/>
      <c r="H22" s="120"/>
      <c r="I22" s="120"/>
      <c r="J22" s="120"/>
      <c r="K22" s="120"/>
    </row>
    <row r="23" spans="1:12" ht="18" x14ac:dyDescent="0.2">
      <c r="A23" s="120"/>
      <c r="B23" s="120"/>
      <c r="C23" s="120"/>
      <c r="D23" s="120"/>
      <c r="E23" s="120"/>
      <c r="F23" s="120"/>
      <c r="G23" s="120"/>
      <c r="H23" s="120"/>
      <c r="I23" s="120"/>
      <c r="J23" s="120"/>
      <c r="K23" s="120"/>
    </row>
    <row r="24" spans="1:12" ht="18" x14ac:dyDescent="0.2">
      <c r="A24" s="120"/>
      <c r="B24" s="120"/>
      <c r="C24" s="120"/>
      <c r="D24" s="120"/>
      <c r="E24" s="120"/>
      <c r="F24" s="120"/>
      <c r="G24" s="120"/>
      <c r="H24" s="120"/>
      <c r="I24" s="120"/>
      <c r="J24" s="120"/>
      <c r="K24" s="120"/>
    </row>
    <row r="25" spans="1:12" ht="18" x14ac:dyDescent="0.2">
      <c r="A25" s="120"/>
      <c r="B25" s="120"/>
      <c r="C25" s="120"/>
      <c r="D25" s="120"/>
      <c r="E25" s="120"/>
      <c r="F25" s="120"/>
      <c r="G25" s="120"/>
      <c r="H25" s="120"/>
      <c r="I25" s="120"/>
      <c r="J25" s="120"/>
      <c r="K25" s="120"/>
    </row>
    <row r="26" spans="1:12" ht="18" x14ac:dyDescent="0.2">
      <c r="A26" s="120"/>
      <c r="B26" s="120"/>
      <c r="C26" s="120"/>
      <c r="D26" s="120"/>
      <c r="E26" s="120"/>
      <c r="F26" s="120"/>
      <c r="G26" s="120"/>
      <c r="H26" s="120"/>
      <c r="I26" s="120"/>
      <c r="J26" s="120"/>
      <c r="K26" s="120"/>
    </row>
    <row r="27" spans="1:12" ht="18" x14ac:dyDescent="0.2">
      <c r="A27" s="120"/>
      <c r="B27" s="120"/>
      <c r="C27" s="120"/>
      <c r="D27" s="120"/>
      <c r="E27" s="120"/>
      <c r="F27" s="120"/>
      <c r="G27" s="120"/>
      <c r="H27" s="120"/>
      <c r="I27" s="120"/>
      <c r="J27" s="120"/>
      <c r="K27" s="120"/>
    </row>
    <row r="28" spans="1:12" ht="18" x14ac:dyDescent="0.2">
      <c r="A28" s="120"/>
      <c r="B28" s="120"/>
      <c r="C28" s="120"/>
      <c r="D28" s="120"/>
      <c r="E28" s="120"/>
      <c r="F28" s="120"/>
      <c r="G28" s="120"/>
      <c r="H28" s="120"/>
      <c r="I28" s="120"/>
      <c r="J28" s="120"/>
      <c r="K28" s="120"/>
    </row>
    <row r="29" spans="1:12" ht="18" x14ac:dyDescent="0.2">
      <c r="A29" s="120"/>
      <c r="B29" s="120"/>
      <c r="C29" s="120"/>
      <c r="D29" s="120"/>
      <c r="E29" s="120"/>
      <c r="F29" s="120"/>
      <c r="G29" s="120"/>
      <c r="H29" s="120"/>
      <c r="I29" s="120"/>
      <c r="J29" s="120"/>
      <c r="K29" s="120"/>
    </row>
    <row r="30" spans="1:12" ht="18" x14ac:dyDescent="0.2">
      <c r="A30" s="120"/>
      <c r="B30" s="120"/>
      <c r="C30" s="120"/>
      <c r="D30" s="120"/>
      <c r="E30" s="120"/>
      <c r="F30" s="120"/>
      <c r="G30" s="120"/>
      <c r="H30" s="120"/>
      <c r="I30" s="120"/>
      <c r="J30" s="120"/>
      <c r="K30" s="120"/>
    </row>
    <row r="31" spans="1:12" ht="18" x14ac:dyDescent="0.2">
      <c r="A31" s="120"/>
      <c r="B31" s="120"/>
      <c r="C31" s="120"/>
      <c r="D31" s="120"/>
      <c r="E31" s="120"/>
      <c r="F31" s="120"/>
      <c r="G31" s="120"/>
      <c r="H31" s="120"/>
      <c r="I31" s="120"/>
      <c r="J31" s="120"/>
      <c r="K31" s="120"/>
    </row>
    <row r="32" spans="1:12" ht="18" x14ac:dyDescent="0.2">
      <c r="A32" s="120"/>
      <c r="B32" s="120"/>
      <c r="C32" s="120"/>
      <c r="D32" s="120"/>
      <c r="E32" s="120"/>
      <c r="F32" s="120"/>
      <c r="G32" s="120"/>
      <c r="H32" s="120"/>
      <c r="I32" s="120"/>
      <c r="J32" s="120"/>
      <c r="K32" s="120"/>
    </row>
    <row r="33" spans="1:11" ht="18" x14ac:dyDescent="0.2">
      <c r="A33" s="120"/>
      <c r="B33" s="120"/>
      <c r="C33" s="120"/>
      <c r="D33" s="120"/>
      <c r="E33" s="120"/>
      <c r="F33" s="120"/>
      <c r="G33" s="120"/>
      <c r="H33" s="120"/>
      <c r="I33" s="120"/>
      <c r="J33" s="120"/>
      <c r="K33" s="120"/>
    </row>
    <row r="34" spans="1:11" ht="18" x14ac:dyDescent="0.2">
      <c r="A34" s="120"/>
      <c r="B34" s="120"/>
      <c r="C34" s="120"/>
      <c r="D34" s="120"/>
      <c r="E34" s="120"/>
      <c r="F34" s="120"/>
      <c r="G34" s="120"/>
      <c r="H34" s="120"/>
      <c r="I34" s="120"/>
      <c r="J34" s="120"/>
      <c r="K34" s="120"/>
    </row>
    <row r="35" spans="1:11" ht="18" x14ac:dyDescent="0.2">
      <c r="A35" s="120"/>
      <c r="B35" s="120"/>
      <c r="C35" s="120"/>
      <c r="D35" s="120"/>
      <c r="E35" s="120"/>
      <c r="F35" s="120"/>
      <c r="G35" s="120"/>
      <c r="H35" s="120"/>
      <c r="I35" s="120"/>
      <c r="J35" s="120"/>
      <c r="K35" s="120"/>
    </row>
    <row r="36" spans="1:11" ht="18" x14ac:dyDescent="0.2">
      <c r="A36" s="120"/>
      <c r="B36" s="120"/>
      <c r="C36" s="120"/>
      <c r="D36" s="120"/>
      <c r="E36" s="120"/>
      <c r="F36" s="120"/>
      <c r="G36" s="120"/>
      <c r="H36" s="120"/>
      <c r="I36" s="120"/>
      <c r="J36" s="120"/>
      <c r="K36" s="120"/>
    </row>
    <row r="37" spans="1:11" ht="18" x14ac:dyDescent="0.2">
      <c r="A37" s="120"/>
      <c r="B37" s="120"/>
      <c r="C37" s="120"/>
      <c r="D37" s="120"/>
      <c r="E37" s="120"/>
      <c r="F37" s="120"/>
      <c r="G37" s="120"/>
      <c r="H37" s="120"/>
      <c r="I37" s="120"/>
      <c r="J37" s="120"/>
      <c r="K37" s="120"/>
    </row>
    <row r="38" spans="1:11" ht="18" x14ac:dyDescent="0.2">
      <c r="A38" s="120"/>
      <c r="B38" s="120"/>
      <c r="C38" s="120"/>
      <c r="D38" s="120"/>
      <c r="E38" s="120"/>
      <c r="F38" s="120"/>
      <c r="G38" s="120"/>
      <c r="H38" s="120"/>
      <c r="I38" s="120"/>
      <c r="J38" s="120"/>
      <c r="K38" s="120"/>
    </row>
    <row r="39" spans="1:11" ht="18" x14ac:dyDescent="0.2">
      <c r="A39" s="120"/>
      <c r="B39" s="120"/>
      <c r="C39" s="120"/>
      <c r="D39" s="120"/>
      <c r="E39" s="120"/>
      <c r="F39" s="120"/>
      <c r="G39" s="120"/>
      <c r="H39" s="120"/>
      <c r="I39" s="120"/>
      <c r="J39" s="120"/>
      <c r="K39" s="120"/>
    </row>
    <row r="40" spans="1:11" ht="18" x14ac:dyDescent="0.2">
      <c r="A40" s="120"/>
      <c r="B40" s="120"/>
      <c r="C40" s="120"/>
      <c r="D40" s="120"/>
      <c r="E40" s="120"/>
      <c r="F40" s="120"/>
      <c r="G40" s="120"/>
      <c r="H40" s="120"/>
      <c r="I40" s="120"/>
      <c r="J40" s="120"/>
      <c r="K40" s="120"/>
    </row>
    <row r="41" spans="1:11" ht="18" x14ac:dyDescent="0.2">
      <c r="A41" s="120"/>
      <c r="B41" s="120"/>
      <c r="C41" s="120"/>
      <c r="D41" s="120"/>
      <c r="E41" s="120"/>
      <c r="F41" s="120"/>
      <c r="G41" s="120"/>
      <c r="H41" s="120"/>
      <c r="I41" s="120"/>
      <c r="J41" s="120"/>
      <c r="K41" s="120"/>
    </row>
    <row r="42" spans="1:11" ht="18" x14ac:dyDescent="0.2">
      <c r="A42" s="120"/>
      <c r="B42" s="120"/>
      <c r="C42" s="120"/>
      <c r="D42" s="120"/>
      <c r="E42" s="120"/>
      <c r="F42" s="120"/>
      <c r="G42" s="120"/>
      <c r="H42" s="120"/>
      <c r="I42" s="120"/>
      <c r="J42" s="120"/>
      <c r="K42" s="120"/>
    </row>
    <row r="43" spans="1:11" ht="18" x14ac:dyDescent="0.2">
      <c r="A43" s="120"/>
      <c r="B43" s="120"/>
      <c r="C43" s="120"/>
      <c r="D43" s="120"/>
      <c r="E43" s="120"/>
      <c r="F43" s="120"/>
      <c r="G43" s="120"/>
      <c r="H43" s="120"/>
      <c r="I43" s="120"/>
      <c r="J43" s="120"/>
      <c r="K43" s="120"/>
    </row>
    <row r="44" spans="1:11" ht="18" x14ac:dyDescent="0.2">
      <c r="A44" s="120"/>
      <c r="B44" s="120"/>
      <c r="C44" s="120"/>
      <c r="D44" s="120"/>
      <c r="E44" s="120"/>
      <c r="F44" s="120"/>
      <c r="G44" s="120"/>
      <c r="H44" s="120"/>
      <c r="I44" s="120"/>
      <c r="J44" s="120"/>
      <c r="K44" s="120"/>
    </row>
  </sheetData>
  <sheetProtection algorithmName="SHA-512" hashValue="x20Jwd1sp/3Ci4DaH50YwKAc2d3yqxI9+BHaSEGmx7c+/JZnTzKUQr8GuXjdrCK+FESbyovSbca7fkeGtks4DA==" saltValue="DI4YnK8fQbtPmHTtRFDayQ==" spinCount="100000" sheet="1" objects="1" scenarios="1"/>
  <mergeCells count="1">
    <mergeCell ref="C16:L19"/>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CA42-24C4-3E43-9A5C-6B672D7BEBF9}">
  <sheetPr>
    <tabColor rgb="FFE7ED2D"/>
  </sheetPr>
  <dimension ref="B1:F33"/>
  <sheetViews>
    <sheetView workbookViewId="0">
      <selection activeCell="B4" sqref="B4"/>
    </sheetView>
  </sheetViews>
  <sheetFormatPr baseColWidth="10" defaultRowHeight="16" x14ac:dyDescent="0.2"/>
  <cols>
    <col min="1" max="1" width="3.1640625" customWidth="1"/>
    <col min="2" max="3" width="25" customWidth="1"/>
    <col min="4" max="4" width="13.1640625" customWidth="1"/>
    <col min="5" max="5" width="5" customWidth="1"/>
    <col min="6" max="6" width="72.1640625" customWidth="1"/>
  </cols>
  <sheetData>
    <row r="1" spans="2:6" ht="18" x14ac:dyDescent="0.2">
      <c r="B1" s="110" t="s">
        <v>210</v>
      </c>
      <c r="C1" s="121"/>
      <c r="D1" s="111"/>
      <c r="E1" s="111"/>
      <c r="F1" s="46"/>
    </row>
    <row r="2" spans="2:6" x14ac:dyDescent="0.2">
      <c r="B2" s="49" t="s">
        <v>214</v>
      </c>
      <c r="C2" s="122"/>
      <c r="D2" s="46"/>
      <c r="E2" s="46"/>
      <c r="F2" s="46"/>
    </row>
    <row r="3" spans="2:6" x14ac:dyDescent="0.2">
      <c r="B3" s="48" t="s">
        <v>209</v>
      </c>
      <c r="C3" s="83"/>
      <c r="D3" s="48"/>
      <c r="E3" s="46"/>
      <c r="F3" s="46"/>
    </row>
    <row r="4" spans="2:6" x14ac:dyDescent="0.2">
      <c r="B4" s="49"/>
      <c r="C4" s="83"/>
      <c r="D4" s="48"/>
      <c r="E4" s="46"/>
      <c r="F4" s="46"/>
    </row>
    <row r="5" spans="2:6" x14ac:dyDescent="0.2">
      <c r="B5" s="56"/>
      <c r="C5" s="123" t="s">
        <v>182</v>
      </c>
      <c r="D5" s="46"/>
      <c r="E5" s="46"/>
    </row>
    <row r="6" spans="2:6" x14ac:dyDescent="0.2">
      <c r="B6" s="51" t="s">
        <v>140</v>
      </c>
      <c r="C6" s="124" t="s">
        <v>183</v>
      </c>
      <c r="D6" s="119" t="s">
        <v>184</v>
      </c>
      <c r="E6" s="56"/>
      <c r="F6" s="46" t="s">
        <v>228</v>
      </c>
    </row>
    <row r="7" spans="2:6" x14ac:dyDescent="0.2">
      <c r="B7" s="60" t="s">
        <v>191</v>
      </c>
      <c r="C7" s="125"/>
      <c r="D7" s="112">
        <f>IFERROR(VLOOKUP(C7,'R-ladder'!$A$1:$B$6,2,0*VLOOKUP(C7,'R-ladder'!$A$1:$B$6,2,0)),0)</f>
        <v>0</v>
      </c>
      <c r="E7" s="46"/>
      <c r="F7" t="s">
        <v>241</v>
      </c>
    </row>
    <row r="8" spans="2:6" x14ac:dyDescent="0.2">
      <c r="B8" s="60" t="s">
        <v>192</v>
      </c>
      <c r="C8" s="125"/>
      <c r="D8" s="112">
        <f>IFERROR(VLOOKUP(C8,'R-ladder'!$A$1:$B$6,2,0*VLOOKUP(C8,'R-ladder'!$A$1:$B$6,2,0)),0)</f>
        <v>0</v>
      </c>
      <c r="E8" s="46"/>
      <c r="F8" s="46" t="s">
        <v>238</v>
      </c>
    </row>
    <row r="9" spans="2:6" x14ac:dyDescent="0.2">
      <c r="B9" s="60" t="s">
        <v>193</v>
      </c>
      <c r="C9" s="125"/>
      <c r="D9" s="112">
        <f>IFERROR(VLOOKUP(C9,'R-ladder'!$A$1:$B$6,2,0*VLOOKUP(C9,'R-ladder'!$A$1:$B$6,2,0)),0)</f>
        <v>0</v>
      </c>
      <c r="E9" s="46"/>
    </row>
    <row r="10" spans="2:6" x14ac:dyDescent="0.2">
      <c r="B10" s="60" t="s">
        <v>194</v>
      </c>
      <c r="C10" s="125"/>
      <c r="D10" s="112">
        <f>IFERROR(VLOOKUP(C10,'R-ladder'!$A$1:$B$6,2,0*VLOOKUP(C10,'R-ladder'!$A$1:$B$6,2,0)),0)</f>
        <v>0</v>
      </c>
      <c r="E10" s="46"/>
    </row>
    <row r="11" spans="2:6" x14ac:dyDescent="0.2">
      <c r="B11" s="60" t="s">
        <v>195</v>
      </c>
      <c r="C11" s="125"/>
      <c r="D11" s="112">
        <f>IFERROR(VLOOKUP(C11,'R-ladder'!$A$1:$B$6,2,0*VLOOKUP(C11,'R-ladder'!$A$1:$B$6,2,0)),0)</f>
        <v>0</v>
      </c>
      <c r="E11" s="46"/>
    </row>
    <row r="12" spans="2:6" x14ac:dyDescent="0.2">
      <c r="B12" s="60" t="s">
        <v>196</v>
      </c>
      <c r="C12" s="125"/>
      <c r="D12" s="112">
        <f>IFERROR(VLOOKUP(C12,'R-ladder'!$A$1:$B$6,2,0*VLOOKUP(C12,'R-ladder'!$A$1:$B$6,2,0)),0)</f>
        <v>0</v>
      </c>
      <c r="E12" s="46"/>
    </row>
    <row r="13" spans="2:6" ht="17" thickBot="1" x14ac:dyDescent="0.25">
      <c r="B13" s="64" t="s">
        <v>197</v>
      </c>
      <c r="C13" s="125"/>
      <c r="D13" s="116">
        <f>IFERROR(VLOOKUP(C13,'R-ladder'!$A$1:$B$6,2,0*VLOOKUP(C13,'R-ladder'!$A$1:$B$6,2,0)),0)</f>
        <v>0</v>
      </c>
      <c r="E13" s="46"/>
    </row>
    <row r="14" spans="2:6" x14ac:dyDescent="0.2">
      <c r="B14" s="46"/>
      <c r="C14" s="122"/>
      <c r="D14" s="46"/>
      <c r="E14" s="46"/>
    </row>
    <row r="15" spans="2:6" x14ac:dyDescent="0.2">
      <c r="B15" s="51" t="s">
        <v>157</v>
      </c>
      <c r="C15" s="126" t="s">
        <v>239</v>
      </c>
      <c r="D15" s="127">
        <f>SUM(D7:D13)</f>
        <v>0</v>
      </c>
      <c r="E15" s="46"/>
    </row>
    <row r="17" spans="2:6" x14ac:dyDescent="0.2">
      <c r="C17" s="128" t="s">
        <v>240</v>
      </c>
      <c r="D17" s="129">
        <f>D15/7</f>
        <v>0</v>
      </c>
    </row>
    <row r="19" spans="2:6" x14ac:dyDescent="0.2">
      <c r="B19" t="s">
        <v>211</v>
      </c>
      <c r="C19" s="131"/>
      <c r="D19" s="131"/>
      <c r="E19" s="131"/>
      <c r="F19" s="131"/>
    </row>
    <row r="20" spans="2:6" x14ac:dyDescent="0.2">
      <c r="C20" s="131"/>
      <c r="D20" s="131"/>
      <c r="E20" s="131"/>
      <c r="F20" s="131"/>
    </row>
    <row r="21" spans="2:6" x14ac:dyDescent="0.2">
      <c r="C21" s="131"/>
      <c r="D21" s="131"/>
      <c r="E21" s="131"/>
      <c r="F21" s="131"/>
    </row>
    <row r="22" spans="2:6" x14ac:dyDescent="0.2">
      <c r="C22" s="131"/>
      <c r="D22" s="131"/>
      <c r="E22" s="131"/>
      <c r="F22" s="131"/>
    </row>
    <row r="23" spans="2:6" x14ac:dyDescent="0.2">
      <c r="C23" s="131"/>
      <c r="D23" s="131"/>
      <c r="E23" s="131"/>
      <c r="F23" s="131"/>
    </row>
    <row r="24" spans="2:6" x14ac:dyDescent="0.2">
      <c r="C24" s="131"/>
      <c r="D24" s="131"/>
      <c r="E24" s="131"/>
      <c r="F24" s="131"/>
    </row>
    <row r="25" spans="2:6" x14ac:dyDescent="0.2">
      <c r="C25" s="131"/>
      <c r="D25" s="131"/>
      <c r="E25" s="131"/>
      <c r="F25" s="131"/>
    </row>
    <row r="26" spans="2:6" x14ac:dyDescent="0.2">
      <c r="C26" s="131"/>
      <c r="D26" s="131"/>
      <c r="E26" s="131"/>
      <c r="F26" s="131"/>
    </row>
    <row r="27" spans="2:6" x14ac:dyDescent="0.2">
      <c r="C27" s="131"/>
      <c r="D27" s="131"/>
      <c r="E27" s="131"/>
      <c r="F27" s="131"/>
    </row>
    <row r="28" spans="2:6" x14ac:dyDescent="0.2">
      <c r="C28" s="131"/>
      <c r="D28" s="131"/>
      <c r="E28" s="131"/>
      <c r="F28" s="131"/>
    </row>
    <row r="29" spans="2:6" x14ac:dyDescent="0.2">
      <c r="C29" s="131"/>
      <c r="D29" s="131"/>
      <c r="E29" s="131"/>
      <c r="F29" s="131"/>
    </row>
    <row r="30" spans="2:6" x14ac:dyDescent="0.2">
      <c r="C30" s="131"/>
      <c r="D30" s="131"/>
      <c r="E30" s="131"/>
      <c r="F30" s="131"/>
    </row>
    <row r="31" spans="2:6" x14ac:dyDescent="0.2">
      <c r="C31" s="131"/>
      <c r="D31" s="131"/>
      <c r="E31" s="131"/>
      <c r="F31" s="131"/>
    </row>
    <row r="32" spans="2:6" x14ac:dyDescent="0.2">
      <c r="C32" s="131"/>
      <c r="D32" s="131"/>
      <c r="E32" s="131"/>
      <c r="F32" s="131"/>
    </row>
    <row r="33" spans="3:6" x14ac:dyDescent="0.2">
      <c r="C33" s="131"/>
      <c r="D33" s="131"/>
      <c r="E33" s="131"/>
      <c r="F33" s="131"/>
    </row>
  </sheetData>
  <sheetProtection algorithmName="SHA-512" hashValue="A2sxM+QCMm52epNB6XwLf9Z7M9nOQx4dS69m3bdeXa4qm9wZGknXWKzhnIvu6Hv/onsacf7A5mNXzEdfK52JkA==" saltValue="B+NRd2LpCpKRnB9gHkCpuw==" spinCount="100000" sheet="1" objects="1" scenarios="1"/>
  <mergeCells count="1">
    <mergeCell ref="C19:F3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3FA54E6-CF25-2B4C-B09A-A771729DBC3D}">
          <x14:formula1>
            <xm:f>'R-ladder'!$A$1:$A$6</xm:f>
          </x14:formula1>
          <xm:sqref>C7:C13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BFDA-EDD5-304E-990F-10139E8EB8F6}">
  <sheetPr>
    <tabColor rgb="FFF0EF2E"/>
  </sheetPr>
  <dimension ref="B1:K29"/>
  <sheetViews>
    <sheetView workbookViewId="0">
      <selection activeCell="B4" sqref="B4"/>
    </sheetView>
  </sheetViews>
  <sheetFormatPr baseColWidth="10" defaultRowHeight="16" x14ac:dyDescent="0.2"/>
  <cols>
    <col min="1" max="1" width="3.6640625" customWidth="1"/>
    <col min="2" max="9" width="25" customWidth="1"/>
  </cols>
  <sheetData>
    <row r="1" spans="2:11" ht="20" x14ac:dyDescent="0.25">
      <c r="B1" s="113" t="s">
        <v>212</v>
      </c>
      <c r="C1" s="114"/>
      <c r="D1" s="114"/>
      <c r="E1" s="114"/>
      <c r="F1" s="114"/>
      <c r="G1" s="114"/>
      <c r="H1" s="114"/>
      <c r="I1" s="114"/>
    </row>
    <row r="2" spans="2:11" x14ac:dyDescent="0.2">
      <c r="B2" s="49" t="s">
        <v>213</v>
      </c>
      <c r="C2" s="46"/>
      <c r="D2" s="46"/>
      <c r="E2" s="46"/>
      <c r="F2" s="46"/>
      <c r="G2" s="46"/>
      <c r="H2" s="46"/>
      <c r="I2" s="46"/>
    </row>
    <row r="3" spans="2:11" x14ac:dyDescent="0.2">
      <c r="B3" s="48" t="s">
        <v>185</v>
      </c>
      <c r="C3" s="91"/>
      <c r="D3" s="46"/>
      <c r="E3" s="46"/>
      <c r="F3" s="46"/>
      <c r="G3" s="46"/>
      <c r="H3" s="46"/>
      <c r="I3" s="46"/>
    </row>
    <row r="4" spans="2:11" x14ac:dyDescent="0.2">
      <c r="B4" s="46"/>
      <c r="C4" s="46"/>
      <c r="D4" s="46"/>
      <c r="E4" s="46"/>
      <c r="F4" s="46"/>
      <c r="G4" s="46"/>
      <c r="H4" s="46"/>
      <c r="I4" s="46"/>
      <c r="K4" s="46" t="s">
        <v>201</v>
      </c>
    </row>
    <row r="5" spans="2:11" x14ac:dyDescent="0.2">
      <c r="B5" s="46"/>
      <c r="C5" s="46"/>
      <c r="D5" s="46"/>
      <c r="E5" s="46"/>
      <c r="F5" s="46"/>
      <c r="G5" s="46"/>
      <c r="H5" s="46"/>
      <c r="I5" s="46"/>
      <c r="K5" s="46" t="s">
        <v>202</v>
      </c>
    </row>
    <row r="6" spans="2:11" x14ac:dyDescent="0.2">
      <c r="B6" s="46"/>
      <c r="C6" s="51" t="s">
        <v>186</v>
      </c>
      <c r="D6" s="51" t="s">
        <v>187</v>
      </c>
      <c r="E6" s="51" t="s">
        <v>188</v>
      </c>
      <c r="F6" s="51" t="s">
        <v>206</v>
      </c>
      <c r="G6" s="51" t="s">
        <v>205</v>
      </c>
      <c r="H6" s="51" t="s">
        <v>62</v>
      </c>
      <c r="I6" s="51" t="s">
        <v>189</v>
      </c>
    </row>
    <row r="7" spans="2:11" ht="42" x14ac:dyDescent="0.2">
      <c r="B7" s="46"/>
      <c r="C7" s="88" t="s">
        <v>190</v>
      </c>
      <c r="D7" s="57" t="s">
        <v>218</v>
      </c>
      <c r="E7" s="57" t="s">
        <v>217</v>
      </c>
      <c r="F7" s="88" t="s">
        <v>207</v>
      </c>
      <c r="G7" s="88" t="s">
        <v>219</v>
      </c>
      <c r="H7" s="88" t="s">
        <v>220</v>
      </c>
      <c r="I7" s="87" t="s">
        <v>173</v>
      </c>
    </row>
    <row r="8" spans="2:11" ht="42" x14ac:dyDescent="0.2">
      <c r="B8" s="115" t="s">
        <v>242</v>
      </c>
      <c r="C8" s="117"/>
      <c r="D8" s="117"/>
      <c r="E8" s="117"/>
      <c r="F8" s="117"/>
      <c r="G8" s="117"/>
      <c r="H8" s="117"/>
      <c r="I8" s="117"/>
    </row>
    <row r="14" spans="2:11" x14ac:dyDescent="0.2">
      <c r="B14" t="s">
        <v>221</v>
      </c>
      <c r="D14" s="131"/>
      <c r="E14" s="131"/>
      <c r="F14" s="131"/>
      <c r="G14" s="131"/>
      <c r="H14" s="131"/>
      <c r="I14" s="131"/>
    </row>
    <row r="15" spans="2:11" x14ac:dyDescent="0.2">
      <c r="B15" t="s">
        <v>224</v>
      </c>
      <c r="D15" s="131"/>
      <c r="E15" s="131"/>
      <c r="F15" s="131"/>
      <c r="G15" s="131"/>
      <c r="H15" s="131"/>
      <c r="I15" s="131"/>
    </row>
    <row r="16" spans="2:11" x14ac:dyDescent="0.2">
      <c r="D16" s="131"/>
      <c r="E16" s="131"/>
      <c r="F16" s="131"/>
      <c r="G16" s="131"/>
      <c r="H16" s="131"/>
      <c r="I16" s="131"/>
    </row>
    <row r="17" spans="4:9" x14ac:dyDescent="0.2">
      <c r="D17" s="131"/>
      <c r="E17" s="131"/>
      <c r="F17" s="131"/>
      <c r="G17" s="131"/>
      <c r="H17" s="131"/>
      <c r="I17" s="131"/>
    </row>
    <row r="18" spans="4:9" x14ac:dyDescent="0.2">
      <c r="D18" s="131"/>
      <c r="E18" s="131"/>
      <c r="F18" s="131"/>
      <c r="G18" s="131"/>
      <c r="H18" s="131"/>
      <c r="I18" s="131"/>
    </row>
    <row r="19" spans="4:9" x14ac:dyDescent="0.2">
      <c r="D19" s="131"/>
      <c r="E19" s="131"/>
      <c r="F19" s="131"/>
      <c r="G19" s="131"/>
      <c r="H19" s="131"/>
      <c r="I19" s="131"/>
    </row>
    <row r="20" spans="4:9" x14ac:dyDescent="0.2">
      <c r="D20" s="131"/>
      <c r="E20" s="131"/>
      <c r="F20" s="131"/>
      <c r="G20" s="131"/>
      <c r="H20" s="131"/>
      <c r="I20" s="131"/>
    </row>
    <row r="21" spans="4:9" x14ac:dyDescent="0.2">
      <c r="D21" s="131"/>
      <c r="E21" s="131"/>
      <c r="F21" s="131"/>
      <c r="G21" s="131"/>
      <c r="H21" s="131"/>
      <c r="I21" s="131"/>
    </row>
    <row r="22" spans="4:9" x14ac:dyDescent="0.2">
      <c r="D22" s="131"/>
      <c r="E22" s="131"/>
      <c r="F22" s="131"/>
      <c r="G22" s="131"/>
      <c r="H22" s="131"/>
      <c r="I22" s="131"/>
    </row>
    <row r="23" spans="4:9" x14ac:dyDescent="0.2">
      <c r="D23" s="131"/>
      <c r="E23" s="131"/>
      <c r="F23" s="131"/>
      <c r="G23" s="131"/>
      <c r="H23" s="131"/>
      <c r="I23" s="131"/>
    </row>
    <row r="24" spans="4:9" x14ac:dyDescent="0.2">
      <c r="D24" s="131"/>
      <c r="E24" s="131"/>
      <c r="F24" s="131"/>
      <c r="G24" s="131"/>
      <c r="H24" s="131"/>
      <c r="I24" s="131"/>
    </row>
    <row r="25" spans="4:9" x14ac:dyDescent="0.2">
      <c r="D25" s="131"/>
      <c r="E25" s="131"/>
      <c r="F25" s="131"/>
      <c r="G25" s="131"/>
      <c r="H25" s="131"/>
      <c r="I25" s="131"/>
    </row>
    <row r="26" spans="4:9" x14ac:dyDescent="0.2">
      <c r="D26" s="131"/>
      <c r="E26" s="131"/>
      <c r="F26" s="131"/>
      <c r="G26" s="131"/>
      <c r="H26" s="131"/>
      <c r="I26" s="131"/>
    </row>
    <row r="27" spans="4:9" x14ac:dyDescent="0.2">
      <c r="D27" s="131"/>
      <c r="E27" s="131"/>
      <c r="F27" s="131"/>
      <c r="G27" s="131"/>
      <c r="H27" s="131"/>
      <c r="I27" s="131"/>
    </row>
    <row r="28" spans="4:9" x14ac:dyDescent="0.2">
      <c r="D28" s="131"/>
      <c r="E28" s="131"/>
      <c r="F28" s="131"/>
      <c r="G28" s="131"/>
      <c r="H28" s="131"/>
      <c r="I28" s="131"/>
    </row>
    <row r="29" spans="4:9" x14ac:dyDescent="0.2">
      <c r="D29" s="131"/>
      <c r="E29" s="131"/>
      <c r="F29" s="131"/>
      <c r="G29" s="131"/>
      <c r="H29" s="131"/>
      <c r="I29" s="131"/>
    </row>
  </sheetData>
  <sheetProtection algorithmName="SHA-512" hashValue="KUmZMCFH9MB2G0fUisRbAvsIF4aWho6RDGCRG0HClgV50hXspcOIIdJM6VJt5tjtXBiROMQPNCkM4j4+bhrz1g==" saltValue="J7tkDrFWy6O9RAA9TpV44g==" spinCount="100000" sheet="1" objects="1" scenarios="1"/>
  <mergeCells count="1">
    <mergeCell ref="D14:I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BE9F-04A3-104A-89F7-CBCA147B14AE}">
  <sheetPr>
    <tabColor rgb="FFE7ED2D"/>
  </sheetPr>
  <dimension ref="B1:R34"/>
  <sheetViews>
    <sheetView workbookViewId="0">
      <selection activeCell="D39" sqref="D39"/>
    </sheetView>
  </sheetViews>
  <sheetFormatPr baseColWidth="10" defaultRowHeight="16" x14ac:dyDescent="0.2"/>
  <cols>
    <col min="1" max="1" width="5" customWidth="1"/>
    <col min="2" max="10" width="29.1640625" customWidth="1"/>
    <col min="11" max="11" width="2.6640625" customWidth="1"/>
    <col min="12" max="12" width="29.1640625" customWidth="1"/>
    <col min="13" max="13" width="4.33203125" customWidth="1"/>
  </cols>
  <sheetData>
    <row r="1" spans="2:18" ht="18" x14ac:dyDescent="0.2">
      <c r="B1" s="132" t="s">
        <v>215</v>
      </c>
      <c r="C1" s="132"/>
      <c r="D1" s="132"/>
      <c r="E1" s="132"/>
      <c r="F1" s="132"/>
      <c r="G1" s="132"/>
      <c r="H1" s="132"/>
      <c r="I1" s="132"/>
      <c r="J1" s="132"/>
      <c r="K1" s="132"/>
      <c r="L1" s="132"/>
    </row>
    <row r="2" spans="2:18" x14ac:dyDescent="0.2">
      <c r="B2" s="49" t="s">
        <v>216</v>
      </c>
      <c r="C2" s="48"/>
      <c r="D2" s="48"/>
      <c r="E2" s="48"/>
      <c r="F2" s="48"/>
      <c r="G2" s="48"/>
      <c r="H2" s="48"/>
      <c r="I2" s="48"/>
      <c r="J2" s="48"/>
      <c r="K2" s="50"/>
      <c r="L2" s="48"/>
    </row>
    <row r="3" spans="2:18" x14ac:dyDescent="0.2">
      <c r="B3" s="49"/>
      <c r="C3" s="48"/>
      <c r="D3" s="48"/>
      <c r="E3" s="133" t="s">
        <v>222</v>
      </c>
      <c r="F3" s="133"/>
      <c r="G3" s="133"/>
      <c r="H3" s="133"/>
      <c r="I3" s="133"/>
      <c r="J3" s="133"/>
      <c r="K3" s="50"/>
      <c r="L3" s="48"/>
    </row>
    <row r="4" spans="2:18" ht="73" customHeight="1" x14ac:dyDescent="0.2">
      <c r="B4" s="51" t="s">
        <v>140</v>
      </c>
      <c r="C4" s="52" t="s">
        <v>141</v>
      </c>
      <c r="D4" s="52" t="s">
        <v>244</v>
      </c>
      <c r="E4" s="52" t="s">
        <v>142</v>
      </c>
      <c r="F4" s="53" t="s">
        <v>143</v>
      </c>
      <c r="G4" s="52" t="s">
        <v>144</v>
      </c>
      <c r="H4" s="54" t="s">
        <v>145</v>
      </c>
      <c r="I4" s="52" t="s">
        <v>146</v>
      </c>
      <c r="J4" s="81" t="s">
        <v>147</v>
      </c>
      <c r="K4" s="55"/>
      <c r="L4" s="54" t="s">
        <v>148</v>
      </c>
    </row>
    <row r="5" spans="2:18" x14ac:dyDescent="0.2">
      <c r="B5" s="46"/>
      <c r="C5" s="57" t="s">
        <v>149</v>
      </c>
      <c r="D5" s="57" t="s">
        <v>150</v>
      </c>
      <c r="E5" s="57" t="s">
        <v>149</v>
      </c>
      <c r="F5" s="58" t="s">
        <v>151</v>
      </c>
      <c r="G5" s="57" t="s">
        <v>149</v>
      </c>
      <c r="H5" s="58" t="s">
        <v>152</v>
      </c>
      <c r="I5" s="58"/>
      <c r="J5" s="58" t="s">
        <v>153</v>
      </c>
      <c r="K5" s="59"/>
      <c r="L5" s="58" t="s">
        <v>154</v>
      </c>
    </row>
    <row r="6" spans="2:18" x14ac:dyDescent="0.2">
      <c r="B6" s="60" t="s">
        <v>191</v>
      </c>
      <c r="C6" s="77" t="s">
        <v>198</v>
      </c>
      <c r="D6" s="78">
        <v>0</v>
      </c>
      <c r="E6" s="79">
        <v>0</v>
      </c>
      <c r="F6" s="61">
        <f t="shared" ref="F6:F12" si="0">E6*D6</f>
        <v>0</v>
      </c>
      <c r="G6" s="79">
        <v>0</v>
      </c>
      <c r="H6" s="61">
        <f t="shared" ref="H6:H12" si="1">G6*D6</f>
        <v>0</v>
      </c>
      <c r="I6" s="62">
        <f>IF((1-G6-E6&lt;0),"FOUT",(1-G6-E6))</f>
        <v>1</v>
      </c>
      <c r="J6" s="61">
        <f>D6-F6-H6</f>
        <v>0</v>
      </c>
      <c r="K6" s="63"/>
      <c r="L6" s="61">
        <f t="shared" ref="L6:L13" si="2">H6+F6</f>
        <v>0</v>
      </c>
    </row>
    <row r="7" spans="2:18" x14ac:dyDescent="0.2">
      <c r="B7" s="60" t="s">
        <v>192</v>
      </c>
      <c r="C7" s="77" t="s">
        <v>198</v>
      </c>
      <c r="D7" s="78">
        <v>0</v>
      </c>
      <c r="E7" s="79">
        <v>0</v>
      </c>
      <c r="F7" s="61">
        <f t="shared" si="0"/>
        <v>0</v>
      </c>
      <c r="G7" s="79">
        <v>0</v>
      </c>
      <c r="H7" s="61">
        <f t="shared" si="1"/>
        <v>0</v>
      </c>
      <c r="I7" s="62">
        <f t="shared" ref="I7:I12" si="3">IF((1-G7-E7&lt;0),"FOUT",(1-G7-E7))</f>
        <v>1</v>
      </c>
      <c r="J7" s="61">
        <f t="shared" ref="J7:J12" si="4">D7-F7-H7</f>
        <v>0</v>
      </c>
      <c r="K7" s="63"/>
      <c r="L7" s="61">
        <f t="shared" si="2"/>
        <v>0</v>
      </c>
    </row>
    <row r="8" spans="2:18" x14ac:dyDescent="0.2">
      <c r="B8" s="60" t="s">
        <v>193</v>
      </c>
      <c r="C8" s="77" t="s">
        <v>198</v>
      </c>
      <c r="D8" s="78">
        <v>0</v>
      </c>
      <c r="E8" s="79">
        <v>0</v>
      </c>
      <c r="F8" s="61">
        <f t="shared" si="0"/>
        <v>0</v>
      </c>
      <c r="G8" s="79">
        <v>0</v>
      </c>
      <c r="H8" s="61">
        <f t="shared" si="1"/>
        <v>0</v>
      </c>
      <c r="I8" s="62">
        <f t="shared" si="3"/>
        <v>1</v>
      </c>
      <c r="J8" s="61">
        <f t="shared" si="4"/>
        <v>0</v>
      </c>
      <c r="K8" s="63"/>
      <c r="L8" s="61">
        <f t="shared" si="2"/>
        <v>0</v>
      </c>
    </row>
    <row r="9" spans="2:18" x14ac:dyDescent="0.2">
      <c r="B9" s="60" t="s">
        <v>194</v>
      </c>
      <c r="C9" s="77" t="s">
        <v>198</v>
      </c>
      <c r="D9" s="78">
        <v>0</v>
      </c>
      <c r="E9" s="79">
        <v>0</v>
      </c>
      <c r="F9" s="61">
        <f t="shared" si="0"/>
        <v>0</v>
      </c>
      <c r="G9" s="79">
        <v>0</v>
      </c>
      <c r="H9" s="61">
        <f t="shared" si="1"/>
        <v>0</v>
      </c>
      <c r="I9" s="62">
        <f t="shared" si="3"/>
        <v>1</v>
      </c>
      <c r="J9" s="61">
        <f t="shared" si="4"/>
        <v>0</v>
      </c>
      <c r="K9" s="63"/>
      <c r="L9" s="61">
        <f t="shared" si="2"/>
        <v>0</v>
      </c>
    </row>
    <row r="10" spans="2:18" x14ac:dyDescent="0.2">
      <c r="B10" s="60" t="s">
        <v>195</v>
      </c>
      <c r="C10" s="77" t="s">
        <v>198</v>
      </c>
      <c r="D10" s="78">
        <v>0</v>
      </c>
      <c r="E10" s="79">
        <v>0</v>
      </c>
      <c r="F10" s="61">
        <f t="shared" si="0"/>
        <v>0</v>
      </c>
      <c r="G10" s="79">
        <v>0</v>
      </c>
      <c r="H10" s="61">
        <f t="shared" si="1"/>
        <v>0</v>
      </c>
      <c r="I10" s="62">
        <f t="shared" si="3"/>
        <v>1</v>
      </c>
      <c r="J10" s="61">
        <f t="shared" si="4"/>
        <v>0</v>
      </c>
      <c r="K10" s="63"/>
      <c r="L10" s="61">
        <f t="shared" si="2"/>
        <v>0</v>
      </c>
    </row>
    <row r="11" spans="2:18" x14ac:dyDescent="0.2">
      <c r="B11" s="60" t="s">
        <v>196</v>
      </c>
      <c r="C11" s="77" t="s">
        <v>198</v>
      </c>
      <c r="D11" s="78">
        <v>0</v>
      </c>
      <c r="E11" s="79">
        <v>0</v>
      </c>
      <c r="F11" s="61">
        <f t="shared" si="0"/>
        <v>0</v>
      </c>
      <c r="G11" s="79">
        <v>0</v>
      </c>
      <c r="H11" s="61">
        <f t="shared" si="1"/>
        <v>0</v>
      </c>
      <c r="I11" s="62">
        <f t="shared" si="3"/>
        <v>1</v>
      </c>
      <c r="J11" s="61">
        <f t="shared" si="4"/>
        <v>0</v>
      </c>
      <c r="K11" s="63"/>
      <c r="L11" s="61">
        <f t="shared" si="2"/>
        <v>0</v>
      </c>
    </row>
    <row r="12" spans="2:18" ht="17" thickBot="1" x14ac:dyDescent="0.25">
      <c r="B12" s="64" t="s">
        <v>197</v>
      </c>
      <c r="C12" s="77" t="s">
        <v>198</v>
      </c>
      <c r="D12" s="78">
        <v>0</v>
      </c>
      <c r="E12" s="80">
        <v>0</v>
      </c>
      <c r="F12" s="65">
        <f t="shared" si="0"/>
        <v>0</v>
      </c>
      <c r="G12" s="80">
        <v>0</v>
      </c>
      <c r="H12" s="65">
        <f t="shared" si="1"/>
        <v>0</v>
      </c>
      <c r="I12" s="66">
        <f t="shared" si="3"/>
        <v>1</v>
      </c>
      <c r="J12" s="65">
        <f t="shared" si="4"/>
        <v>0</v>
      </c>
      <c r="K12" s="67"/>
      <c r="L12" s="65">
        <f t="shared" si="2"/>
        <v>0</v>
      </c>
    </row>
    <row r="13" spans="2:18" ht="26" customHeight="1" x14ac:dyDescent="0.2">
      <c r="B13" s="48"/>
      <c r="C13" s="68" t="s">
        <v>243</v>
      </c>
      <c r="D13" s="69">
        <f>SUM(D6:D12)</f>
        <v>0</v>
      </c>
      <c r="E13" s="48"/>
      <c r="F13" s="69">
        <f>SUM(F6:F12)</f>
        <v>0</v>
      </c>
      <c r="G13" s="48"/>
      <c r="H13" s="69">
        <f>SUM(H6:H12)</f>
        <v>0</v>
      </c>
      <c r="I13" s="70"/>
      <c r="J13" s="82">
        <f>SUM(J6:J12)</f>
        <v>0</v>
      </c>
      <c r="K13" s="71"/>
      <c r="L13" s="72">
        <f t="shared" si="2"/>
        <v>0</v>
      </c>
    </row>
    <row r="14" spans="2:18" ht="17" thickBot="1" x14ac:dyDescent="0.25">
      <c r="B14" s="46"/>
      <c r="C14" s="46"/>
      <c r="D14" s="46"/>
      <c r="E14" s="46"/>
      <c r="F14" s="46"/>
      <c r="G14" s="46"/>
      <c r="H14" s="46"/>
      <c r="I14" s="46"/>
      <c r="J14" s="46"/>
      <c r="K14" s="47"/>
      <c r="L14" s="46"/>
    </row>
    <row r="15" spans="2:18" ht="17" thickBot="1" x14ac:dyDescent="0.25">
      <c r="B15" s="48"/>
      <c r="C15" s="48"/>
      <c r="D15" s="48"/>
      <c r="E15" s="48"/>
      <c r="F15" s="48"/>
      <c r="G15" s="48"/>
      <c r="H15" s="48"/>
      <c r="I15" s="73"/>
      <c r="J15" s="73" t="s">
        <v>156</v>
      </c>
      <c r="K15" s="50"/>
      <c r="L15" s="74">
        <f>IFERROR(L13/D13,0)</f>
        <v>0</v>
      </c>
      <c r="N15" s="48" t="s">
        <v>155</v>
      </c>
      <c r="O15" s="46"/>
      <c r="P15" s="46"/>
      <c r="Q15" s="46"/>
      <c r="R15" s="46"/>
    </row>
    <row r="16" spans="2:18" x14ac:dyDescent="0.2">
      <c r="N16" s="75" t="s">
        <v>157</v>
      </c>
      <c r="O16" s="76" t="s">
        <v>158</v>
      </c>
      <c r="P16" s="76" t="s">
        <v>159</v>
      </c>
      <c r="Q16" s="76" t="s">
        <v>160</v>
      </c>
      <c r="R16" s="76" t="s">
        <v>161</v>
      </c>
    </row>
    <row r="17" spans="2:18" x14ac:dyDescent="0.2">
      <c r="N17" s="75" t="s">
        <v>162</v>
      </c>
      <c r="O17" s="76">
        <v>0</v>
      </c>
      <c r="P17" s="76">
        <v>4</v>
      </c>
      <c r="Q17" s="76">
        <v>6</v>
      </c>
      <c r="R17" s="76">
        <v>10</v>
      </c>
    </row>
    <row r="19" spans="2:18" x14ac:dyDescent="0.2">
      <c r="B19" t="s">
        <v>223</v>
      </c>
      <c r="D19" s="131"/>
      <c r="E19" s="131"/>
      <c r="F19" s="131"/>
      <c r="G19" s="131"/>
      <c r="H19" s="131"/>
      <c r="I19" s="131"/>
    </row>
    <row r="20" spans="2:18" x14ac:dyDescent="0.2">
      <c r="D20" s="131"/>
      <c r="E20" s="131"/>
      <c r="F20" s="131"/>
      <c r="G20" s="131"/>
      <c r="H20" s="131"/>
      <c r="I20" s="131"/>
    </row>
    <row r="21" spans="2:18" x14ac:dyDescent="0.2">
      <c r="D21" s="131"/>
      <c r="E21" s="131"/>
      <c r="F21" s="131"/>
      <c r="G21" s="131"/>
      <c r="H21" s="131"/>
      <c r="I21" s="131"/>
    </row>
    <row r="22" spans="2:18" x14ac:dyDescent="0.2">
      <c r="D22" s="131"/>
      <c r="E22" s="131"/>
      <c r="F22" s="131"/>
      <c r="G22" s="131"/>
      <c r="H22" s="131"/>
      <c r="I22" s="131"/>
    </row>
    <row r="23" spans="2:18" x14ac:dyDescent="0.2">
      <c r="D23" s="131"/>
      <c r="E23" s="131"/>
      <c r="F23" s="131"/>
      <c r="G23" s="131"/>
      <c r="H23" s="131"/>
      <c r="I23" s="131"/>
    </row>
    <row r="24" spans="2:18" x14ac:dyDescent="0.2">
      <c r="D24" s="131"/>
      <c r="E24" s="131"/>
      <c r="F24" s="131"/>
      <c r="G24" s="131"/>
      <c r="H24" s="131"/>
      <c r="I24" s="131"/>
    </row>
    <row r="25" spans="2:18" x14ac:dyDescent="0.2">
      <c r="D25" s="131"/>
      <c r="E25" s="131"/>
      <c r="F25" s="131"/>
      <c r="G25" s="131"/>
      <c r="H25" s="131"/>
      <c r="I25" s="131"/>
    </row>
    <row r="26" spans="2:18" x14ac:dyDescent="0.2">
      <c r="D26" s="131"/>
      <c r="E26" s="131"/>
      <c r="F26" s="131"/>
      <c r="G26" s="131"/>
      <c r="H26" s="131"/>
      <c r="I26" s="131"/>
    </row>
    <row r="27" spans="2:18" x14ac:dyDescent="0.2">
      <c r="D27" s="131"/>
      <c r="E27" s="131"/>
      <c r="F27" s="131"/>
      <c r="G27" s="131"/>
      <c r="H27" s="131"/>
      <c r="I27" s="131"/>
    </row>
    <row r="28" spans="2:18" x14ac:dyDescent="0.2">
      <c r="D28" s="131"/>
      <c r="E28" s="131"/>
      <c r="F28" s="131"/>
      <c r="G28" s="131"/>
      <c r="H28" s="131"/>
      <c r="I28" s="131"/>
    </row>
    <row r="29" spans="2:18" x14ac:dyDescent="0.2">
      <c r="D29" s="131"/>
      <c r="E29" s="131"/>
      <c r="F29" s="131"/>
      <c r="G29" s="131"/>
      <c r="H29" s="131"/>
      <c r="I29" s="131"/>
    </row>
    <row r="30" spans="2:18" x14ac:dyDescent="0.2">
      <c r="D30" s="131"/>
      <c r="E30" s="131"/>
      <c r="F30" s="131"/>
      <c r="G30" s="131"/>
      <c r="H30" s="131"/>
      <c r="I30" s="131"/>
    </row>
    <row r="31" spans="2:18" x14ac:dyDescent="0.2">
      <c r="D31" s="131"/>
      <c r="E31" s="131"/>
      <c r="F31" s="131"/>
      <c r="G31" s="131"/>
      <c r="H31" s="131"/>
      <c r="I31" s="131"/>
    </row>
    <row r="32" spans="2:18" x14ac:dyDescent="0.2">
      <c r="D32" s="131"/>
      <c r="E32" s="131"/>
      <c r="F32" s="131"/>
      <c r="G32" s="131"/>
      <c r="H32" s="131"/>
      <c r="I32" s="131"/>
    </row>
    <row r="33" spans="4:9" x14ac:dyDescent="0.2">
      <c r="D33" s="131"/>
      <c r="E33" s="131"/>
      <c r="F33" s="131"/>
      <c r="G33" s="131"/>
      <c r="H33" s="131"/>
      <c r="I33" s="131"/>
    </row>
    <row r="34" spans="4:9" x14ac:dyDescent="0.2">
      <c r="D34" s="131"/>
      <c r="E34" s="131"/>
      <c r="F34" s="131"/>
      <c r="G34" s="131"/>
      <c r="H34" s="131"/>
      <c r="I34" s="131"/>
    </row>
  </sheetData>
  <sheetProtection algorithmName="SHA-512" hashValue="XuZEJQ8fPF9NMZgsjEMYFz74/+nswciDxEOlux93C2t8EI8iQMdq6G3IZNxVneX/vzTP2L3cGtRrs1aveMkX8g==" saltValue="iObR7Ah/X8CSMk6/8tFl6w==" spinCount="100000" sheet="1" objects="1" scenarios="1"/>
  <mergeCells count="3">
    <mergeCell ref="B1:L1"/>
    <mergeCell ref="E3:J3"/>
    <mergeCell ref="D19:I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65A9-6F12-F545-AB02-31A15278D3AD}">
  <sheetPr>
    <tabColor rgb="FFF0EF2E"/>
  </sheetPr>
  <dimension ref="B1:Q35"/>
  <sheetViews>
    <sheetView workbookViewId="0">
      <selection activeCell="H9" sqref="H9"/>
    </sheetView>
  </sheetViews>
  <sheetFormatPr baseColWidth="10" defaultRowHeight="16" x14ac:dyDescent="0.2"/>
  <cols>
    <col min="1" max="1" width="4.83203125" customWidth="1"/>
    <col min="2" max="8" width="29.1640625" customWidth="1"/>
    <col min="9" max="9" width="5.1640625" customWidth="1"/>
    <col min="10" max="10" width="29.1640625" customWidth="1"/>
    <col min="12" max="12" width="4.6640625" customWidth="1"/>
  </cols>
  <sheetData>
    <row r="1" spans="2:17" ht="20" x14ac:dyDescent="0.2">
      <c r="B1" s="100" t="s">
        <v>225</v>
      </c>
      <c r="C1" s="101"/>
      <c r="D1" s="101"/>
      <c r="E1" s="101"/>
      <c r="F1" s="101"/>
      <c r="G1" s="101"/>
      <c r="H1" s="101"/>
      <c r="I1" s="101"/>
      <c r="J1" s="101"/>
      <c r="K1" s="101"/>
    </row>
    <row r="2" spans="2:17" x14ac:dyDescent="0.2">
      <c r="B2" s="49" t="s">
        <v>226</v>
      </c>
      <c r="C2" s="46"/>
      <c r="D2" s="46"/>
      <c r="E2" s="46"/>
      <c r="F2" s="46"/>
      <c r="G2" s="46"/>
      <c r="H2" s="46"/>
      <c r="I2" s="46"/>
      <c r="J2" s="46"/>
      <c r="K2" s="46"/>
    </row>
    <row r="3" spans="2:17" x14ac:dyDescent="0.2">
      <c r="B3" s="83" t="s">
        <v>163</v>
      </c>
      <c r="C3" s="102" t="s">
        <v>164</v>
      </c>
      <c r="D3" s="103">
        <f>'3.Grondstofgebruik'!$J$13</f>
        <v>0</v>
      </c>
      <c r="E3" s="48" t="s">
        <v>227</v>
      </c>
      <c r="F3" s="48"/>
      <c r="G3" s="48"/>
      <c r="H3" s="48"/>
      <c r="I3" s="48"/>
      <c r="J3" s="48"/>
      <c r="K3" s="48"/>
    </row>
    <row r="4" spans="2:17" x14ac:dyDescent="0.2">
      <c r="B4" s="83"/>
      <c r="C4" s="84"/>
      <c r="D4" s="70"/>
      <c r="E4" s="48"/>
      <c r="F4" s="48"/>
      <c r="G4" s="48"/>
      <c r="H4" s="48"/>
      <c r="I4" s="48"/>
      <c r="J4" s="48"/>
      <c r="K4" s="48"/>
    </row>
    <row r="5" spans="2:17" x14ac:dyDescent="0.2">
      <c r="B5" s="48" t="s">
        <v>208</v>
      </c>
      <c r="C5" s="85"/>
      <c r="D5" s="86"/>
      <c r="E5" s="46"/>
      <c r="F5" s="46"/>
      <c r="G5" s="46"/>
      <c r="H5" s="46"/>
      <c r="I5" s="46"/>
      <c r="J5" s="46"/>
      <c r="K5" s="46"/>
    </row>
    <row r="6" spans="2:17" x14ac:dyDescent="0.2">
      <c r="B6" s="46"/>
      <c r="C6" s="46"/>
      <c r="D6" s="46"/>
      <c r="E6" s="46"/>
      <c r="F6" s="46"/>
      <c r="G6" s="46"/>
      <c r="H6" s="46"/>
      <c r="I6" s="46"/>
      <c r="J6" s="46"/>
      <c r="K6" s="46"/>
    </row>
    <row r="7" spans="2:17" ht="28" x14ac:dyDescent="0.2">
      <c r="B7" s="51" t="s">
        <v>140</v>
      </c>
      <c r="C7" s="51" t="s">
        <v>165</v>
      </c>
      <c r="D7" s="51" t="s">
        <v>68</v>
      </c>
      <c r="E7" s="51" t="s">
        <v>166</v>
      </c>
      <c r="F7" s="52" t="s">
        <v>167</v>
      </c>
      <c r="G7" s="51" t="s">
        <v>168</v>
      </c>
      <c r="H7" s="51" t="s">
        <v>169</v>
      </c>
      <c r="I7" s="46"/>
      <c r="J7" s="46"/>
      <c r="K7" s="46"/>
    </row>
    <row r="8" spans="2:17" ht="42" x14ac:dyDescent="0.2">
      <c r="B8" s="46"/>
      <c r="C8" s="57" t="s">
        <v>149</v>
      </c>
      <c r="D8" s="87" t="s">
        <v>170</v>
      </c>
      <c r="E8" s="57" t="s">
        <v>149</v>
      </c>
      <c r="F8" s="88" t="s">
        <v>171</v>
      </c>
      <c r="G8" s="88" t="s">
        <v>172</v>
      </c>
      <c r="H8" s="87" t="s">
        <v>173</v>
      </c>
      <c r="I8" s="46"/>
      <c r="J8" s="46"/>
      <c r="K8" s="46"/>
    </row>
    <row r="9" spans="2:17" x14ac:dyDescent="0.2">
      <c r="B9" s="60" t="s">
        <v>191</v>
      </c>
      <c r="C9" s="77" t="s">
        <v>198</v>
      </c>
      <c r="D9" s="89">
        <f>'3.Grondstofgebruik'!J6</f>
        <v>0</v>
      </c>
      <c r="E9" s="104"/>
      <c r="F9" s="105">
        <v>0</v>
      </c>
      <c r="G9" s="106" t="s">
        <v>174</v>
      </c>
      <c r="H9" s="90">
        <f>IFERROR(F9*D9,0)</f>
        <v>0</v>
      </c>
      <c r="I9" s="46"/>
      <c r="J9" s="46"/>
      <c r="K9" s="46"/>
    </row>
    <row r="10" spans="2:17" x14ac:dyDescent="0.2">
      <c r="B10" s="60" t="s">
        <v>192</v>
      </c>
      <c r="C10" s="77" t="s">
        <v>198</v>
      </c>
      <c r="D10" s="89">
        <f>'3.Grondstofgebruik'!J7</f>
        <v>0</v>
      </c>
      <c r="E10" s="104"/>
      <c r="F10" s="105">
        <v>0</v>
      </c>
      <c r="G10" s="106" t="s">
        <v>174</v>
      </c>
      <c r="H10" s="90">
        <f t="shared" ref="H10:H15" si="0">IFERROR(F10*D10,0)</f>
        <v>0</v>
      </c>
      <c r="I10" s="46"/>
      <c r="J10" s="91"/>
      <c r="K10" s="91"/>
    </row>
    <row r="11" spans="2:17" x14ac:dyDescent="0.2">
      <c r="B11" s="60" t="s">
        <v>193</v>
      </c>
      <c r="C11" s="77" t="s">
        <v>198</v>
      </c>
      <c r="D11" s="89">
        <f>'3.Grondstofgebruik'!J8</f>
        <v>0</v>
      </c>
      <c r="E11" s="104"/>
      <c r="F11" s="105">
        <v>0</v>
      </c>
      <c r="G11" s="106" t="s">
        <v>174</v>
      </c>
      <c r="H11" s="90">
        <f t="shared" si="0"/>
        <v>0</v>
      </c>
      <c r="I11" s="46"/>
      <c r="J11" s="46"/>
      <c r="K11" s="46"/>
    </row>
    <row r="12" spans="2:17" x14ac:dyDescent="0.2">
      <c r="B12" s="60" t="s">
        <v>194</v>
      </c>
      <c r="C12" s="77" t="s">
        <v>198</v>
      </c>
      <c r="D12" s="89">
        <f>'3.Grondstofgebruik'!J9</f>
        <v>0</v>
      </c>
      <c r="E12" s="104"/>
      <c r="F12" s="105">
        <v>0</v>
      </c>
      <c r="G12" s="106" t="s">
        <v>174</v>
      </c>
      <c r="H12" s="90">
        <f t="shared" si="0"/>
        <v>0</v>
      </c>
      <c r="I12" s="46"/>
      <c r="J12" s="91"/>
      <c r="K12" s="91"/>
      <c r="M12" s="46" t="s">
        <v>200</v>
      </c>
      <c r="N12" s="46"/>
      <c r="O12" s="46"/>
      <c r="P12" s="46"/>
      <c r="Q12" s="46"/>
    </row>
    <row r="13" spans="2:17" x14ac:dyDescent="0.2">
      <c r="B13" s="60" t="s">
        <v>195</v>
      </c>
      <c r="C13" s="77" t="s">
        <v>198</v>
      </c>
      <c r="D13" s="89">
        <f>'3.Grondstofgebruik'!J10</f>
        <v>0</v>
      </c>
      <c r="E13" s="104"/>
      <c r="F13" s="105">
        <v>0</v>
      </c>
      <c r="G13" s="106" t="s">
        <v>174</v>
      </c>
      <c r="H13" s="90">
        <f t="shared" si="0"/>
        <v>0</v>
      </c>
      <c r="I13" s="46"/>
      <c r="J13" s="92" t="s">
        <v>245</v>
      </c>
      <c r="K13" s="93">
        <f>'3.Grondstofgebruik'!$D$13</f>
        <v>0</v>
      </c>
      <c r="M13" s="46" t="s">
        <v>199</v>
      </c>
      <c r="N13" s="46"/>
      <c r="O13" s="46"/>
      <c r="P13" s="46"/>
      <c r="Q13" s="46"/>
    </row>
    <row r="14" spans="2:17" x14ac:dyDescent="0.2">
      <c r="B14" s="60" t="s">
        <v>196</v>
      </c>
      <c r="C14" s="77" t="s">
        <v>198</v>
      </c>
      <c r="D14" s="89">
        <f>'3.Grondstofgebruik'!J11</f>
        <v>0</v>
      </c>
      <c r="E14" s="104"/>
      <c r="F14" s="105">
        <v>0</v>
      </c>
      <c r="G14" s="106" t="s">
        <v>174</v>
      </c>
      <c r="H14" s="90">
        <f t="shared" si="0"/>
        <v>0</v>
      </c>
      <c r="I14" s="46"/>
      <c r="J14" s="92" t="s">
        <v>175</v>
      </c>
      <c r="K14" s="93">
        <f>H16</f>
        <v>0</v>
      </c>
      <c r="M14" s="134" t="s">
        <v>157</v>
      </c>
      <c r="N14" s="135" t="s">
        <v>176</v>
      </c>
      <c r="O14" s="135" t="s">
        <v>177</v>
      </c>
      <c r="P14" s="135" t="s">
        <v>178</v>
      </c>
      <c r="Q14" s="135" t="s">
        <v>179</v>
      </c>
    </row>
    <row r="15" spans="2:17" ht="17" thickBot="1" x14ac:dyDescent="0.25">
      <c r="B15" s="64" t="s">
        <v>197</v>
      </c>
      <c r="C15" s="77" t="s">
        <v>198</v>
      </c>
      <c r="D15" s="94">
        <f>'3.Grondstofgebruik'!J12</f>
        <v>0</v>
      </c>
      <c r="E15" s="107"/>
      <c r="F15" s="108">
        <v>0</v>
      </c>
      <c r="G15" s="109" t="s">
        <v>174</v>
      </c>
      <c r="H15" s="95">
        <f t="shared" si="0"/>
        <v>0</v>
      </c>
      <c r="I15" s="46"/>
      <c r="J15" s="46"/>
      <c r="K15" s="46"/>
      <c r="M15" s="134"/>
      <c r="N15" s="135"/>
      <c r="O15" s="135"/>
      <c r="P15" s="135"/>
      <c r="Q15" s="135"/>
    </row>
    <row r="16" spans="2:17" ht="17" thickBot="1" x14ac:dyDescent="0.25">
      <c r="B16" s="46"/>
      <c r="C16" s="96" t="s">
        <v>180</v>
      </c>
      <c r="D16" s="69">
        <f>SUM(D9:D15)</f>
        <v>0</v>
      </c>
      <c r="E16" s="46"/>
      <c r="F16" s="46"/>
      <c r="G16" s="96" t="s">
        <v>181</v>
      </c>
      <c r="H16" s="97">
        <f>SUM(H9:H15)</f>
        <v>0</v>
      </c>
      <c r="I16" s="46"/>
      <c r="J16" s="73" t="s">
        <v>231</v>
      </c>
      <c r="K16" s="98">
        <f>IFERROR(K14/K13,0)</f>
        <v>0</v>
      </c>
      <c r="M16" s="99" t="s">
        <v>162</v>
      </c>
      <c r="N16" s="76">
        <v>10</v>
      </c>
      <c r="O16" s="76">
        <v>6</v>
      </c>
      <c r="P16" s="76">
        <v>4</v>
      </c>
      <c r="Q16" s="76">
        <v>0</v>
      </c>
    </row>
    <row r="20" spans="2:9" x14ac:dyDescent="0.2">
      <c r="B20" t="s">
        <v>223</v>
      </c>
      <c r="D20" s="131"/>
      <c r="E20" s="131"/>
      <c r="F20" s="131"/>
      <c r="G20" s="131"/>
      <c r="H20" s="131"/>
      <c r="I20" s="131"/>
    </row>
    <row r="21" spans="2:9" x14ac:dyDescent="0.2">
      <c r="D21" s="131"/>
      <c r="E21" s="131"/>
      <c r="F21" s="131"/>
      <c r="G21" s="131"/>
      <c r="H21" s="131"/>
      <c r="I21" s="131"/>
    </row>
    <row r="22" spans="2:9" x14ac:dyDescent="0.2">
      <c r="D22" s="131"/>
      <c r="E22" s="131"/>
      <c r="F22" s="131"/>
      <c r="G22" s="131"/>
      <c r="H22" s="131"/>
      <c r="I22" s="131"/>
    </row>
    <row r="23" spans="2:9" x14ac:dyDescent="0.2">
      <c r="D23" s="131"/>
      <c r="E23" s="131"/>
      <c r="F23" s="131"/>
      <c r="G23" s="131"/>
      <c r="H23" s="131"/>
      <c r="I23" s="131"/>
    </row>
    <row r="24" spans="2:9" x14ac:dyDescent="0.2">
      <c r="D24" s="131"/>
      <c r="E24" s="131"/>
      <c r="F24" s="131"/>
      <c r="G24" s="131"/>
      <c r="H24" s="131"/>
      <c r="I24" s="131"/>
    </row>
    <row r="25" spans="2:9" x14ac:dyDescent="0.2">
      <c r="D25" s="131"/>
      <c r="E25" s="131"/>
      <c r="F25" s="131"/>
      <c r="G25" s="131"/>
      <c r="H25" s="131"/>
      <c r="I25" s="131"/>
    </row>
    <row r="26" spans="2:9" x14ac:dyDescent="0.2">
      <c r="D26" s="131"/>
      <c r="E26" s="131"/>
      <c r="F26" s="131"/>
      <c r="G26" s="131"/>
      <c r="H26" s="131"/>
      <c r="I26" s="131"/>
    </row>
    <row r="27" spans="2:9" x14ac:dyDescent="0.2">
      <c r="D27" s="131"/>
      <c r="E27" s="131"/>
      <c r="F27" s="131"/>
      <c r="G27" s="131"/>
      <c r="H27" s="131"/>
      <c r="I27" s="131"/>
    </row>
    <row r="28" spans="2:9" x14ac:dyDescent="0.2">
      <c r="D28" s="131"/>
      <c r="E28" s="131"/>
      <c r="F28" s="131"/>
      <c r="G28" s="131"/>
      <c r="H28" s="131"/>
      <c r="I28" s="131"/>
    </row>
    <row r="29" spans="2:9" x14ac:dyDescent="0.2">
      <c r="D29" s="131"/>
      <c r="E29" s="131"/>
      <c r="F29" s="131"/>
      <c r="G29" s="131"/>
      <c r="H29" s="131"/>
      <c r="I29" s="131"/>
    </row>
    <row r="30" spans="2:9" x14ac:dyDescent="0.2">
      <c r="D30" s="131"/>
      <c r="E30" s="131"/>
      <c r="F30" s="131"/>
      <c r="G30" s="131"/>
      <c r="H30" s="131"/>
      <c r="I30" s="131"/>
    </row>
    <row r="31" spans="2:9" x14ac:dyDescent="0.2">
      <c r="D31" s="131"/>
      <c r="E31" s="131"/>
      <c r="F31" s="131"/>
      <c r="G31" s="131"/>
      <c r="H31" s="131"/>
      <c r="I31" s="131"/>
    </row>
    <row r="32" spans="2:9" x14ac:dyDescent="0.2">
      <c r="D32" s="131"/>
      <c r="E32" s="131"/>
      <c r="F32" s="131"/>
      <c r="G32" s="131"/>
      <c r="H32" s="131"/>
      <c r="I32" s="131"/>
    </row>
    <row r="33" spans="4:9" x14ac:dyDescent="0.2">
      <c r="D33" s="131"/>
      <c r="E33" s="131"/>
      <c r="F33" s="131"/>
      <c r="G33" s="131"/>
      <c r="H33" s="131"/>
      <c r="I33" s="131"/>
    </row>
    <row r="34" spans="4:9" x14ac:dyDescent="0.2">
      <c r="D34" s="131"/>
      <c r="E34" s="131"/>
      <c r="F34" s="131"/>
      <c r="G34" s="131"/>
      <c r="H34" s="131"/>
      <c r="I34" s="131"/>
    </row>
    <row r="35" spans="4:9" x14ac:dyDescent="0.2">
      <c r="D35" s="131"/>
      <c r="E35" s="131"/>
      <c r="F35" s="131"/>
      <c r="G35" s="131"/>
      <c r="H35" s="131"/>
      <c r="I35" s="131"/>
    </row>
  </sheetData>
  <sheetProtection algorithmName="SHA-512" hashValue="9aFoSlSC9AO2LQ4Ei6YsfJ51VPITyUk33jbTc9cyW2Kii2bAb6TrI7cuSdqpjW42ucAbzcTRJORAl7mfRH1fmQ==" saltValue="KN8ZRcOqwSK/xbEqFpIhkQ==" spinCount="100000" sheet="1" objects="1" scenarios="1"/>
  <mergeCells count="6">
    <mergeCell ref="D20:I35"/>
    <mergeCell ref="M14:M15"/>
    <mergeCell ref="N14:N15"/>
    <mergeCell ref="O14:O15"/>
    <mergeCell ref="P14:P15"/>
    <mergeCell ref="Q14:Q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36BF-11C5-B44C-9388-C74B5375E45F}">
  <sheetPr>
    <tabColor theme="9" tint="0.59999389629810485"/>
  </sheetPr>
  <dimension ref="A1:P64"/>
  <sheetViews>
    <sheetView workbookViewId="0"/>
  </sheetViews>
  <sheetFormatPr baseColWidth="10" defaultRowHeight="16" x14ac:dyDescent="0.2"/>
  <cols>
    <col min="1" max="1" width="33.6640625" customWidth="1"/>
    <col min="2" max="2" width="28.83203125" customWidth="1"/>
  </cols>
  <sheetData>
    <row r="1" spans="1:16" ht="41" customHeight="1" x14ac:dyDescent="0.2">
      <c r="A1" s="1" t="s">
        <v>0</v>
      </c>
      <c r="B1" s="2"/>
      <c r="C1" s="2"/>
      <c r="D1" s="2"/>
      <c r="E1" s="2"/>
      <c r="F1" s="3"/>
      <c r="G1" s="3"/>
      <c r="H1" s="3"/>
      <c r="I1" s="3"/>
      <c r="J1" s="3"/>
      <c r="K1" s="3"/>
      <c r="L1" s="3"/>
      <c r="M1" s="3"/>
      <c r="N1" s="3"/>
      <c r="O1" s="3"/>
      <c r="P1" s="3"/>
    </row>
    <row r="2" spans="1:16" ht="33" customHeight="1" x14ac:dyDescent="0.2">
      <c r="A2" s="4" t="s">
        <v>1</v>
      </c>
      <c r="B2" s="2"/>
      <c r="C2" s="2"/>
      <c r="D2" s="2"/>
      <c r="E2" s="2"/>
      <c r="F2" s="3"/>
      <c r="G2" s="3"/>
      <c r="H2" s="3"/>
      <c r="I2" s="3"/>
      <c r="J2" s="3"/>
      <c r="K2" s="3"/>
      <c r="L2" s="3"/>
      <c r="M2" s="3"/>
      <c r="N2" s="3"/>
      <c r="O2" s="3"/>
      <c r="P2" s="3"/>
    </row>
    <row r="3" spans="1:16" ht="67" customHeight="1" x14ac:dyDescent="0.2">
      <c r="A3" s="136" t="s">
        <v>2</v>
      </c>
      <c r="B3" s="136"/>
      <c r="C3" s="136"/>
      <c r="D3" s="136"/>
      <c r="E3" s="136"/>
      <c r="F3" s="136"/>
      <c r="G3" s="136"/>
      <c r="H3" s="3"/>
      <c r="I3" s="3"/>
      <c r="J3" s="3"/>
      <c r="K3" s="3"/>
      <c r="L3" s="3"/>
      <c r="M3" s="3"/>
      <c r="N3" s="3"/>
      <c r="O3" s="3"/>
      <c r="P3" s="3"/>
    </row>
    <row r="4" spans="1:16" x14ac:dyDescent="0.2">
      <c r="A4" s="2"/>
      <c r="B4" s="2"/>
      <c r="C4" s="2"/>
      <c r="D4" s="2"/>
      <c r="E4" s="2"/>
      <c r="F4" s="3"/>
      <c r="G4" s="3"/>
      <c r="H4" s="3"/>
      <c r="I4" s="3"/>
      <c r="J4" s="3"/>
      <c r="K4" s="3"/>
      <c r="L4" s="3"/>
      <c r="M4" s="3"/>
      <c r="N4" s="3"/>
      <c r="O4" s="3"/>
      <c r="P4" s="3"/>
    </row>
    <row r="5" spans="1:16" ht="60" x14ac:dyDescent="0.2">
      <c r="A5" s="5" t="s">
        <v>3</v>
      </c>
      <c r="B5" s="6" t="s">
        <v>4</v>
      </c>
      <c r="C5" s="6" t="s">
        <v>5</v>
      </c>
      <c r="D5" s="2"/>
      <c r="E5" s="3"/>
      <c r="F5" s="3"/>
      <c r="G5" s="3"/>
      <c r="H5" s="3"/>
      <c r="I5" s="3"/>
      <c r="J5" s="3"/>
      <c r="K5" s="3"/>
      <c r="L5" s="3"/>
      <c r="M5" s="3"/>
      <c r="N5" s="3"/>
      <c r="O5" s="3"/>
      <c r="P5" s="3"/>
    </row>
    <row r="6" spans="1:16" x14ac:dyDescent="0.2">
      <c r="A6" s="7" t="s">
        <v>6</v>
      </c>
      <c r="B6" s="8">
        <v>98.081147000000001</v>
      </c>
      <c r="C6" s="9" t="s">
        <v>7</v>
      </c>
      <c r="D6" s="2"/>
      <c r="E6" s="3"/>
      <c r="F6" s="3"/>
      <c r="G6" s="3"/>
      <c r="H6" s="3"/>
      <c r="I6" s="3"/>
      <c r="J6" s="3"/>
      <c r="K6" s="3"/>
      <c r="L6" s="3"/>
      <c r="M6" s="3"/>
      <c r="N6" s="3"/>
      <c r="O6" s="3"/>
      <c r="P6" s="3"/>
    </row>
    <row r="7" spans="1:16" x14ac:dyDescent="0.2">
      <c r="A7" s="10" t="s">
        <v>8</v>
      </c>
      <c r="B7" s="11">
        <v>16.324300000000001</v>
      </c>
      <c r="C7" s="12" t="s">
        <v>7</v>
      </c>
      <c r="D7" s="2"/>
      <c r="E7" s="3"/>
      <c r="F7" s="3"/>
      <c r="G7" s="3"/>
      <c r="H7" s="3"/>
      <c r="I7" s="3"/>
      <c r="J7" s="3"/>
      <c r="K7" s="3"/>
      <c r="L7" s="3"/>
      <c r="M7" s="3"/>
      <c r="N7" s="3"/>
      <c r="O7" s="3"/>
      <c r="P7" s="3"/>
    </row>
    <row r="8" spans="1:16" x14ac:dyDescent="0.2">
      <c r="A8" s="13" t="s">
        <v>9</v>
      </c>
      <c r="B8" s="11">
        <v>9.378770270863507</v>
      </c>
      <c r="C8" s="12" t="s">
        <v>7</v>
      </c>
      <c r="D8" s="2"/>
      <c r="E8" s="3"/>
      <c r="F8" s="3"/>
      <c r="G8" s="3"/>
      <c r="H8" s="3"/>
      <c r="I8" s="3"/>
      <c r="J8" s="3"/>
      <c r="K8" s="3"/>
      <c r="L8" s="3"/>
      <c r="M8" s="3"/>
      <c r="N8" s="3"/>
      <c r="O8" s="3"/>
      <c r="P8" s="3"/>
    </row>
    <row r="9" spans="1:16" x14ac:dyDescent="0.2">
      <c r="A9" s="14" t="s">
        <v>10</v>
      </c>
      <c r="B9" s="15">
        <v>5.8376721677883454</v>
      </c>
      <c r="C9" s="12" t="s">
        <v>7</v>
      </c>
      <c r="D9" s="2"/>
      <c r="E9" s="3"/>
      <c r="F9" s="3"/>
      <c r="G9" s="3"/>
      <c r="H9" s="3"/>
      <c r="I9" s="3"/>
      <c r="J9" s="3"/>
      <c r="K9" s="3"/>
      <c r="L9" s="3"/>
      <c r="M9" s="3"/>
      <c r="N9" s="3"/>
      <c r="O9" s="3"/>
      <c r="P9" s="3"/>
    </row>
    <row r="10" spans="1:16" x14ac:dyDescent="0.2">
      <c r="A10" s="13" t="s">
        <v>11</v>
      </c>
      <c r="B10" s="11">
        <v>4.7213765337931033</v>
      </c>
      <c r="C10" s="12" t="s">
        <v>7</v>
      </c>
      <c r="D10" s="2"/>
      <c r="E10" s="3"/>
      <c r="F10" s="3"/>
      <c r="G10" s="3"/>
      <c r="H10" s="3"/>
      <c r="I10" s="3"/>
      <c r="J10" s="3"/>
      <c r="K10" s="3"/>
      <c r="L10" s="3"/>
      <c r="M10" s="3"/>
      <c r="N10" s="3"/>
      <c r="O10" s="3"/>
      <c r="P10" s="3"/>
    </row>
    <row r="11" spans="1:16" x14ac:dyDescent="0.2">
      <c r="A11" s="16" t="s">
        <v>12</v>
      </c>
      <c r="B11" s="11">
        <v>4.6168603109482751</v>
      </c>
      <c r="C11" s="12" t="s">
        <v>7</v>
      </c>
      <c r="D11" s="2"/>
      <c r="E11" s="3"/>
      <c r="F11" s="3"/>
      <c r="G11" s="3"/>
      <c r="H11" s="3"/>
      <c r="I11" s="3"/>
      <c r="J11" s="3"/>
      <c r="K11" s="3"/>
      <c r="L11" s="3"/>
      <c r="M11" s="3"/>
      <c r="N11" s="3"/>
      <c r="O11" s="3"/>
      <c r="P11" s="3"/>
    </row>
    <row r="12" spans="1:16" x14ac:dyDescent="0.2">
      <c r="A12" s="17" t="s">
        <v>13</v>
      </c>
      <c r="B12" s="15">
        <v>4.0247261889655164</v>
      </c>
      <c r="C12" s="12" t="s">
        <v>7</v>
      </c>
      <c r="D12" s="2"/>
      <c r="E12" s="3"/>
      <c r="F12" s="3"/>
      <c r="G12" s="3"/>
      <c r="H12" s="3"/>
      <c r="I12" s="3"/>
      <c r="J12" s="3"/>
      <c r="K12" s="3"/>
      <c r="L12" s="3"/>
      <c r="M12" s="3"/>
      <c r="N12" s="3"/>
      <c r="O12" s="3"/>
      <c r="P12" s="3"/>
    </row>
    <row r="13" spans="1:16" x14ac:dyDescent="0.2">
      <c r="A13" s="18" t="s">
        <v>14</v>
      </c>
      <c r="B13" s="19">
        <v>3.9806678734482759</v>
      </c>
      <c r="C13" s="20" t="s">
        <v>15</v>
      </c>
      <c r="D13" s="2"/>
      <c r="E13" s="3"/>
      <c r="F13" s="3"/>
      <c r="G13" s="3"/>
      <c r="H13" s="3"/>
      <c r="I13" s="3"/>
      <c r="J13" s="3"/>
      <c r="K13" s="3"/>
      <c r="L13" s="3"/>
      <c r="M13" s="3"/>
      <c r="N13" s="3"/>
      <c r="O13" s="3"/>
      <c r="P13" s="3"/>
    </row>
    <row r="14" spans="1:16" x14ac:dyDescent="0.2">
      <c r="A14" s="14" t="s">
        <v>16</v>
      </c>
      <c r="B14" s="21">
        <v>3.9676754337931035</v>
      </c>
      <c r="C14" s="20" t="s">
        <v>15</v>
      </c>
      <c r="D14" s="2"/>
      <c r="E14" s="3"/>
      <c r="F14" s="3"/>
      <c r="G14" s="3"/>
      <c r="H14" s="3"/>
      <c r="I14" s="3"/>
      <c r="J14" s="3"/>
      <c r="K14" s="3"/>
      <c r="L14" s="3"/>
      <c r="M14" s="3"/>
      <c r="N14" s="3"/>
      <c r="O14" s="3"/>
      <c r="P14" s="3"/>
    </row>
    <row r="15" spans="1:16" x14ac:dyDescent="0.2">
      <c r="A15" s="13" t="s">
        <v>17</v>
      </c>
      <c r="B15" s="19">
        <v>3.6973475682758621</v>
      </c>
      <c r="C15" s="20" t="s">
        <v>15</v>
      </c>
      <c r="D15" s="2"/>
      <c r="E15" s="3"/>
      <c r="F15" s="3"/>
      <c r="G15" s="3"/>
      <c r="H15" s="3"/>
      <c r="I15" s="3"/>
      <c r="J15" s="3"/>
      <c r="K15" s="3"/>
      <c r="L15" s="3"/>
      <c r="M15" s="3"/>
      <c r="N15" s="3"/>
      <c r="O15" s="3"/>
      <c r="P15" s="3"/>
    </row>
    <row r="16" spans="1:16" x14ac:dyDescent="0.2">
      <c r="A16" s="14" t="s">
        <v>18</v>
      </c>
      <c r="B16" s="21">
        <v>3.602810694987133</v>
      </c>
      <c r="C16" s="20" t="s">
        <v>15</v>
      </c>
      <c r="D16" s="2"/>
      <c r="E16" s="3"/>
      <c r="F16" s="3"/>
      <c r="G16" s="3"/>
      <c r="H16" s="3"/>
      <c r="I16" s="3"/>
      <c r="J16" s="3"/>
      <c r="K16" s="3"/>
      <c r="L16" s="3"/>
      <c r="M16" s="3"/>
      <c r="N16" s="3"/>
      <c r="O16" s="3"/>
      <c r="P16" s="3"/>
    </row>
    <row r="17" spans="1:16" x14ac:dyDescent="0.2">
      <c r="A17" s="18" t="s">
        <v>19</v>
      </c>
      <c r="B17" s="19">
        <v>3.3473760006034485</v>
      </c>
      <c r="C17" s="20" t="s">
        <v>15</v>
      </c>
      <c r="D17" s="2"/>
      <c r="E17" s="3"/>
      <c r="F17" s="3"/>
      <c r="G17" s="3"/>
      <c r="H17" s="3"/>
      <c r="I17" s="3"/>
      <c r="J17" s="3"/>
      <c r="K17" s="3"/>
      <c r="L17" s="3"/>
      <c r="M17" s="3"/>
      <c r="N17" s="3"/>
      <c r="O17" s="3"/>
      <c r="P17" s="3"/>
    </row>
    <row r="18" spans="1:16" x14ac:dyDescent="0.2">
      <c r="A18" s="22" t="s">
        <v>20</v>
      </c>
      <c r="B18" s="19">
        <v>3.4129999999999998</v>
      </c>
      <c r="C18" s="20" t="s">
        <v>15</v>
      </c>
      <c r="D18" s="2"/>
      <c r="E18" s="3"/>
      <c r="F18" s="3"/>
      <c r="G18" s="3"/>
      <c r="H18" s="3"/>
      <c r="I18" s="3"/>
      <c r="J18" s="3"/>
      <c r="K18" s="3"/>
      <c r="L18" s="3"/>
      <c r="M18" s="3"/>
      <c r="N18" s="3"/>
      <c r="O18" s="3"/>
      <c r="P18" s="3"/>
    </row>
    <row r="19" spans="1:16" x14ac:dyDescent="0.2">
      <c r="A19" s="17" t="s">
        <v>21</v>
      </c>
      <c r="B19" s="21">
        <v>3.3463972700000002</v>
      </c>
      <c r="C19" s="20" t="s">
        <v>15</v>
      </c>
      <c r="D19" s="2"/>
      <c r="E19" s="3"/>
      <c r="F19" s="3"/>
      <c r="G19" s="3"/>
      <c r="H19" s="3"/>
      <c r="I19" s="3"/>
      <c r="J19" s="3"/>
      <c r="K19" s="3"/>
      <c r="L19" s="3"/>
      <c r="M19" s="3"/>
      <c r="N19" s="3"/>
      <c r="O19" s="3"/>
      <c r="P19" s="3"/>
    </row>
    <row r="20" spans="1:16" x14ac:dyDescent="0.2">
      <c r="A20" s="23" t="s">
        <v>22</v>
      </c>
      <c r="B20" s="19">
        <v>3.3060180976627214</v>
      </c>
      <c r="C20" s="20" t="s">
        <v>15</v>
      </c>
      <c r="D20" s="2"/>
      <c r="E20" s="3"/>
      <c r="F20" s="3"/>
      <c r="G20" s="3"/>
      <c r="H20" s="3"/>
      <c r="I20" s="3"/>
      <c r="J20" s="3"/>
      <c r="K20" s="3"/>
      <c r="L20" s="3"/>
      <c r="M20" s="3"/>
      <c r="N20" s="3"/>
      <c r="O20" s="3"/>
      <c r="P20" s="3"/>
    </row>
    <row r="21" spans="1:16" x14ac:dyDescent="0.2">
      <c r="A21" s="22" t="s">
        <v>23</v>
      </c>
      <c r="B21" s="21">
        <v>3.2944535261275978</v>
      </c>
      <c r="C21" s="20" t="s">
        <v>15</v>
      </c>
      <c r="D21" s="2"/>
      <c r="E21" s="3"/>
      <c r="F21" s="3"/>
      <c r="G21" s="3"/>
      <c r="H21" s="3"/>
      <c r="I21" s="3"/>
      <c r="J21" s="3"/>
      <c r="K21" s="3"/>
      <c r="L21" s="3"/>
      <c r="M21" s="3"/>
      <c r="N21" s="3"/>
      <c r="O21" s="3"/>
      <c r="P21" s="3"/>
    </row>
    <row r="22" spans="1:16" x14ac:dyDescent="0.2">
      <c r="A22" s="23" t="s">
        <v>24</v>
      </c>
      <c r="B22" s="19">
        <v>2.9534765337931033</v>
      </c>
      <c r="C22" s="20" t="s">
        <v>15</v>
      </c>
      <c r="D22" s="2"/>
      <c r="E22" s="2"/>
      <c r="F22" s="3"/>
      <c r="G22" s="3"/>
      <c r="H22" s="3"/>
      <c r="I22" s="3"/>
      <c r="J22" s="3"/>
      <c r="K22" s="3"/>
      <c r="L22" s="3"/>
      <c r="M22" s="3"/>
      <c r="N22" s="3"/>
      <c r="O22" s="3"/>
      <c r="P22" s="3"/>
    </row>
    <row r="23" spans="1:16" x14ac:dyDescent="0.2">
      <c r="A23" s="22" t="s">
        <v>25</v>
      </c>
      <c r="B23" s="21">
        <v>2.8834765337931034</v>
      </c>
      <c r="C23" s="20" t="s">
        <v>15</v>
      </c>
      <c r="D23" s="2"/>
      <c r="E23" s="2"/>
      <c r="F23" s="3"/>
      <c r="G23" s="3"/>
      <c r="H23" s="3"/>
      <c r="I23" s="3"/>
      <c r="J23" s="3"/>
      <c r="K23" s="3"/>
      <c r="L23" s="3"/>
      <c r="M23" s="3"/>
      <c r="N23" s="3"/>
      <c r="O23" s="3"/>
      <c r="P23" s="3"/>
    </row>
    <row r="24" spans="1:16" x14ac:dyDescent="0.2">
      <c r="A24" s="22" t="s">
        <v>26</v>
      </c>
      <c r="B24" s="19">
        <v>2.7638912866283865</v>
      </c>
      <c r="C24" s="20" t="s">
        <v>15</v>
      </c>
      <c r="D24" s="2"/>
      <c r="E24" s="2"/>
      <c r="F24" s="3"/>
      <c r="G24" s="3"/>
      <c r="H24" s="3"/>
      <c r="I24" s="3"/>
      <c r="J24" s="3"/>
      <c r="K24" s="3"/>
      <c r="L24" s="3"/>
      <c r="M24" s="3"/>
      <c r="N24" s="3"/>
      <c r="O24" s="3"/>
      <c r="P24" s="3"/>
    </row>
    <row r="25" spans="1:16" x14ac:dyDescent="0.2">
      <c r="A25" s="16" t="s">
        <v>27</v>
      </c>
      <c r="B25" s="21">
        <v>2.6251007579310341</v>
      </c>
      <c r="C25" s="20" t="s">
        <v>15</v>
      </c>
      <c r="D25" s="2"/>
      <c r="E25" s="2"/>
      <c r="F25" s="3"/>
      <c r="G25" s="3"/>
      <c r="H25" s="3"/>
      <c r="I25" s="3"/>
      <c r="J25" s="3"/>
      <c r="K25" s="3"/>
      <c r="L25" s="3"/>
      <c r="M25" s="3"/>
      <c r="N25" s="3"/>
      <c r="O25" s="3"/>
      <c r="P25" s="3"/>
    </row>
    <row r="26" spans="1:16" x14ac:dyDescent="0.2">
      <c r="A26" s="24" t="s">
        <v>28</v>
      </c>
      <c r="B26" s="19">
        <v>2.5</v>
      </c>
      <c r="C26" s="20" t="s">
        <v>15</v>
      </c>
      <c r="D26" s="2"/>
      <c r="E26" s="2"/>
      <c r="F26" s="3"/>
      <c r="G26" s="3"/>
      <c r="H26" s="3"/>
      <c r="I26" s="3"/>
      <c r="J26" s="3"/>
      <c r="K26" s="3"/>
      <c r="L26" s="3"/>
      <c r="M26" s="3"/>
      <c r="N26" s="3"/>
      <c r="O26" s="3"/>
      <c r="P26" s="3"/>
    </row>
    <row r="27" spans="1:16" x14ac:dyDescent="0.2">
      <c r="A27" s="16" t="s">
        <v>29</v>
      </c>
      <c r="B27" s="21">
        <v>2.1549566200000001</v>
      </c>
      <c r="C27" s="20" t="s">
        <v>15</v>
      </c>
      <c r="D27" s="2"/>
      <c r="E27" s="2"/>
      <c r="F27" s="3"/>
      <c r="G27" s="3"/>
      <c r="H27" s="3"/>
      <c r="I27" s="3"/>
      <c r="J27" s="3"/>
      <c r="K27" s="3"/>
      <c r="L27" s="3"/>
      <c r="M27" s="3"/>
      <c r="N27" s="3"/>
      <c r="O27" s="3"/>
      <c r="P27" s="3"/>
    </row>
    <row r="28" spans="1:16" x14ac:dyDescent="0.2">
      <c r="A28" s="16" t="s">
        <v>30</v>
      </c>
      <c r="B28" s="19">
        <v>1.664514597586207</v>
      </c>
      <c r="C28" s="20" t="s">
        <v>15</v>
      </c>
      <c r="D28" s="2"/>
      <c r="E28" s="2"/>
      <c r="F28" s="3"/>
      <c r="G28" s="3"/>
      <c r="H28" s="3"/>
      <c r="I28" s="3"/>
      <c r="J28" s="3"/>
      <c r="K28" s="3"/>
      <c r="L28" s="3"/>
      <c r="M28" s="3"/>
      <c r="N28" s="3"/>
      <c r="O28" s="3"/>
      <c r="P28" s="3"/>
    </row>
    <row r="29" spans="1:16" x14ac:dyDescent="0.2">
      <c r="A29" s="17" t="s">
        <v>31</v>
      </c>
      <c r="B29" s="25">
        <f>0.122+0.771+0.212</f>
        <v>1.105</v>
      </c>
      <c r="C29" s="20" t="s">
        <v>15</v>
      </c>
      <c r="D29" s="2"/>
      <c r="E29" s="2"/>
      <c r="F29" s="3"/>
      <c r="G29" s="3"/>
      <c r="H29" s="3"/>
      <c r="I29" s="3"/>
      <c r="J29" s="3"/>
      <c r="K29" s="3"/>
      <c r="L29" s="3"/>
      <c r="M29" s="3"/>
      <c r="N29" s="3"/>
      <c r="O29" s="3"/>
      <c r="P29" s="3"/>
    </row>
    <row r="30" spans="1:16" x14ac:dyDescent="0.2">
      <c r="A30" s="14" t="s">
        <v>32</v>
      </c>
      <c r="B30" s="21">
        <v>0.97647306293103453</v>
      </c>
      <c r="C30" s="26" t="s">
        <v>33</v>
      </c>
      <c r="D30" s="2"/>
      <c r="E30" s="2"/>
      <c r="F30" s="3"/>
      <c r="G30" s="3"/>
      <c r="H30" s="3"/>
      <c r="I30" s="3"/>
      <c r="J30" s="3"/>
      <c r="K30" s="3"/>
      <c r="L30" s="3"/>
      <c r="M30" s="3"/>
      <c r="N30" s="3"/>
      <c r="O30" s="3"/>
      <c r="P30" s="3"/>
    </row>
    <row r="31" spans="1:16" x14ac:dyDescent="0.2">
      <c r="A31" s="18" t="s">
        <v>34</v>
      </c>
      <c r="B31" s="21">
        <v>0.93826614436189326</v>
      </c>
      <c r="C31" s="26" t="s">
        <v>33</v>
      </c>
      <c r="D31" s="2"/>
      <c r="E31" s="2"/>
      <c r="F31" s="3"/>
      <c r="G31" s="3"/>
      <c r="H31" s="3"/>
      <c r="I31" s="3"/>
      <c r="J31" s="3"/>
      <c r="K31" s="3"/>
      <c r="L31" s="3"/>
      <c r="M31" s="3"/>
      <c r="N31" s="3"/>
      <c r="O31" s="3"/>
      <c r="P31" s="3"/>
    </row>
    <row r="32" spans="1:16" x14ac:dyDescent="0.2">
      <c r="A32" s="18" t="s">
        <v>35</v>
      </c>
      <c r="B32" s="19">
        <v>0.92371395839655168</v>
      </c>
      <c r="C32" s="26" t="s">
        <v>33</v>
      </c>
      <c r="D32" s="2"/>
      <c r="E32" s="2"/>
      <c r="F32" s="3"/>
      <c r="G32" s="3"/>
      <c r="H32" s="3"/>
      <c r="I32" s="3"/>
      <c r="J32" s="3"/>
      <c r="K32" s="3"/>
      <c r="L32" s="3"/>
      <c r="M32" s="3"/>
      <c r="N32" s="3"/>
      <c r="O32" s="3"/>
      <c r="P32" s="3"/>
    </row>
    <row r="33" spans="1:16" x14ac:dyDescent="0.2">
      <c r="A33" s="22" t="s">
        <v>36</v>
      </c>
      <c r="B33" s="21">
        <v>0.87831067214570246</v>
      </c>
      <c r="C33" s="26" t="s">
        <v>33</v>
      </c>
      <c r="D33" s="2"/>
      <c r="E33" s="2"/>
      <c r="F33" s="3"/>
      <c r="G33" s="3"/>
      <c r="H33" s="3"/>
      <c r="I33" s="3"/>
      <c r="J33" s="3"/>
      <c r="K33" s="3"/>
      <c r="L33" s="3"/>
      <c r="M33" s="3"/>
      <c r="N33" s="3"/>
      <c r="O33" s="3"/>
      <c r="P33" s="3"/>
    </row>
    <row r="34" spans="1:16" x14ac:dyDescent="0.2">
      <c r="A34" s="24" t="s">
        <v>37</v>
      </c>
      <c r="B34" s="19">
        <v>0.84071168965517229</v>
      </c>
      <c r="C34" s="26" t="s">
        <v>33</v>
      </c>
      <c r="D34" s="2"/>
      <c r="E34" s="2"/>
      <c r="F34" s="3"/>
      <c r="G34" s="3"/>
      <c r="H34" s="3"/>
      <c r="I34" s="3"/>
      <c r="J34" s="3"/>
      <c r="K34" s="3"/>
      <c r="L34" s="3"/>
      <c r="M34" s="3"/>
      <c r="N34" s="3"/>
      <c r="O34" s="3"/>
      <c r="P34" s="3"/>
    </row>
    <row r="35" spans="1:16" x14ac:dyDescent="0.2">
      <c r="A35" s="16" t="s">
        <v>38</v>
      </c>
      <c r="B35" s="21">
        <v>0.82692898390804603</v>
      </c>
      <c r="C35" s="26" t="s">
        <v>33</v>
      </c>
      <c r="D35" s="2"/>
      <c r="E35" s="2"/>
      <c r="F35" s="3"/>
      <c r="G35" s="3"/>
      <c r="H35" s="3"/>
      <c r="I35" s="3"/>
      <c r="J35" s="3"/>
      <c r="K35" s="3"/>
      <c r="L35" s="3"/>
      <c r="M35" s="3"/>
      <c r="N35" s="3"/>
      <c r="O35" s="3"/>
      <c r="P35" s="3"/>
    </row>
    <row r="36" spans="1:16" x14ac:dyDescent="0.2">
      <c r="A36" s="13" t="s">
        <v>39</v>
      </c>
      <c r="B36" s="19">
        <v>0.5</v>
      </c>
      <c r="C36" s="26" t="s">
        <v>33</v>
      </c>
      <c r="D36" s="2"/>
      <c r="E36" s="2"/>
      <c r="F36" s="3"/>
      <c r="G36" s="3"/>
      <c r="H36" s="3"/>
      <c r="I36" s="3"/>
      <c r="J36" s="3"/>
      <c r="K36" s="3"/>
      <c r="L36" s="3"/>
      <c r="M36" s="3"/>
      <c r="N36" s="3"/>
      <c r="O36" s="3"/>
      <c r="P36" s="3"/>
    </row>
    <row r="37" spans="1:16" x14ac:dyDescent="0.2">
      <c r="A37" s="13" t="s">
        <v>40</v>
      </c>
      <c r="B37" s="19">
        <v>0.14902302215517244</v>
      </c>
      <c r="C37" s="26" t="s">
        <v>33</v>
      </c>
      <c r="D37" s="2"/>
      <c r="E37" s="2"/>
      <c r="F37" s="3"/>
      <c r="G37" s="3"/>
      <c r="H37" s="3"/>
      <c r="I37" s="3"/>
      <c r="J37" s="3"/>
      <c r="K37" s="3"/>
      <c r="L37" s="3"/>
      <c r="M37" s="3"/>
      <c r="N37" s="3"/>
      <c r="O37" s="3"/>
      <c r="P37" s="3"/>
    </row>
    <row r="38" spans="1:16" x14ac:dyDescent="0.2">
      <c r="A38" s="3"/>
      <c r="B38" s="3"/>
      <c r="C38" s="3"/>
      <c r="D38" s="2"/>
      <c r="E38" s="2"/>
      <c r="F38" s="3"/>
      <c r="G38" s="3"/>
      <c r="H38" s="3"/>
      <c r="I38" s="3"/>
      <c r="J38" s="3"/>
      <c r="K38" s="3"/>
      <c r="L38" s="3"/>
      <c r="M38" s="3"/>
      <c r="N38" s="3"/>
      <c r="O38" s="3"/>
      <c r="P38" s="3"/>
    </row>
    <row r="39" spans="1:16" ht="60" x14ac:dyDescent="0.2">
      <c r="A39" s="5" t="s">
        <v>41</v>
      </c>
      <c r="B39" s="6" t="s">
        <v>4</v>
      </c>
      <c r="C39" s="6" t="s">
        <v>5</v>
      </c>
      <c r="D39" s="2"/>
      <c r="E39" s="2"/>
      <c r="F39" s="3"/>
      <c r="G39" s="3"/>
      <c r="H39" s="3"/>
      <c r="I39" s="3"/>
      <c r="J39" s="3"/>
      <c r="K39" s="3"/>
      <c r="L39" s="3"/>
      <c r="M39" s="3"/>
      <c r="N39" s="3"/>
      <c r="O39" s="3"/>
      <c r="P39" s="3"/>
    </row>
    <row r="40" spans="1:16" x14ac:dyDescent="0.2">
      <c r="A40" s="27" t="s">
        <v>42</v>
      </c>
      <c r="B40" s="28">
        <v>133.58972653379311</v>
      </c>
      <c r="C40" s="12" t="s">
        <v>7</v>
      </c>
      <c r="D40" s="2"/>
      <c r="E40" s="2"/>
      <c r="F40" s="3"/>
      <c r="G40" s="3"/>
      <c r="H40" s="3"/>
      <c r="I40" s="3"/>
      <c r="J40" s="3"/>
      <c r="K40" s="3"/>
      <c r="L40" s="3"/>
      <c r="M40" s="3"/>
      <c r="N40" s="3"/>
      <c r="O40" s="3"/>
      <c r="P40" s="3"/>
    </row>
    <row r="41" spans="1:16" x14ac:dyDescent="0.2">
      <c r="A41" s="27" t="s">
        <v>43</v>
      </c>
      <c r="B41" s="29">
        <v>78.372015385806023</v>
      </c>
      <c r="C41" s="12" t="s">
        <v>7</v>
      </c>
      <c r="D41" s="2"/>
      <c r="E41" s="2"/>
      <c r="F41" s="3"/>
      <c r="G41" s="3"/>
      <c r="H41" s="3"/>
      <c r="I41" s="3"/>
      <c r="J41" s="3"/>
      <c r="K41" s="3"/>
      <c r="L41" s="3"/>
      <c r="M41" s="3"/>
      <c r="N41" s="3"/>
      <c r="O41" s="3"/>
      <c r="P41" s="3"/>
    </row>
    <row r="42" spans="1:16" x14ac:dyDescent="0.2">
      <c r="A42" s="30" t="s">
        <v>44</v>
      </c>
      <c r="B42" s="19">
        <v>18.544402559655172</v>
      </c>
      <c r="C42" s="20" t="s">
        <v>15</v>
      </c>
      <c r="D42" s="2"/>
      <c r="E42" s="2"/>
      <c r="F42" s="3"/>
      <c r="G42" s="3"/>
      <c r="H42" s="3"/>
      <c r="I42" s="3"/>
      <c r="J42" s="3"/>
      <c r="K42" s="3"/>
      <c r="L42" s="3"/>
      <c r="M42" s="3"/>
      <c r="N42" s="3"/>
      <c r="O42" s="3"/>
      <c r="P42" s="3"/>
    </row>
    <row r="43" spans="1:16" x14ac:dyDescent="0.2">
      <c r="A43" s="30" t="s">
        <v>45</v>
      </c>
      <c r="B43" s="19">
        <v>17.02335227</v>
      </c>
      <c r="C43" s="20" t="s">
        <v>15</v>
      </c>
      <c r="D43" s="2"/>
      <c r="E43" s="2"/>
      <c r="F43" s="3"/>
      <c r="G43" s="3"/>
      <c r="H43" s="3"/>
      <c r="I43" s="3"/>
      <c r="J43" s="3"/>
      <c r="K43" s="3"/>
      <c r="L43" s="3"/>
      <c r="M43" s="3"/>
      <c r="N43" s="3"/>
      <c r="O43" s="3"/>
      <c r="P43" s="3"/>
    </row>
    <row r="44" spans="1:16" x14ac:dyDescent="0.2">
      <c r="A44" s="27" t="s">
        <v>46</v>
      </c>
      <c r="B44" s="19">
        <v>16.386706870000001</v>
      </c>
      <c r="C44" s="20" t="s">
        <v>15</v>
      </c>
      <c r="D44" s="2"/>
      <c r="E44" s="2"/>
      <c r="F44" s="3"/>
      <c r="G44" s="3"/>
      <c r="H44" s="3"/>
      <c r="I44" s="3"/>
      <c r="J44" s="3"/>
      <c r="K44" s="3"/>
      <c r="L44" s="3"/>
      <c r="M44" s="3"/>
      <c r="N44" s="3"/>
      <c r="O44" s="3"/>
      <c r="P44" s="3"/>
    </row>
    <row r="45" spans="1:16" x14ac:dyDescent="0.2">
      <c r="A45" s="27" t="s">
        <v>8</v>
      </c>
      <c r="B45" s="19">
        <v>16.324278632068964</v>
      </c>
      <c r="C45" s="20" t="s">
        <v>15</v>
      </c>
      <c r="D45" s="2"/>
      <c r="E45" s="2"/>
      <c r="F45" s="3"/>
      <c r="G45" s="3"/>
      <c r="H45" s="3"/>
      <c r="I45" s="3"/>
      <c r="J45" s="3"/>
      <c r="K45" s="3"/>
      <c r="L45" s="3"/>
      <c r="M45" s="3"/>
      <c r="N45" s="3"/>
      <c r="O45" s="3"/>
      <c r="P45" s="3"/>
    </row>
    <row r="46" spans="1:16" x14ac:dyDescent="0.2">
      <c r="A46" s="30" t="s">
        <v>47</v>
      </c>
      <c r="B46" s="19">
        <v>14.336706870000002</v>
      </c>
      <c r="C46" s="20" t="s">
        <v>15</v>
      </c>
      <c r="D46" s="2"/>
      <c r="E46" s="2"/>
      <c r="F46" s="3"/>
      <c r="G46" s="3"/>
      <c r="H46" s="3"/>
      <c r="I46" s="3"/>
      <c r="J46" s="3"/>
      <c r="K46" s="3"/>
      <c r="L46" s="3"/>
      <c r="M46" s="3"/>
      <c r="N46" s="3"/>
      <c r="O46" s="3"/>
      <c r="P46" s="3"/>
    </row>
    <row r="47" spans="1:16" x14ac:dyDescent="0.2">
      <c r="A47" s="27" t="s">
        <v>48</v>
      </c>
      <c r="B47" s="19">
        <f>(12.6179+16.3867)/2</f>
        <v>14.502300000000002</v>
      </c>
      <c r="C47" s="20" t="s">
        <v>15</v>
      </c>
      <c r="D47" s="2"/>
      <c r="E47" s="2"/>
      <c r="F47" s="3"/>
      <c r="G47" s="3"/>
      <c r="H47" s="3"/>
      <c r="I47" s="3"/>
      <c r="J47" s="3"/>
      <c r="K47" s="3"/>
      <c r="L47" s="3"/>
      <c r="M47" s="3"/>
      <c r="N47" s="3"/>
      <c r="O47" s="3"/>
      <c r="P47" s="3"/>
    </row>
    <row r="48" spans="1:16" x14ac:dyDescent="0.2">
      <c r="A48" s="27" t="s">
        <v>49</v>
      </c>
      <c r="B48" s="19">
        <v>14.33670687</v>
      </c>
      <c r="C48" s="20" t="s">
        <v>15</v>
      </c>
      <c r="D48" s="2"/>
      <c r="E48" s="2"/>
      <c r="F48" s="3"/>
      <c r="G48" s="3"/>
      <c r="H48" s="3"/>
      <c r="I48" s="3"/>
      <c r="J48" s="3"/>
      <c r="K48" s="3"/>
      <c r="L48" s="3"/>
      <c r="M48" s="3"/>
      <c r="N48" s="3"/>
      <c r="O48" s="3"/>
      <c r="P48" s="3"/>
    </row>
    <row r="49" spans="1:16" x14ac:dyDescent="0.2">
      <c r="A49" s="27" t="s">
        <v>50</v>
      </c>
      <c r="B49" s="19">
        <v>13.295876007931035</v>
      </c>
      <c r="C49" s="20" t="s">
        <v>15</v>
      </c>
      <c r="D49" s="2"/>
      <c r="E49" s="2"/>
      <c r="F49" s="3"/>
      <c r="G49" s="3"/>
      <c r="H49" s="3"/>
      <c r="I49" s="3"/>
      <c r="J49" s="3"/>
      <c r="K49" s="3"/>
      <c r="L49" s="3"/>
      <c r="M49" s="3"/>
      <c r="N49" s="3"/>
      <c r="O49" s="3"/>
      <c r="P49" s="3"/>
    </row>
    <row r="50" spans="1:16" x14ac:dyDescent="0.2">
      <c r="A50" s="27" t="s">
        <v>51</v>
      </c>
      <c r="B50" s="19">
        <f>63%*12.6179+34%*14.3367+3%*12.867</f>
        <v>13.209765000000003</v>
      </c>
      <c r="C50" s="20" t="s">
        <v>15</v>
      </c>
      <c r="D50" s="2"/>
      <c r="E50" s="2"/>
      <c r="F50" s="3"/>
      <c r="G50" s="3"/>
      <c r="H50" s="3"/>
      <c r="I50" s="3"/>
      <c r="J50" s="3"/>
      <c r="K50" s="3"/>
      <c r="L50" s="3"/>
      <c r="M50" s="3"/>
      <c r="N50" s="3"/>
      <c r="O50" s="3"/>
      <c r="P50" s="3"/>
    </row>
    <row r="51" spans="1:16" x14ac:dyDescent="0.2">
      <c r="A51" s="27" t="s">
        <v>52</v>
      </c>
      <c r="B51" s="19">
        <v>12.866966525172414</v>
      </c>
      <c r="C51" s="20" t="s">
        <v>15</v>
      </c>
      <c r="D51" s="2"/>
      <c r="E51" s="2"/>
      <c r="F51" s="3"/>
      <c r="G51" s="3"/>
      <c r="H51" s="3"/>
      <c r="I51" s="3"/>
      <c r="J51" s="3"/>
      <c r="K51" s="3"/>
      <c r="L51" s="3"/>
      <c r="M51" s="3"/>
      <c r="N51" s="3"/>
      <c r="O51" s="3"/>
      <c r="P51" s="3"/>
    </row>
    <row r="52" spans="1:16" x14ac:dyDescent="0.2">
      <c r="A52" s="27" t="s">
        <v>53</v>
      </c>
      <c r="B52" s="19">
        <v>12.866966525172414</v>
      </c>
      <c r="C52" s="20" t="s">
        <v>15</v>
      </c>
      <c r="D52" s="2"/>
      <c r="E52" s="2"/>
      <c r="F52" s="3"/>
      <c r="G52" s="3"/>
      <c r="H52" s="3"/>
      <c r="I52" s="3"/>
      <c r="J52" s="3"/>
      <c r="K52" s="3"/>
      <c r="L52" s="3"/>
      <c r="M52" s="3"/>
      <c r="N52" s="3"/>
      <c r="O52" s="3"/>
      <c r="P52" s="3"/>
    </row>
    <row r="53" spans="1:16" x14ac:dyDescent="0.2">
      <c r="A53" s="27" t="s">
        <v>54</v>
      </c>
      <c r="B53" s="19">
        <v>12.617866352758622</v>
      </c>
      <c r="C53" s="20" t="s">
        <v>15</v>
      </c>
      <c r="D53" s="2"/>
      <c r="E53" s="2"/>
      <c r="F53" s="3"/>
      <c r="G53" s="3"/>
      <c r="H53" s="3"/>
      <c r="I53" s="3"/>
      <c r="J53" s="3"/>
      <c r="K53" s="3"/>
      <c r="L53" s="3"/>
      <c r="M53" s="3"/>
      <c r="N53" s="3"/>
      <c r="O53" s="3"/>
      <c r="P53" s="3"/>
    </row>
    <row r="54" spans="1:16" x14ac:dyDescent="0.2">
      <c r="A54" s="27" t="s">
        <v>55</v>
      </c>
      <c r="B54" s="19">
        <v>11.201848861379311</v>
      </c>
      <c r="C54" s="26" t="s">
        <v>33</v>
      </c>
      <c r="D54" s="2"/>
      <c r="E54" s="2"/>
      <c r="F54" s="3"/>
      <c r="G54" s="3"/>
      <c r="H54" s="3"/>
      <c r="I54" s="3"/>
      <c r="J54" s="3"/>
      <c r="K54" s="3"/>
      <c r="L54" s="3"/>
      <c r="M54" s="3"/>
      <c r="N54" s="3"/>
      <c r="O54" s="3"/>
      <c r="P54" s="3"/>
    </row>
    <row r="55" spans="1:16" x14ac:dyDescent="0.2">
      <c r="A55" s="27" t="s">
        <v>56</v>
      </c>
      <c r="B55" s="31" t="s">
        <v>236</v>
      </c>
      <c r="C55" s="26" t="s">
        <v>33</v>
      </c>
      <c r="D55" s="2"/>
      <c r="E55" s="2"/>
      <c r="F55" s="3"/>
      <c r="G55" s="3"/>
      <c r="H55" s="3"/>
      <c r="I55" s="3"/>
      <c r="J55" s="3"/>
      <c r="K55" s="3"/>
      <c r="L55" s="3"/>
      <c r="M55" s="3"/>
      <c r="N55" s="3"/>
      <c r="O55" s="3"/>
      <c r="P55" s="3"/>
    </row>
    <row r="56" spans="1:16" x14ac:dyDescent="0.2">
      <c r="A56" s="2"/>
      <c r="B56" s="2"/>
      <c r="C56" s="2"/>
      <c r="D56" s="2"/>
      <c r="E56" s="2"/>
      <c r="F56" s="3"/>
      <c r="G56" s="3"/>
      <c r="H56" s="3"/>
      <c r="I56" s="3"/>
      <c r="J56" s="3"/>
      <c r="K56" s="3"/>
      <c r="L56" s="3"/>
      <c r="M56" s="3"/>
      <c r="N56" s="3"/>
      <c r="O56" s="3"/>
      <c r="P56" s="3"/>
    </row>
    <row r="57" spans="1:16" x14ac:dyDescent="0.2">
      <c r="A57" s="3"/>
      <c r="B57" s="3"/>
      <c r="C57" s="3"/>
      <c r="D57" s="3"/>
      <c r="E57" s="3"/>
      <c r="F57" s="3"/>
      <c r="G57" s="3"/>
      <c r="H57" s="3"/>
      <c r="I57" s="3"/>
      <c r="J57" s="3"/>
      <c r="K57" s="3"/>
      <c r="L57" s="3"/>
      <c r="M57" s="3"/>
      <c r="N57" s="3"/>
      <c r="O57" s="3"/>
      <c r="P57" s="3"/>
    </row>
    <row r="58" spans="1:16" x14ac:dyDescent="0.2">
      <c r="A58" s="3"/>
      <c r="B58" s="3"/>
      <c r="C58" s="3"/>
      <c r="D58" s="3"/>
      <c r="E58" s="3"/>
      <c r="F58" s="3"/>
      <c r="G58" s="3"/>
      <c r="H58" s="3"/>
      <c r="I58" s="3"/>
      <c r="J58" s="3"/>
      <c r="K58" s="3"/>
      <c r="L58" s="3"/>
      <c r="M58" s="3"/>
      <c r="N58" s="3"/>
      <c r="O58" s="3"/>
      <c r="P58" s="3"/>
    </row>
    <row r="59" spans="1:16" x14ac:dyDescent="0.2">
      <c r="A59" s="3"/>
      <c r="B59" s="3"/>
      <c r="C59" s="3"/>
      <c r="D59" s="3"/>
      <c r="E59" s="3"/>
      <c r="F59" s="3"/>
      <c r="G59" s="3"/>
      <c r="H59" s="3"/>
      <c r="I59" s="3"/>
      <c r="J59" s="3"/>
      <c r="K59" s="3"/>
      <c r="L59" s="3"/>
      <c r="M59" s="3"/>
      <c r="N59" s="3"/>
      <c r="O59" s="3"/>
      <c r="P59" s="3"/>
    </row>
    <row r="60" spans="1:16" x14ac:dyDescent="0.2">
      <c r="A60" s="3"/>
      <c r="B60" s="3"/>
      <c r="C60" s="3"/>
      <c r="D60" s="3"/>
      <c r="E60" s="3"/>
      <c r="F60" s="3"/>
      <c r="G60" s="3"/>
      <c r="H60" s="3"/>
      <c r="I60" s="3"/>
      <c r="J60" s="3"/>
      <c r="K60" s="3"/>
      <c r="L60" s="3"/>
      <c r="M60" s="3"/>
      <c r="N60" s="3"/>
      <c r="O60" s="3"/>
      <c r="P60" s="3"/>
    </row>
    <row r="61" spans="1:16" x14ac:dyDescent="0.2">
      <c r="A61" s="3"/>
      <c r="B61" s="3"/>
      <c r="C61" s="3"/>
      <c r="D61" s="3"/>
      <c r="E61" s="3"/>
      <c r="F61" s="3"/>
      <c r="G61" s="3"/>
      <c r="H61" s="3"/>
      <c r="I61" s="3"/>
      <c r="J61" s="3"/>
      <c r="K61" s="3"/>
      <c r="L61" s="3"/>
      <c r="M61" s="3"/>
      <c r="N61" s="3"/>
      <c r="O61" s="3"/>
      <c r="P61" s="3"/>
    </row>
    <row r="62" spans="1:16" x14ac:dyDescent="0.2">
      <c r="A62" s="3"/>
      <c r="B62" s="3"/>
      <c r="C62" s="3"/>
      <c r="D62" s="3"/>
      <c r="E62" s="3"/>
      <c r="F62" s="3"/>
      <c r="G62" s="3"/>
      <c r="H62" s="3"/>
      <c r="I62" s="3"/>
      <c r="J62" s="3"/>
      <c r="K62" s="3"/>
      <c r="L62" s="3"/>
      <c r="M62" s="3"/>
      <c r="N62" s="3"/>
      <c r="O62" s="3"/>
      <c r="P62" s="3"/>
    </row>
    <row r="63" spans="1:16" x14ac:dyDescent="0.2">
      <c r="A63" s="3"/>
      <c r="B63" s="3"/>
      <c r="C63" s="3"/>
      <c r="D63" s="3"/>
      <c r="E63" s="3"/>
      <c r="F63" s="3"/>
      <c r="G63" s="3"/>
      <c r="H63" s="3"/>
      <c r="I63" s="3"/>
      <c r="J63" s="3"/>
      <c r="K63" s="3"/>
      <c r="L63" s="3"/>
      <c r="M63" s="3"/>
      <c r="N63" s="3"/>
      <c r="O63" s="3"/>
      <c r="P63" s="3"/>
    </row>
    <row r="64" spans="1:16" x14ac:dyDescent="0.2">
      <c r="A64" s="3"/>
      <c r="B64" s="3"/>
      <c r="C64" s="3"/>
      <c r="D64" s="3"/>
      <c r="E64" s="3"/>
      <c r="F64" s="3"/>
      <c r="G64" s="3"/>
      <c r="H64" s="3"/>
      <c r="I64" s="3"/>
      <c r="J64" s="3"/>
      <c r="K64" s="3"/>
      <c r="L64" s="3"/>
      <c r="M64" s="3"/>
      <c r="N64" s="3"/>
      <c r="O64" s="3"/>
      <c r="P64" s="3"/>
    </row>
  </sheetData>
  <sheetProtection algorithmName="SHA-512" hashValue="5ZJzgYF6+djt871vcvYvSz/QbUgHOSWIQpsDoFGgBQRFTERa8wJa88vJGMok2f316FFXlqLSjgPtTVjTNtO2Kg==" saltValue="hSbBEpuF6YUYPsmQXd8tKA==" spinCount="100000" sheet="1" objects="1" scenarios="1"/>
  <mergeCells count="1">
    <mergeCell ref="A3:G3"/>
  </mergeCells>
  <conditionalFormatting sqref="B6:B9">
    <cfRule type="dataBar" priority="28">
      <dataBar>
        <cfvo type="min"/>
        <cfvo type="max"/>
        <color rgb="FFFF555A"/>
      </dataBar>
      <extLst>
        <ext xmlns:x14="http://schemas.microsoft.com/office/spreadsheetml/2009/9/main" uri="{B025F937-C7B1-47D3-B67F-A62EFF666E3E}">
          <x14:id>{1A7978EA-9A92-7A40-BE11-EBDF980F34CD}</x14:id>
        </ext>
      </extLst>
    </cfRule>
  </conditionalFormatting>
  <conditionalFormatting sqref="B6:B10 B12">
    <cfRule type="dataBar" priority="29">
      <dataBar>
        <cfvo type="min"/>
        <cfvo type="max"/>
        <color rgb="FFFF0000"/>
      </dataBar>
      <extLst>
        <ext xmlns:x14="http://schemas.microsoft.com/office/spreadsheetml/2009/9/main" uri="{B025F937-C7B1-47D3-B67F-A62EFF666E3E}">
          <x14:id>{A9C64FD5-54C4-AC47-9758-784F98C54730}</x14:id>
        </ext>
      </extLst>
    </cfRule>
  </conditionalFormatting>
  <conditionalFormatting sqref="B6:B12">
    <cfRule type="dataBar" priority="24">
      <dataBar>
        <cfvo type="min"/>
        <cfvo type="max"/>
        <color rgb="FFFF555A"/>
      </dataBar>
      <extLst>
        <ext xmlns:x14="http://schemas.microsoft.com/office/spreadsheetml/2009/9/main" uri="{B025F937-C7B1-47D3-B67F-A62EFF666E3E}">
          <x14:id>{A55C3CA5-B7FF-F54D-BDBB-5E472289F736}</x14:id>
        </ext>
      </extLst>
    </cfRule>
  </conditionalFormatting>
  <conditionalFormatting sqref="B11">
    <cfRule type="dataBar" priority="31">
      <dataBar>
        <cfvo type="min"/>
        <cfvo type="max"/>
        <color rgb="FFFF555A"/>
      </dataBar>
      <extLst>
        <ext xmlns:x14="http://schemas.microsoft.com/office/spreadsheetml/2009/9/main" uri="{B025F937-C7B1-47D3-B67F-A62EFF666E3E}">
          <x14:id>{BB1152BA-721E-C744-8733-5D495B9AF145}</x14:id>
        </ext>
      </extLst>
    </cfRule>
    <cfRule type="dataBar" priority="30">
      <dataBar>
        <cfvo type="min"/>
        <cfvo type="max"/>
        <color rgb="FFFFB628"/>
      </dataBar>
      <extLst>
        <ext xmlns:x14="http://schemas.microsoft.com/office/spreadsheetml/2009/9/main" uri="{B025F937-C7B1-47D3-B67F-A62EFF666E3E}">
          <x14:id>{C994FCBB-A006-0C43-BA5E-57EFDA042FAA}</x14:id>
        </ext>
      </extLst>
    </cfRule>
  </conditionalFormatting>
  <conditionalFormatting sqref="B12:B16 B6:B10 B19:B37">
    <cfRule type="dataBar" priority="34">
      <dataBar>
        <cfvo type="min"/>
        <cfvo type="max"/>
        <color rgb="FFFF555A"/>
      </dataBar>
      <extLst>
        <ext xmlns:x14="http://schemas.microsoft.com/office/spreadsheetml/2009/9/main" uri="{B025F937-C7B1-47D3-B67F-A62EFF666E3E}">
          <x14:id>{5E8343D1-74CD-6A4B-9009-76F035D6A158}</x14:id>
        </ext>
      </extLst>
    </cfRule>
  </conditionalFormatting>
  <conditionalFormatting sqref="B12:B16 B8:B10 B19:B37">
    <cfRule type="dataBar" priority="35">
      <dataBar>
        <cfvo type="min"/>
        <cfvo type="max"/>
        <color rgb="FFFF555A"/>
      </dataBar>
      <extLst>
        <ext xmlns:x14="http://schemas.microsoft.com/office/spreadsheetml/2009/9/main" uri="{B025F937-C7B1-47D3-B67F-A62EFF666E3E}">
          <x14:id>{D0C7BE36-8388-2F48-A37A-5AB76A0D1C51}</x14:id>
        </ext>
      </extLst>
    </cfRule>
  </conditionalFormatting>
  <conditionalFormatting sqref="B12:B16 B10 B19:B29">
    <cfRule type="dataBar" priority="32">
      <dataBar>
        <cfvo type="min"/>
        <cfvo type="max"/>
        <color rgb="FFFFB628"/>
      </dataBar>
      <extLst>
        <ext xmlns:x14="http://schemas.microsoft.com/office/spreadsheetml/2009/9/main" uri="{B025F937-C7B1-47D3-B67F-A62EFF666E3E}">
          <x14:id>{1F50BFF1-D1C1-2E42-81E0-FAC35B732553}</x14:id>
        </ext>
      </extLst>
    </cfRule>
  </conditionalFormatting>
  <conditionalFormatting sqref="B13:B17 B19:B29">
    <cfRule type="dataBar" priority="33">
      <dataBar>
        <cfvo type="min"/>
        <cfvo type="max"/>
        <color rgb="FFFFB628"/>
      </dataBar>
      <extLst>
        <ext xmlns:x14="http://schemas.microsoft.com/office/spreadsheetml/2009/9/main" uri="{B025F937-C7B1-47D3-B67F-A62EFF666E3E}">
          <x14:id>{4760D03A-9278-4F4C-8EDB-E9BBCBC70046}</x14:id>
        </ext>
      </extLst>
    </cfRule>
  </conditionalFormatting>
  <conditionalFormatting sqref="B13:B29">
    <cfRule type="dataBar" priority="19">
      <dataBar>
        <cfvo type="min"/>
        <cfvo type="max"/>
        <color rgb="FFFFB628"/>
      </dataBar>
      <extLst>
        <ext xmlns:x14="http://schemas.microsoft.com/office/spreadsheetml/2009/9/main" uri="{B025F937-C7B1-47D3-B67F-A62EFF666E3E}">
          <x14:id>{07BB94A0-FB53-7E49-A209-14B76FE9CD06}</x14:id>
        </ext>
      </extLst>
    </cfRule>
  </conditionalFormatting>
  <conditionalFormatting sqref="B17">
    <cfRule type="dataBar" priority="27">
      <dataBar>
        <cfvo type="min"/>
        <cfvo type="max"/>
        <color rgb="FFFF555A"/>
      </dataBar>
      <extLst>
        <ext xmlns:x14="http://schemas.microsoft.com/office/spreadsheetml/2009/9/main" uri="{B025F937-C7B1-47D3-B67F-A62EFF666E3E}">
          <x14:id>{BE225D0F-41CB-FE4B-8F59-E2A9F5C1FFCA}</x14:id>
        </ext>
      </extLst>
    </cfRule>
    <cfRule type="dataBar" priority="26">
      <dataBar>
        <cfvo type="min"/>
        <cfvo type="max"/>
        <color rgb="FFFF555A"/>
      </dataBar>
      <extLst>
        <ext xmlns:x14="http://schemas.microsoft.com/office/spreadsheetml/2009/9/main" uri="{B025F937-C7B1-47D3-B67F-A62EFF666E3E}">
          <x14:id>{0C53DAC5-9F36-ED40-980C-324AF8B9BF63}</x14:id>
        </ext>
      </extLst>
    </cfRule>
    <cfRule type="dataBar" priority="25">
      <dataBar>
        <cfvo type="min"/>
        <cfvo type="max"/>
        <color rgb="FFFFB628"/>
      </dataBar>
      <extLst>
        <ext xmlns:x14="http://schemas.microsoft.com/office/spreadsheetml/2009/9/main" uri="{B025F937-C7B1-47D3-B67F-A62EFF666E3E}">
          <x14:id>{A5B8D3D4-A3A9-1E4C-B390-9CD7E7D81A28}</x14:id>
        </ext>
      </extLst>
    </cfRule>
  </conditionalFormatting>
  <conditionalFormatting sqref="B18">
    <cfRule type="dataBar" priority="20">
      <dataBar>
        <cfvo type="min"/>
        <cfvo type="max"/>
        <color rgb="FFFFB628"/>
      </dataBar>
      <extLst>
        <ext xmlns:x14="http://schemas.microsoft.com/office/spreadsheetml/2009/9/main" uri="{B025F937-C7B1-47D3-B67F-A62EFF666E3E}">
          <x14:id>{F0D17A68-2347-264C-8148-7EFBE11501F2}</x14:id>
        </ext>
      </extLst>
    </cfRule>
    <cfRule type="dataBar" priority="23">
      <dataBar>
        <cfvo type="min"/>
        <cfvo type="max"/>
        <color rgb="FFFFB628"/>
      </dataBar>
      <extLst>
        <ext xmlns:x14="http://schemas.microsoft.com/office/spreadsheetml/2009/9/main" uri="{B025F937-C7B1-47D3-B67F-A62EFF666E3E}">
          <x14:id>{487BF856-8854-894F-91B3-D8856EC7F655}</x14:id>
        </ext>
      </extLst>
    </cfRule>
    <cfRule type="dataBar" priority="22">
      <dataBar>
        <cfvo type="min"/>
        <cfvo type="max"/>
        <color rgb="FFFF555A"/>
      </dataBar>
      <extLst>
        <ext xmlns:x14="http://schemas.microsoft.com/office/spreadsheetml/2009/9/main" uri="{B025F937-C7B1-47D3-B67F-A62EFF666E3E}">
          <x14:id>{0AE9E5C4-A13D-6445-9056-5E94A142BCB2}</x14:id>
        </ext>
      </extLst>
    </cfRule>
    <cfRule type="dataBar" priority="21">
      <dataBar>
        <cfvo type="min"/>
        <cfvo type="max"/>
        <color rgb="FFFF555A"/>
      </dataBar>
      <extLst>
        <ext xmlns:x14="http://schemas.microsoft.com/office/spreadsheetml/2009/9/main" uri="{B025F937-C7B1-47D3-B67F-A62EFF666E3E}">
          <x14:id>{18BC2B6A-98DC-1144-96D9-278D56520129}</x14:id>
        </ext>
      </extLst>
    </cfRule>
  </conditionalFormatting>
  <conditionalFormatting sqref="B30:B37">
    <cfRule type="dataBar" priority="36">
      <dataBar>
        <cfvo type="min"/>
        <cfvo type="max"/>
        <color rgb="FF63C384"/>
      </dataBar>
      <extLst>
        <ext xmlns:x14="http://schemas.microsoft.com/office/spreadsheetml/2009/9/main" uri="{B025F937-C7B1-47D3-B67F-A62EFF666E3E}">
          <x14:id>{544E14BB-FF38-F04D-9650-AB3036FF22AF}</x14:id>
        </ext>
      </extLst>
    </cfRule>
    <cfRule type="dataBar" priority="18">
      <dataBar>
        <cfvo type="min"/>
        <cfvo type="max"/>
        <color rgb="FF63C384"/>
      </dataBar>
      <extLst>
        <ext xmlns:x14="http://schemas.microsoft.com/office/spreadsheetml/2009/9/main" uri="{B025F937-C7B1-47D3-B67F-A62EFF666E3E}">
          <x14:id>{23862A62-B382-224F-8873-67BA68D6AA5C}</x14:id>
        </ext>
      </extLst>
    </cfRule>
  </conditionalFormatting>
  <conditionalFormatting sqref="B40:B41">
    <cfRule type="dataBar" priority="37">
      <dataBar>
        <cfvo type="min"/>
        <cfvo type="max"/>
        <color rgb="FFFF555A"/>
      </dataBar>
      <extLst>
        <ext xmlns:x14="http://schemas.microsoft.com/office/spreadsheetml/2009/9/main" uri="{B025F937-C7B1-47D3-B67F-A62EFF666E3E}">
          <x14:id>{BB6BBB73-74BA-8347-98EE-BB20D64E5DC3}</x14:id>
        </ext>
      </extLst>
    </cfRule>
    <cfRule type="dataBar" priority="17">
      <dataBar>
        <cfvo type="min"/>
        <cfvo type="max"/>
        <color rgb="FFFF0000"/>
      </dataBar>
      <extLst>
        <ext xmlns:x14="http://schemas.microsoft.com/office/spreadsheetml/2009/9/main" uri="{B025F937-C7B1-47D3-B67F-A62EFF666E3E}">
          <x14:id>{5BD05A2E-2C20-614A-A4C8-35FABCA09981}</x14:id>
        </ext>
      </extLst>
    </cfRule>
    <cfRule type="dataBar" priority="16">
      <dataBar>
        <cfvo type="min"/>
        <cfvo type="max"/>
        <color rgb="FFFF555A"/>
      </dataBar>
      <extLst>
        <ext xmlns:x14="http://schemas.microsoft.com/office/spreadsheetml/2009/9/main" uri="{B025F937-C7B1-47D3-B67F-A62EFF666E3E}">
          <x14:id>{9C337B5E-2587-7544-A63E-51BC5BB3EB5F}</x14:id>
        </ext>
      </extLst>
    </cfRule>
    <cfRule type="dataBar" priority="15">
      <dataBar>
        <cfvo type="min"/>
        <cfvo type="max"/>
        <color rgb="FFFF555A"/>
      </dataBar>
      <extLst>
        <ext xmlns:x14="http://schemas.microsoft.com/office/spreadsheetml/2009/9/main" uri="{B025F937-C7B1-47D3-B67F-A62EFF666E3E}">
          <x14:id>{C70EC6F1-1FD7-2744-B6D6-6D276BD539FB}</x14:id>
        </ext>
      </extLst>
    </cfRule>
  </conditionalFormatting>
  <conditionalFormatting sqref="B42:B53">
    <cfRule type="dataBar" priority="5">
      <dataBar>
        <cfvo type="min"/>
        <cfvo type="max"/>
        <color rgb="FFFF555A"/>
      </dataBar>
      <extLst>
        <ext xmlns:x14="http://schemas.microsoft.com/office/spreadsheetml/2009/9/main" uri="{B025F937-C7B1-47D3-B67F-A62EFF666E3E}">
          <x14:id>{57D80A03-8E48-5040-A23E-DBBBC80D54B7}</x14:id>
        </ext>
      </extLst>
    </cfRule>
    <cfRule type="dataBar" priority="4">
      <dataBar>
        <cfvo type="min"/>
        <cfvo type="max"/>
        <color rgb="FFFF555A"/>
      </dataBar>
      <extLst>
        <ext xmlns:x14="http://schemas.microsoft.com/office/spreadsheetml/2009/9/main" uri="{B025F937-C7B1-47D3-B67F-A62EFF666E3E}">
          <x14:id>{E62F490A-2AA3-C948-BA74-9413689E2A4C}</x14:id>
        </ext>
      </extLst>
    </cfRule>
    <cfRule type="dataBar" priority="3">
      <dataBar>
        <cfvo type="min"/>
        <cfvo type="max"/>
        <color rgb="FFFFB628"/>
      </dataBar>
      <extLst>
        <ext xmlns:x14="http://schemas.microsoft.com/office/spreadsheetml/2009/9/main" uri="{B025F937-C7B1-47D3-B67F-A62EFF666E3E}">
          <x14:id>{9F519328-8E3B-434A-80C7-2BC61477D2D6}</x14:id>
        </ext>
      </extLst>
    </cfRule>
    <cfRule type="dataBar" priority="2">
      <dataBar>
        <cfvo type="min"/>
        <cfvo type="max"/>
        <color rgb="FFFFB628"/>
      </dataBar>
      <extLst>
        <ext xmlns:x14="http://schemas.microsoft.com/office/spreadsheetml/2009/9/main" uri="{B025F937-C7B1-47D3-B67F-A62EFF666E3E}">
          <x14:id>{28FB865D-D58E-4E44-A394-0B5794828BC7}</x14:id>
        </ext>
      </extLst>
    </cfRule>
    <cfRule type="dataBar" priority="1">
      <dataBar>
        <cfvo type="min"/>
        <cfvo type="max"/>
        <color rgb="FFFFB628"/>
      </dataBar>
      <extLst>
        <ext xmlns:x14="http://schemas.microsoft.com/office/spreadsheetml/2009/9/main" uri="{B025F937-C7B1-47D3-B67F-A62EFF666E3E}">
          <x14:id>{AF40D76E-04FD-E841-98EE-73025840EC99}</x14:id>
        </ext>
      </extLst>
    </cfRule>
  </conditionalFormatting>
  <conditionalFormatting sqref="B54">
    <cfRule type="dataBar" priority="14">
      <dataBar>
        <cfvo type="min"/>
        <cfvo type="max"/>
        <color rgb="FF63C384"/>
      </dataBar>
      <extLst>
        <ext xmlns:x14="http://schemas.microsoft.com/office/spreadsheetml/2009/9/main" uri="{B025F937-C7B1-47D3-B67F-A62EFF666E3E}">
          <x14:id>{FF771663-97AE-1C44-9128-D8EC1499D1EF}</x14:id>
        </ext>
      </extLst>
    </cfRule>
    <cfRule type="dataBar" priority="13">
      <dataBar>
        <cfvo type="min"/>
        <cfvo type="max"/>
        <color rgb="FFFF555A"/>
      </dataBar>
      <extLst>
        <ext xmlns:x14="http://schemas.microsoft.com/office/spreadsheetml/2009/9/main" uri="{B025F937-C7B1-47D3-B67F-A62EFF666E3E}">
          <x14:id>{883E3F30-59A8-2D44-95A2-C9C9EC587100}</x14:id>
        </ext>
      </extLst>
    </cfRule>
    <cfRule type="dataBar" priority="12">
      <dataBar>
        <cfvo type="min"/>
        <cfvo type="max"/>
        <color rgb="FFFF555A"/>
      </dataBar>
      <extLst>
        <ext xmlns:x14="http://schemas.microsoft.com/office/spreadsheetml/2009/9/main" uri="{B025F937-C7B1-47D3-B67F-A62EFF666E3E}">
          <x14:id>{2025579B-79FC-414E-B92F-C7F9958EA126}</x14:id>
        </ext>
      </extLst>
    </cfRule>
    <cfRule type="dataBar" priority="11">
      <dataBar>
        <cfvo type="min"/>
        <cfvo type="max"/>
        <color rgb="FF63C384"/>
      </dataBar>
      <extLst>
        <ext xmlns:x14="http://schemas.microsoft.com/office/spreadsheetml/2009/9/main" uri="{B025F937-C7B1-47D3-B67F-A62EFF666E3E}">
          <x14:id>{3051153B-C489-CD43-BA60-939A1BEAE7BF}</x14:id>
        </ext>
      </extLst>
    </cfRule>
  </conditionalFormatting>
  <conditionalFormatting sqref="B55">
    <cfRule type="dataBar" priority="10">
      <dataBar>
        <cfvo type="min"/>
        <cfvo type="max"/>
        <color rgb="FFFFB628"/>
      </dataBar>
      <extLst>
        <ext xmlns:x14="http://schemas.microsoft.com/office/spreadsheetml/2009/9/main" uri="{B025F937-C7B1-47D3-B67F-A62EFF666E3E}">
          <x14:id>{1A39EB51-BA43-6940-B11A-D80605F55C3B}</x14:id>
        </ext>
      </extLst>
    </cfRule>
    <cfRule type="dataBar" priority="9">
      <dataBar>
        <cfvo type="min"/>
        <cfvo type="max"/>
        <color rgb="FFFF555A"/>
      </dataBar>
      <extLst>
        <ext xmlns:x14="http://schemas.microsoft.com/office/spreadsheetml/2009/9/main" uri="{B025F937-C7B1-47D3-B67F-A62EFF666E3E}">
          <x14:id>{E1552163-7513-AA4F-97D7-B70AA03EFF84}</x14:id>
        </ext>
      </extLst>
    </cfRule>
    <cfRule type="dataBar" priority="8">
      <dataBar>
        <cfvo type="min"/>
        <cfvo type="max"/>
        <color rgb="FFFFB628"/>
      </dataBar>
      <extLst>
        <ext xmlns:x14="http://schemas.microsoft.com/office/spreadsheetml/2009/9/main" uri="{B025F937-C7B1-47D3-B67F-A62EFF666E3E}">
          <x14:id>{8FB284D3-6936-C64F-84AD-894D7453D83B}</x14:id>
        </ext>
      </extLst>
    </cfRule>
    <cfRule type="dataBar" priority="7">
      <dataBar>
        <cfvo type="min"/>
        <cfvo type="max"/>
        <color rgb="FFFF555A"/>
      </dataBar>
      <extLst>
        <ext xmlns:x14="http://schemas.microsoft.com/office/spreadsheetml/2009/9/main" uri="{B025F937-C7B1-47D3-B67F-A62EFF666E3E}">
          <x14:id>{9FEA17CC-A591-0740-B785-D1EF038E6D50}</x14:id>
        </ext>
      </extLst>
    </cfRule>
    <cfRule type="dataBar" priority="6">
      <dataBar>
        <cfvo type="min"/>
        <cfvo type="max"/>
        <color rgb="FF63C384"/>
      </dataBar>
      <extLst>
        <ext xmlns:x14="http://schemas.microsoft.com/office/spreadsheetml/2009/9/main" uri="{B025F937-C7B1-47D3-B67F-A62EFF666E3E}">
          <x14:id>{0A888A42-FF66-5D4F-B199-30BE3E4EE1CC}</x14:id>
        </ext>
      </extLst>
    </cfRule>
  </conditionalFormatting>
  <pageMargins left="0.7" right="0.7" top="0.75" bottom="0.75" header="0.3" footer="0.3"/>
  <pageSetup paperSize="9"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dataBar" id="{1A7978EA-9A92-7A40-BE11-EBDF980F34CD}">
            <x14:dataBar minLength="0" maxLength="100" gradient="0">
              <x14:cfvo type="autoMin"/>
              <x14:cfvo type="autoMax"/>
              <x14:negativeFillColor rgb="FFFF0000"/>
              <x14:axisColor rgb="FF000000"/>
            </x14:dataBar>
          </x14:cfRule>
          <xm:sqref>B6:B9</xm:sqref>
        </x14:conditionalFormatting>
        <x14:conditionalFormatting xmlns:xm="http://schemas.microsoft.com/office/excel/2006/main">
          <x14:cfRule type="dataBar" id="{A9C64FD5-54C4-AC47-9758-784F98C54730}">
            <x14:dataBar minLength="0" maxLength="100" gradient="0">
              <x14:cfvo type="min"/>
              <x14:cfvo type="autoMax"/>
              <x14:negativeFillColor rgb="FFFF0000"/>
              <x14:axisColor rgb="FF000000"/>
            </x14:dataBar>
          </x14:cfRule>
          <xm:sqref>B6:B10 B12</xm:sqref>
        </x14:conditionalFormatting>
        <x14:conditionalFormatting xmlns:xm="http://schemas.microsoft.com/office/excel/2006/main">
          <x14:cfRule type="dataBar" id="{A55C3CA5-B7FF-F54D-BDBB-5E472289F736}">
            <x14:dataBar minLength="0" maxLength="100" gradient="0">
              <x14:cfvo type="autoMin"/>
              <x14:cfvo type="autoMax"/>
              <x14:negativeFillColor rgb="FFFF0000"/>
              <x14:axisColor rgb="FF000000"/>
            </x14:dataBar>
          </x14:cfRule>
          <xm:sqref>B6:B12</xm:sqref>
        </x14:conditionalFormatting>
        <x14:conditionalFormatting xmlns:xm="http://schemas.microsoft.com/office/excel/2006/main">
          <x14:cfRule type="dataBar" id="{BB1152BA-721E-C744-8733-5D495B9AF145}">
            <x14:dataBar minLength="0" maxLength="100" gradient="0">
              <x14:cfvo type="autoMin"/>
              <x14:cfvo type="autoMax"/>
              <x14:negativeFillColor rgb="FFFF0000"/>
              <x14:axisColor rgb="FF000000"/>
            </x14:dataBar>
          </x14:cfRule>
          <x14:cfRule type="dataBar" id="{C994FCBB-A006-0C43-BA5E-57EFDA042FAA}">
            <x14:dataBar minLength="0" maxLength="100" gradient="0">
              <x14:cfvo type="autoMin"/>
              <x14:cfvo type="autoMax"/>
              <x14:negativeFillColor rgb="FFFF0000"/>
              <x14:axisColor rgb="FF000000"/>
            </x14:dataBar>
          </x14:cfRule>
          <xm:sqref>B11</xm:sqref>
        </x14:conditionalFormatting>
        <x14:conditionalFormatting xmlns:xm="http://schemas.microsoft.com/office/excel/2006/main">
          <x14:cfRule type="dataBar" id="{5E8343D1-74CD-6A4B-9009-76F035D6A158}">
            <x14:dataBar minLength="0" maxLength="100" gradient="0">
              <x14:cfvo type="autoMin"/>
              <x14:cfvo type="autoMax"/>
              <x14:negativeFillColor rgb="FFFF0000"/>
              <x14:axisColor rgb="FF000000"/>
            </x14:dataBar>
          </x14:cfRule>
          <xm:sqref>B12:B16 B6:B10 B19:B37</xm:sqref>
        </x14:conditionalFormatting>
        <x14:conditionalFormatting xmlns:xm="http://schemas.microsoft.com/office/excel/2006/main">
          <x14:cfRule type="dataBar" id="{D0C7BE36-8388-2F48-A37A-5AB76A0D1C51}">
            <x14:dataBar minLength="0" maxLength="100" gradient="0">
              <x14:cfvo type="autoMin"/>
              <x14:cfvo type="autoMax"/>
              <x14:negativeFillColor rgb="FFFF0000"/>
              <x14:axisColor rgb="FF000000"/>
            </x14:dataBar>
          </x14:cfRule>
          <xm:sqref>B12:B16 B8:B10 B19:B37</xm:sqref>
        </x14:conditionalFormatting>
        <x14:conditionalFormatting xmlns:xm="http://schemas.microsoft.com/office/excel/2006/main">
          <x14:cfRule type="dataBar" id="{1F50BFF1-D1C1-2E42-81E0-FAC35B732553}">
            <x14:dataBar minLength="0" maxLength="100" gradient="0">
              <x14:cfvo type="autoMin"/>
              <x14:cfvo type="autoMax"/>
              <x14:negativeFillColor rgb="FFFF0000"/>
              <x14:axisColor rgb="FF000000"/>
            </x14:dataBar>
          </x14:cfRule>
          <xm:sqref>B12:B16 B10 B19:B29</xm:sqref>
        </x14:conditionalFormatting>
        <x14:conditionalFormatting xmlns:xm="http://schemas.microsoft.com/office/excel/2006/main">
          <x14:cfRule type="dataBar" id="{4760D03A-9278-4F4C-8EDB-E9BBCBC70046}">
            <x14:dataBar minLength="0" maxLength="100" gradient="0">
              <x14:cfvo type="autoMin"/>
              <x14:cfvo type="autoMax"/>
              <x14:negativeFillColor rgb="FFFF0000"/>
              <x14:axisColor rgb="FF000000"/>
            </x14:dataBar>
          </x14:cfRule>
          <xm:sqref>B13:B17 B19:B29</xm:sqref>
        </x14:conditionalFormatting>
        <x14:conditionalFormatting xmlns:xm="http://schemas.microsoft.com/office/excel/2006/main">
          <x14:cfRule type="dataBar" id="{07BB94A0-FB53-7E49-A209-14B76FE9CD06}">
            <x14:dataBar minLength="0" maxLength="100" gradient="0">
              <x14:cfvo type="autoMin"/>
              <x14:cfvo type="autoMax"/>
              <x14:negativeFillColor rgb="FFFF0000"/>
              <x14:axisColor rgb="FF000000"/>
            </x14:dataBar>
          </x14:cfRule>
          <xm:sqref>B13:B29</xm:sqref>
        </x14:conditionalFormatting>
        <x14:conditionalFormatting xmlns:xm="http://schemas.microsoft.com/office/excel/2006/main">
          <x14:cfRule type="dataBar" id="{BE225D0F-41CB-FE4B-8F59-E2A9F5C1FFCA}">
            <x14:dataBar minLength="0" maxLength="100" gradient="0">
              <x14:cfvo type="autoMin"/>
              <x14:cfvo type="autoMax"/>
              <x14:negativeFillColor rgb="FFFF0000"/>
              <x14:axisColor rgb="FF000000"/>
            </x14:dataBar>
          </x14:cfRule>
          <x14:cfRule type="dataBar" id="{0C53DAC5-9F36-ED40-980C-324AF8B9BF63}">
            <x14:dataBar minLength="0" maxLength="100" gradient="0">
              <x14:cfvo type="autoMin"/>
              <x14:cfvo type="autoMax"/>
              <x14:negativeFillColor rgb="FFFF0000"/>
              <x14:axisColor rgb="FF000000"/>
            </x14:dataBar>
          </x14:cfRule>
          <x14:cfRule type="dataBar" id="{A5B8D3D4-A3A9-1E4C-B390-9CD7E7D81A28}">
            <x14:dataBar minLength="0" maxLength="100" gradient="0">
              <x14:cfvo type="autoMin"/>
              <x14:cfvo type="autoMax"/>
              <x14:negativeFillColor rgb="FFFF0000"/>
              <x14:axisColor rgb="FF000000"/>
            </x14:dataBar>
          </x14:cfRule>
          <xm:sqref>B17</xm:sqref>
        </x14:conditionalFormatting>
        <x14:conditionalFormatting xmlns:xm="http://schemas.microsoft.com/office/excel/2006/main">
          <x14:cfRule type="dataBar" id="{F0D17A68-2347-264C-8148-7EFBE11501F2}">
            <x14:dataBar minLength="0" maxLength="100" gradient="0">
              <x14:cfvo type="autoMin"/>
              <x14:cfvo type="autoMax"/>
              <x14:negativeFillColor rgb="FFFF0000"/>
              <x14:axisColor rgb="FF000000"/>
            </x14:dataBar>
          </x14:cfRule>
          <x14:cfRule type="dataBar" id="{487BF856-8854-894F-91B3-D8856EC7F655}">
            <x14:dataBar minLength="0" maxLength="100" gradient="0">
              <x14:cfvo type="autoMin"/>
              <x14:cfvo type="autoMax"/>
              <x14:negativeFillColor rgb="FFFF0000"/>
              <x14:axisColor rgb="FF000000"/>
            </x14:dataBar>
          </x14:cfRule>
          <x14:cfRule type="dataBar" id="{0AE9E5C4-A13D-6445-9056-5E94A142BCB2}">
            <x14:dataBar minLength="0" maxLength="100" gradient="0">
              <x14:cfvo type="autoMin"/>
              <x14:cfvo type="autoMax"/>
              <x14:negativeFillColor rgb="FFFF0000"/>
              <x14:axisColor rgb="FF000000"/>
            </x14:dataBar>
          </x14:cfRule>
          <x14:cfRule type="dataBar" id="{18BC2B6A-98DC-1144-96D9-278D56520129}">
            <x14:dataBar minLength="0" maxLength="100" gradient="0">
              <x14:cfvo type="autoMin"/>
              <x14:cfvo type="autoMax"/>
              <x14:negativeFillColor rgb="FFFF0000"/>
              <x14:axisColor rgb="FF000000"/>
            </x14:dataBar>
          </x14:cfRule>
          <xm:sqref>B18</xm:sqref>
        </x14:conditionalFormatting>
        <x14:conditionalFormatting xmlns:xm="http://schemas.microsoft.com/office/excel/2006/main">
          <x14:cfRule type="dataBar" id="{544E14BB-FF38-F04D-9650-AB3036FF22AF}">
            <x14:dataBar minLength="0" maxLength="100" gradient="0">
              <x14:cfvo type="autoMin"/>
              <x14:cfvo type="autoMax"/>
              <x14:negativeFillColor rgb="FFFF0000"/>
              <x14:axisColor rgb="FF000000"/>
            </x14:dataBar>
          </x14:cfRule>
          <x14:cfRule type="dataBar" id="{23862A62-B382-224F-8873-67BA68D6AA5C}">
            <x14:dataBar minLength="0" maxLength="100" gradient="0">
              <x14:cfvo type="autoMin"/>
              <x14:cfvo type="autoMax"/>
              <x14:negativeFillColor rgb="FFFF0000"/>
              <x14:axisColor rgb="FF000000"/>
            </x14:dataBar>
          </x14:cfRule>
          <xm:sqref>B30:B37</xm:sqref>
        </x14:conditionalFormatting>
        <x14:conditionalFormatting xmlns:xm="http://schemas.microsoft.com/office/excel/2006/main">
          <x14:cfRule type="dataBar" id="{BB6BBB73-74BA-8347-98EE-BB20D64E5DC3}">
            <x14:dataBar minLength="0" maxLength="100" gradient="0">
              <x14:cfvo type="autoMin"/>
              <x14:cfvo type="autoMax"/>
              <x14:negativeFillColor rgb="FFFF0000"/>
              <x14:axisColor rgb="FF000000"/>
            </x14:dataBar>
          </x14:cfRule>
          <x14:cfRule type="dataBar" id="{5BD05A2E-2C20-614A-A4C8-35FABCA09981}">
            <x14:dataBar minLength="0" maxLength="100" gradient="0">
              <x14:cfvo type="min"/>
              <x14:cfvo type="autoMax"/>
              <x14:negativeFillColor rgb="FFFF0000"/>
              <x14:axisColor rgb="FF000000"/>
            </x14:dataBar>
          </x14:cfRule>
          <x14:cfRule type="dataBar" id="{9C337B5E-2587-7544-A63E-51BC5BB3EB5F}">
            <x14:dataBar minLength="0" maxLength="100" gradient="0">
              <x14:cfvo type="autoMin"/>
              <x14:cfvo type="autoMax"/>
              <x14:negativeFillColor rgb="FFFF0000"/>
              <x14:axisColor rgb="FF000000"/>
            </x14:dataBar>
          </x14:cfRule>
          <x14:cfRule type="dataBar" id="{C70EC6F1-1FD7-2744-B6D6-6D276BD539FB}">
            <x14:dataBar minLength="0" maxLength="100" gradient="0">
              <x14:cfvo type="autoMin"/>
              <x14:cfvo type="autoMax"/>
              <x14:negativeFillColor rgb="FFFF0000"/>
              <x14:axisColor rgb="FF000000"/>
            </x14:dataBar>
          </x14:cfRule>
          <xm:sqref>B40:B41</xm:sqref>
        </x14:conditionalFormatting>
        <x14:conditionalFormatting xmlns:xm="http://schemas.microsoft.com/office/excel/2006/main">
          <x14:cfRule type="dataBar" id="{57D80A03-8E48-5040-A23E-DBBBC80D54B7}">
            <x14:dataBar minLength="0" maxLength="100" gradient="0">
              <x14:cfvo type="autoMin"/>
              <x14:cfvo type="autoMax"/>
              <x14:negativeFillColor rgb="FFFF0000"/>
              <x14:axisColor rgb="FF000000"/>
            </x14:dataBar>
          </x14:cfRule>
          <x14:cfRule type="dataBar" id="{E62F490A-2AA3-C948-BA74-9413689E2A4C}">
            <x14:dataBar minLength="0" maxLength="100" gradient="0">
              <x14:cfvo type="autoMin"/>
              <x14:cfvo type="autoMax"/>
              <x14:negativeFillColor rgb="FFFF0000"/>
              <x14:axisColor rgb="FF000000"/>
            </x14:dataBar>
          </x14:cfRule>
          <x14:cfRule type="dataBar" id="{9F519328-8E3B-434A-80C7-2BC61477D2D6}">
            <x14:dataBar minLength="0" maxLength="100" gradient="0">
              <x14:cfvo type="autoMin"/>
              <x14:cfvo type="autoMax"/>
              <x14:negativeFillColor rgb="FFFF0000"/>
              <x14:axisColor rgb="FF000000"/>
            </x14:dataBar>
          </x14:cfRule>
          <x14:cfRule type="dataBar" id="{28FB865D-D58E-4E44-A394-0B5794828BC7}">
            <x14:dataBar minLength="0" maxLength="100" gradient="0">
              <x14:cfvo type="autoMin"/>
              <x14:cfvo type="autoMax"/>
              <x14:negativeFillColor rgb="FFFF0000"/>
              <x14:axisColor rgb="FF000000"/>
            </x14:dataBar>
          </x14:cfRule>
          <x14:cfRule type="dataBar" id="{AF40D76E-04FD-E841-98EE-73025840EC99}">
            <x14:dataBar minLength="0" maxLength="100" gradient="0">
              <x14:cfvo type="autoMin"/>
              <x14:cfvo type="autoMax"/>
              <x14:negativeFillColor rgb="FFFF0000"/>
              <x14:axisColor rgb="FF000000"/>
            </x14:dataBar>
          </x14:cfRule>
          <xm:sqref>B42:B53</xm:sqref>
        </x14:conditionalFormatting>
        <x14:conditionalFormatting xmlns:xm="http://schemas.microsoft.com/office/excel/2006/main">
          <x14:cfRule type="dataBar" id="{FF771663-97AE-1C44-9128-D8EC1499D1EF}">
            <x14:dataBar minLength="0" maxLength="100" gradient="0">
              <x14:cfvo type="autoMin"/>
              <x14:cfvo type="autoMax"/>
              <x14:negativeFillColor rgb="FFFF0000"/>
              <x14:axisColor rgb="FF000000"/>
            </x14:dataBar>
          </x14:cfRule>
          <x14:cfRule type="dataBar" id="{883E3F30-59A8-2D44-95A2-C9C9EC587100}">
            <x14:dataBar minLength="0" maxLength="100" gradient="0">
              <x14:cfvo type="autoMin"/>
              <x14:cfvo type="autoMax"/>
              <x14:negativeFillColor rgb="FFFF0000"/>
              <x14:axisColor rgb="FF000000"/>
            </x14:dataBar>
          </x14:cfRule>
          <x14:cfRule type="dataBar" id="{2025579B-79FC-414E-B92F-C7F9958EA126}">
            <x14:dataBar minLength="0" maxLength="100" gradient="0">
              <x14:cfvo type="autoMin"/>
              <x14:cfvo type="autoMax"/>
              <x14:negativeFillColor rgb="FFFF0000"/>
              <x14:axisColor rgb="FF000000"/>
            </x14:dataBar>
          </x14:cfRule>
          <x14:cfRule type="dataBar" id="{3051153B-C489-CD43-BA60-939A1BEAE7BF}">
            <x14:dataBar minLength="0" maxLength="100" gradient="0">
              <x14:cfvo type="autoMin"/>
              <x14:cfvo type="autoMax"/>
              <x14:negativeFillColor rgb="FFFF0000"/>
              <x14:axisColor rgb="FF000000"/>
            </x14:dataBar>
          </x14:cfRule>
          <xm:sqref>B54</xm:sqref>
        </x14:conditionalFormatting>
        <x14:conditionalFormatting xmlns:xm="http://schemas.microsoft.com/office/excel/2006/main">
          <x14:cfRule type="dataBar" id="{1A39EB51-BA43-6940-B11A-D80605F55C3B}">
            <x14:dataBar minLength="0" maxLength="100" gradient="0">
              <x14:cfvo type="autoMin"/>
              <x14:cfvo type="autoMax"/>
              <x14:negativeFillColor rgb="FFFF0000"/>
              <x14:axisColor rgb="FF000000"/>
            </x14:dataBar>
          </x14:cfRule>
          <x14:cfRule type="dataBar" id="{E1552163-7513-AA4F-97D7-B70AA03EFF84}">
            <x14:dataBar minLength="0" maxLength="100" gradient="0">
              <x14:cfvo type="autoMin"/>
              <x14:cfvo type="autoMax"/>
              <x14:negativeFillColor rgb="FFFF0000"/>
              <x14:axisColor rgb="FF000000"/>
            </x14:dataBar>
          </x14:cfRule>
          <x14:cfRule type="dataBar" id="{8FB284D3-6936-C64F-84AD-894D7453D83B}">
            <x14:dataBar minLength="0" maxLength="100" border="1" negativeBarBorderColorSameAsPositive="0">
              <x14:cfvo type="autoMin"/>
              <x14:cfvo type="autoMax"/>
              <x14:borderColor rgb="FFFFB628"/>
              <x14:negativeFillColor rgb="FFFF0000"/>
              <x14:negativeBorderColor rgb="FFFF0000"/>
              <x14:axisColor rgb="FF000000"/>
            </x14:dataBar>
          </x14:cfRule>
          <x14:cfRule type="dataBar" id="{9FEA17CC-A591-0740-B785-D1EF038E6D50}">
            <x14:dataBar minLength="0" maxLength="100" gradient="0">
              <x14:cfvo type="autoMin"/>
              <x14:cfvo type="autoMax"/>
              <x14:negativeFillColor rgb="FFFF0000"/>
              <x14:axisColor rgb="FF000000"/>
            </x14:dataBar>
          </x14:cfRule>
          <x14:cfRule type="dataBar" id="{0A888A42-FF66-5D4F-B199-30BE3E4EE1CC}">
            <x14:dataBar minLength="0" maxLength="100" gradient="0">
              <x14:cfvo type="autoMin"/>
              <x14:cfvo type="autoMax"/>
              <x14:negativeFillColor rgb="FFFF0000"/>
              <x14:axisColor rgb="FF000000"/>
            </x14:dataBar>
          </x14:cfRule>
          <xm:sqref>B55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A96D-3C56-7841-AAA2-9F9A6D35CBA9}">
  <sheetPr>
    <tabColor theme="9" tint="0.59999389629810485"/>
  </sheetPr>
  <dimension ref="A1:D90"/>
  <sheetViews>
    <sheetView workbookViewId="0">
      <selection sqref="A1:D1"/>
    </sheetView>
  </sheetViews>
  <sheetFormatPr baseColWidth="10" defaultRowHeight="16" x14ac:dyDescent="0.2"/>
  <cols>
    <col min="1" max="1" width="61.83203125" customWidth="1"/>
    <col min="2" max="3" width="18.6640625" customWidth="1"/>
    <col min="4" max="4" width="0.83203125" customWidth="1"/>
  </cols>
  <sheetData>
    <row r="1" spans="1:4" ht="95" customHeight="1" x14ac:dyDescent="0.2">
      <c r="A1" s="140" t="s">
        <v>57</v>
      </c>
      <c r="B1" s="140"/>
      <c r="C1" s="140"/>
      <c r="D1" s="140"/>
    </row>
    <row r="2" spans="1:4" ht="36" customHeight="1" x14ac:dyDescent="0.2">
      <c r="A2" s="39" t="s">
        <v>203</v>
      </c>
      <c r="B2" s="32"/>
      <c r="C2" s="32"/>
      <c r="D2" s="32"/>
    </row>
    <row r="3" spans="1:4" ht="145" customHeight="1" x14ac:dyDescent="0.2">
      <c r="A3" s="141" t="s">
        <v>204</v>
      </c>
      <c r="B3" s="138"/>
      <c r="C3" s="138"/>
      <c r="D3" s="138"/>
    </row>
    <row r="4" spans="1:4" ht="27" x14ac:dyDescent="0.35">
      <c r="A4" s="139" t="s">
        <v>58</v>
      </c>
      <c r="B4" s="138"/>
      <c r="C4" s="138"/>
      <c r="D4" s="138"/>
    </row>
    <row r="5" spans="1:4" ht="20" x14ac:dyDescent="0.25">
      <c r="A5" s="33" t="s">
        <v>59</v>
      </c>
      <c r="B5" s="137" t="s">
        <v>60</v>
      </c>
      <c r="C5" s="138"/>
    </row>
    <row r="6" spans="1:4" x14ac:dyDescent="0.2">
      <c r="A6" s="34"/>
      <c r="B6" s="34" t="s">
        <v>61</v>
      </c>
      <c r="C6" s="34" t="s">
        <v>62</v>
      </c>
    </row>
    <row r="7" spans="1:4" x14ac:dyDescent="0.2">
      <c r="A7" t="s">
        <v>63</v>
      </c>
      <c r="B7" s="35">
        <v>3.0590000000000002</v>
      </c>
      <c r="C7" s="36" t="s">
        <v>64</v>
      </c>
      <c r="D7" s="37"/>
    </row>
    <row r="8" spans="1:4" x14ac:dyDescent="0.2">
      <c r="A8" t="s">
        <v>65</v>
      </c>
      <c r="B8" s="35">
        <v>3.4620000000000002</v>
      </c>
      <c r="C8" s="36" t="s">
        <v>64</v>
      </c>
      <c r="D8" s="37"/>
    </row>
    <row r="9" spans="1:4" x14ac:dyDescent="0.2">
      <c r="A9" t="s">
        <v>66</v>
      </c>
      <c r="B9" s="35">
        <v>3.2629999999999999</v>
      </c>
      <c r="C9" s="36" t="s">
        <v>64</v>
      </c>
      <c r="D9" s="37"/>
    </row>
    <row r="10" spans="1:4" x14ac:dyDescent="0.2">
      <c r="A10" t="s">
        <v>67</v>
      </c>
      <c r="B10" s="35">
        <v>2.831</v>
      </c>
      <c r="C10" s="36" t="s">
        <v>68</v>
      </c>
      <c r="D10" s="37"/>
    </row>
    <row r="11" spans="1:4" x14ac:dyDescent="0.2">
      <c r="A11" t="s">
        <v>69</v>
      </c>
      <c r="B11" s="35">
        <v>3.6509999999999998</v>
      </c>
      <c r="C11" s="36" t="s">
        <v>68</v>
      </c>
      <c r="D11" s="37"/>
    </row>
    <row r="12" spans="1:4" x14ac:dyDescent="0.2">
      <c r="A12" t="s">
        <v>70</v>
      </c>
      <c r="B12" s="35">
        <v>1.792</v>
      </c>
      <c r="C12" s="36" t="s">
        <v>64</v>
      </c>
      <c r="D12" s="37"/>
    </row>
    <row r="13" spans="1:4" x14ac:dyDescent="0.2">
      <c r="A13" t="s">
        <v>71</v>
      </c>
      <c r="B13" s="35">
        <v>3.4359999999999999</v>
      </c>
      <c r="C13" s="36" t="s">
        <v>72</v>
      </c>
      <c r="D13" s="37"/>
    </row>
    <row r="14" spans="1:4" x14ac:dyDescent="0.2">
      <c r="A14" t="s">
        <v>73</v>
      </c>
      <c r="B14" s="35">
        <v>3.762</v>
      </c>
      <c r="C14" s="36" t="s">
        <v>72</v>
      </c>
      <c r="D14" s="37"/>
    </row>
    <row r="15" spans="1:4" x14ac:dyDescent="0.2">
      <c r="A15" t="s">
        <v>74</v>
      </c>
      <c r="B15" s="35">
        <v>3.2280000000000002</v>
      </c>
      <c r="C15" s="36" t="s">
        <v>64</v>
      </c>
      <c r="D15" s="37"/>
    </row>
    <row r="16" spans="1:4" x14ac:dyDescent="0.2">
      <c r="A16" t="s">
        <v>75</v>
      </c>
      <c r="B16" s="35">
        <v>12.516</v>
      </c>
      <c r="C16" s="36" t="s">
        <v>68</v>
      </c>
      <c r="D16" s="37"/>
    </row>
    <row r="17" spans="1:4" ht="20" x14ac:dyDescent="0.25">
      <c r="A17" s="33" t="s">
        <v>76</v>
      </c>
      <c r="B17" s="137" t="s">
        <v>60</v>
      </c>
      <c r="C17" s="138"/>
    </row>
    <row r="18" spans="1:4" x14ac:dyDescent="0.2">
      <c r="A18" s="34"/>
      <c r="B18" s="34" t="s">
        <v>61</v>
      </c>
      <c r="C18" s="34" t="s">
        <v>62</v>
      </c>
    </row>
    <row r="19" spans="1:4" x14ac:dyDescent="0.2">
      <c r="A19" t="s">
        <v>77</v>
      </c>
      <c r="B19" s="35">
        <v>2.7970000000000002</v>
      </c>
      <c r="C19" s="36" t="s">
        <v>64</v>
      </c>
      <c r="D19" s="37"/>
    </row>
    <row r="20" spans="1:4" x14ac:dyDescent="0.2">
      <c r="A20" t="s">
        <v>78</v>
      </c>
      <c r="B20" s="35">
        <v>3.2509999999999999</v>
      </c>
      <c r="C20" s="36" t="s">
        <v>64</v>
      </c>
      <c r="D20" s="37"/>
    </row>
    <row r="21" spans="1:4" x14ac:dyDescent="0.2">
      <c r="A21" t="s">
        <v>79</v>
      </c>
      <c r="B21" s="35">
        <v>2.552</v>
      </c>
      <c r="C21" s="36" t="s">
        <v>64</v>
      </c>
      <c r="D21" s="37"/>
    </row>
    <row r="22" spans="1:4" x14ac:dyDescent="0.2">
      <c r="A22" t="s">
        <v>80</v>
      </c>
      <c r="B22" s="35">
        <v>0.83</v>
      </c>
      <c r="C22" s="36" t="s">
        <v>64</v>
      </c>
      <c r="D22" s="37"/>
    </row>
    <row r="23" spans="1:4" ht="20" x14ac:dyDescent="0.25">
      <c r="A23" s="33" t="s">
        <v>81</v>
      </c>
      <c r="B23" s="137" t="s">
        <v>60</v>
      </c>
      <c r="C23" s="138"/>
    </row>
    <row r="24" spans="1:4" x14ac:dyDescent="0.2">
      <c r="A24" s="34"/>
      <c r="B24" s="34" t="s">
        <v>61</v>
      </c>
      <c r="C24" s="34" t="s">
        <v>62</v>
      </c>
    </row>
    <row r="25" spans="1:4" x14ac:dyDescent="0.2">
      <c r="A25" t="s">
        <v>82</v>
      </c>
      <c r="B25" s="35">
        <v>1.08</v>
      </c>
      <c r="C25" s="36" t="s">
        <v>68</v>
      </c>
      <c r="D25" s="37"/>
    </row>
    <row r="26" spans="1:4" x14ac:dyDescent="0.2">
      <c r="A26" t="s">
        <v>83</v>
      </c>
      <c r="B26" s="35">
        <v>0.441</v>
      </c>
      <c r="C26" s="36" t="s">
        <v>64</v>
      </c>
      <c r="D26" s="37"/>
    </row>
    <row r="27" spans="1:4" x14ac:dyDescent="0.2">
      <c r="A27" t="s">
        <v>84</v>
      </c>
      <c r="B27" s="35">
        <v>0.441</v>
      </c>
      <c r="C27" s="36" t="s">
        <v>64</v>
      </c>
      <c r="D27" s="37"/>
    </row>
    <row r="28" spans="1:4" x14ac:dyDescent="0.2">
      <c r="A28" t="s">
        <v>85</v>
      </c>
      <c r="B28" s="35">
        <v>0.79400000000000004</v>
      </c>
      <c r="C28" s="36" t="s">
        <v>68</v>
      </c>
      <c r="D28" s="37"/>
    </row>
    <row r="29" spans="1:4" x14ac:dyDescent="0.2">
      <c r="A29" t="s">
        <v>86</v>
      </c>
      <c r="B29" s="35">
        <v>0.59499999999999997</v>
      </c>
      <c r="C29" s="36" t="s">
        <v>68</v>
      </c>
      <c r="D29" s="37"/>
    </row>
    <row r="30" spans="1:4" x14ac:dyDescent="0.2">
      <c r="A30" t="s">
        <v>87</v>
      </c>
      <c r="B30" s="35">
        <v>0.436</v>
      </c>
      <c r="C30" s="36" t="s">
        <v>64</v>
      </c>
      <c r="D30" s="37"/>
    </row>
    <row r="31" spans="1:4" x14ac:dyDescent="0.2">
      <c r="A31" t="s">
        <v>88</v>
      </c>
      <c r="B31" s="35">
        <v>0.28999999999999998</v>
      </c>
      <c r="C31" s="36" t="s">
        <v>64</v>
      </c>
      <c r="D31" s="37"/>
    </row>
    <row r="32" spans="1:4" x14ac:dyDescent="0.2">
      <c r="A32" t="s">
        <v>89</v>
      </c>
      <c r="C32" s="36" t="s">
        <v>64</v>
      </c>
      <c r="D32" s="37"/>
    </row>
    <row r="33" spans="1:4" ht="27" x14ac:dyDescent="0.35">
      <c r="A33" s="139" t="s">
        <v>90</v>
      </c>
      <c r="B33" s="138"/>
      <c r="C33" s="138"/>
      <c r="D33" s="138"/>
    </row>
    <row r="34" spans="1:4" x14ac:dyDescent="0.2">
      <c r="B34" s="137" t="s">
        <v>60</v>
      </c>
      <c r="C34" s="138"/>
    </row>
    <row r="35" spans="1:4" x14ac:dyDescent="0.2">
      <c r="A35" s="34"/>
      <c r="B35" s="34" t="s">
        <v>91</v>
      </c>
      <c r="C35" s="34" t="s">
        <v>62</v>
      </c>
    </row>
    <row r="36" spans="1:4" x14ac:dyDescent="0.2">
      <c r="A36" t="s">
        <v>92</v>
      </c>
      <c r="B36" s="35">
        <v>0.497</v>
      </c>
      <c r="C36" s="36" t="s">
        <v>93</v>
      </c>
      <c r="D36" s="37"/>
    </row>
    <row r="37" spans="1:4" x14ac:dyDescent="0.2">
      <c r="A37" t="s">
        <v>94</v>
      </c>
      <c r="B37" s="35">
        <v>0.26800000000000002</v>
      </c>
      <c r="C37" s="36" t="s">
        <v>93</v>
      </c>
      <c r="D37" s="37"/>
    </row>
    <row r="38" spans="1:4" x14ac:dyDescent="0.2">
      <c r="A38" t="s">
        <v>95</v>
      </c>
      <c r="B38" s="38">
        <v>0</v>
      </c>
      <c r="C38" s="36" t="s">
        <v>93</v>
      </c>
      <c r="D38" s="37"/>
    </row>
    <row r="39" spans="1:4" x14ac:dyDescent="0.2">
      <c r="A39" t="s">
        <v>96</v>
      </c>
      <c r="B39" s="38">
        <v>0</v>
      </c>
      <c r="C39" s="36" t="s">
        <v>93</v>
      </c>
      <c r="D39" s="37"/>
    </row>
    <row r="40" spans="1:4" x14ac:dyDescent="0.2">
      <c r="A40" t="s">
        <v>97</v>
      </c>
      <c r="B40" s="38">
        <v>0</v>
      </c>
      <c r="C40" s="36" t="s">
        <v>93</v>
      </c>
      <c r="D40" s="37"/>
    </row>
    <row r="41" spans="1:4" x14ac:dyDescent="0.2">
      <c r="A41" t="s">
        <v>98</v>
      </c>
      <c r="B41" s="35">
        <v>7.0999999999999994E-2</v>
      </c>
      <c r="C41" s="36" t="s">
        <v>93</v>
      </c>
      <c r="D41" s="37"/>
    </row>
    <row r="42" spans="1:4" x14ac:dyDescent="0.2">
      <c r="A42" t="s">
        <v>99</v>
      </c>
      <c r="B42" t="s">
        <v>100</v>
      </c>
      <c r="C42" s="36" t="s">
        <v>93</v>
      </c>
      <c r="D42" s="37"/>
    </row>
    <row r="43" spans="1:4" ht="27" x14ac:dyDescent="0.35">
      <c r="A43" s="139" t="s">
        <v>101</v>
      </c>
      <c r="B43" s="138"/>
      <c r="C43" s="138"/>
      <c r="D43" s="138"/>
    </row>
    <row r="44" spans="1:4" ht="20" x14ac:dyDescent="0.25">
      <c r="A44" s="33" t="s">
        <v>102</v>
      </c>
      <c r="B44" s="137" t="s">
        <v>60</v>
      </c>
      <c r="C44" s="138"/>
    </row>
    <row r="45" spans="1:4" x14ac:dyDescent="0.2">
      <c r="A45" s="34"/>
      <c r="B45" s="34" t="s">
        <v>61</v>
      </c>
      <c r="C45" s="34" t="s">
        <v>62</v>
      </c>
    </row>
    <row r="46" spans="1:4" x14ac:dyDescent="0.2">
      <c r="A46" t="s">
        <v>103</v>
      </c>
      <c r="B46" s="35">
        <v>0.55000000000000004</v>
      </c>
      <c r="C46" s="36" t="s">
        <v>104</v>
      </c>
      <c r="D46" s="37"/>
    </row>
    <row r="47" spans="1:4" ht="20" x14ac:dyDescent="0.25">
      <c r="A47" s="33" t="s">
        <v>105</v>
      </c>
      <c r="B47" s="137" t="s">
        <v>60</v>
      </c>
      <c r="C47" s="138"/>
    </row>
    <row r="48" spans="1:4" x14ac:dyDescent="0.2">
      <c r="A48" s="34"/>
      <c r="B48" s="34" t="s">
        <v>61</v>
      </c>
      <c r="C48" s="34" t="s">
        <v>62</v>
      </c>
    </row>
    <row r="49" spans="1:4" x14ac:dyDescent="0.2">
      <c r="A49" t="s">
        <v>106</v>
      </c>
      <c r="B49" s="35">
        <v>1.2E-2</v>
      </c>
      <c r="C49" s="36" t="s">
        <v>104</v>
      </c>
      <c r="D49" s="37"/>
    </row>
    <row r="50" spans="1:4" x14ac:dyDescent="0.2">
      <c r="A50" t="s">
        <v>107</v>
      </c>
      <c r="B50" s="35">
        <v>1.7000000000000001E-2</v>
      </c>
      <c r="C50" s="36" t="s">
        <v>104</v>
      </c>
      <c r="D50" s="37"/>
    </row>
    <row r="51" spans="1:4" x14ac:dyDescent="0.2">
      <c r="A51" t="s">
        <v>108</v>
      </c>
      <c r="B51" s="35">
        <v>8.9999999999999993E-3</v>
      </c>
      <c r="C51" s="36" t="s">
        <v>104</v>
      </c>
      <c r="D51" s="37"/>
    </row>
    <row r="52" spans="1:4" ht="20" x14ac:dyDescent="0.25">
      <c r="A52" s="33" t="s">
        <v>109</v>
      </c>
      <c r="B52" s="137" t="s">
        <v>60</v>
      </c>
      <c r="C52" s="138"/>
    </row>
    <row r="53" spans="1:4" x14ac:dyDescent="0.2">
      <c r="A53" s="34"/>
      <c r="B53" s="34" t="s">
        <v>61</v>
      </c>
      <c r="C53" s="34" t="s">
        <v>62</v>
      </c>
    </row>
    <row r="54" spans="1:4" x14ac:dyDescent="0.2">
      <c r="A54" t="s">
        <v>110</v>
      </c>
      <c r="B54" s="35">
        <v>3.1E-2</v>
      </c>
      <c r="C54" s="36" t="s">
        <v>104</v>
      </c>
      <c r="D54" s="37"/>
    </row>
    <row r="55" spans="1:4" x14ac:dyDescent="0.2">
      <c r="A55" t="s">
        <v>111</v>
      </c>
      <c r="B55" s="35">
        <v>2.1000000000000001E-2</v>
      </c>
      <c r="C55" s="36" t="s">
        <v>104</v>
      </c>
      <c r="D55" s="37"/>
    </row>
    <row r="56" spans="1:4" x14ac:dyDescent="0.2">
      <c r="A56" t="s">
        <v>112</v>
      </c>
      <c r="B56" s="35">
        <v>4.1000000000000002E-2</v>
      </c>
      <c r="C56" s="36" t="s">
        <v>104</v>
      </c>
      <c r="D56" s="37"/>
    </row>
    <row r="57" spans="1:4" x14ac:dyDescent="0.2">
      <c r="A57" t="s">
        <v>113</v>
      </c>
      <c r="B57" s="35">
        <v>7.0000000000000001E-3</v>
      </c>
      <c r="C57" s="36" t="s">
        <v>104</v>
      </c>
      <c r="D57" s="37"/>
    </row>
    <row r="58" spans="1:4" x14ac:dyDescent="0.2">
      <c r="A58" t="s">
        <v>114</v>
      </c>
      <c r="B58" s="35">
        <v>7.0000000000000001E-3</v>
      </c>
      <c r="C58" s="36" t="s">
        <v>104</v>
      </c>
      <c r="D58" s="37"/>
    </row>
    <row r="59" spans="1:4" x14ac:dyDescent="0.2">
      <c r="A59" t="s">
        <v>115</v>
      </c>
      <c r="B59" s="35">
        <v>2.1999999999999999E-2</v>
      </c>
      <c r="C59" s="36" t="s">
        <v>104</v>
      </c>
      <c r="D59" s="37"/>
    </row>
    <row r="60" spans="1:4" ht="20" x14ac:dyDescent="0.25">
      <c r="A60" s="33" t="s">
        <v>116</v>
      </c>
      <c r="B60" s="137" t="s">
        <v>60</v>
      </c>
      <c r="C60" s="138"/>
    </row>
    <row r="61" spans="1:4" x14ac:dyDescent="0.2">
      <c r="A61" s="34"/>
      <c r="B61" s="34" t="s">
        <v>61</v>
      </c>
      <c r="C61" s="34" t="s">
        <v>62</v>
      </c>
    </row>
    <row r="62" spans="1:4" x14ac:dyDescent="0.2">
      <c r="A62" t="s">
        <v>117</v>
      </c>
      <c r="B62" s="35">
        <v>1.3260000000000001</v>
      </c>
      <c r="C62" s="36" t="s">
        <v>104</v>
      </c>
      <c r="D62" s="37"/>
    </row>
    <row r="63" spans="1:4" x14ac:dyDescent="0.2">
      <c r="A63" t="s">
        <v>118</v>
      </c>
      <c r="B63" s="35">
        <v>0.36299999999999999</v>
      </c>
      <c r="C63" s="36" t="s">
        <v>104</v>
      </c>
      <c r="D63" s="37"/>
    </row>
    <row r="64" spans="1:4" x14ac:dyDescent="0.2">
      <c r="A64" t="s">
        <v>119</v>
      </c>
      <c r="B64" s="35">
        <v>8.5000000000000006E-2</v>
      </c>
      <c r="C64" s="36" t="s">
        <v>104</v>
      </c>
      <c r="D64" s="37"/>
    </row>
    <row r="65" spans="1:4" x14ac:dyDescent="0.2">
      <c r="A65" t="s">
        <v>120</v>
      </c>
      <c r="B65" s="35">
        <v>0.25600000000000001</v>
      </c>
      <c r="C65" s="36" t="s">
        <v>104</v>
      </c>
      <c r="D65" s="37"/>
    </row>
    <row r="66" spans="1:4" x14ac:dyDescent="0.2">
      <c r="A66" t="s">
        <v>121</v>
      </c>
      <c r="B66" s="35">
        <v>0.105</v>
      </c>
      <c r="C66" s="36" t="s">
        <v>104</v>
      </c>
      <c r="D66" s="37"/>
    </row>
    <row r="67" spans="1:4" x14ac:dyDescent="0.2">
      <c r="A67" t="s">
        <v>122</v>
      </c>
      <c r="B67" s="35">
        <v>8.7999999999999995E-2</v>
      </c>
      <c r="C67" s="36" t="s">
        <v>104</v>
      </c>
      <c r="D67" s="37"/>
    </row>
    <row r="68" spans="1:4" ht="20" x14ac:dyDescent="0.25">
      <c r="A68" s="33" t="s">
        <v>123</v>
      </c>
      <c r="B68" s="137" t="s">
        <v>60</v>
      </c>
      <c r="C68" s="138"/>
    </row>
    <row r="69" spans="1:4" x14ac:dyDescent="0.2">
      <c r="A69" s="34"/>
      <c r="B69" s="34" t="s">
        <v>61</v>
      </c>
      <c r="C69" s="34" t="s">
        <v>62</v>
      </c>
    </row>
    <row r="70" spans="1:4" x14ac:dyDescent="0.2">
      <c r="A70" t="s">
        <v>106</v>
      </c>
      <c r="B70" s="35">
        <v>1.7999999999999999E-2</v>
      </c>
      <c r="C70" s="36" t="s">
        <v>104</v>
      </c>
      <c r="D70" s="37"/>
    </row>
    <row r="71" spans="1:4" x14ac:dyDescent="0.2">
      <c r="A71" t="s">
        <v>107</v>
      </c>
      <c r="B71" s="35">
        <v>2.7E-2</v>
      </c>
      <c r="C71" s="36" t="s">
        <v>104</v>
      </c>
      <c r="D71" s="37"/>
    </row>
    <row r="72" spans="1:4" x14ac:dyDescent="0.2">
      <c r="A72" t="s">
        <v>108</v>
      </c>
      <c r="B72" s="35">
        <v>1.4999999999999999E-2</v>
      </c>
      <c r="C72" s="36" t="s">
        <v>104</v>
      </c>
      <c r="D72" s="37"/>
    </row>
    <row r="73" spans="1:4" ht="20" x14ac:dyDescent="0.25">
      <c r="A73" s="33" t="s">
        <v>124</v>
      </c>
      <c r="B73" s="137" t="s">
        <v>60</v>
      </c>
      <c r="C73" s="138"/>
    </row>
    <row r="74" spans="1:4" x14ac:dyDescent="0.2">
      <c r="A74" s="34"/>
      <c r="B74" s="34" t="s">
        <v>61</v>
      </c>
      <c r="C74" s="34" t="s">
        <v>62</v>
      </c>
    </row>
    <row r="75" spans="1:4" x14ac:dyDescent="0.2">
      <c r="A75" t="s">
        <v>125</v>
      </c>
      <c r="B75" s="35">
        <v>2.7E-2</v>
      </c>
      <c r="C75" s="36" t="s">
        <v>104</v>
      </c>
      <c r="D75" s="37"/>
    </row>
    <row r="76" spans="1:4" x14ac:dyDescent="0.2">
      <c r="A76" t="s">
        <v>126</v>
      </c>
      <c r="B76" s="35">
        <v>5.3999999999999999E-2</v>
      </c>
      <c r="C76" s="36" t="s">
        <v>104</v>
      </c>
      <c r="D76" s="37"/>
    </row>
    <row r="77" spans="1:4" x14ac:dyDescent="0.2">
      <c r="A77" t="s">
        <v>127</v>
      </c>
      <c r="B77" s="35">
        <v>5.1999999999999998E-2</v>
      </c>
      <c r="C77" s="36" t="s">
        <v>104</v>
      </c>
      <c r="D77" s="37"/>
    </row>
    <row r="78" spans="1:4" x14ac:dyDescent="0.2">
      <c r="A78" t="s">
        <v>128</v>
      </c>
      <c r="B78" s="35">
        <v>3.2000000000000001E-2</v>
      </c>
      <c r="C78" s="36" t="s">
        <v>104</v>
      </c>
      <c r="D78" s="37"/>
    </row>
    <row r="79" spans="1:4" x14ac:dyDescent="0.2">
      <c r="A79" t="s">
        <v>113</v>
      </c>
      <c r="B79" s="35">
        <v>1.2E-2</v>
      </c>
      <c r="C79" s="36" t="s">
        <v>104</v>
      </c>
      <c r="D79" s="37"/>
    </row>
    <row r="80" spans="1:4" x14ac:dyDescent="0.2">
      <c r="A80" t="s">
        <v>114</v>
      </c>
      <c r="B80" s="35">
        <v>1.2E-2</v>
      </c>
      <c r="C80" s="36" t="s">
        <v>104</v>
      </c>
      <c r="D80" s="37"/>
    </row>
    <row r="81" spans="1:4" x14ac:dyDescent="0.2">
      <c r="A81" t="s">
        <v>115</v>
      </c>
      <c r="B81" s="35">
        <v>3.2000000000000001E-2</v>
      </c>
      <c r="C81" s="36" t="s">
        <v>104</v>
      </c>
      <c r="D81" s="37"/>
    </row>
    <row r="82" spans="1:4" ht="20" x14ac:dyDescent="0.25">
      <c r="A82" s="33" t="s">
        <v>129</v>
      </c>
      <c r="B82" s="137" t="s">
        <v>60</v>
      </c>
      <c r="C82" s="138"/>
    </row>
    <row r="83" spans="1:4" x14ac:dyDescent="0.2">
      <c r="A83" s="34"/>
      <c r="B83" s="34" t="s">
        <v>61</v>
      </c>
      <c r="C83" s="34" t="s">
        <v>62</v>
      </c>
    </row>
    <row r="84" spans="1:4" x14ac:dyDescent="0.2">
      <c r="A84" t="s">
        <v>130</v>
      </c>
      <c r="B84" s="35">
        <v>0.21199999999999999</v>
      </c>
      <c r="C84" s="36" t="s">
        <v>104</v>
      </c>
      <c r="D84" s="37"/>
    </row>
    <row r="85" spans="1:4" x14ac:dyDescent="0.2">
      <c r="A85" t="s">
        <v>131</v>
      </c>
      <c r="B85" s="35">
        <v>0.122</v>
      </c>
      <c r="C85" s="36" t="s">
        <v>104</v>
      </c>
      <c r="D85" s="37"/>
    </row>
    <row r="86" spans="1:4" x14ac:dyDescent="0.2">
      <c r="A86" t="s">
        <v>119</v>
      </c>
      <c r="B86" s="35">
        <v>0.109</v>
      </c>
      <c r="C86" s="36" t="s">
        <v>104</v>
      </c>
      <c r="D86" s="37"/>
    </row>
    <row r="87" spans="1:4" x14ac:dyDescent="0.2">
      <c r="A87" t="s">
        <v>132</v>
      </c>
      <c r="B87" s="35">
        <v>0.121</v>
      </c>
      <c r="C87" s="36" t="s">
        <v>104</v>
      </c>
      <c r="D87" s="37"/>
    </row>
    <row r="90" spans="1:4" x14ac:dyDescent="0.2">
      <c r="A90" s="118"/>
    </row>
  </sheetData>
  <sheetProtection algorithmName="SHA-512" hashValue="Z06fy4xa3KyWJP0WsXbjKBz9d+PseTCkcuDhhklX/vU8h3Ri5t1dQyZBn2MBDkDCBCx0zafM5YO+8W62+2h2tg==" saltValue="U4FrwkbIwSa+GjmRnqH7Hw==" spinCount="100000" sheet="1" objects="1" scenarios="1"/>
  <mergeCells count="16">
    <mergeCell ref="B23:C23"/>
    <mergeCell ref="A1:D1"/>
    <mergeCell ref="A3:D3"/>
    <mergeCell ref="A4:D4"/>
    <mergeCell ref="B5:C5"/>
    <mergeCell ref="B17:C17"/>
    <mergeCell ref="B60:C60"/>
    <mergeCell ref="B68:C68"/>
    <mergeCell ref="B73:C73"/>
    <mergeCell ref="B82:C82"/>
    <mergeCell ref="A33:D33"/>
    <mergeCell ref="B34:C34"/>
    <mergeCell ref="A43:D43"/>
    <mergeCell ref="B44:C44"/>
    <mergeCell ref="B47:C47"/>
    <mergeCell ref="B52:C52"/>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AD6D5-6D21-164A-AD46-EDB25B93A291}">
  <sheetPr>
    <tabColor theme="9" tint="0.59999389629810485"/>
  </sheetPr>
  <dimension ref="A1:C6"/>
  <sheetViews>
    <sheetView workbookViewId="0">
      <selection activeCell="A8" sqref="A8"/>
    </sheetView>
  </sheetViews>
  <sheetFormatPr baseColWidth="10" defaultRowHeight="16" x14ac:dyDescent="0.2"/>
  <cols>
    <col min="1" max="1" width="28.83203125" bestFit="1" customWidth="1"/>
  </cols>
  <sheetData>
    <row r="1" spans="1:3" x14ac:dyDescent="0.2">
      <c r="A1" s="45" t="s">
        <v>133</v>
      </c>
      <c r="B1">
        <v>5</v>
      </c>
      <c r="C1" t="s">
        <v>134</v>
      </c>
    </row>
    <row r="2" spans="1:3" x14ac:dyDescent="0.2">
      <c r="A2" s="44" t="s">
        <v>135</v>
      </c>
      <c r="B2">
        <v>4</v>
      </c>
      <c r="C2" t="s">
        <v>134</v>
      </c>
    </row>
    <row r="3" spans="1:3" x14ac:dyDescent="0.2">
      <c r="A3" s="43" t="s">
        <v>136</v>
      </c>
      <c r="B3">
        <v>3</v>
      </c>
      <c r="C3" t="s">
        <v>134</v>
      </c>
    </row>
    <row r="4" spans="1:3" x14ac:dyDescent="0.2">
      <c r="A4" s="42" t="s">
        <v>137</v>
      </c>
      <c r="B4">
        <v>2</v>
      </c>
      <c r="C4" t="s">
        <v>134</v>
      </c>
    </row>
    <row r="5" spans="1:3" x14ac:dyDescent="0.2">
      <c r="A5" s="41" t="s">
        <v>138</v>
      </c>
      <c r="B5">
        <v>1</v>
      </c>
      <c r="C5" t="s">
        <v>134</v>
      </c>
    </row>
    <row r="6" spans="1:3" x14ac:dyDescent="0.2">
      <c r="A6" s="40" t="s">
        <v>139</v>
      </c>
      <c r="B6">
        <v>0</v>
      </c>
      <c r="C6" t="s">
        <v>134</v>
      </c>
    </row>
  </sheetData>
  <sheetProtection algorithmName="SHA-512" hashValue="MdEPnEKUf2yhDt8VcgRtlvMbMhsk9jQg29fwz9o1DvOR68FDz8d2hSDh+4GwNgqoTPOG3Fj4Ycf5gJa/h61l+w==" saltValue="CGuH0Vr8tgUmIrArXQabpQ==" spinCount="100000" sheet="1" objects="1" scenarios="1"/>
  <conditionalFormatting sqref="A1:A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Uitleg invulformulier</vt:lpstr>
      <vt:lpstr>1.Circulariteit</vt:lpstr>
      <vt:lpstr>2.CO2 Transport</vt:lpstr>
      <vt:lpstr>3.Grondstofgebruik</vt:lpstr>
      <vt:lpstr>4.CO2 Virgin materiaal</vt:lpstr>
      <vt:lpstr>Materiaal</vt:lpstr>
      <vt:lpstr>Transport</vt:lpstr>
      <vt:lpstr>R-ladder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Koos Maris</dc:creator>
  <cp:lastModifiedBy>Koos Maris</cp:lastModifiedBy>
  <dcterms:created xsi:type="dcterms:W3CDTF">2025-09-25T14:26:37Z</dcterms:created>
  <dcterms:modified xsi:type="dcterms:W3CDTF">2025-09-29T14:12:00Z</dcterms:modified>
</cp:coreProperties>
</file>