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Land van Cuijk\04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9" i="1" l="1"/>
  <c r="G38" i="1"/>
  <c r="I41" i="1"/>
  <c r="H41" i="1"/>
  <c r="G41" i="1"/>
  <c r="F41" i="1"/>
  <c r="E41" i="1"/>
  <c r="D41" i="1"/>
  <c r="J33" i="1"/>
  <c r="I33" i="1"/>
  <c r="H33" i="1"/>
  <c r="G33" i="1"/>
  <c r="F33" i="1"/>
  <c r="E33" i="1"/>
  <c r="D33" i="1"/>
  <c r="G31" i="1"/>
  <c r="J31" i="1" s="1"/>
  <c r="G30" i="1"/>
  <c r="J30" i="1" s="1"/>
  <c r="I15" i="1"/>
  <c r="H15" i="1"/>
  <c r="E15" i="1"/>
  <c r="D15" i="1"/>
  <c r="J38" i="1" l="1"/>
  <c r="J41" i="1" s="1"/>
  <c r="F32" i="1"/>
  <c r="G32" i="1" s="1"/>
  <c r="J32" i="1" s="1"/>
  <c r="I24" i="1"/>
  <c r="H24" i="1"/>
  <c r="E24" i="1"/>
  <c r="D24" i="1"/>
  <c r="F23" i="1"/>
  <c r="G23" i="1" s="1"/>
  <c r="J23" i="1" s="1"/>
  <c r="F22" i="1"/>
  <c r="G22" i="1" s="1"/>
  <c r="J22" i="1" s="1"/>
  <c r="F21" i="1"/>
  <c r="F20" i="1"/>
  <c r="G20" i="1" s="1"/>
  <c r="J20" i="1" s="1"/>
  <c r="F10" i="1"/>
  <c r="F11" i="1"/>
  <c r="G11" i="1" s="1"/>
  <c r="J11" i="1" s="1"/>
  <c r="F12" i="1"/>
  <c r="G12" i="1" s="1"/>
  <c r="F13" i="1"/>
  <c r="G13" i="1" s="1"/>
  <c r="J13" i="1" s="1"/>
  <c r="F14" i="1"/>
  <c r="G14" i="1" s="1"/>
  <c r="G10" i="1" l="1"/>
  <c r="F15" i="1"/>
  <c r="F24" i="1"/>
  <c r="J14" i="1"/>
  <c r="J12" i="1"/>
  <c r="G21" i="1"/>
  <c r="J10" i="1" l="1"/>
  <c r="J15" i="1" s="1"/>
  <c r="G15" i="1"/>
  <c r="G24" i="1"/>
  <c r="J21" i="1"/>
  <c r="J24" i="1" s="1"/>
</calcChain>
</file>

<file path=xl/sharedStrings.xml><?xml version="1.0" encoding="utf-8"?>
<sst xmlns="http://schemas.openxmlformats.org/spreadsheetml/2006/main" count="93" uniqueCount="46">
  <si>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</si>
  <si>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</si>
  <si>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</si>
  <si>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</si>
  <si>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</si>
  <si>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</si>
  <si>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</si>
  <si>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</si>
  <si>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</si>
  <si>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Vandalisme school Metameer Stationsweg 5</t>
  </si>
  <si>
    <t>Waterschade Merlotcollege</t>
  </si>
  <si>
    <t>Aanrijding muur gemeentehuis</t>
  </si>
  <si>
    <t>Stormschade gemeentehuis Mill</t>
  </si>
  <si>
    <t>Inbraak Dorpshuis De Poel</t>
  </si>
  <si>
    <t>Waterschade Gemeenschapshuis 't Stekske</t>
  </si>
  <si>
    <t>Waterschade Merlet College te Mill</t>
  </si>
  <si>
    <t>Brandschade Schouwburg</t>
  </si>
  <si>
    <t>Brandschade sportkantine de Looijerij</t>
  </si>
  <si>
    <t>Waterschade Hoofdwagt 2 Grave</t>
  </si>
  <si>
    <t>Vandalisme OBS 't Startblok, Cuijk</t>
  </si>
  <si>
    <t>Gemeente Land van Cuijk</t>
  </si>
  <si>
    <t>Status</t>
  </si>
  <si>
    <t>29-01-2022</t>
  </si>
  <si>
    <t>Afgehandeld</t>
  </si>
  <si>
    <t>18-02-2022</t>
  </si>
  <si>
    <t>26-03-2022</t>
  </si>
  <si>
    <t>05-06-2022</t>
  </si>
  <si>
    <t>02-09-2022</t>
  </si>
  <si>
    <t>17-01-2023</t>
  </si>
  <si>
    <t>22-05-2023</t>
  </si>
  <si>
    <t>15-09-2023</t>
  </si>
  <si>
    <t>19-11-2023</t>
  </si>
  <si>
    <t>17-01-2024</t>
  </si>
  <si>
    <t>Waterschade: MFA De Agaat</t>
  </si>
  <si>
    <t>14-02-2024</t>
  </si>
  <si>
    <t>Inbraak: Kindcentrum 't Loont</t>
  </si>
  <si>
    <t>01-03-2024</t>
  </si>
  <si>
    <t>Vandalisme: Havikshorst 23</t>
  </si>
  <si>
    <t>18-10-2024</t>
  </si>
  <si>
    <t>12-01-2025</t>
  </si>
  <si>
    <t>Lopend</t>
  </si>
  <si>
    <t>29-07-2025</t>
  </si>
  <si>
    <t>Waterschade: MFA Oelbroeck Sint Anthonis</t>
  </si>
  <si>
    <t xml:space="preserve"> </t>
  </si>
  <si>
    <t>Periode 01-01-2022 tot 29-09-2025</t>
  </si>
  <si>
    <t>Bijlage C.4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</si>
</sst>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Fill="1" applyBorder="1"/>
    <xf numFmtId="0" fontId="3" fillId="0" borderId="0" xfId="0" applyFont="1" applyAlignment="1"/>
    <xf numFmtId="4" fontId="3" fillId="0" borderId="0" xfId="0" applyNumberFormat="1" applyFont="1"/>
    <xf numFmtId="0" fontId="3" fillId="0" borderId="0" xfId="0" applyFont="1"/>
    <xf numFmtId="0" fontId="5" fillId="0" borderId="1" xfId="0" applyFont="1" applyBorder="1"/>
    <xf numFmtId="44" fontId="5" fillId="0" borderId="1" xfId="1" applyFont="1" applyBorder="1"/>
    <xf numFmtId="44" fontId="5" fillId="0" borderId="1" xfId="1" applyFont="1" applyFill="1" applyBorder="1"/>
    <xf numFmtId="0" fontId="3" fillId="0" borderId="1" xfId="0" applyFont="1" applyBorder="1"/>
    <xf numFmtId="44" fontId="3" fillId="0" borderId="1" xfId="1" applyFont="1" applyBorder="1"/>
    <xf numFmtId="0" fontId="4" fillId="0" borderId="0" xfId="0" applyFont="1" applyAlignment="1"/>
    <xf numFmtId="14" fontId="5" fillId="0" borderId="1" xfId="0" quotePrefix="1" applyNumberFormat="1" applyFont="1" applyBorder="1"/>
    <xf numFmtId="14" fontId="5" fillId="3" borderId="1" xfId="0" quotePrefix="1" applyNumberFormat="1" applyFont="1" applyFill="1" applyBorder="1"/>
    <xf numFmtId="0" fontId="2" fillId="0" borderId="3" xfId="0" applyFont="1" applyBorder="1"/>
    <xf numFmtId="0" fontId="4" fillId="2" borderId="2" xfId="0" applyFont="1" applyFill="1" applyBorder="1" applyAlignment="1">
      <alignment horizontal="left"/>
    </xf>
    <xf numFmtId="0" fontId="5" fillId="0" borderId="0" xfId="0" applyFont="1" applyBorder="1"/>
    <xf numFmtId="0" fontId="5" fillId="0" borderId="1" xfId="0" quotePrefix="1" applyFont="1" applyBorder="1"/>
    <xf numFmtId="14" fontId="3" fillId="0" borderId="1" xfId="0" quotePrefix="1" applyNumberFormat="1" applyFont="1" applyBorder="1"/>
    <xf numFmtId="14" fontId="5" fillId="0" borderId="4" xfId="0" quotePrefix="1" applyNumberFormat="1" applyFont="1" applyBorder="1"/>
    <xf numFmtId="0" fontId="5" fillId="0" borderId="4" xfId="0" applyFont="1" applyBorder="1"/>
    <xf numFmtId="44" fontId="5" fillId="0" borderId="4" xfId="1" applyFont="1" applyBorder="1"/>
    <xf numFmtId="44" fontId="5" fillId="0" borderId="4" xfId="1" applyFont="1" applyFill="1" applyBorder="1"/>
    <xf numFmtId="14" fontId="2" fillId="0" borderId="5" xfId="0" applyNumberFormat="1" applyFont="1" applyBorder="1"/>
    <xf numFmtId="0" fontId="3" fillId="0" borderId="6" xfId="0" applyFont="1" applyBorder="1"/>
    <xf numFmtId="44" fontId="2" fillId="0" borderId="6" xfId="1" applyFont="1" applyBorder="1"/>
    <xf numFmtId="44" fontId="2" fillId="0" borderId="7" xfId="1" applyFont="1" applyBorder="1"/>
    <xf numFmtId="14" fontId="3" fillId="0" borderId="0" xfId="0" quotePrefix="1" applyNumberFormat="1" applyFont="1" applyBorder="1"/>
    <xf numFmtId="0" fontId="3" fillId="0" borderId="0" xfId="0" applyFont="1" applyBorder="1"/>
    <xf numFmtId="44" fontId="3" fillId="0" borderId="0" xfId="1" applyFont="1" applyBorder="1"/>
    <xf numFmtId="44" fontId="5" fillId="0" borderId="0" xfId="1" applyFont="1" applyFill="1" applyBorder="1"/>
    <xf numFmtId="0" fontId="6" fillId="2" borderId="8" xfId="0" applyFont="1" applyFill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4" fontId="2" fillId="0" borderId="10" xfId="0" applyNumberFormat="1" applyFont="1" applyBorder="1"/>
    <xf numFmtId="4" fontId="2" fillId="0" borderId="10" xfId="0" applyNumberFormat="1" applyFont="1" applyFill="1" applyBorder="1"/>
    <xf numFmtId="4" fontId="2" fillId="0" borderId="11" xfId="0" applyNumberFormat="1" applyFont="1" applyFill="1" applyBorder="1"/>
    <xf numFmtId="0" fontId="3" fillId="0" borderId="12" xfId="0" applyFont="1" applyBorder="1"/>
    <xf numFmtId="0" fontId="3" fillId="0" borderId="4" xfId="0" applyFont="1" applyBorder="1"/>
    <xf numFmtId="44" fontId="3" fillId="0" borderId="4" xfId="1" applyFont="1" applyBorder="1"/>
    <xf numFmtId="44" fontId="3" fillId="0" borderId="13" xfId="1" applyFont="1" applyBorder="1"/>
    <xf numFmtId="44" fontId="7" fillId="0" borderId="6" xfId="1" applyFont="1" applyBorder="1"/>
    <xf numFmtId="44" fontId="7" fillId="0" borderId="7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C6" sqref="C6"/>
    </sheetView>
  </sheetViews>
  <sheetFormatPr defaultRowHeight="12.75" x14ac:dyDescent="0.2"/>
  <cols>
    <col min="1" max="1" width="11.28515625" style="7" customWidth="1"/>
    <col min="2" max="2" width="40.85546875" style="7" customWidth="1"/>
    <col min="3" max="3" width="23.85546875" style="7" customWidth="1"/>
    <col min="4" max="10" width="15.7109375" style="7" customWidth="1"/>
    <col min="11" max="16384" width="9.140625" style="7"/>
  </cols>
  <sheetData>
    <row r="1" spans="1:10" x14ac:dyDescent="0.2">
      <c r="A1" s="1"/>
      <c r="B1" s="5"/>
      <c r="C1" s="5"/>
      <c r="D1" s="6"/>
      <c r="E1" s="6"/>
      <c r="F1" s="6"/>
      <c r="G1" s="6"/>
      <c r="H1" s="6"/>
      <c r="I1" s="6"/>
      <c r="J1" s="6"/>
    </row>
    <row r="2" spans="1:10" x14ac:dyDescent="0.2">
      <c r="A2" s="1"/>
      <c r="B2" s="13"/>
      <c r="C2" s="5"/>
      <c r="D2" s="6"/>
      <c r="E2" s="6"/>
      <c r="F2" s="6"/>
      <c r="G2" s="6"/>
      <c r="H2" s="6"/>
      <c r="I2" s="6"/>
      <c r="J2" s="6"/>
    </row>
    <row r="3" spans="1:10" x14ac:dyDescent="0.2">
      <c r="A3" s="1"/>
      <c r="B3" s="13" t="s">
        <v>45</v>
      </c>
      <c r="C3" s="5"/>
      <c r="D3" s="6"/>
      <c r="E3" s="6"/>
      <c r="F3" s="6"/>
      <c r="G3" s="6"/>
      <c r="H3" s="6"/>
      <c r="I3" s="6"/>
      <c r="J3" s="6"/>
    </row>
    <row r="4" spans="1:10" x14ac:dyDescent="0.2">
      <c r="A4" s="1"/>
      <c r="B4" s="13" t="s">
        <v>20</v>
      </c>
      <c r="C4" s="5"/>
      <c r="D4" s="6"/>
      <c r="E4" s="6"/>
      <c r="F4" s="6"/>
      <c r="G4" s="6"/>
      <c r="H4" s="6"/>
      <c r="I4" s="6"/>
      <c r="J4" s="6"/>
    </row>
    <row r="5" spans="1:10" x14ac:dyDescent="0.2">
      <c r="A5" s="1"/>
      <c r="B5" s="13" t="s">
        <v>44</v>
      </c>
      <c r="C5" s="5"/>
      <c r="D5" s="6"/>
      <c r="E5" s="6"/>
      <c r="F5" s="6"/>
      <c r="G5" s="6"/>
      <c r="H5" s="6"/>
      <c r="I5" s="6"/>
      <c r="J5" s="6"/>
    </row>
    <row r="6" spans="1:10" x14ac:dyDescent="0.2">
      <c r="A6" s="1"/>
      <c r="B6" s="5"/>
      <c r="C6" s="5"/>
      <c r="D6" s="6"/>
      <c r="E6" s="6"/>
      <c r="F6" s="6"/>
      <c r="G6" s="6"/>
      <c r="H6" s="6"/>
      <c r="I6" s="6"/>
      <c r="J6" s="6"/>
    </row>
    <row r="7" spans="1:10" ht="13.5" thickBot="1" x14ac:dyDescent="0.25">
      <c r="A7" s="1"/>
      <c r="B7" s="5"/>
      <c r="C7" s="5"/>
      <c r="D7" s="6"/>
      <c r="E7" s="6"/>
      <c r="F7" s="6"/>
      <c r="G7" s="6"/>
      <c r="H7" s="6"/>
      <c r="I7" s="6"/>
      <c r="J7" s="6"/>
    </row>
    <row r="8" spans="1:10" ht="13.5" thickBot="1" x14ac:dyDescent="0.25">
      <c r="A8" s="17">
        <v>2022</v>
      </c>
      <c r="D8" s="6"/>
      <c r="E8" s="6"/>
      <c r="F8" s="6"/>
      <c r="G8" s="6"/>
      <c r="H8" s="6"/>
      <c r="I8" s="6"/>
      <c r="J8" s="6"/>
    </row>
    <row r="9" spans="1:10" x14ac:dyDescent="0.2">
      <c r="A9" s="16" t="s">
        <v>0</v>
      </c>
      <c r="B9" s="2" t="s">
        <v>1</v>
      </c>
      <c r="C9" s="2" t="s">
        <v>21</v>
      </c>
      <c r="D9" s="3" t="s">
        <v>2</v>
      </c>
      <c r="E9" s="4" t="s">
        <v>3</v>
      </c>
      <c r="F9" s="4" t="s">
        <v>4</v>
      </c>
      <c r="G9" s="4" t="s">
        <v>5</v>
      </c>
      <c r="H9" s="4" t="s">
        <v>6</v>
      </c>
      <c r="I9" s="4" t="s">
        <v>7</v>
      </c>
      <c r="J9" s="4" t="s">
        <v>8</v>
      </c>
    </row>
    <row r="10" spans="1:10" x14ac:dyDescent="0.2">
      <c r="A10" s="14" t="s">
        <v>22</v>
      </c>
      <c r="B10" s="8" t="s">
        <v>13</v>
      </c>
      <c r="C10" s="8" t="s">
        <v>23</v>
      </c>
      <c r="D10" s="9">
        <v>9476.23</v>
      </c>
      <c r="E10" s="10">
        <v>2500</v>
      </c>
      <c r="F10" s="10">
        <f>69.76+0.82+1189.19</f>
        <v>1259.77</v>
      </c>
      <c r="G10" s="10">
        <f>D10-E10+F10</f>
        <v>8236</v>
      </c>
      <c r="H10" s="10">
        <v>0</v>
      </c>
      <c r="I10" s="10">
        <v>0</v>
      </c>
      <c r="J10" s="10">
        <f>G10-H10+I10</f>
        <v>8236</v>
      </c>
    </row>
    <row r="11" spans="1:10" x14ac:dyDescent="0.2">
      <c r="A11" s="15" t="s">
        <v>24</v>
      </c>
      <c r="B11" s="8" t="s">
        <v>12</v>
      </c>
      <c r="C11" s="8" t="s">
        <v>23</v>
      </c>
      <c r="D11" s="9">
        <v>20473.439999999999</v>
      </c>
      <c r="E11" s="10">
        <v>2500</v>
      </c>
      <c r="F11" s="10">
        <f>179.73+0.82+703.01</f>
        <v>883.56</v>
      </c>
      <c r="G11" s="10">
        <f>D11-E11+F11</f>
        <v>18857</v>
      </c>
      <c r="H11" s="10">
        <v>0</v>
      </c>
      <c r="I11" s="10">
        <v>0</v>
      </c>
      <c r="J11" s="10">
        <f>G11-H11+I11</f>
        <v>18857</v>
      </c>
    </row>
    <row r="12" spans="1:10" x14ac:dyDescent="0.2">
      <c r="A12" s="14" t="s">
        <v>25</v>
      </c>
      <c r="B12" s="8" t="s">
        <v>11</v>
      </c>
      <c r="C12" s="8" t="s">
        <v>23</v>
      </c>
      <c r="D12" s="9">
        <v>9757.2800000000007</v>
      </c>
      <c r="E12" s="10">
        <v>2500</v>
      </c>
      <c r="F12" s="10">
        <f>72.57+237.16+974.05</f>
        <v>1283.78</v>
      </c>
      <c r="G12" s="10">
        <f>D12-E12+F12</f>
        <v>8541.0600000000013</v>
      </c>
      <c r="H12" s="10">
        <v>9100</v>
      </c>
      <c r="I12" s="10">
        <v>0</v>
      </c>
      <c r="J12" s="10">
        <f>F12</f>
        <v>1283.78</v>
      </c>
    </row>
    <row r="13" spans="1:10" x14ac:dyDescent="0.2">
      <c r="A13" s="14" t="s">
        <v>26</v>
      </c>
      <c r="B13" s="8" t="s">
        <v>10</v>
      </c>
      <c r="C13" s="8" t="s">
        <v>23</v>
      </c>
      <c r="D13" s="9">
        <v>30684</v>
      </c>
      <c r="E13" s="10">
        <v>2500</v>
      </c>
      <c r="F13" s="10">
        <f>281.84+1.71+1370.45</f>
        <v>1654</v>
      </c>
      <c r="G13" s="10">
        <f>D13-E13+F13</f>
        <v>29838</v>
      </c>
      <c r="H13" s="10">
        <v>0</v>
      </c>
      <c r="I13" s="10">
        <v>0</v>
      </c>
      <c r="J13" s="10">
        <f>G13-H13+I13</f>
        <v>29838</v>
      </c>
    </row>
    <row r="14" spans="1:10" ht="13.5" thickBot="1" x14ac:dyDescent="0.25">
      <c r="A14" s="21" t="s">
        <v>27</v>
      </c>
      <c r="B14" s="22" t="s">
        <v>9</v>
      </c>
      <c r="C14" s="22" t="s">
        <v>23</v>
      </c>
      <c r="D14" s="23">
        <v>14208.24</v>
      </c>
      <c r="E14" s="24">
        <v>2500</v>
      </c>
      <c r="F14" s="24">
        <f>114.08+1.68</f>
        <v>115.76</v>
      </c>
      <c r="G14" s="24">
        <f>D14-E14+F14</f>
        <v>11824</v>
      </c>
      <c r="H14" s="24">
        <v>0</v>
      </c>
      <c r="I14" s="24">
        <v>0</v>
      </c>
      <c r="J14" s="24">
        <f>G14-H14+I14</f>
        <v>11824</v>
      </c>
    </row>
    <row r="15" spans="1:10" ht="13.5" thickBot="1" x14ac:dyDescent="0.25">
      <c r="A15" s="25" t="s">
        <v>8</v>
      </c>
      <c r="B15" s="26"/>
      <c r="C15" s="26"/>
      <c r="D15" s="27">
        <f t="shared" ref="D15:J15" si="0">SUM(D10:D14)</f>
        <v>84599.19</v>
      </c>
      <c r="E15" s="27">
        <f t="shared" si="0"/>
        <v>12500</v>
      </c>
      <c r="F15" s="27">
        <f t="shared" si="0"/>
        <v>5196.87</v>
      </c>
      <c r="G15" s="27">
        <f t="shared" si="0"/>
        <v>77296.06</v>
      </c>
      <c r="H15" s="27">
        <f t="shared" si="0"/>
        <v>9100</v>
      </c>
      <c r="I15" s="27">
        <f t="shared" si="0"/>
        <v>0</v>
      </c>
      <c r="J15" s="28">
        <f t="shared" si="0"/>
        <v>70038.78</v>
      </c>
    </row>
    <row r="17" spans="1:10" ht="13.5" thickBot="1" x14ac:dyDescent="0.25"/>
    <row r="18" spans="1:10" ht="13.5" thickBot="1" x14ac:dyDescent="0.25">
      <c r="A18" s="17">
        <v>2023</v>
      </c>
      <c r="D18" s="6"/>
      <c r="E18" s="6"/>
      <c r="F18" s="6"/>
      <c r="G18" s="6"/>
      <c r="H18" s="6"/>
      <c r="I18" s="6"/>
      <c r="J18" s="6"/>
    </row>
    <row r="19" spans="1:10" x14ac:dyDescent="0.2">
      <c r="A19" s="16" t="s">
        <v>0</v>
      </c>
      <c r="B19" s="2" t="s">
        <v>1</v>
      </c>
      <c r="C19" s="2" t="s">
        <v>21</v>
      </c>
      <c r="D19" s="3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</row>
    <row r="20" spans="1:10" x14ac:dyDescent="0.2">
      <c r="A20" s="14" t="s">
        <v>28</v>
      </c>
      <c r="B20" s="8" t="s">
        <v>14</v>
      </c>
      <c r="C20" s="8" t="s">
        <v>23</v>
      </c>
      <c r="D20" s="9">
        <v>6023.44</v>
      </c>
      <c r="E20" s="10">
        <v>2500</v>
      </c>
      <c r="F20" s="10">
        <f>35.23+0.93+1016.4</f>
        <v>1052.56</v>
      </c>
      <c r="G20" s="10">
        <f>D20-E20+F20</f>
        <v>4576</v>
      </c>
      <c r="H20" s="10">
        <v>0</v>
      </c>
      <c r="I20" s="10">
        <v>0</v>
      </c>
      <c r="J20" s="10">
        <f>G20-H20+I20</f>
        <v>4576</v>
      </c>
    </row>
    <row r="21" spans="1:10" x14ac:dyDescent="0.2">
      <c r="A21" s="14" t="s">
        <v>29</v>
      </c>
      <c r="B21" s="8" t="s">
        <v>15</v>
      </c>
      <c r="C21" s="8" t="s">
        <v>23</v>
      </c>
      <c r="D21" s="9">
        <v>4739.47</v>
      </c>
      <c r="E21" s="10">
        <v>2500</v>
      </c>
      <c r="F21" s="10">
        <f>841.18+22.39+0.96</f>
        <v>864.53</v>
      </c>
      <c r="G21" s="10">
        <f>+D21-E21+F21</f>
        <v>3104</v>
      </c>
      <c r="H21" s="10">
        <v>0</v>
      </c>
      <c r="I21" s="10">
        <v>0</v>
      </c>
      <c r="J21" s="10">
        <f>+G21-H21+I21</f>
        <v>3104</v>
      </c>
    </row>
    <row r="22" spans="1:10" x14ac:dyDescent="0.2">
      <c r="A22" s="14" t="s">
        <v>30</v>
      </c>
      <c r="B22" s="8" t="s">
        <v>16</v>
      </c>
      <c r="C22" s="8" t="s">
        <v>23</v>
      </c>
      <c r="D22" s="9">
        <v>491757.83</v>
      </c>
      <c r="E22" s="10">
        <v>2500</v>
      </c>
      <c r="F22" s="10">
        <f>7581.86+3663.13+1085.37+23027.87+2571.32+14901.68+4892.58</f>
        <v>57723.81</v>
      </c>
      <c r="G22" s="10">
        <f>+D22-E22+F22</f>
        <v>546981.64</v>
      </c>
      <c r="H22" s="10">
        <v>0</v>
      </c>
      <c r="I22" s="10">
        <v>0</v>
      </c>
      <c r="J22" s="10">
        <f>+G22-H22+I22</f>
        <v>546981.64</v>
      </c>
    </row>
    <row r="23" spans="1:10" ht="13.5" thickBot="1" x14ac:dyDescent="0.25">
      <c r="A23" s="21" t="s">
        <v>31</v>
      </c>
      <c r="B23" s="22" t="s">
        <v>17</v>
      </c>
      <c r="C23" s="22" t="s">
        <v>23</v>
      </c>
      <c r="D23" s="23">
        <v>4596.3</v>
      </c>
      <c r="E23" s="24">
        <v>2500</v>
      </c>
      <c r="F23" s="24">
        <f>20.96+1.74</f>
        <v>22.7</v>
      </c>
      <c r="G23" s="24">
        <f>+D23-E23+F23</f>
        <v>2119</v>
      </c>
      <c r="H23" s="24">
        <v>0</v>
      </c>
      <c r="I23" s="24">
        <v>0</v>
      </c>
      <c r="J23" s="24">
        <f>+G23-H23+I23</f>
        <v>2119</v>
      </c>
    </row>
    <row r="24" spans="1:10" ht="13.5" thickBot="1" x14ac:dyDescent="0.25">
      <c r="A24" s="25" t="s">
        <v>8</v>
      </c>
      <c r="B24" s="26"/>
      <c r="C24" s="26"/>
      <c r="D24" s="27">
        <f t="shared" ref="D24:J24" si="1">SUM(D21:D23)</f>
        <v>501093.6</v>
      </c>
      <c r="E24" s="27">
        <f t="shared" si="1"/>
        <v>7500</v>
      </c>
      <c r="F24" s="27">
        <f t="shared" si="1"/>
        <v>58611.039999999994</v>
      </c>
      <c r="G24" s="27">
        <f t="shared" si="1"/>
        <v>552204.64</v>
      </c>
      <c r="H24" s="27">
        <f t="shared" si="1"/>
        <v>0</v>
      </c>
      <c r="I24" s="27">
        <f t="shared" si="1"/>
        <v>0</v>
      </c>
      <c r="J24" s="28">
        <f t="shared" si="1"/>
        <v>552204.64</v>
      </c>
    </row>
    <row r="26" spans="1:10" ht="13.5" thickBot="1" x14ac:dyDescent="0.25"/>
    <row r="27" spans="1:10" ht="13.5" thickBot="1" x14ac:dyDescent="0.25">
      <c r="A27" s="17">
        <v>2024</v>
      </c>
      <c r="D27" s="6"/>
      <c r="E27" s="6"/>
      <c r="F27" s="6"/>
      <c r="G27" s="6"/>
      <c r="H27" s="6"/>
      <c r="I27" s="6"/>
      <c r="J27" s="6"/>
    </row>
    <row r="28" spans="1:10" x14ac:dyDescent="0.2">
      <c r="A28" s="16" t="s">
        <v>0</v>
      </c>
      <c r="B28" s="2" t="s">
        <v>1</v>
      </c>
      <c r="C28" s="2" t="s">
        <v>21</v>
      </c>
      <c r="D28" s="3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4" t="s">
        <v>7</v>
      </c>
      <c r="J28" s="4" t="s">
        <v>8</v>
      </c>
    </row>
    <row r="29" spans="1:10" x14ac:dyDescent="0.2">
      <c r="A29" s="19" t="s">
        <v>32</v>
      </c>
      <c r="B29" s="8" t="s">
        <v>33</v>
      </c>
      <c r="C29" s="8" t="s">
        <v>23</v>
      </c>
      <c r="D29" s="9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</row>
    <row r="30" spans="1:10" x14ac:dyDescent="0.2">
      <c r="A30" s="19" t="s">
        <v>34</v>
      </c>
      <c r="B30" s="8" t="s">
        <v>35</v>
      </c>
      <c r="C30" s="8" t="s">
        <v>23</v>
      </c>
      <c r="D30" s="9">
        <v>5073.49</v>
      </c>
      <c r="E30" s="10">
        <v>2500</v>
      </c>
      <c r="F30" s="10">
        <v>26.51</v>
      </c>
      <c r="G30" s="10">
        <f>+D30-E30+F30</f>
        <v>2600</v>
      </c>
      <c r="H30" s="10">
        <v>0</v>
      </c>
      <c r="I30" s="10">
        <v>0</v>
      </c>
      <c r="J30" s="10">
        <f>+G30-H30+I30</f>
        <v>2600</v>
      </c>
    </row>
    <row r="31" spans="1:10" x14ac:dyDescent="0.2">
      <c r="A31" s="19" t="s">
        <v>36</v>
      </c>
      <c r="B31" s="8" t="s">
        <v>37</v>
      </c>
      <c r="C31" s="8" t="s">
        <v>23</v>
      </c>
      <c r="D31" s="9">
        <v>8616.4599999999991</v>
      </c>
      <c r="E31" s="10">
        <v>2500</v>
      </c>
      <c r="F31" s="10">
        <v>64.510000000000005</v>
      </c>
      <c r="G31" s="10">
        <f>+D31-E31+F31</f>
        <v>6180.9699999999993</v>
      </c>
      <c r="H31" s="10">
        <v>0</v>
      </c>
      <c r="I31" s="10">
        <v>0</v>
      </c>
      <c r="J31" s="10">
        <f>+G31-H31+I31</f>
        <v>6180.9699999999993</v>
      </c>
    </row>
    <row r="32" spans="1:10" ht="13.5" thickBot="1" x14ac:dyDescent="0.25">
      <c r="A32" s="20" t="s">
        <v>38</v>
      </c>
      <c r="B32" s="11" t="s">
        <v>18</v>
      </c>
      <c r="C32" s="8" t="s">
        <v>23</v>
      </c>
      <c r="D32" s="12">
        <v>9727.18</v>
      </c>
      <c r="E32" s="12">
        <v>2500</v>
      </c>
      <c r="F32" s="12">
        <f>1419.21+72.27+1.34</f>
        <v>1492.82</v>
      </c>
      <c r="G32" s="10">
        <f>+D32-E32+F32</f>
        <v>8720</v>
      </c>
      <c r="H32" s="10">
        <v>0</v>
      </c>
      <c r="I32" s="10">
        <v>0</v>
      </c>
      <c r="J32" s="10">
        <f>+G32-H32+I32</f>
        <v>8720</v>
      </c>
    </row>
    <row r="33" spans="1:10" ht="13.5" thickBot="1" x14ac:dyDescent="0.25">
      <c r="A33" s="25" t="s">
        <v>8</v>
      </c>
      <c r="B33" s="26"/>
      <c r="C33" s="26"/>
      <c r="D33" s="27">
        <f t="shared" ref="D33:J33" si="2">SUM(D29:D32)</f>
        <v>23417.129999999997</v>
      </c>
      <c r="E33" s="27">
        <f t="shared" si="2"/>
        <v>7500</v>
      </c>
      <c r="F33" s="27">
        <f t="shared" si="2"/>
        <v>1583.84</v>
      </c>
      <c r="G33" s="27">
        <f t="shared" si="2"/>
        <v>17500.97</v>
      </c>
      <c r="H33" s="27">
        <f t="shared" si="2"/>
        <v>0</v>
      </c>
      <c r="I33" s="27">
        <f t="shared" si="2"/>
        <v>0</v>
      </c>
      <c r="J33" s="27">
        <f t="shared" si="2"/>
        <v>17500.97</v>
      </c>
    </row>
    <row r="34" spans="1:10" x14ac:dyDescent="0.2">
      <c r="A34" s="29"/>
      <c r="B34" s="30"/>
      <c r="C34" s="18"/>
      <c r="D34" s="31"/>
      <c r="E34" s="31"/>
      <c r="F34" s="31"/>
      <c r="G34" s="32"/>
      <c r="H34" s="32"/>
      <c r="I34" s="32"/>
      <c r="J34" s="32"/>
    </row>
    <row r="35" spans="1:10" ht="13.5" thickBot="1" x14ac:dyDescent="0.25"/>
    <row r="36" spans="1:10" ht="13.5" thickBot="1" x14ac:dyDescent="0.25">
      <c r="A36" s="33">
        <v>2025</v>
      </c>
      <c r="D36" s="6"/>
      <c r="E36" s="6"/>
      <c r="F36" s="6"/>
      <c r="G36" s="6"/>
      <c r="H36" s="6"/>
      <c r="I36" s="6"/>
      <c r="J36" s="6"/>
    </row>
    <row r="37" spans="1:10" x14ac:dyDescent="0.2">
      <c r="A37" s="34" t="s">
        <v>0</v>
      </c>
      <c r="B37" s="35" t="s">
        <v>1</v>
      </c>
      <c r="C37" s="35" t="s">
        <v>21</v>
      </c>
      <c r="D37" s="36" t="s">
        <v>2</v>
      </c>
      <c r="E37" s="37" t="s">
        <v>3</v>
      </c>
      <c r="F37" s="37" t="s">
        <v>4</v>
      </c>
      <c r="G37" s="37" t="s">
        <v>5</v>
      </c>
      <c r="H37" s="37" t="s">
        <v>6</v>
      </c>
      <c r="I37" s="37" t="s">
        <v>7</v>
      </c>
      <c r="J37" s="38" t="s">
        <v>8</v>
      </c>
    </row>
    <row r="38" spans="1:10" x14ac:dyDescent="0.2">
      <c r="A38" s="20" t="s">
        <v>39</v>
      </c>
      <c r="B38" s="11" t="s">
        <v>19</v>
      </c>
      <c r="C38" s="11" t="s">
        <v>23</v>
      </c>
      <c r="D38" s="12">
        <v>2905.43</v>
      </c>
      <c r="E38" s="12">
        <v>2500</v>
      </c>
      <c r="F38" s="12">
        <v>4.57</v>
      </c>
      <c r="G38" s="12">
        <f>D38-E38+F38</f>
        <v>409.99999999999983</v>
      </c>
      <c r="H38" s="12">
        <v>0</v>
      </c>
      <c r="I38" s="12">
        <v>0</v>
      </c>
      <c r="J38" s="12">
        <f>G38</f>
        <v>409.99999999999983</v>
      </c>
    </row>
    <row r="39" spans="1:10" x14ac:dyDescent="0.2">
      <c r="A39" s="20" t="s">
        <v>41</v>
      </c>
      <c r="B39" s="11" t="s">
        <v>42</v>
      </c>
      <c r="C39" s="11" t="s">
        <v>40</v>
      </c>
      <c r="D39" s="12">
        <v>0</v>
      </c>
      <c r="E39" s="12">
        <v>2500</v>
      </c>
      <c r="F39" s="12"/>
      <c r="G39" s="12"/>
      <c r="H39" s="12"/>
      <c r="I39" s="12">
        <v>50000</v>
      </c>
      <c r="J39" s="12">
        <f>I39-E39</f>
        <v>47500</v>
      </c>
    </row>
    <row r="40" spans="1:10" ht="13.5" thickBot="1" x14ac:dyDescent="0.25">
      <c r="A40" s="39"/>
      <c r="B40" s="40"/>
      <c r="C40" s="40"/>
      <c r="D40" s="41"/>
      <c r="E40" s="41"/>
      <c r="F40" s="41"/>
      <c r="G40" s="41"/>
      <c r="H40" s="41"/>
      <c r="I40" s="41"/>
      <c r="J40" s="42"/>
    </row>
    <row r="41" spans="1:10" ht="13.5" thickBot="1" x14ac:dyDescent="0.25">
      <c r="A41" s="25" t="s">
        <v>8</v>
      </c>
      <c r="B41" s="26"/>
      <c r="C41" s="26"/>
      <c r="D41" s="43">
        <f t="shared" ref="D41:J41" si="3">SUM(D36:D40)</f>
        <v>2905.43</v>
      </c>
      <c r="E41" s="43">
        <f t="shared" si="3"/>
        <v>5000</v>
      </c>
      <c r="F41" s="43">
        <f t="shared" si="3"/>
        <v>4.57</v>
      </c>
      <c r="G41" s="43">
        <f t="shared" si="3"/>
        <v>409.99999999999983</v>
      </c>
      <c r="H41" s="43">
        <f t="shared" si="3"/>
        <v>0</v>
      </c>
      <c r="I41" s="43">
        <f t="shared" si="3"/>
        <v>50000</v>
      </c>
      <c r="J41" s="44">
        <f t="shared" si="3"/>
        <v>47910</v>
      </c>
    </row>
    <row r="44" spans="1:10" x14ac:dyDescent="0.2">
      <c r="B44" s="7" t="s">
        <v>43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2025-09-12T06:59:15Z</dcterms:created>
  <dcterms:modified xsi:type="dcterms:W3CDTF">2025-09-29T11:24:10Z</dcterms:modified>
</cp:coreProperties>
</file>