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 polis en sluiting\Sluiting\PVE\2025\"/>
    </mc:Choice>
  </mc:AlternateContent>
  <xr:revisionPtr revIDLastSave="0" documentId="8_{95DBF17E-9028-4B85-AFE6-9473B0E4DC0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ecificatie" sheetId="4" r:id="rId1"/>
    <sheet name="spec.Eggerweg 4" sheetId="6" r:id="rId2"/>
  </sheets>
  <definedNames>
    <definedName name="_xlnm._FilterDatabase" localSheetId="0" hidden="1">specificatie!$A$1:$N$22</definedName>
    <definedName name="_xlnm.Print_Area" localSheetId="0">specificatie!$A$1:$N$41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4" l="1"/>
  <c r="H6" i="4" l="1"/>
  <c r="H7" i="4"/>
  <c r="H10" i="4"/>
  <c r="H11" i="4"/>
  <c r="H12" i="4"/>
  <c r="H13" i="4"/>
  <c r="H14" i="4"/>
  <c r="H15" i="4"/>
  <c r="H16" i="4"/>
  <c r="H22" i="4"/>
  <c r="H28" i="4"/>
  <c r="H29" i="4"/>
  <c r="H36" i="4"/>
  <c r="H37" i="4"/>
  <c r="H38" i="4"/>
  <c r="H4" i="4"/>
  <c r="I36" i="4"/>
  <c r="I37" i="4"/>
  <c r="I38" i="4"/>
  <c r="I6" i="4"/>
  <c r="I8" i="4"/>
  <c r="I9" i="4"/>
  <c r="I10" i="4"/>
  <c r="I12" i="4"/>
  <c r="I16" i="4"/>
  <c r="G29" i="4"/>
  <c r="I29" i="4" s="1"/>
  <c r="J29" i="4" s="1"/>
  <c r="G28" i="4"/>
  <c r="I28" i="4" s="1"/>
  <c r="G27" i="4"/>
  <c r="I27" i="4" s="1"/>
  <c r="F27" i="4"/>
  <c r="H27" i="4" s="1"/>
  <c r="G26" i="4"/>
  <c r="I26" i="4" s="1"/>
  <c r="F26" i="4"/>
  <c r="H26" i="4" s="1"/>
  <c r="G25" i="4"/>
  <c r="I25" i="4" s="1"/>
  <c r="F25" i="4"/>
  <c r="H25" i="4" s="1"/>
  <c r="G24" i="4"/>
  <c r="I24" i="4" s="1"/>
  <c r="F24" i="4"/>
  <c r="H24" i="4" s="1"/>
  <c r="G22" i="4"/>
  <c r="I22" i="4" s="1"/>
  <c r="G21" i="4"/>
  <c r="I21" i="4" s="1"/>
  <c r="F21" i="4"/>
  <c r="H21" i="4" s="1"/>
  <c r="G19" i="4"/>
  <c r="I19" i="4" s="1"/>
  <c r="F19" i="4"/>
  <c r="H19" i="4" s="1"/>
  <c r="J19" i="4" s="1"/>
  <c r="G18" i="4"/>
  <c r="I18" i="4" s="1"/>
  <c r="F18" i="4"/>
  <c r="H18" i="4" s="1"/>
  <c r="G17" i="4"/>
  <c r="I17" i="4" s="1"/>
  <c r="F17" i="4"/>
  <c r="H17" i="4" s="1"/>
  <c r="G15" i="4"/>
  <c r="I15" i="4" s="1"/>
  <c r="G14" i="4"/>
  <c r="I14" i="4" s="1"/>
  <c r="G13" i="4"/>
  <c r="I13" i="4" s="1"/>
  <c r="I11" i="4"/>
  <c r="J11" i="4" s="1"/>
  <c r="G7" i="4"/>
  <c r="I7" i="4" s="1"/>
  <c r="G5" i="4"/>
  <c r="I5" i="4" s="1"/>
  <c r="F5" i="4"/>
  <c r="H5" i="4" s="1"/>
  <c r="J5" i="4" s="1"/>
  <c r="G4" i="4"/>
  <c r="I4" i="4" s="1"/>
  <c r="J12" i="4" l="1"/>
  <c r="J10" i="4"/>
  <c r="J25" i="4"/>
  <c r="J13" i="4"/>
  <c r="J16" i="4"/>
  <c r="J38" i="4"/>
  <c r="J37" i="4"/>
  <c r="J22" i="4"/>
  <c r="J28" i="4"/>
  <c r="J18" i="4"/>
  <c r="J17" i="4"/>
  <c r="J21" i="4"/>
  <c r="J9" i="4"/>
  <c r="J8" i="4"/>
  <c r="J36" i="4"/>
  <c r="J6" i="4"/>
  <c r="J4" i="4"/>
  <c r="J26" i="4"/>
  <c r="J32" i="4"/>
  <c r="J24" i="4"/>
  <c r="J7" i="4"/>
  <c r="J15" i="4"/>
  <c r="J14" i="4"/>
  <c r="J27" i="4"/>
  <c r="C31" i="6"/>
  <c r="C23" i="6"/>
  <c r="F20" i="4" l="1"/>
  <c r="H20" i="4" s="1"/>
  <c r="F23" i="4"/>
  <c r="H23" i="4" s="1"/>
  <c r="F30" i="4"/>
  <c r="H30" i="4" s="1"/>
  <c r="F31" i="4"/>
  <c r="H31" i="4" s="1"/>
  <c r="F33" i="4"/>
  <c r="H33" i="4" s="1"/>
  <c r="F34" i="4"/>
  <c r="H34" i="4" s="1"/>
  <c r="F35" i="4"/>
  <c r="H35" i="4" s="1"/>
  <c r="G23" i="4"/>
  <c r="I23" i="4" s="1"/>
  <c r="G30" i="4"/>
  <c r="I30" i="4" s="1"/>
  <c r="G31" i="4"/>
  <c r="I31" i="4" s="1"/>
  <c r="G33" i="4"/>
  <c r="I33" i="4" s="1"/>
  <c r="G34" i="4"/>
  <c r="I34" i="4" s="1"/>
  <c r="G20" i="4"/>
  <c r="G35" i="4"/>
  <c r="I35" i="4" s="1"/>
  <c r="J34" i="4" l="1"/>
  <c r="J30" i="4"/>
  <c r="J23" i="4"/>
  <c r="J33" i="4"/>
  <c r="J31" i="4"/>
  <c r="G39" i="4"/>
  <c r="I20" i="4"/>
  <c r="I39" i="4" s="1"/>
  <c r="J35" i="4"/>
  <c r="H39" i="4"/>
  <c r="F39" i="4"/>
  <c r="J20" i="4" l="1"/>
  <c r="J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Gerritsen, J (Joey)</author>
  </authors>
  <commentList>
    <comment ref="C22" authorId="0" shapeId="0" xr:uid="{0FD7EC78-8A1C-48D2-8EE8-09D725AA311E}">
      <text>
        <r>
          <rPr>
            <b/>
            <sz val="9"/>
            <color indexed="81"/>
            <rFont val="Tahoma"/>
            <family val="2"/>
          </rPr>
          <t>Gerritsen, J (Joey):</t>
        </r>
        <r>
          <rPr>
            <sz val="9"/>
            <color indexed="81"/>
            <rFont val="Tahoma"/>
            <family val="2"/>
          </rPr>
          <t xml:space="preserve">
Incl. software licentie à 26500 excl. Btw
</t>
        </r>
      </text>
    </comment>
  </commentList>
</comments>
</file>

<file path=xl/sharedStrings.xml><?xml version="1.0" encoding="utf-8"?>
<sst xmlns="http://schemas.openxmlformats.org/spreadsheetml/2006/main" count="179" uniqueCount="125">
  <si>
    <t>Maastricht</t>
  </si>
  <si>
    <t>Hoge Hotelschool</t>
  </si>
  <si>
    <t>Hogeschool Maastricht</t>
  </si>
  <si>
    <t>Academie beeldende kunsten</t>
  </si>
  <si>
    <t>Toneelacademie</t>
  </si>
  <si>
    <t xml:space="preserve">Conservatorium </t>
  </si>
  <si>
    <t>Brusselseweg 152</t>
  </si>
  <si>
    <t>Lenculenstraat 31-33</t>
  </si>
  <si>
    <t>Bonnefantenstraat 15</t>
  </si>
  <si>
    <t>div studentenhuisvesting</t>
  </si>
  <si>
    <t>Heerlen</t>
  </si>
  <si>
    <t>overdekte paden</t>
  </si>
  <si>
    <t>Nieuw Eijckholt 300</t>
  </si>
  <si>
    <t>Valkenburgerweg 177</t>
  </si>
  <si>
    <t>* = incluis funderingen.</t>
  </si>
  <si>
    <t>Totaal</t>
  </si>
  <si>
    <t>Brightland Campus</t>
  </si>
  <si>
    <t>Geleen</t>
  </si>
  <si>
    <t>Academie verloskunde</t>
  </si>
  <si>
    <t>rapportnr</t>
  </si>
  <si>
    <t>Taxatie door Lengkeek</t>
  </si>
  <si>
    <t>Herdenkingsplein 12 hoek 
Kruisherengang 12
Brusselseweg 77</t>
  </si>
  <si>
    <t>Postcode</t>
  </si>
  <si>
    <t>Adres</t>
  </si>
  <si>
    <t>Plaats</t>
  </si>
  <si>
    <t>6211 PW
6211 NW
6211 PC</t>
  </si>
  <si>
    <t>6211 KL</t>
  </si>
  <si>
    <t>Franciscus Romanusweg 90</t>
  </si>
  <si>
    <t>6221 AH</t>
  </si>
  <si>
    <t>6419 DJ</t>
  </si>
  <si>
    <t>6222 BM</t>
  </si>
  <si>
    <t>6217 HB</t>
  </si>
  <si>
    <t>4063906-1</t>
  </si>
  <si>
    <t>4063906-2</t>
  </si>
  <si>
    <t>6211 KP</t>
  </si>
  <si>
    <t>4078238-4</t>
  </si>
  <si>
    <t>4078238-3</t>
  </si>
  <si>
    <t>4078238-2</t>
  </si>
  <si>
    <t>4078238-1</t>
  </si>
  <si>
    <t>Sittard</t>
  </si>
  <si>
    <t>6131 MT</t>
  </si>
  <si>
    <t>4078238-10</t>
  </si>
  <si>
    <t>4078238-7</t>
  </si>
  <si>
    <t>4078238-5</t>
  </si>
  <si>
    <t>4078238-8</t>
  </si>
  <si>
    <t>Bouwaard</t>
  </si>
  <si>
    <t>Brandmeld installatie</t>
  </si>
  <si>
    <t xml:space="preserve">Alarm 
doormelding </t>
  </si>
  <si>
    <t>Alarm opvolging</t>
  </si>
  <si>
    <t xml:space="preserve">Camera beveiliging </t>
  </si>
  <si>
    <t>Sprinkler- installatie</t>
  </si>
  <si>
    <t>Zonne panelen</t>
  </si>
  <si>
    <t>Indien zonnepanelen, welk isolatiemateriaal zit er in het dak?</t>
  </si>
  <si>
    <t>Is de zonnepaneleninstallatie Scope 12 gekeurd?</t>
  </si>
  <si>
    <t>Is er een meerjaaronderhoudsplan?</t>
  </si>
  <si>
    <t>Gebouwen</t>
  </si>
  <si>
    <t>Inventaris</t>
  </si>
  <si>
    <t>indexcijfer 124,0</t>
  </si>
  <si>
    <t>indexcijfer 122,3</t>
  </si>
  <si>
    <t>per 01-01-2023</t>
  </si>
  <si>
    <t>d.d.</t>
  </si>
  <si>
    <t>inventaris</t>
  </si>
  <si>
    <t>gebouwen *</t>
  </si>
  <si>
    <t>6419 AT</t>
  </si>
  <si>
    <t>6167 RD</t>
  </si>
  <si>
    <t xml:space="preserve">Urmonderbaan 22 (gate 2) Brighthouse 22 </t>
  </si>
  <si>
    <t>6229 ER</t>
  </si>
  <si>
    <t>per 01-01-2024</t>
  </si>
  <si>
    <t>indexcijfer 128,4</t>
  </si>
  <si>
    <t>indexcijfer 124,4</t>
  </si>
  <si>
    <t>Eggerweg 4</t>
  </si>
  <si>
    <t>6229 GS</t>
  </si>
  <si>
    <t>6135 LG</t>
  </si>
  <si>
    <t>Mens en Techniek/biometrie</t>
  </si>
  <si>
    <t>Apparatuur in gebruik van Zuyd Hogeschool</t>
  </si>
  <si>
    <t>Apparatuur</t>
  </si>
  <si>
    <t>Locatie</t>
  </si>
  <si>
    <t>Aanschafprijs</t>
  </si>
  <si>
    <t>Aanschafdatum</t>
  </si>
  <si>
    <t>Omnical ademgasanalyse systeem + toebehoren*</t>
  </si>
  <si>
    <t>Inspanningslab + technische ruimte</t>
  </si>
  <si>
    <t>-</t>
  </si>
  <si>
    <t>Cyclus2 ergometer</t>
  </si>
  <si>
    <t>Inspanningslab</t>
  </si>
  <si>
    <t>Fusionsports lichtsluizen</t>
  </si>
  <si>
    <t>Binnenhal</t>
  </si>
  <si>
    <t>*Computer Omnical vervangen door Zuyd Hogeschool, beheer (en aanschaf) ijkgassen door Zuyd Hogeschool</t>
  </si>
  <si>
    <t>Apparatuur in bezit van Zuyd Hogeschool</t>
  </si>
  <si>
    <r>
      <t>Aanschafprijs (</t>
    </r>
    <r>
      <rPr>
        <b/>
        <sz val="11"/>
        <color theme="1"/>
        <rFont val="Calibri"/>
        <family val="2"/>
      </rPr>
      <t>€ incl. btw)</t>
    </r>
  </si>
  <si>
    <t>Loopband</t>
  </si>
  <si>
    <t>Polar H10 hartslagbanden 3x</t>
  </si>
  <si>
    <t>COSMED Quark CPET verrijdbaar ademgasanalyse systeem + toebehoren</t>
  </si>
  <si>
    <t>EKF Biosen C-Line lactaatmeter + toebehoren</t>
  </si>
  <si>
    <t>Kantoor naast lab</t>
  </si>
  <si>
    <t>Zelfgemaakte stoplichten incl. accu’s</t>
  </si>
  <si>
    <t>Statieven Velbon CX440 8x</t>
  </si>
  <si>
    <t>Samsung monitor 24”</t>
  </si>
  <si>
    <t>Sit and reach box</t>
  </si>
  <si>
    <t>Militaire rugzak</t>
  </si>
  <si>
    <t>Lactate SCOUT 4 Solo handheld lactaatmeter</t>
  </si>
  <si>
    <t>Kluis</t>
  </si>
  <si>
    <t xml:space="preserve">Seca mBCA - Body composition </t>
  </si>
  <si>
    <t>Xsens Link</t>
  </si>
  <si>
    <t>Xsens Awinda</t>
  </si>
  <si>
    <t>Xsens DOT IMU</t>
  </si>
  <si>
    <t>Delsys Trigno EMG systeem</t>
  </si>
  <si>
    <t>Dell laptop Latitude 5530 + oplader</t>
  </si>
  <si>
    <t>Samsung tablet 2x</t>
  </si>
  <si>
    <t>iPad 2x</t>
  </si>
  <si>
    <t>G-vert spronghoogtemeter (2x)</t>
  </si>
  <si>
    <t>Sony cybershot DSC-RX100 camera 2x</t>
  </si>
  <si>
    <t>Insta 360 Go camera</t>
  </si>
  <si>
    <t>6222 NG</t>
  </si>
  <si>
    <t>Jeruzalemweg 21 (campusgebouw)</t>
  </si>
  <si>
    <t>Jeruzalemweg 1 (studentensocieteit)</t>
  </si>
  <si>
    <t>Judeaweg 50 (dienstwoning)</t>
  </si>
  <si>
    <t>6222 BW</t>
  </si>
  <si>
    <t>Bethlehemweg 2a (onderwijsgebouw)</t>
  </si>
  <si>
    <t>Ligne 1 (eigenaarsbelang)</t>
  </si>
  <si>
    <t>Ligne 2 (eigenaarsbelang - bibliotheek)</t>
  </si>
  <si>
    <t>per 01-01-2025</t>
  </si>
  <si>
    <t>indexcijfer 131,8</t>
  </si>
  <si>
    <t>indexcijfer 128,3</t>
  </si>
  <si>
    <t>Gaetano Martinolaan 63D-65D (huurlocatie), 3de verdieping (DS/AI)</t>
  </si>
  <si>
    <t>Universiteitssingel 60 (huurlocatie)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</si>
</sst>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&quot;?&quot;&quot;?&quot;_ ;_ @_ "/>
    <numFmt numFmtId="165" formatCode="_ [$€-413]\ * #,##0.00_ ;_ [$€-413]\ * \-#,##0.00_ ;_ [$€-413]\ * &quot;-&quot;??_ ;_ @_ "/>
    <numFmt numFmtId="166" formatCode="_-[$€]\ * #,##0.00_-;_-[$€]\ * #,##0.00\-;_-[$€]\ * &quot;-&quot;??_-;_-@_-"/>
    <numFmt numFmtId="170" formatCode="_ &quot;€&quot;\ * #,##0_ ;_ &quot;€&quot;\ * \-#,##0_ ;_ &quot;€&quot;\ * &quot;-&quot;??_ ;_ @_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sz val="10"/>
      <color theme="9"/>
      <name val="Arial"/>
      <family val="2"/>
    </font>
    <font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Fill="1" applyBorder="1"/>
    <xf numFmtId="0" fontId="3" fillId="0" borderId="1" xfId="0" applyFont="1" applyBorder="1"/>
    <xf numFmtId="44" fontId="2" fillId="0" borderId="1" xfId="2" applyFont="1" applyFill="1" applyBorder="1"/>
    <xf numFmtId="44" fontId="2" fillId="0" borderId="1" xfId="2" applyFont="1" applyBorder="1"/>
    <xf numFmtId="44" fontId="3" fillId="0" borderId="0" xfId="2" applyFont="1" applyBorder="1"/>
    <xf numFmtId="0" fontId="3" fillId="0" borderId="0" xfId="0" applyFont="1" applyFill="1"/>
    <xf numFmtId="0" fontId="3" fillId="0" borderId="0" xfId="0" applyFont="1" applyFill="1" applyAlignment="1">
      <alignment vertical="top"/>
    </xf>
    <xf numFmtId="14" fontId="2" fillId="0" borderId="1" xfId="0" applyNumberFormat="1" applyFont="1" applyFill="1" applyBorder="1" applyAlignment="1">
      <alignment vertical="top"/>
    </xf>
    <xf numFmtId="14" fontId="2" fillId="0" borderId="1" xfId="0" applyNumberFormat="1" applyFont="1" applyFill="1" applyBorder="1"/>
    <xf numFmtId="164" fontId="3" fillId="3" borderId="0" xfId="3" applyNumberFormat="1" applyFont="1" applyFill="1" applyBorder="1" applyAlignment="1">
      <alignment horizontal="left" vertical="top"/>
    </xf>
    <xf numFmtId="49" fontId="3" fillId="3" borderId="0" xfId="0" applyNumberFormat="1" applyFont="1" applyFill="1" applyAlignment="1">
      <alignment horizontal="left" vertical="top"/>
    </xf>
    <xf numFmtId="49" fontId="3" fillId="3" borderId="0" xfId="0" applyNumberFormat="1" applyFont="1" applyFill="1" applyAlignment="1">
      <alignment vertical="top"/>
    </xf>
    <xf numFmtId="165" fontId="3" fillId="3" borderId="0" xfId="3" applyNumberFormat="1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/>
    <xf numFmtId="14" fontId="2" fillId="0" borderId="1" xfId="0" applyNumberFormat="1" applyFont="1" applyBorder="1"/>
    <xf numFmtId="0" fontId="2" fillId="0" borderId="0" xfId="0" applyFont="1"/>
    <xf numFmtId="0" fontId="6" fillId="3" borderId="0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right" vertical="top" wrapText="1"/>
    </xf>
    <xf numFmtId="0" fontId="2" fillId="0" borderId="0" xfId="0" applyFont="1" applyFill="1"/>
    <xf numFmtId="44" fontId="2" fillId="0" borderId="0" xfId="0" applyNumberFormat="1" applyFont="1"/>
    <xf numFmtId="0" fontId="6" fillId="3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44" fontId="2" fillId="0" borderId="1" xfId="2" applyFont="1" applyFill="1" applyBorder="1" applyAlignment="1">
      <alignment vertical="top"/>
    </xf>
    <xf numFmtId="44" fontId="3" fillId="0" borderId="4" xfId="2" applyFont="1" applyFill="1" applyBorder="1"/>
    <xf numFmtId="3" fontId="2" fillId="0" borderId="0" xfId="0" applyNumberFormat="1" applyFont="1" applyFill="1"/>
    <xf numFmtId="0" fontId="8" fillId="0" borderId="0" xfId="0" applyFont="1"/>
    <xf numFmtId="0" fontId="5" fillId="0" borderId="0" xfId="0" applyFont="1"/>
    <xf numFmtId="3" fontId="2" fillId="0" borderId="1" xfId="0" applyNumberFormat="1" applyFont="1" applyFill="1" applyBorder="1"/>
    <xf numFmtId="0" fontId="5" fillId="0" borderId="1" xfId="0" applyFont="1" applyBorder="1"/>
    <xf numFmtId="14" fontId="0" fillId="0" borderId="0" xfId="0" applyNumberFormat="1"/>
    <xf numFmtId="0" fontId="9" fillId="0" borderId="8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/>
    <xf numFmtId="0" fontId="9" fillId="0" borderId="9" xfId="0" applyFont="1" applyBorder="1"/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/>
    <xf numFmtId="0" fontId="0" fillId="0" borderId="10" xfId="0" applyBorder="1"/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10" xfId="0" applyNumberFormat="1" applyBorder="1"/>
    <xf numFmtId="0" fontId="10" fillId="0" borderId="6" xfId="0" applyFont="1" applyBorder="1" applyAlignment="1">
      <alignment vertical="center" wrapText="1"/>
    </xf>
    <xf numFmtId="14" fontId="0" fillId="0" borderId="10" xfId="0" applyNumberFormat="1" applyBorder="1" applyAlignment="1">
      <alignment horizontal="right"/>
    </xf>
    <xf numFmtId="14" fontId="0" fillId="0" borderId="13" xfId="0" applyNumberFormat="1" applyBorder="1"/>
    <xf numFmtId="0" fontId="10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/>
    <xf numFmtId="14" fontId="0" fillId="0" borderId="14" xfId="0" applyNumberFormat="1" applyBorder="1"/>
    <xf numFmtId="0" fontId="10" fillId="0" borderId="0" xfId="0" applyFont="1" applyAlignment="1">
      <alignment vertical="center" wrapText="1"/>
    </xf>
    <xf numFmtId="170" fontId="0" fillId="0" borderId="0" xfId="2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Fill="1" applyBorder="1"/>
    <xf numFmtId="44" fontId="2" fillId="0" borderId="0" xfId="2" applyFont="1" applyBorder="1"/>
    <xf numFmtId="3" fontId="2" fillId="0" borderId="0" xfId="0" applyNumberFormat="1" applyFont="1" applyFill="1" applyBorder="1"/>
    <xf numFmtId="44" fontId="2" fillId="0" borderId="0" xfId="2" applyFont="1" applyFill="1" applyBorder="1"/>
    <xf numFmtId="44" fontId="2" fillId="2" borderId="1" xfId="2" applyFont="1" applyFill="1" applyBorder="1"/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vertical="top"/>
    </xf>
    <xf numFmtId="0" fontId="3" fillId="0" borderId="0" xfId="0" applyFont="1"/>
    <xf numFmtId="44" fontId="15" fillId="0" borderId="1" xfId="2" applyFont="1" applyFill="1" applyBorder="1"/>
    <xf numFmtId="44" fontId="15" fillId="0" borderId="1" xfId="2" applyFont="1" applyFill="1" applyBorder="1" applyAlignment="1">
      <alignment vertical="top"/>
    </xf>
    <xf numFmtId="3" fontId="15" fillId="0" borderId="0" xfId="0" applyNumberFormat="1" applyFont="1" applyFill="1"/>
    <xf numFmtId="3" fontId="16" fillId="0" borderId="0" xfId="0" applyNumberFormat="1" applyFont="1" applyFill="1"/>
    <xf numFmtId="44" fontId="16" fillId="0" borderId="1" xfId="2" applyFont="1" applyFill="1" applyBorder="1"/>
    <xf numFmtId="0" fontId="16" fillId="0" borderId="1" xfId="0" applyFont="1" applyBorder="1"/>
    <xf numFmtId="14" fontId="16" fillId="0" borderId="1" xfId="0" applyNumberFormat="1" applyFont="1" applyBorder="1"/>
    <xf numFmtId="0" fontId="6" fillId="3" borderId="0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</cellXfs>
  <cellStyles count="7">
    <cellStyle name="Euro" xfId="4" xr:uid="{A348CB84-DE11-4427-95A8-2149795A73BE}"/>
    <cellStyle name="Komma 2" xfId="1" xr:uid="{1BE0A1EC-7FD2-4752-B8E8-7DD9B4AE6A70}"/>
    <cellStyle name="Standaard" xfId="0" builtinId="0"/>
    <cellStyle name="Standaard 2" xfId="5" xr:uid="{909F814C-DDCD-4269-9220-6D6A6753A151}"/>
    <cellStyle name="Valuta" xfId="2" builtinId="4"/>
    <cellStyle name="Valuta 2" xfId="3" xr:uid="{88B427FF-0FC4-4E37-AE2E-38CB0FEB7F56}"/>
    <cellStyle name="Valuta 3" xfId="6" xr:uid="{4A6FEC70-079B-4339-9332-870603885FA1}"/>
  </cellStyles>
  <dxfs count="18">
    <dxf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19" formatCode="d/m/yyyy"/>
      <border diagonalUp="0" diagonalDown="0">
        <left/>
        <right/>
        <top style="medium">
          <color indexed="64"/>
        </top>
        <bottom/>
        <vertical/>
        <horizontal/>
      </border>
    </dxf>
    <dxf>
      <numFmt numFmtId="19" formatCode="d/m/yyyy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numFmt numFmtId="170" formatCode="_ &quot;€&quot;\ * #,##0_ ;_ &quot;€&quot;\ * \-#,##0_ ;_ &quot;€&quot;\ * &quot;-&quot;??_ ;_ @_ "/>
      <border diagonalUp="0" diagonalDown="0">
        <left/>
        <right/>
        <top style="medium">
          <color indexed="64"/>
        </top>
        <bottom/>
        <vertical/>
        <horizontal/>
      </border>
    </dxf>
    <dxf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F4105B-D2D4-44BD-8404-B14E28ACE718}" name="Tabel1" displayName="Tabel1" ref="A9:D31" totalsRowCount="1" headerRowDxfId="17" headerRowBorderDxfId="16" tableBorderDxfId="15">
  <autoFilter ref="A9:D30" xr:uid="{14F4105B-D2D4-44BD-8404-B14E28ACE718}"/>
  <tableColumns count="4">
    <tableColumn id="1" xr3:uid="{C3C16624-2C2A-436C-99CF-66FC344763A8}" name="Apparatuur" dataDxfId="14" totalsRowDxfId="13"/>
    <tableColumn id="2" xr3:uid="{DA964E28-FA90-40BA-B3C3-96FDF4645488}" name="Locatie" dataDxfId="12" totalsRowDxfId="11"/>
    <tableColumn id="3" xr3:uid="{AC1B0BB3-F1D3-4C87-ABD4-3621131B07EE}" name="Aanschafprijs (€ incl. btw)" totalsRowFunction="custom" dataDxfId="10" totalsRowDxfId="9" totalsRowCellStyle="Valuta">
      <totalsRowFormula>SUM(Tabel1[Aanschafprijs (€ incl. btw)])</totalsRowFormula>
    </tableColumn>
    <tableColumn id="4" xr3:uid="{BDF3D1E8-C7AD-4C9A-A333-903D6BAEC07D}" name="Aanschafdatum" dataDxfId="8" totalsRowDxfId="7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F37BA15-23B3-4A78-81E1-003CEB33F63B}" name="Tabel2" displayName="Tabel2" ref="A2:D5" totalsRowShown="0" headerRowBorderDxfId="6" tableBorderDxfId="5" totalsRowBorderDxfId="4">
  <autoFilter ref="A2:D5" xr:uid="{CF37BA15-23B3-4A78-81E1-003CEB33F63B}"/>
  <tableColumns count="4">
    <tableColumn id="1" xr3:uid="{A0E52F39-77C2-4437-923B-F1258359B78E}" name="Apparatuur" dataDxfId="3"/>
    <tableColumn id="2" xr3:uid="{FA85DB7F-D1D5-47FA-A02B-01D50754BFBD}" name="Locatie" dataDxfId="2"/>
    <tableColumn id="3" xr3:uid="{BD02DF7B-DE76-4381-A28F-6C0A7913D924}" name="Aanschafprijs" dataDxfId="1"/>
    <tableColumn id="4" xr3:uid="{352C0958-3C74-493C-835E-3200B09AB826}" name="Aanschafdatum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5"/>
  <sheetViews>
    <sheetView tabSelected="1" zoomScaleNormal="100" workbookViewId="0">
      <pane ySplit="3" topLeftCell="A4" activePane="bottomLeft" state="frozen"/>
      <selection pane="bottomLeft" activeCell="C61" sqref="C61"/>
    </sheetView>
  </sheetViews>
  <sheetFormatPr defaultColWidth="9.140625" defaultRowHeight="12.75" x14ac:dyDescent="0.2"/>
  <cols>
    <col min="1" max="1" width="37.7109375" style="21" customWidth="1"/>
    <col min="2" max="2" width="9.7109375" style="21" bestFit="1" customWidth="1"/>
    <col min="3" max="3" width="10" style="21" bestFit="1" customWidth="1"/>
    <col min="4" max="4" width="21.5703125" style="31" hidden="1" customWidth="1"/>
    <col min="5" max="7" width="19.140625" style="31" hidden="1" customWidth="1"/>
    <col min="8" max="9" width="19.140625" style="31" customWidth="1"/>
    <col min="10" max="10" width="23" style="21" customWidth="1"/>
    <col min="11" max="11" width="10.7109375" style="21" bestFit="1" customWidth="1"/>
    <col min="12" max="12" width="11.85546875" style="21" bestFit="1" customWidth="1"/>
    <col min="13" max="14" width="10.5703125" style="21" bestFit="1" customWidth="1"/>
    <col min="15" max="15" width="8.85546875" style="21" customWidth="1"/>
    <col min="16" max="16" width="11.42578125" style="21" bestFit="1" customWidth="1"/>
    <col min="17" max="17" width="22" style="21" bestFit="1" customWidth="1"/>
    <col min="18" max="18" width="22.140625" style="21" bestFit="1" customWidth="1"/>
    <col min="19" max="19" width="17.42578125" style="21" bestFit="1" customWidth="1"/>
    <col min="20" max="20" width="20.85546875" style="21" bestFit="1" customWidth="1"/>
    <col min="21" max="21" width="20.7109375" style="21" bestFit="1" customWidth="1"/>
    <col min="22" max="22" width="15.85546875" style="21" bestFit="1" customWidth="1"/>
    <col min="23" max="23" width="60.28515625" style="21" bestFit="1" customWidth="1"/>
    <col min="24" max="24" width="48.140625" style="21" bestFit="1" customWidth="1"/>
    <col min="25" max="25" width="35.5703125" style="21" bestFit="1" customWidth="1"/>
    <col min="26" max="16384" width="9.140625" style="21"/>
  </cols>
  <sheetData>
    <row r="1" spans="1:25" x14ac:dyDescent="0.2">
      <c r="A1" s="13" t="s">
        <v>23</v>
      </c>
      <c r="B1" s="14" t="s">
        <v>22</v>
      </c>
      <c r="C1" s="14" t="s">
        <v>24</v>
      </c>
      <c r="D1" s="15" t="s">
        <v>55</v>
      </c>
      <c r="E1" s="15" t="s">
        <v>56</v>
      </c>
      <c r="F1" s="15" t="s">
        <v>55</v>
      </c>
      <c r="G1" s="15" t="s">
        <v>56</v>
      </c>
      <c r="H1" s="15" t="s">
        <v>55</v>
      </c>
      <c r="I1" s="15" t="s">
        <v>56</v>
      </c>
      <c r="J1" s="16" t="s">
        <v>15</v>
      </c>
      <c r="K1" s="79" t="s">
        <v>20</v>
      </c>
      <c r="L1" s="79"/>
      <c r="M1" s="79"/>
      <c r="N1" s="79"/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52</v>
      </c>
      <c r="X1" s="12" t="s">
        <v>53</v>
      </c>
      <c r="Y1" s="12" t="s">
        <v>54</v>
      </c>
    </row>
    <row r="2" spans="1:25" x14ac:dyDescent="0.2">
      <c r="A2" s="13"/>
      <c r="B2" s="14"/>
      <c r="C2" s="14"/>
      <c r="D2" s="15" t="s">
        <v>59</v>
      </c>
      <c r="E2" s="15" t="s">
        <v>59</v>
      </c>
      <c r="F2" s="15" t="s">
        <v>67</v>
      </c>
      <c r="G2" s="15" t="s">
        <v>67</v>
      </c>
      <c r="H2" s="15" t="s">
        <v>120</v>
      </c>
      <c r="I2" s="15" t="s">
        <v>120</v>
      </c>
      <c r="J2" s="15" t="s">
        <v>120</v>
      </c>
      <c r="K2" s="22" t="s">
        <v>19</v>
      </c>
      <c r="L2" s="26" t="s">
        <v>62</v>
      </c>
      <c r="M2" s="22" t="s">
        <v>19</v>
      </c>
      <c r="N2" s="22" t="s">
        <v>61</v>
      </c>
    </row>
    <row r="3" spans="1:25" x14ac:dyDescent="0.2">
      <c r="A3" s="13"/>
      <c r="B3" s="14"/>
      <c r="C3" s="14"/>
      <c r="D3" s="15" t="s">
        <v>57</v>
      </c>
      <c r="E3" s="15" t="s">
        <v>58</v>
      </c>
      <c r="F3" s="15" t="s">
        <v>68</v>
      </c>
      <c r="G3" s="15" t="s">
        <v>69</v>
      </c>
      <c r="H3" s="15" t="s">
        <v>121</v>
      </c>
      <c r="I3" s="15" t="s">
        <v>122</v>
      </c>
      <c r="J3" s="23"/>
      <c r="K3" s="22"/>
      <c r="L3" s="22" t="s">
        <v>60</v>
      </c>
      <c r="M3" s="22"/>
      <c r="N3" s="22" t="s">
        <v>60</v>
      </c>
    </row>
    <row r="4" spans="1:25" s="8" customFormat="1" x14ac:dyDescent="0.2">
      <c r="A4" s="18" t="s">
        <v>12</v>
      </c>
      <c r="B4" s="18" t="s">
        <v>29</v>
      </c>
      <c r="C4" s="18" t="s">
        <v>10</v>
      </c>
      <c r="D4" s="5">
        <v>122120300</v>
      </c>
      <c r="E4" s="72">
        <v>41331393</v>
      </c>
      <c r="F4" s="5">
        <v>133825000</v>
      </c>
      <c r="G4" s="5">
        <f t="shared" ref="G4:G5" si="0">ROUND(E4/122.3*124.4,-2)</f>
        <v>42041100</v>
      </c>
      <c r="H4" s="5">
        <f>ROUND(F4/128.44*131.8,-2)</f>
        <v>137325900</v>
      </c>
      <c r="I4" s="5">
        <f>ROUND(G4/124.4*128.3,-2)</f>
        <v>43359100</v>
      </c>
      <c r="J4" s="6">
        <f>H4+I4</f>
        <v>180685000</v>
      </c>
      <c r="K4" s="19">
        <v>4089379</v>
      </c>
      <c r="L4" s="20">
        <v>45341</v>
      </c>
      <c r="M4" s="11" t="s">
        <v>38</v>
      </c>
      <c r="N4" s="11">
        <v>44838</v>
      </c>
    </row>
    <row r="5" spans="1:25" s="24" customFormat="1" x14ac:dyDescent="0.2">
      <c r="A5" s="18" t="s">
        <v>13</v>
      </c>
      <c r="B5" s="18" t="s">
        <v>63</v>
      </c>
      <c r="C5" s="18" t="s">
        <v>10</v>
      </c>
      <c r="D5" s="5"/>
      <c r="E5" s="5"/>
      <c r="F5" s="5">
        <f>ROUND(D5/124*128.4,-2)</f>
        <v>0</v>
      </c>
      <c r="G5" s="5">
        <f t="shared" si="0"/>
        <v>0</v>
      </c>
      <c r="H5" s="5">
        <f t="shared" ref="H5:H38" si="1">ROUND(F5/128.44*131.8,-2)</f>
        <v>0</v>
      </c>
      <c r="I5" s="5">
        <f t="shared" ref="I5:I38" si="2">ROUND(G5/124.4*128.3,-2)</f>
        <v>0</v>
      </c>
      <c r="J5" s="6">
        <f t="shared" ref="J5:J38" si="3">H5+I5</f>
        <v>0</v>
      </c>
      <c r="K5" s="6"/>
      <c r="L5" s="18"/>
      <c r="M5" s="18"/>
      <c r="N5" s="17"/>
    </row>
    <row r="6" spans="1:25" s="8" customFormat="1" x14ac:dyDescent="0.2">
      <c r="A6" s="18" t="s">
        <v>119</v>
      </c>
      <c r="B6" s="18" t="s">
        <v>40</v>
      </c>
      <c r="C6" s="18" t="s">
        <v>39</v>
      </c>
      <c r="D6" s="5"/>
      <c r="E6" s="5"/>
      <c r="F6" s="68">
        <v>0</v>
      </c>
      <c r="G6" s="5"/>
      <c r="H6" s="5">
        <f t="shared" si="1"/>
        <v>0</v>
      </c>
      <c r="I6" s="5">
        <f t="shared" si="2"/>
        <v>0</v>
      </c>
      <c r="J6" s="6">
        <f t="shared" si="3"/>
        <v>0</v>
      </c>
      <c r="K6" s="19">
        <v>4089379</v>
      </c>
      <c r="L6" s="20">
        <v>45341</v>
      </c>
      <c r="M6" s="11"/>
      <c r="N6" s="11"/>
    </row>
    <row r="7" spans="1:25" s="8" customFormat="1" x14ac:dyDescent="0.2">
      <c r="A7" s="18" t="s">
        <v>118</v>
      </c>
      <c r="B7" s="18" t="s">
        <v>40</v>
      </c>
      <c r="C7" s="18" t="s">
        <v>39</v>
      </c>
      <c r="D7" s="5">
        <v>682900</v>
      </c>
      <c r="E7" s="72">
        <v>11084605</v>
      </c>
      <c r="F7" s="5">
        <v>20000000</v>
      </c>
      <c r="G7" s="5">
        <f t="shared" ref="G7" si="4">ROUND(E7/122.3*124.4,-2)</f>
        <v>11274900</v>
      </c>
      <c r="H7" s="5">
        <f t="shared" si="1"/>
        <v>20523200</v>
      </c>
      <c r="I7" s="5">
        <f t="shared" si="2"/>
        <v>11628400</v>
      </c>
      <c r="J7" s="6">
        <f t="shared" si="3"/>
        <v>32151600</v>
      </c>
      <c r="K7" s="19">
        <v>4089379</v>
      </c>
      <c r="L7" s="20">
        <v>45341</v>
      </c>
      <c r="M7" s="11" t="s">
        <v>41</v>
      </c>
      <c r="N7" s="11">
        <v>44839</v>
      </c>
    </row>
    <row r="8" spans="1:25" ht="25.5" x14ac:dyDescent="0.2">
      <c r="A8" s="61" t="s">
        <v>123</v>
      </c>
      <c r="B8" s="19" t="s">
        <v>71</v>
      </c>
      <c r="C8" s="18" t="s">
        <v>0</v>
      </c>
      <c r="D8" s="34"/>
      <c r="E8" s="34"/>
      <c r="F8" s="76">
        <v>3250000</v>
      </c>
      <c r="G8" s="6">
        <v>284248</v>
      </c>
      <c r="H8" s="5">
        <v>3250000</v>
      </c>
      <c r="I8" s="5">
        <f t="shared" si="2"/>
        <v>293200</v>
      </c>
      <c r="J8" s="6">
        <f t="shared" si="3"/>
        <v>3543200</v>
      </c>
      <c r="K8" s="77"/>
      <c r="L8" s="78"/>
      <c r="M8" s="19"/>
      <c r="N8" s="19"/>
    </row>
    <row r="9" spans="1:25" s="24" customFormat="1" x14ac:dyDescent="0.2">
      <c r="A9" s="18"/>
      <c r="B9" s="18"/>
      <c r="C9" s="18"/>
      <c r="D9" s="5"/>
      <c r="E9" s="5"/>
      <c r="F9" s="5"/>
      <c r="G9" s="5"/>
      <c r="H9" s="5">
        <f t="shared" si="1"/>
        <v>0</v>
      </c>
      <c r="I9" s="5">
        <f t="shared" si="2"/>
        <v>0</v>
      </c>
      <c r="J9" s="6">
        <f t="shared" si="3"/>
        <v>0</v>
      </c>
      <c r="K9" s="6"/>
      <c r="L9" s="11"/>
      <c r="M9" s="11"/>
      <c r="N9" s="11"/>
    </row>
    <row r="10" spans="1:25" s="24" customFormat="1" x14ac:dyDescent="0.2">
      <c r="A10" s="3" t="s">
        <v>1</v>
      </c>
      <c r="B10" s="18"/>
      <c r="D10" s="5"/>
      <c r="E10" s="5"/>
      <c r="F10" s="5"/>
      <c r="G10" s="5"/>
      <c r="H10" s="5">
        <f t="shared" si="1"/>
        <v>0</v>
      </c>
      <c r="I10" s="5">
        <f t="shared" si="2"/>
        <v>0</v>
      </c>
      <c r="J10" s="6">
        <f t="shared" si="3"/>
        <v>0</v>
      </c>
      <c r="K10" s="6"/>
      <c r="L10" s="18"/>
      <c r="M10" s="18"/>
      <c r="N10" s="18"/>
    </row>
    <row r="11" spans="1:25" x14ac:dyDescent="0.2">
      <c r="A11" s="18" t="s">
        <v>117</v>
      </c>
      <c r="B11" s="18" t="s">
        <v>30</v>
      </c>
      <c r="C11" s="18" t="s">
        <v>0</v>
      </c>
      <c r="D11" s="5"/>
      <c r="E11" s="72">
        <v>5950832</v>
      </c>
      <c r="F11" s="5">
        <v>24500000</v>
      </c>
      <c r="G11" s="76">
        <v>5787700</v>
      </c>
      <c r="H11" s="5">
        <f t="shared" si="1"/>
        <v>25140900</v>
      </c>
      <c r="I11" s="5">
        <f t="shared" si="2"/>
        <v>5969100</v>
      </c>
      <c r="J11" s="6">
        <f t="shared" si="3"/>
        <v>31110000</v>
      </c>
      <c r="K11" s="19">
        <v>4089379</v>
      </c>
      <c r="L11" s="20">
        <v>45341</v>
      </c>
      <c r="M11" s="20"/>
      <c r="N11" s="19"/>
    </row>
    <row r="12" spans="1:25" s="24" customFormat="1" x14ac:dyDescent="0.2">
      <c r="A12" s="18" t="s">
        <v>113</v>
      </c>
      <c r="B12" s="18" t="s">
        <v>112</v>
      </c>
      <c r="C12" s="18" t="s">
        <v>0</v>
      </c>
      <c r="D12" s="5"/>
      <c r="E12" s="5"/>
      <c r="F12" s="5">
        <v>1375000</v>
      </c>
      <c r="G12" s="5"/>
      <c r="H12" s="5">
        <f t="shared" si="1"/>
        <v>1411000</v>
      </c>
      <c r="I12" s="5">
        <f t="shared" si="2"/>
        <v>0</v>
      </c>
      <c r="J12" s="6">
        <f t="shared" si="3"/>
        <v>1411000</v>
      </c>
      <c r="K12" s="19">
        <v>4089379</v>
      </c>
      <c r="L12" s="20">
        <v>45341</v>
      </c>
      <c r="M12" s="11"/>
      <c r="N12" s="11"/>
      <c r="O12" s="32"/>
    </row>
    <row r="13" spans="1:25" x14ac:dyDescent="0.2">
      <c r="A13" s="19" t="s">
        <v>114</v>
      </c>
      <c r="B13" s="18" t="s">
        <v>112</v>
      </c>
      <c r="C13" s="18" t="s">
        <v>0</v>
      </c>
      <c r="D13" s="5"/>
      <c r="E13" s="5"/>
      <c r="F13" s="5">
        <v>1050000</v>
      </c>
      <c r="G13" s="5">
        <f t="shared" ref="G13:G15" si="5">ROUND(E13/122.3*124.4,-2)</f>
        <v>0</v>
      </c>
      <c r="H13" s="5">
        <f t="shared" si="1"/>
        <v>1077500</v>
      </c>
      <c r="I13" s="5">
        <f t="shared" si="2"/>
        <v>0</v>
      </c>
      <c r="J13" s="6">
        <f t="shared" si="3"/>
        <v>1077500</v>
      </c>
      <c r="K13" s="19">
        <v>4089379</v>
      </c>
      <c r="L13" s="20">
        <v>45341</v>
      </c>
      <c r="M13" s="20"/>
      <c r="N13" s="19"/>
    </row>
    <row r="14" spans="1:25" x14ac:dyDescent="0.2">
      <c r="A14" s="19" t="s">
        <v>115</v>
      </c>
      <c r="B14" s="19" t="s">
        <v>116</v>
      </c>
      <c r="C14" s="19" t="s">
        <v>0</v>
      </c>
      <c r="D14" s="5"/>
      <c r="E14" s="5"/>
      <c r="F14" s="5">
        <v>700000</v>
      </c>
      <c r="G14" s="5">
        <f t="shared" si="5"/>
        <v>0</v>
      </c>
      <c r="H14" s="5">
        <f t="shared" si="1"/>
        <v>718300</v>
      </c>
      <c r="I14" s="5">
        <f t="shared" si="2"/>
        <v>0</v>
      </c>
      <c r="J14" s="6">
        <f t="shared" si="3"/>
        <v>718300</v>
      </c>
      <c r="K14" s="19">
        <v>4089379</v>
      </c>
      <c r="L14" s="20">
        <v>45341</v>
      </c>
      <c r="M14" s="20"/>
      <c r="N14" s="19"/>
    </row>
    <row r="15" spans="1:25" x14ac:dyDescent="0.2">
      <c r="A15" s="19" t="s">
        <v>11</v>
      </c>
      <c r="B15" s="19"/>
      <c r="C15" s="19"/>
      <c r="D15" s="5"/>
      <c r="E15" s="5"/>
      <c r="F15" s="5"/>
      <c r="G15" s="5">
        <f t="shared" si="5"/>
        <v>0</v>
      </c>
      <c r="H15" s="5">
        <f t="shared" si="1"/>
        <v>0</v>
      </c>
      <c r="I15" s="5">
        <f t="shared" si="2"/>
        <v>0</v>
      </c>
      <c r="J15" s="6">
        <f t="shared" si="3"/>
        <v>0</v>
      </c>
      <c r="K15" s="6"/>
      <c r="L15" s="20"/>
      <c r="M15" s="20"/>
      <c r="N15" s="19"/>
    </row>
    <row r="16" spans="1:25" x14ac:dyDescent="0.2">
      <c r="A16" s="19"/>
      <c r="B16" s="19"/>
      <c r="C16" s="19"/>
      <c r="D16" s="5"/>
      <c r="E16" s="5"/>
      <c r="F16" s="5"/>
      <c r="G16" s="5"/>
      <c r="H16" s="5">
        <f t="shared" si="1"/>
        <v>0</v>
      </c>
      <c r="I16" s="5">
        <f t="shared" si="2"/>
        <v>0</v>
      </c>
      <c r="J16" s="6">
        <f t="shared" si="3"/>
        <v>0</v>
      </c>
      <c r="K16" s="6"/>
      <c r="L16" s="20"/>
      <c r="M16" s="20"/>
      <c r="N16" s="19"/>
    </row>
    <row r="17" spans="1:14" x14ac:dyDescent="0.2">
      <c r="A17" s="4" t="s">
        <v>2</v>
      </c>
      <c r="B17" s="19"/>
      <c r="D17" s="5"/>
      <c r="E17" s="5"/>
      <c r="F17" s="5">
        <f>ROUND(D17/124*128.4,-2)</f>
        <v>0</v>
      </c>
      <c r="G17" s="5">
        <f t="shared" ref="G17:G19" si="6">ROUND(E17/122.3*124.4,-2)</f>
        <v>0</v>
      </c>
      <c r="H17" s="5">
        <f t="shared" si="1"/>
        <v>0</v>
      </c>
      <c r="I17" s="5">
        <f t="shared" si="2"/>
        <v>0</v>
      </c>
      <c r="J17" s="6">
        <f t="shared" si="3"/>
        <v>0</v>
      </c>
      <c r="K17" s="6"/>
      <c r="L17" s="19"/>
      <c r="M17" s="4"/>
      <c r="N17" s="19"/>
    </row>
    <row r="18" spans="1:14" s="8" customFormat="1" x14ac:dyDescent="0.2">
      <c r="A18" s="18" t="s">
        <v>6</v>
      </c>
      <c r="B18" s="18" t="s">
        <v>31</v>
      </c>
      <c r="C18" s="18" t="s">
        <v>0</v>
      </c>
      <c r="D18" s="72">
        <v>63503037</v>
      </c>
      <c r="E18" s="72">
        <v>8319963</v>
      </c>
      <c r="F18" s="5">
        <f>ROUND(D18/124*128.4,-2)</f>
        <v>65756400</v>
      </c>
      <c r="G18" s="5">
        <f t="shared" si="6"/>
        <v>8462800</v>
      </c>
      <c r="H18" s="5">
        <f t="shared" si="1"/>
        <v>67476600</v>
      </c>
      <c r="I18" s="5">
        <f t="shared" si="2"/>
        <v>8728100</v>
      </c>
      <c r="J18" s="6">
        <f t="shared" si="3"/>
        <v>76204700</v>
      </c>
      <c r="K18" s="6" t="s">
        <v>32</v>
      </c>
      <c r="L18" s="11">
        <v>44389</v>
      </c>
      <c r="M18" s="11" t="s">
        <v>35</v>
      </c>
      <c r="N18" s="11">
        <v>44838</v>
      </c>
    </row>
    <row r="19" spans="1:14" x14ac:dyDescent="0.2">
      <c r="A19" s="19" t="s">
        <v>9</v>
      </c>
      <c r="B19" s="19"/>
      <c r="C19" s="19" t="s">
        <v>0</v>
      </c>
      <c r="D19" s="5"/>
      <c r="E19" s="5"/>
      <c r="F19" s="5">
        <f>ROUND(D19/124*128.4,-2)</f>
        <v>0</v>
      </c>
      <c r="G19" s="5">
        <f t="shared" si="6"/>
        <v>0</v>
      </c>
      <c r="H19" s="5">
        <f t="shared" si="1"/>
        <v>0</v>
      </c>
      <c r="I19" s="5">
        <f t="shared" si="2"/>
        <v>0</v>
      </c>
      <c r="J19" s="6">
        <f t="shared" si="3"/>
        <v>0</v>
      </c>
      <c r="K19" s="6"/>
      <c r="L19" s="19"/>
      <c r="M19" s="4"/>
      <c r="N19" s="19"/>
    </row>
    <row r="20" spans="1:14" x14ac:dyDescent="0.2">
      <c r="A20" s="19"/>
      <c r="B20" s="19"/>
      <c r="C20" s="19"/>
      <c r="D20" s="5"/>
      <c r="E20" s="5"/>
      <c r="F20" s="5">
        <f>ROUND(D20/124*128.4,-2)</f>
        <v>0</v>
      </c>
      <c r="G20" s="5">
        <f t="shared" ref="G20:G35" si="7">ROUND(E20/122.3*124.4,-2)</f>
        <v>0</v>
      </c>
      <c r="H20" s="5">
        <f t="shared" si="1"/>
        <v>0</v>
      </c>
      <c r="I20" s="5">
        <f t="shared" si="2"/>
        <v>0</v>
      </c>
      <c r="J20" s="6">
        <f t="shared" si="3"/>
        <v>0</v>
      </c>
      <c r="K20" s="6"/>
      <c r="L20" s="19"/>
      <c r="M20" s="4"/>
      <c r="N20" s="19"/>
    </row>
    <row r="21" spans="1:14" x14ac:dyDescent="0.2">
      <c r="A21" s="4" t="s">
        <v>3</v>
      </c>
      <c r="B21" s="19"/>
      <c r="D21" s="5"/>
      <c r="E21" s="5"/>
      <c r="F21" s="5">
        <f>ROUND(D21/124*128.4,-2)</f>
        <v>0</v>
      </c>
      <c r="G21" s="5">
        <f t="shared" si="7"/>
        <v>0</v>
      </c>
      <c r="H21" s="5">
        <f t="shared" si="1"/>
        <v>0</v>
      </c>
      <c r="I21" s="5">
        <f t="shared" si="2"/>
        <v>0</v>
      </c>
      <c r="J21" s="6">
        <f t="shared" si="3"/>
        <v>0</v>
      </c>
      <c r="K21" s="6"/>
      <c r="L21" s="19"/>
      <c r="M21" s="4"/>
      <c r="N21" s="19"/>
    </row>
    <row r="22" spans="1:14" s="9" customFormat="1" ht="38.25" x14ac:dyDescent="0.2">
      <c r="A22" s="27" t="s">
        <v>21</v>
      </c>
      <c r="B22" s="27" t="s">
        <v>25</v>
      </c>
      <c r="C22" s="28" t="s">
        <v>0</v>
      </c>
      <c r="D22" s="29">
        <v>25010000</v>
      </c>
      <c r="E22" s="73">
        <v>8823958</v>
      </c>
      <c r="F22" s="29">
        <v>39000000</v>
      </c>
      <c r="G22" s="29">
        <f t="shared" si="7"/>
        <v>8975500</v>
      </c>
      <c r="H22" s="5">
        <f t="shared" si="1"/>
        <v>40020200</v>
      </c>
      <c r="I22" s="5">
        <f t="shared" si="2"/>
        <v>9256900</v>
      </c>
      <c r="J22" s="6">
        <f t="shared" si="3"/>
        <v>49277100</v>
      </c>
      <c r="K22" s="69">
        <v>4089379</v>
      </c>
      <c r="L22" s="70">
        <v>45341</v>
      </c>
      <c r="M22" s="10" t="s">
        <v>36</v>
      </c>
      <c r="N22" s="10">
        <v>44782</v>
      </c>
    </row>
    <row r="23" spans="1:14" s="24" customFormat="1" x14ac:dyDescent="0.2">
      <c r="A23" s="18"/>
      <c r="B23" s="18"/>
      <c r="C23" s="18"/>
      <c r="D23" s="5"/>
      <c r="E23" s="5"/>
      <c r="F23" s="5">
        <f>ROUND(D23/124*128.4,-2)</f>
        <v>0</v>
      </c>
      <c r="G23" s="5">
        <f t="shared" si="7"/>
        <v>0</v>
      </c>
      <c r="H23" s="5">
        <f t="shared" si="1"/>
        <v>0</v>
      </c>
      <c r="I23" s="5">
        <f t="shared" si="2"/>
        <v>0</v>
      </c>
      <c r="J23" s="6">
        <f t="shared" si="3"/>
        <v>0</v>
      </c>
      <c r="K23" s="6"/>
      <c r="L23" s="18"/>
      <c r="M23" s="3"/>
      <c r="N23" s="18"/>
    </row>
    <row r="24" spans="1:14" s="24" customFormat="1" x14ac:dyDescent="0.2">
      <c r="A24" s="3" t="s">
        <v>4</v>
      </c>
      <c r="B24" s="18"/>
      <c r="D24" s="5"/>
      <c r="E24" s="5"/>
      <c r="F24" s="5">
        <f>ROUND(D24/124*128.4,-2)</f>
        <v>0</v>
      </c>
      <c r="G24" s="5">
        <f t="shared" si="7"/>
        <v>0</v>
      </c>
      <c r="H24" s="5">
        <f t="shared" si="1"/>
        <v>0</v>
      </c>
      <c r="I24" s="5">
        <f t="shared" si="2"/>
        <v>0</v>
      </c>
      <c r="J24" s="6">
        <f t="shared" si="3"/>
        <v>0</v>
      </c>
      <c r="K24" s="6"/>
      <c r="L24" s="18"/>
      <c r="M24" s="3"/>
      <c r="N24" s="18"/>
    </row>
    <row r="25" spans="1:14" s="8" customFormat="1" x14ac:dyDescent="0.2">
      <c r="A25" s="18" t="s">
        <v>7</v>
      </c>
      <c r="B25" s="18" t="s">
        <v>34</v>
      </c>
      <c r="C25" s="18" t="s">
        <v>0</v>
      </c>
      <c r="D25" s="72">
        <v>22863780</v>
      </c>
      <c r="E25" s="72">
        <v>3675995</v>
      </c>
      <c r="F25" s="5">
        <f>ROUND(D25/124*128.4,-2)</f>
        <v>23675100</v>
      </c>
      <c r="G25" s="5">
        <f t="shared" si="7"/>
        <v>3739100</v>
      </c>
      <c r="H25" s="5">
        <f t="shared" si="1"/>
        <v>24294400</v>
      </c>
      <c r="I25" s="5">
        <f t="shared" si="2"/>
        <v>3856300</v>
      </c>
      <c r="J25" s="6">
        <f t="shared" si="3"/>
        <v>28150700</v>
      </c>
      <c r="K25" s="6" t="s">
        <v>33</v>
      </c>
      <c r="L25" s="11">
        <v>44466</v>
      </c>
      <c r="M25" s="10" t="s">
        <v>37</v>
      </c>
      <c r="N25" s="11">
        <v>44782</v>
      </c>
    </row>
    <row r="26" spans="1:14" s="24" customFormat="1" x14ac:dyDescent="0.2">
      <c r="A26" s="18"/>
      <c r="B26" s="18"/>
      <c r="C26" s="18"/>
      <c r="D26" s="5"/>
      <c r="E26" s="5"/>
      <c r="F26" s="5">
        <f>ROUND(D26/124*128.4,-2)</f>
        <v>0</v>
      </c>
      <c r="G26" s="5">
        <f t="shared" si="7"/>
        <v>0</v>
      </c>
      <c r="H26" s="5">
        <f t="shared" si="1"/>
        <v>0</v>
      </c>
      <c r="I26" s="5">
        <f t="shared" si="2"/>
        <v>0</v>
      </c>
      <c r="J26" s="6">
        <f t="shared" si="3"/>
        <v>0</v>
      </c>
      <c r="K26" s="6"/>
      <c r="L26" s="18"/>
      <c r="M26" s="3"/>
      <c r="N26" s="18"/>
    </row>
    <row r="27" spans="1:14" s="24" customFormat="1" x14ac:dyDescent="0.2">
      <c r="A27" s="3" t="s">
        <v>5</v>
      </c>
      <c r="B27" s="18"/>
      <c r="D27" s="5"/>
      <c r="E27" s="5"/>
      <c r="F27" s="5">
        <f>ROUND(D27/124*128.4,-2)</f>
        <v>0</v>
      </c>
      <c r="G27" s="5">
        <f t="shared" si="7"/>
        <v>0</v>
      </c>
      <c r="H27" s="5">
        <f t="shared" si="1"/>
        <v>0</v>
      </c>
      <c r="I27" s="5">
        <f t="shared" si="2"/>
        <v>0</v>
      </c>
      <c r="J27" s="6">
        <f t="shared" si="3"/>
        <v>0</v>
      </c>
      <c r="K27" s="6"/>
      <c r="L27" s="18"/>
      <c r="M27" s="3"/>
      <c r="N27" s="18"/>
    </row>
    <row r="28" spans="1:14" s="8" customFormat="1" x14ac:dyDescent="0.2">
      <c r="A28" s="18" t="s">
        <v>8</v>
      </c>
      <c r="B28" s="18" t="s">
        <v>26</v>
      </c>
      <c r="C28" s="18" t="s">
        <v>0</v>
      </c>
      <c r="D28" s="5">
        <v>14399300</v>
      </c>
      <c r="E28" s="72">
        <v>5436106</v>
      </c>
      <c r="F28" s="5">
        <v>18250000</v>
      </c>
      <c r="G28" s="5">
        <f t="shared" si="7"/>
        <v>5529400</v>
      </c>
      <c r="H28" s="5">
        <f t="shared" si="1"/>
        <v>18727400</v>
      </c>
      <c r="I28" s="5">
        <f t="shared" si="2"/>
        <v>5702700</v>
      </c>
      <c r="J28" s="6">
        <f t="shared" si="3"/>
        <v>24430100</v>
      </c>
      <c r="K28" s="19">
        <v>4089379</v>
      </c>
      <c r="L28" s="20">
        <v>45341</v>
      </c>
      <c r="M28" s="10" t="s">
        <v>43</v>
      </c>
      <c r="N28" s="11">
        <v>44781</v>
      </c>
    </row>
    <row r="29" spans="1:14" s="8" customFormat="1" x14ac:dyDescent="0.2">
      <c r="A29" s="18" t="s">
        <v>27</v>
      </c>
      <c r="B29" s="18" t="s">
        <v>28</v>
      </c>
      <c r="C29" s="18" t="s">
        <v>0</v>
      </c>
      <c r="D29" s="5">
        <v>6701000</v>
      </c>
      <c r="E29" s="72">
        <v>1357871</v>
      </c>
      <c r="F29" s="5">
        <v>8250000</v>
      </c>
      <c r="G29" s="5">
        <f t="shared" si="7"/>
        <v>1381200</v>
      </c>
      <c r="H29" s="5">
        <f t="shared" si="1"/>
        <v>8465800</v>
      </c>
      <c r="I29" s="5">
        <f t="shared" si="2"/>
        <v>1424500</v>
      </c>
      <c r="J29" s="6">
        <f t="shared" si="3"/>
        <v>9890300</v>
      </c>
      <c r="K29" s="19">
        <v>4089379</v>
      </c>
      <c r="L29" s="20">
        <v>45341</v>
      </c>
      <c r="M29" s="10" t="s">
        <v>42</v>
      </c>
      <c r="N29" s="11">
        <v>44782</v>
      </c>
    </row>
    <row r="30" spans="1:14" x14ac:dyDescent="0.2">
      <c r="A30" s="19"/>
      <c r="B30" s="19"/>
      <c r="C30" s="19"/>
      <c r="D30" s="5"/>
      <c r="E30" s="5"/>
      <c r="F30" s="5">
        <f>ROUND(D30/124*128.4,-2)</f>
        <v>0</v>
      </c>
      <c r="G30" s="5">
        <f t="shared" si="7"/>
        <v>0</v>
      </c>
      <c r="H30" s="5">
        <f t="shared" si="1"/>
        <v>0</v>
      </c>
      <c r="I30" s="5">
        <f t="shared" si="2"/>
        <v>0</v>
      </c>
      <c r="J30" s="6">
        <f t="shared" si="3"/>
        <v>0</v>
      </c>
      <c r="K30" s="6"/>
      <c r="L30" s="20"/>
      <c r="M30" s="20"/>
      <c r="N30" s="20"/>
    </row>
    <row r="31" spans="1:14" s="24" customFormat="1" x14ac:dyDescent="0.2">
      <c r="A31" s="3" t="s">
        <v>18</v>
      </c>
      <c r="B31" s="18"/>
      <c r="D31" s="5"/>
      <c r="E31" s="5"/>
      <c r="F31" s="5">
        <f>ROUND(D31/124*128.4,-2)</f>
        <v>0</v>
      </c>
      <c r="G31" s="5">
        <f t="shared" si="7"/>
        <v>0</v>
      </c>
      <c r="H31" s="5">
        <f t="shared" si="1"/>
        <v>0</v>
      </c>
      <c r="I31" s="5">
        <f t="shared" si="2"/>
        <v>0</v>
      </c>
      <c r="J31" s="6">
        <f t="shared" si="3"/>
        <v>0</v>
      </c>
      <c r="K31" s="6"/>
      <c r="L31" s="11"/>
      <c r="M31" s="11"/>
      <c r="N31" s="11"/>
    </row>
    <row r="32" spans="1:14" s="24" customFormat="1" x14ac:dyDescent="0.2">
      <c r="A32" s="18" t="s">
        <v>124</v>
      </c>
      <c r="B32" s="18" t="s">
        <v>66</v>
      </c>
      <c r="C32" s="18" t="s">
        <v>0</v>
      </c>
      <c r="D32" s="5">
        <v>560500</v>
      </c>
      <c r="E32" s="72">
        <v>531688</v>
      </c>
      <c r="F32" s="76">
        <v>2500000</v>
      </c>
      <c r="G32" s="5">
        <v>281545</v>
      </c>
      <c r="H32" s="5">
        <v>2500000</v>
      </c>
      <c r="I32" s="5">
        <v>1548000</v>
      </c>
      <c r="J32" s="5">
        <f t="shared" si="3"/>
        <v>4048000</v>
      </c>
      <c r="K32" s="18">
        <v>4091639</v>
      </c>
      <c r="L32" s="11">
        <v>45559</v>
      </c>
      <c r="M32" s="10" t="s">
        <v>44</v>
      </c>
      <c r="N32" s="20">
        <v>44838</v>
      </c>
    </row>
    <row r="33" spans="1:14" s="24" customFormat="1" x14ac:dyDescent="0.2">
      <c r="A33" s="18"/>
      <c r="B33" s="18"/>
      <c r="C33" s="18"/>
      <c r="D33" s="5"/>
      <c r="E33" s="5"/>
      <c r="F33" s="5">
        <f>ROUND(D33/124*128.4,-2)</f>
        <v>0</v>
      </c>
      <c r="G33" s="5">
        <f t="shared" si="7"/>
        <v>0</v>
      </c>
      <c r="H33" s="5">
        <f t="shared" si="1"/>
        <v>0</v>
      </c>
      <c r="I33" s="5">
        <f t="shared" si="2"/>
        <v>0</v>
      </c>
      <c r="J33" s="6">
        <f t="shared" si="3"/>
        <v>0</v>
      </c>
      <c r="K33" s="6"/>
      <c r="L33" s="11"/>
      <c r="M33" s="11"/>
      <c r="N33" s="20"/>
    </row>
    <row r="34" spans="1:14" s="24" customFormat="1" x14ac:dyDescent="0.2">
      <c r="A34" s="3" t="s">
        <v>16</v>
      </c>
      <c r="B34" s="18"/>
      <c r="D34" s="5"/>
      <c r="E34" s="5"/>
      <c r="F34" s="5">
        <f>ROUND(D34/124*128.4,-2)</f>
        <v>0</v>
      </c>
      <c r="G34" s="5">
        <f t="shared" si="7"/>
        <v>0</v>
      </c>
      <c r="H34" s="5">
        <f t="shared" si="1"/>
        <v>0</v>
      </c>
      <c r="I34" s="5">
        <f t="shared" si="2"/>
        <v>0</v>
      </c>
      <c r="J34" s="6">
        <f t="shared" si="3"/>
        <v>0</v>
      </c>
      <c r="K34" s="6"/>
      <c r="L34" s="11"/>
      <c r="M34" s="11"/>
      <c r="N34" s="20"/>
    </row>
    <row r="35" spans="1:14" s="24" customFormat="1" x14ac:dyDescent="0.2">
      <c r="A35" s="18" t="s">
        <v>65</v>
      </c>
      <c r="B35" s="18" t="s">
        <v>64</v>
      </c>
      <c r="C35" s="18" t="s">
        <v>17</v>
      </c>
      <c r="D35" s="5"/>
      <c r="E35" s="5">
        <v>3696100</v>
      </c>
      <c r="F35" s="5">
        <f>ROUND(D35/124*128.4,-2)</f>
        <v>0</v>
      </c>
      <c r="G35" s="5">
        <f t="shared" si="7"/>
        <v>3759600</v>
      </c>
      <c r="H35" s="5">
        <f t="shared" si="1"/>
        <v>0</v>
      </c>
      <c r="I35" s="5">
        <f t="shared" si="2"/>
        <v>3877500</v>
      </c>
      <c r="J35" s="6">
        <f t="shared" si="3"/>
        <v>3877500</v>
      </c>
      <c r="K35" s="6"/>
      <c r="L35" s="11"/>
      <c r="M35" s="11"/>
      <c r="N35" s="20">
        <v>44838</v>
      </c>
    </row>
    <row r="36" spans="1:14" x14ac:dyDescent="0.2">
      <c r="A36" s="62"/>
      <c r="B36" s="63"/>
      <c r="C36" s="64"/>
      <c r="D36" s="66"/>
      <c r="E36" s="66"/>
      <c r="F36" s="67"/>
      <c r="G36" s="65"/>
      <c r="H36" s="5">
        <f t="shared" si="1"/>
        <v>0</v>
      </c>
      <c r="I36" s="5">
        <f t="shared" si="2"/>
        <v>0</v>
      </c>
      <c r="J36" s="6">
        <f t="shared" si="3"/>
        <v>0</v>
      </c>
      <c r="K36" s="19"/>
      <c r="L36" s="19"/>
      <c r="M36" s="19"/>
      <c r="N36" s="19"/>
    </row>
    <row r="37" spans="1:14" x14ac:dyDescent="0.2">
      <c r="A37" s="71" t="s">
        <v>73</v>
      </c>
      <c r="H37" s="5">
        <f t="shared" si="1"/>
        <v>0</v>
      </c>
      <c r="I37" s="5">
        <f t="shared" si="2"/>
        <v>0</v>
      </c>
      <c r="J37" s="6">
        <f t="shared" si="3"/>
        <v>0</v>
      </c>
      <c r="K37" s="19"/>
      <c r="L37" s="19"/>
      <c r="M37" s="19"/>
      <c r="N37" s="19"/>
    </row>
    <row r="38" spans="1:14" s="33" customFormat="1" x14ac:dyDescent="0.2">
      <c r="A38" s="19" t="s">
        <v>70</v>
      </c>
      <c r="B38" s="19" t="s">
        <v>72</v>
      </c>
      <c r="C38" s="19" t="s">
        <v>39</v>
      </c>
      <c r="D38" s="34"/>
      <c r="E38" s="34"/>
      <c r="F38" s="34"/>
      <c r="G38" s="5">
        <v>126000</v>
      </c>
      <c r="H38" s="5">
        <f t="shared" si="1"/>
        <v>0</v>
      </c>
      <c r="I38" s="5">
        <f t="shared" si="2"/>
        <v>130000</v>
      </c>
      <c r="J38" s="6">
        <f t="shared" si="3"/>
        <v>130000</v>
      </c>
      <c r="K38" s="19"/>
      <c r="L38" s="19"/>
      <c r="M38" s="35"/>
      <c r="N38" s="35"/>
    </row>
    <row r="39" spans="1:14" ht="13.5" thickBot="1" x14ac:dyDescent="0.25">
      <c r="A39" s="1" t="s">
        <v>15</v>
      </c>
      <c r="B39" s="2"/>
      <c r="C39" s="2"/>
      <c r="D39" s="30">
        <v>250670200</v>
      </c>
      <c r="E39" s="30">
        <v>80268900</v>
      </c>
      <c r="F39" s="30">
        <f>SUM(F4:F38)</f>
        <v>342131500</v>
      </c>
      <c r="G39" s="30">
        <f>SUM(G4:G38)</f>
        <v>91643093</v>
      </c>
      <c r="H39" s="30">
        <f>SUM(H4:H38)</f>
        <v>350931200</v>
      </c>
      <c r="I39" s="30">
        <f>SUM(I4:I38)</f>
        <v>95773800</v>
      </c>
      <c r="J39" s="30">
        <f>SUM(J4:J38)</f>
        <v>446705000</v>
      </c>
      <c r="K39" s="7"/>
      <c r="L39" s="7"/>
      <c r="M39" s="7"/>
      <c r="N39" s="7"/>
    </row>
    <row r="40" spans="1:14" ht="13.5" thickTop="1" x14ac:dyDescent="0.2"/>
    <row r="41" spans="1:14" x14ac:dyDescent="0.2">
      <c r="J41" s="25"/>
      <c r="L41" s="21" t="s">
        <v>14</v>
      </c>
    </row>
    <row r="44" spans="1:14" x14ac:dyDescent="0.2">
      <c r="E44" s="74"/>
    </row>
    <row r="45" spans="1:14" x14ac:dyDescent="0.2">
      <c r="I45" s="75"/>
    </row>
  </sheetData>
  <autoFilter ref="A1:N22" xr:uid="{00000000-0001-0000-0000-000000000000}">
    <filterColumn colId="10" showButton="0"/>
    <filterColumn colId="11" showButton="0"/>
    <filterColumn colId="12" showButton="0"/>
  </autoFilter>
  <mergeCells count="1">
    <mergeCell ref="K1:N1"/>
  </mergeCells>
  <phoneticPr fontId="0" type="noConversion"/>
  <pageMargins left="0.55118110236220474" right="0.55118110236220474" top="1.3779527559055118" bottom="0.98425196850393704" header="0.51181102362204722" footer="0.70866141732283472"/>
  <pageSetup paperSize="9" scale="77" orientation="landscape" r:id="rId1"/>
  <headerFooter alignWithMargins="0">
    <oddFooter>&amp;L&amp;F&amp;C&amp;P&amp;R&amp;D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579D-4C15-4F01-B5FF-022B828113BD}">
  <dimension ref="A1:D31"/>
  <sheetViews>
    <sheetView zoomScaleNormal="100" workbookViewId="0">
      <selection activeCell="I6" sqref="I6"/>
    </sheetView>
  </sheetViews>
  <sheetFormatPr defaultRowHeight="12.75" x14ac:dyDescent="0.2"/>
  <cols>
    <col min="1" max="1" width="39.42578125" customWidth="1"/>
    <col min="2" max="2" width="31.5703125" customWidth="1"/>
    <col min="3" max="3" width="18.28515625" bestFit="1" customWidth="1"/>
    <col min="4" max="4" width="16.28515625" customWidth="1"/>
  </cols>
  <sheetData>
    <row r="1" spans="1:4" ht="23.25" x14ac:dyDescent="0.35">
      <c r="A1" s="80" t="s">
        <v>74</v>
      </c>
      <c r="B1" s="80"/>
      <c r="C1" s="80"/>
      <c r="D1" s="80"/>
    </row>
    <row r="2" spans="1:4" ht="15.75" thickBot="1" x14ac:dyDescent="0.3">
      <c r="A2" s="37" t="s">
        <v>75</v>
      </c>
      <c r="B2" s="38" t="s">
        <v>76</v>
      </c>
      <c r="C2" s="39" t="s">
        <v>77</v>
      </c>
      <c r="D2" s="40" t="s">
        <v>78</v>
      </c>
    </row>
    <row r="3" spans="1:4" ht="26.25" thickBot="1" x14ac:dyDescent="0.25">
      <c r="A3" s="41" t="s">
        <v>79</v>
      </c>
      <c r="B3" s="42" t="s">
        <v>80</v>
      </c>
      <c r="C3" s="43" t="s">
        <v>81</v>
      </c>
      <c r="D3" s="44" t="s">
        <v>81</v>
      </c>
    </row>
    <row r="4" spans="1:4" ht="13.5" thickBot="1" x14ac:dyDescent="0.25">
      <c r="A4" s="41" t="s">
        <v>82</v>
      </c>
      <c r="B4" s="42" t="s">
        <v>83</v>
      </c>
      <c r="C4" s="43" t="s">
        <v>81</v>
      </c>
      <c r="D4" s="44" t="s">
        <v>81</v>
      </c>
    </row>
    <row r="5" spans="1:4" x14ac:dyDescent="0.2">
      <c r="A5" s="45" t="s">
        <v>84</v>
      </c>
      <c r="B5" s="46" t="s">
        <v>85</v>
      </c>
      <c r="C5" s="47" t="s">
        <v>81</v>
      </c>
      <c r="D5" s="48" t="s">
        <v>81</v>
      </c>
    </row>
    <row r="6" spans="1:4" x14ac:dyDescent="0.2">
      <c r="A6" s="49" t="s">
        <v>86</v>
      </c>
      <c r="B6" s="49"/>
    </row>
    <row r="7" spans="1:4" x14ac:dyDescent="0.2">
      <c r="A7" s="50"/>
      <c r="B7" s="50"/>
    </row>
    <row r="8" spans="1:4" ht="23.25" x14ac:dyDescent="0.35">
      <c r="A8" s="80" t="s">
        <v>87</v>
      </c>
      <c r="B8" s="80"/>
      <c r="C8" s="80"/>
      <c r="D8" s="80"/>
    </row>
    <row r="9" spans="1:4" ht="15.75" thickBot="1" x14ac:dyDescent="0.3">
      <c r="A9" s="37" t="s">
        <v>75</v>
      </c>
      <c r="B9" s="38" t="s">
        <v>76</v>
      </c>
      <c r="C9" s="39" t="s">
        <v>88</v>
      </c>
      <c r="D9" s="40" t="s">
        <v>78</v>
      </c>
    </row>
    <row r="10" spans="1:4" ht="13.5" thickBot="1" x14ac:dyDescent="0.25">
      <c r="A10" s="41" t="s">
        <v>89</v>
      </c>
      <c r="B10" s="42" t="s">
        <v>83</v>
      </c>
      <c r="C10" s="43">
        <v>1000</v>
      </c>
      <c r="D10" s="51">
        <v>40179</v>
      </c>
    </row>
    <row r="11" spans="1:4" ht="13.5" thickBot="1" x14ac:dyDescent="0.25">
      <c r="A11" s="41" t="s">
        <v>90</v>
      </c>
      <c r="B11" s="42" t="s">
        <v>83</v>
      </c>
      <c r="C11" s="43">
        <v>270</v>
      </c>
      <c r="D11" s="51">
        <v>44927</v>
      </c>
    </row>
    <row r="12" spans="1:4" ht="26.25" thickBot="1" x14ac:dyDescent="0.25">
      <c r="A12" s="41" t="s">
        <v>91</v>
      </c>
      <c r="B12" s="42" t="s">
        <v>83</v>
      </c>
      <c r="C12" s="43">
        <v>36713.339999999997</v>
      </c>
      <c r="D12" s="51">
        <v>45322</v>
      </c>
    </row>
    <row r="13" spans="1:4" ht="26.25" thickBot="1" x14ac:dyDescent="0.25">
      <c r="A13" s="41" t="s">
        <v>92</v>
      </c>
      <c r="B13" s="42" t="s">
        <v>93</v>
      </c>
      <c r="C13" s="43">
        <v>5355</v>
      </c>
      <c r="D13" s="51">
        <v>44726</v>
      </c>
    </row>
    <row r="14" spans="1:4" ht="13.5" thickBot="1" x14ac:dyDescent="0.25">
      <c r="A14" s="41" t="s">
        <v>94</v>
      </c>
      <c r="B14" s="42" t="s">
        <v>93</v>
      </c>
      <c r="C14" s="43">
        <v>300</v>
      </c>
      <c r="D14" s="51">
        <v>44816</v>
      </c>
    </row>
    <row r="15" spans="1:4" ht="13.5" thickBot="1" x14ac:dyDescent="0.25">
      <c r="A15" s="41" t="s">
        <v>95</v>
      </c>
      <c r="B15" s="42" t="s">
        <v>93</v>
      </c>
      <c r="C15" s="43">
        <v>720</v>
      </c>
      <c r="D15" s="51">
        <v>40909</v>
      </c>
    </row>
    <row r="16" spans="1:4" ht="13.5" thickBot="1" x14ac:dyDescent="0.25">
      <c r="A16" s="41" t="s">
        <v>96</v>
      </c>
      <c r="B16" s="42" t="s">
        <v>93</v>
      </c>
      <c r="C16" s="43">
        <v>150</v>
      </c>
      <c r="D16" s="51">
        <v>43202</v>
      </c>
    </row>
    <row r="17" spans="1:4" ht="13.5" thickBot="1" x14ac:dyDescent="0.25">
      <c r="A17" s="41" t="s">
        <v>97</v>
      </c>
      <c r="B17" s="42" t="s">
        <v>93</v>
      </c>
      <c r="C17" s="43">
        <v>168</v>
      </c>
      <c r="D17" s="51">
        <v>42005</v>
      </c>
    </row>
    <row r="18" spans="1:4" ht="13.5" thickBot="1" x14ac:dyDescent="0.25">
      <c r="A18" s="41" t="s">
        <v>98</v>
      </c>
      <c r="B18" s="42" t="s">
        <v>93</v>
      </c>
      <c r="C18" s="43">
        <v>90</v>
      </c>
      <c r="D18" s="51">
        <v>44481</v>
      </c>
    </row>
    <row r="19" spans="1:4" ht="30.75" thickBot="1" x14ac:dyDescent="0.25">
      <c r="A19" s="52" t="s">
        <v>99</v>
      </c>
      <c r="B19" s="42" t="s">
        <v>100</v>
      </c>
      <c r="C19" s="43">
        <v>499</v>
      </c>
      <c r="D19" s="51">
        <v>45279</v>
      </c>
    </row>
    <row r="20" spans="1:4" ht="15.75" thickBot="1" x14ac:dyDescent="0.25">
      <c r="A20" s="52" t="s">
        <v>101</v>
      </c>
      <c r="B20" s="42" t="s">
        <v>100</v>
      </c>
      <c r="C20" s="43">
        <v>5989.5</v>
      </c>
      <c r="D20" s="51">
        <v>44768</v>
      </c>
    </row>
    <row r="21" spans="1:4" ht="15.75" thickBot="1" x14ac:dyDescent="0.25">
      <c r="A21" s="52" t="s">
        <v>102</v>
      </c>
      <c r="B21" s="42" t="s">
        <v>100</v>
      </c>
      <c r="C21" s="43">
        <v>16437.849999999999</v>
      </c>
      <c r="D21" s="51">
        <v>44753</v>
      </c>
    </row>
    <row r="22" spans="1:4" ht="15.75" thickBot="1" x14ac:dyDescent="0.25">
      <c r="A22" s="52" t="s">
        <v>103</v>
      </c>
      <c r="B22" s="42" t="s">
        <v>100</v>
      </c>
      <c r="C22" s="43">
        <v>40819.35</v>
      </c>
      <c r="D22" s="51">
        <v>43709</v>
      </c>
    </row>
    <row r="23" spans="1:4" ht="15.75" thickBot="1" x14ac:dyDescent="0.25">
      <c r="A23" s="52" t="s">
        <v>104</v>
      </c>
      <c r="B23" s="42" t="s">
        <v>100</v>
      </c>
      <c r="C23" s="43">
        <f>510*1.21</f>
        <v>617.1</v>
      </c>
      <c r="D23" s="51">
        <v>43983</v>
      </c>
    </row>
    <row r="24" spans="1:4" ht="15.75" thickBot="1" x14ac:dyDescent="0.25">
      <c r="A24" s="52" t="s">
        <v>105</v>
      </c>
      <c r="B24" s="42" t="s">
        <v>100</v>
      </c>
      <c r="C24" s="43">
        <v>10200</v>
      </c>
      <c r="D24" s="51">
        <v>44105</v>
      </c>
    </row>
    <row r="25" spans="1:4" ht="15.75" thickBot="1" x14ac:dyDescent="0.25">
      <c r="A25" s="52" t="s">
        <v>106</v>
      </c>
      <c r="B25" s="42" t="s">
        <v>100</v>
      </c>
      <c r="C25" s="43">
        <v>1200</v>
      </c>
      <c r="D25" s="51">
        <v>44713</v>
      </c>
    </row>
    <row r="26" spans="1:4" ht="15.75" thickBot="1" x14ac:dyDescent="0.25">
      <c r="A26" s="52" t="s">
        <v>107</v>
      </c>
      <c r="B26" s="42" t="s">
        <v>100</v>
      </c>
      <c r="C26" s="43">
        <v>1399</v>
      </c>
      <c r="D26" s="51">
        <v>44136</v>
      </c>
    </row>
    <row r="27" spans="1:4" ht="15.75" thickBot="1" x14ac:dyDescent="0.25">
      <c r="A27" s="52" t="s">
        <v>108</v>
      </c>
      <c r="B27" s="42" t="s">
        <v>100</v>
      </c>
      <c r="C27" s="43">
        <v>977.99</v>
      </c>
      <c r="D27" s="51">
        <v>44136</v>
      </c>
    </row>
    <row r="28" spans="1:4" ht="15.75" thickBot="1" x14ac:dyDescent="0.25">
      <c r="A28" s="52" t="s">
        <v>109</v>
      </c>
      <c r="B28" s="42" t="s">
        <v>100</v>
      </c>
      <c r="C28" s="43">
        <v>483.98</v>
      </c>
      <c r="D28" s="53">
        <v>43466</v>
      </c>
    </row>
    <row r="29" spans="1:4" ht="15.75" thickBot="1" x14ac:dyDescent="0.25">
      <c r="A29" s="52" t="s">
        <v>110</v>
      </c>
      <c r="B29" s="42" t="s">
        <v>100</v>
      </c>
      <c r="C29" s="47">
        <v>2398</v>
      </c>
      <c r="D29" s="54">
        <v>44713</v>
      </c>
    </row>
    <row r="30" spans="1:4" ht="15" x14ac:dyDescent="0.2">
      <c r="A30" s="55" t="s">
        <v>111</v>
      </c>
      <c r="B30" s="56" t="s">
        <v>100</v>
      </c>
      <c r="C30" s="57">
        <v>349</v>
      </c>
      <c r="D30" s="58">
        <v>44682</v>
      </c>
    </row>
    <row r="31" spans="1:4" ht="15" x14ac:dyDescent="0.2">
      <c r="A31" s="59"/>
      <c r="B31" s="50"/>
      <c r="C31" s="60">
        <f>SUM(Tabel1[Aanschafprijs (€ incl. btw)])</f>
        <v>126137.11000000002</v>
      </c>
      <c r="D31" s="36"/>
    </row>
  </sheetData>
  <mergeCells count="2">
    <mergeCell ref="A1:D1"/>
    <mergeCell ref="A8:D8"/>
  </mergeCells>
  <pageMargins left="0.7" right="0.7" top="0.75" bottom="0.75" header="0.3" footer="0.3"/>
  <pageSetup paperSize="9" scale="84" orientation="portrait" r:id="rId1"/>
  <legacy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94BD489907145AE99729CC0ABA5E9" ma:contentTypeVersion="11" ma:contentTypeDescription="Create a new document." ma:contentTypeScope="" ma:versionID="5e425cae58dd01cfca97e91de6c4b069">
  <xsd:schema xmlns:xsd="http://www.w3.org/2001/XMLSchema" xmlns:xs="http://www.w3.org/2001/XMLSchema" xmlns:p="http://schemas.microsoft.com/office/2006/metadata/properties" xmlns:ns3="a8fda296-3420-4352-adc7-7842b3c8a280" targetNamespace="http://schemas.microsoft.com/office/2006/metadata/properties" ma:root="true" ma:fieldsID="85c948467b7b7b660b49b04afb416987" ns3:_="">
    <xsd:import namespace="a8fda296-3420-4352-adc7-7842b3c8a2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da296-3420-4352-adc7-7842b3c8a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titus xmlns="http://schemas.titus.com/TitusProperties/">
  <TitusGUID xmlns="">72ca03f3-c8c6-46a3-8fae-2c1f3d152534</TitusGUID>
  <TitusMetadata xmlns="">eyJucyI6Imh0dHA6XC9cL3d3dy50aXR1cy5jb21cL25zXC9BT04iLCJwcm9wcyI6W3sibiI6IkFvbkNsYXNzaWZpY2F0aW9uIiwidmFscyI6W3sidmFsdWUiOiJBRENfY2xhc3NfMTAwIn1dfSx7Im4iOiJBb25SZXN0cmljdGVkIiwidmFscyI6W119LHsibiI6IkFvblZpc3VhbE1hcmtpbmdzIiwidmFscyI6W119XX0=</TitusMetadata>
</titu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E390BC-C5F2-417D-8194-65C4AE3F6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fda296-3420-4352-adc7-7842b3c8a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FB7A02-1ECF-49B8-9FC6-D93593D969E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352B25-38D1-40F7-BE11-64DBE83E4F3E}">
  <ds:schemaRefs>
    <ds:schemaRef ds:uri="http://schemas.titus.com/TitusProperties/"/>
    <ds:schemaRef ds:uri=""/>
  </ds:schemaRefs>
</ds:datastoreItem>
</file>

<file path=customXml/itemProps4.xml><?xml version="1.0" encoding="utf-8"?>
<ds:datastoreItem xmlns:ds="http://schemas.openxmlformats.org/officeDocument/2006/customXml" ds:itemID="{3758A099-EA63-4591-AD3F-AEDABFB90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specificatie</vt:lpstr>
      <vt:lpstr>spec.Eggerweg 4</vt:lpstr>
      <vt:lpstr>specificatie!Afdrukbereik</vt:lpstr>
    </vt:vector>
  </TitlesOfParts>
  <Company>Aon Nederland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Aon Nederland bv</dc:creator>
  <cp:lastModifiedBy>Iris Vink</cp:lastModifiedBy>
  <cp:lastPrinted>2024-02-01T14:41:56Z</cp:lastPrinted>
  <dcterms:created xsi:type="dcterms:W3CDTF">2001-12-12T10:33:28Z</dcterms:created>
  <dcterms:modified xsi:type="dcterms:W3CDTF">2025-09-04T12:52:06Z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0x010100CB094BD489907145AE99729CC0ABA5E9</vt:lpwstr>
  </property>
  <property fmtid="{D5CDD505-2E9C-101B-9397-08002B2CF9AE}" pid="3" name="TitusGUID">
    <vt:lpwstr>72ca03f3-c8c6-46a3-8fae-2c1f3d152534</vt:lpwstr>
  </property>
  <property fmtid="{D5CDD505-2E9C-101B-9397-08002B2CF9AE}" pid="4" name="AonClassification">
    <vt:lpwstr>ADC_class_100</vt:lpwstr>
  </property>
</Properties>
</file>