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zob-my.sharepoint.com/personal/m_uijen_bizob_nl/Documents/AMaike projecten 2020/Brandverzekering Maashorst/"/>
    </mc:Choice>
  </mc:AlternateContent>
  <xr:revisionPtr revIDLastSave="1" documentId="8_{A712E3D6-5B3B-46BF-BB42-C8B3118D2038}" xr6:coauthVersionLast="47" xr6:coauthVersionMax="47" xr10:uidLastSave="{415B0D06-0C04-49B2-988B-08FC55B4B813}"/>
  <bookViews>
    <workbookView xWindow="-110" yWindow="-110" windowWidth="19420" windowHeight="10300" xr2:uid="{00000000-000D-0000-FFFF-FFFF00000000}"/>
  </bookViews>
  <sheets>
    <sheet name="specificatie" sheetId="1" r:id="rId1"/>
    <sheet name="Blad1" sheetId="2" r:id="rId2"/>
  </sheets>
  <externalReferences>
    <externalReference r:id="rId3"/>
  </externalReferences>
  <definedNames>
    <definedName name="_xlnm._FilterDatabase" localSheetId="0" hidden="1">specificatie!$A$1:$W$129</definedName>
    <definedName name="_xlnm.Print_Area" localSheetId="0">specificatie!$A$1:$N$129</definedName>
    <definedName name="_xlnm.Print_Titles" localSheetId="0">specificatie!$1:$1</definedName>
    <definedName name="ign">'[1]General Info'!$B$5</definedName>
    <definedName name="igo">'[1]General Info'!$B$6</definedName>
    <definedName name="iin">'[1]General Info'!$B$7</definedName>
    <definedName name="iio">'[1]General Info'!$B$8</definedName>
    <definedName name="premie2008">'[1]General Info'!$B$15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1" l="1"/>
  <c r="L65" i="1"/>
  <c r="L90" i="1"/>
  <c r="L66" i="1" l="1"/>
  <c r="L64" i="1"/>
  <c r="M16" i="1"/>
  <c r="N16" i="1" s="1"/>
  <c r="M29" i="1"/>
  <c r="M64" i="1"/>
  <c r="M65" i="1"/>
  <c r="N65" i="1" s="1"/>
  <c r="M66" i="1"/>
  <c r="M90" i="1"/>
  <c r="N90" i="1" s="1"/>
  <c r="K128" i="1"/>
  <c r="M128" i="1" s="1"/>
  <c r="J128" i="1"/>
  <c r="L128" i="1" s="1"/>
  <c r="N128" i="1" s="1"/>
  <c r="K116" i="1"/>
  <c r="M116" i="1" s="1"/>
  <c r="J116" i="1"/>
  <c r="L116" i="1" s="1"/>
  <c r="K99" i="1"/>
  <c r="M99" i="1" s="1"/>
  <c r="J99" i="1"/>
  <c r="K87" i="1"/>
  <c r="M87" i="1" s="1"/>
  <c r="J87" i="1"/>
  <c r="L87" i="1" s="1"/>
  <c r="N87" i="1" s="1"/>
  <c r="K38" i="1"/>
  <c r="M38" i="1" s="1"/>
  <c r="J38" i="1"/>
  <c r="L38" i="1" s="1"/>
  <c r="N38" i="1" s="1"/>
  <c r="K30" i="1"/>
  <c r="M30" i="1" s="1"/>
  <c r="J30" i="1"/>
  <c r="L30" i="1" s="1"/>
  <c r="N30" i="1" s="1"/>
  <c r="J29" i="1"/>
  <c r="L29" i="1" s="1"/>
  <c r="N29" i="1" s="1"/>
  <c r="K21" i="1"/>
  <c r="M21" i="1" s="1"/>
  <c r="J21" i="1"/>
  <c r="L21" i="1" s="1"/>
  <c r="K10" i="1"/>
  <c r="M10" i="1" s="1"/>
  <c r="J10" i="1"/>
  <c r="L10" i="1" s="1"/>
  <c r="K9" i="1"/>
  <c r="M9" i="1" s="1"/>
  <c r="J9" i="1"/>
  <c r="L9" i="1" s="1"/>
  <c r="N9" i="1" s="1"/>
  <c r="N21" i="1" l="1"/>
  <c r="N116" i="1"/>
  <c r="N10" i="1"/>
  <c r="N64" i="1"/>
  <c r="N66" i="1"/>
  <c r="L99" i="1"/>
  <c r="N99" i="1" s="1"/>
  <c r="J112" i="1" l="1"/>
  <c r="L112" i="1" s="1"/>
  <c r="K98" i="1"/>
  <c r="M98" i="1" s="1"/>
  <c r="K112" i="1"/>
  <c r="M112" i="1" s="1"/>
  <c r="K7" i="1"/>
  <c r="M7" i="1" s="1"/>
  <c r="J7" i="1"/>
  <c r="L7" i="1" s="1"/>
  <c r="K11" i="1"/>
  <c r="M11" i="1" s="1"/>
  <c r="J11" i="1"/>
  <c r="L11" i="1" s="1"/>
  <c r="K27" i="1"/>
  <c r="M27" i="1" s="1"/>
  <c r="J27" i="1"/>
  <c r="L27" i="1" s="1"/>
  <c r="K48" i="1"/>
  <c r="M48" i="1" s="1"/>
  <c r="J48" i="1"/>
  <c r="L48" i="1" s="1"/>
  <c r="K49" i="1"/>
  <c r="M49" i="1" s="1"/>
  <c r="J49" i="1"/>
  <c r="L49" i="1" s="1"/>
  <c r="N49" i="1" s="1"/>
  <c r="K83" i="1"/>
  <c r="M83" i="1" s="1"/>
  <c r="J83" i="1"/>
  <c r="L83" i="1" s="1"/>
  <c r="K118" i="1"/>
  <c r="M118" i="1" s="1"/>
  <c r="J118" i="1"/>
  <c r="L118" i="1" s="1"/>
  <c r="K121" i="1"/>
  <c r="M121" i="1" s="1"/>
  <c r="J121" i="1"/>
  <c r="L121" i="1" s="1"/>
  <c r="N121" i="1" s="1"/>
  <c r="J98" i="1"/>
  <c r="L98" i="1" s="1"/>
  <c r="N98" i="1" s="1"/>
  <c r="N48" i="1" l="1"/>
  <c r="N7" i="1"/>
  <c r="N83" i="1"/>
  <c r="N118" i="1"/>
  <c r="N11" i="1"/>
  <c r="N27" i="1"/>
  <c r="N112" i="1"/>
  <c r="K117" i="1"/>
  <c r="M117" i="1" s="1"/>
  <c r="J117" i="1"/>
  <c r="L117" i="1" s="1"/>
  <c r="N117" i="1" l="1"/>
  <c r="K75" i="1"/>
  <c r="M75" i="1" s="1"/>
  <c r="K54" i="1"/>
  <c r="M54" i="1" s="1"/>
  <c r="K22" i="1"/>
  <c r="M22" i="1" s="1"/>
  <c r="J75" i="1"/>
  <c r="L75" i="1" s="1"/>
  <c r="J54" i="1"/>
  <c r="L54" i="1" s="1"/>
  <c r="N54" i="1" s="1"/>
  <c r="J22" i="1"/>
  <c r="L22" i="1" s="1"/>
  <c r="N22" i="1" s="1"/>
  <c r="K6" i="1"/>
  <c r="M6" i="1" s="1"/>
  <c r="K4" i="1"/>
  <c r="M4" i="1" s="1"/>
  <c r="K5" i="1"/>
  <c r="M5" i="1" s="1"/>
  <c r="K8" i="1"/>
  <c r="M8" i="1" s="1"/>
  <c r="K12" i="1"/>
  <c r="M12" i="1" s="1"/>
  <c r="K13" i="1"/>
  <c r="M13" i="1" s="1"/>
  <c r="K14" i="1"/>
  <c r="M14" i="1" s="1"/>
  <c r="K15" i="1"/>
  <c r="M15" i="1" s="1"/>
  <c r="K17" i="1"/>
  <c r="M17" i="1" s="1"/>
  <c r="K18" i="1"/>
  <c r="M18" i="1" s="1"/>
  <c r="K19" i="1"/>
  <c r="M19" i="1" s="1"/>
  <c r="K20" i="1"/>
  <c r="M20" i="1" s="1"/>
  <c r="K23" i="1"/>
  <c r="M23" i="1" s="1"/>
  <c r="K24" i="1"/>
  <c r="M24" i="1" s="1"/>
  <c r="K25" i="1"/>
  <c r="M25" i="1" s="1"/>
  <c r="K26" i="1"/>
  <c r="M26" i="1" s="1"/>
  <c r="K28" i="1"/>
  <c r="M28" i="1" s="1"/>
  <c r="K31" i="1"/>
  <c r="M31" i="1" s="1"/>
  <c r="K32" i="1"/>
  <c r="M32" i="1" s="1"/>
  <c r="K33" i="1"/>
  <c r="M33" i="1" s="1"/>
  <c r="K34" i="1"/>
  <c r="M34" i="1" s="1"/>
  <c r="K35" i="1"/>
  <c r="M35" i="1" s="1"/>
  <c r="K36" i="1"/>
  <c r="M36" i="1" s="1"/>
  <c r="K37" i="1"/>
  <c r="M37" i="1" s="1"/>
  <c r="K39" i="1"/>
  <c r="M39" i="1" s="1"/>
  <c r="K40" i="1"/>
  <c r="M40" i="1" s="1"/>
  <c r="K41" i="1"/>
  <c r="M41" i="1" s="1"/>
  <c r="K42" i="1"/>
  <c r="M42" i="1" s="1"/>
  <c r="K43" i="1"/>
  <c r="M43" i="1" s="1"/>
  <c r="M44" i="1"/>
  <c r="K46" i="1"/>
  <c r="M46" i="1" s="1"/>
  <c r="K47" i="1"/>
  <c r="M47" i="1" s="1"/>
  <c r="K50" i="1"/>
  <c r="M50" i="1" s="1"/>
  <c r="K52" i="1"/>
  <c r="M52" i="1" s="1"/>
  <c r="K53" i="1"/>
  <c r="M53" i="1" s="1"/>
  <c r="K55" i="1"/>
  <c r="M55" i="1" s="1"/>
  <c r="K56" i="1"/>
  <c r="M56" i="1" s="1"/>
  <c r="K57" i="1"/>
  <c r="M57" i="1" s="1"/>
  <c r="K58" i="1"/>
  <c r="M58" i="1" s="1"/>
  <c r="K59" i="1"/>
  <c r="M59" i="1" s="1"/>
  <c r="K60" i="1"/>
  <c r="M60" i="1" s="1"/>
  <c r="K61" i="1"/>
  <c r="M61" i="1" s="1"/>
  <c r="K62" i="1"/>
  <c r="M62" i="1" s="1"/>
  <c r="K63" i="1"/>
  <c r="M63" i="1" s="1"/>
  <c r="K67" i="1"/>
  <c r="M67" i="1" s="1"/>
  <c r="K68" i="1"/>
  <c r="M68" i="1" s="1"/>
  <c r="K69" i="1"/>
  <c r="M69" i="1" s="1"/>
  <c r="K70" i="1"/>
  <c r="M70" i="1" s="1"/>
  <c r="K71" i="1"/>
  <c r="M71" i="1" s="1"/>
  <c r="K72" i="1"/>
  <c r="M72" i="1" s="1"/>
  <c r="K73" i="1"/>
  <c r="M73" i="1" s="1"/>
  <c r="K74" i="1"/>
  <c r="M74" i="1" s="1"/>
  <c r="K76" i="1"/>
  <c r="M76" i="1" s="1"/>
  <c r="K77" i="1"/>
  <c r="M77" i="1" s="1"/>
  <c r="K78" i="1"/>
  <c r="M78" i="1" s="1"/>
  <c r="K79" i="1"/>
  <c r="M79" i="1" s="1"/>
  <c r="K80" i="1"/>
  <c r="M80" i="1" s="1"/>
  <c r="K81" i="1"/>
  <c r="M81" i="1" s="1"/>
  <c r="K82" i="1"/>
  <c r="M82" i="1" s="1"/>
  <c r="K84" i="1"/>
  <c r="M84" i="1" s="1"/>
  <c r="K3" i="1"/>
  <c r="M3" i="1" s="1"/>
  <c r="K85" i="1"/>
  <c r="M85" i="1" s="1"/>
  <c r="K86" i="1"/>
  <c r="M86" i="1" s="1"/>
  <c r="K88" i="1"/>
  <c r="M88" i="1" s="1"/>
  <c r="K89" i="1"/>
  <c r="M89" i="1" s="1"/>
  <c r="K91" i="1"/>
  <c r="M91" i="1" s="1"/>
  <c r="K92" i="1"/>
  <c r="M92" i="1" s="1"/>
  <c r="K94" i="1"/>
  <c r="M94" i="1" s="1"/>
  <c r="K95" i="1"/>
  <c r="M95" i="1" s="1"/>
  <c r="K96" i="1"/>
  <c r="M96" i="1" s="1"/>
  <c r="K97" i="1"/>
  <c r="M97" i="1" s="1"/>
  <c r="K100" i="1"/>
  <c r="M100" i="1" s="1"/>
  <c r="K101" i="1"/>
  <c r="M101" i="1" s="1"/>
  <c r="K102" i="1"/>
  <c r="M102" i="1" s="1"/>
  <c r="K103" i="1"/>
  <c r="M103" i="1" s="1"/>
  <c r="K104" i="1"/>
  <c r="M104" i="1" s="1"/>
  <c r="K105" i="1"/>
  <c r="M105" i="1" s="1"/>
  <c r="K106" i="1"/>
  <c r="M106" i="1" s="1"/>
  <c r="K107" i="1"/>
  <c r="M107" i="1" s="1"/>
  <c r="K108" i="1"/>
  <c r="M108" i="1" s="1"/>
  <c r="K109" i="1"/>
  <c r="M109" i="1" s="1"/>
  <c r="K110" i="1"/>
  <c r="M110" i="1" s="1"/>
  <c r="K111" i="1"/>
  <c r="M111" i="1" s="1"/>
  <c r="K113" i="1"/>
  <c r="M113" i="1" s="1"/>
  <c r="K114" i="1"/>
  <c r="M114" i="1" s="1"/>
  <c r="K115" i="1"/>
  <c r="M115" i="1" s="1"/>
  <c r="K119" i="1"/>
  <c r="M119" i="1" s="1"/>
  <c r="K120" i="1"/>
  <c r="M120" i="1" s="1"/>
  <c r="K122" i="1"/>
  <c r="M122" i="1" s="1"/>
  <c r="K123" i="1"/>
  <c r="M123" i="1" s="1"/>
  <c r="K124" i="1"/>
  <c r="M124" i="1" s="1"/>
  <c r="K125" i="1"/>
  <c r="M125" i="1" s="1"/>
  <c r="K126" i="1"/>
  <c r="M126" i="1" s="1"/>
  <c r="K127" i="1"/>
  <c r="M127" i="1" s="1"/>
  <c r="K2" i="1"/>
  <c r="M2" i="1" s="1"/>
  <c r="M129" i="1" l="1"/>
  <c r="N75" i="1"/>
  <c r="K129" i="1"/>
  <c r="J6" i="1"/>
  <c r="J4" i="1"/>
  <c r="J5" i="1"/>
  <c r="J8" i="1"/>
  <c r="J12" i="1"/>
  <c r="J13" i="1"/>
  <c r="J14" i="1"/>
  <c r="J15" i="1"/>
  <c r="J17" i="1"/>
  <c r="J18" i="1"/>
  <c r="J19" i="1"/>
  <c r="J20" i="1"/>
  <c r="J23" i="1"/>
  <c r="J24" i="1"/>
  <c r="J25" i="1"/>
  <c r="J26" i="1"/>
  <c r="J28" i="1"/>
  <c r="J31" i="1"/>
  <c r="J32" i="1"/>
  <c r="J33" i="1"/>
  <c r="J34" i="1"/>
  <c r="J35" i="1"/>
  <c r="J36" i="1"/>
  <c r="J37" i="1"/>
  <c r="J39" i="1"/>
  <c r="J40" i="1"/>
  <c r="J41" i="1"/>
  <c r="J42" i="1"/>
  <c r="J43" i="1"/>
  <c r="J44" i="1"/>
  <c r="J46" i="1"/>
  <c r="J47" i="1"/>
  <c r="J50" i="1"/>
  <c r="J52" i="1"/>
  <c r="J53" i="1"/>
  <c r="J55" i="1"/>
  <c r="J56" i="1"/>
  <c r="J57" i="1"/>
  <c r="J58" i="1"/>
  <c r="J59" i="1"/>
  <c r="J60" i="1"/>
  <c r="J61" i="1"/>
  <c r="J62" i="1"/>
  <c r="J63" i="1"/>
  <c r="J67" i="1"/>
  <c r="J68" i="1"/>
  <c r="J69" i="1"/>
  <c r="J70" i="1"/>
  <c r="J71" i="1"/>
  <c r="J72" i="1"/>
  <c r="J73" i="1"/>
  <c r="J74" i="1"/>
  <c r="J76" i="1"/>
  <c r="J77" i="1"/>
  <c r="J78" i="1"/>
  <c r="J79" i="1"/>
  <c r="J80" i="1"/>
  <c r="J81" i="1"/>
  <c r="J82" i="1"/>
  <c r="J84" i="1"/>
  <c r="J3" i="1"/>
  <c r="J85" i="1"/>
  <c r="J86" i="1"/>
  <c r="J88" i="1"/>
  <c r="J89" i="1"/>
  <c r="J91" i="1"/>
  <c r="J92" i="1"/>
  <c r="J94" i="1"/>
  <c r="J96" i="1"/>
  <c r="J97" i="1"/>
  <c r="J100" i="1"/>
  <c r="J101" i="1"/>
  <c r="J102" i="1"/>
  <c r="J103" i="1"/>
  <c r="J105" i="1"/>
  <c r="J106" i="1"/>
  <c r="J107" i="1"/>
  <c r="J108" i="1"/>
  <c r="J109" i="1"/>
  <c r="J110" i="1"/>
  <c r="J111" i="1"/>
  <c r="J113" i="1"/>
  <c r="J114" i="1"/>
  <c r="J115" i="1"/>
  <c r="J123" i="1"/>
  <c r="J124" i="1"/>
  <c r="J125" i="1"/>
  <c r="J127" i="1"/>
  <c r="J119" i="1"/>
  <c r="J95" i="1"/>
  <c r="J104" i="1"/>
  <c r="J122" i="1"/>
  <c r="J126" i="1"/>
  <c r="J120" i="1"/>
  <c r="J2" i="1"/>
  <c r="L2" i="1" s="1"/>
  <c r="N2" i="1" l="1"/>
  <c r="L95" i="1"/>
  <c r="N95" i="1" s="1"/>
  <c r="L41" i="1"/>
  <c r="N41" i="1" s="1"/>
  <c r="L119" i="1"/>
  <c r="N119" i="1" s="1"/>
  <c r="L60" i="1"/>
  <c r="N60" i="1" s="1"/>
  <c r="L127" i="1"/>
  <c r="N127" i="1" s="1"/>
  <c r="L88" i="1"/>
  <c r="N88" i="1" s="1"/>
  <c r="L79" i="1"/>
  <c r="N79" i="1" s="1"/>
  <c r="L70" i="1"/>
  <c r="N70" i="1" s="1"/>
  <c r="L59" i="1"/>
  <c r="N59" i="1" s="1"/>
  <c r="L47" i="1"/>
  <c r="N47" i="1" s="1"/>
  <c r="L39" i="1"/>
  <c r="N39" i="1" s="1"/>
  <c r="L28" i="1"/>
  <c r="N28" i="1" s="1"/>
  <c r="L17" i="1"/>
  <c r="N17" i="1" s="1"/>
  <c r="L6" i="1"/>
  <c r="N6" i="1" s="1"/>
  <c r="L72" i="1"/>
  <c r="N72" i="1" s="1"/>
  <c r="L5" i="1"/>
  <c r="N5" i="1" s="1"/>
  <c r="L71" i="1"/>
  <c r="N71" i="1" s="1"/>
  <c r="L50" i="1"/>
  <c r="N50" i="1" s="1"/>
  <c r="L109" i="1"/>
  <c r="N109" i="1" s="1"/>
  <c r="L69" i="1"/>
  <c r="N69" i="1" s="1"/>
  <c r="L58" i="1"/>
  <c r="N58" i="1" s="1"/>
  <c r="L46" i="1"/>
  <c r="N46" i="1" s="1"/>
  <c r="L37" i="1"/>
  <c r="N37" i="1" s="1"/>
  <c r="L26" i="1"/>
  <c r="N26" i="1" s="1"/>
  <c r="L15" i="1"/>
  <c r="N15" i="1" s="1"/>
  <c r="L113" i="1"/>
  <c r="N113" i="1" s="1"/>
  <c r="L19" i="1"/>
  <c r="N19" i="1" s="1"/>
  <c r="L102" i="1"/>
  <c r="N102" i="1" s="1"/>
  <c r="L4" i="1"/>
  <c r="N4" i="1" s="1"/>
  <c r="L125" i="1"/>
  <c r="N125" i="1" s="1"/>
  <c r="L120" i="1"/>
  <c r="N120" i="1" s="1"/>
  <c r="L85" i="1"/>
  <c r="N85" i="1" s="1"/>
  <c r="L77" i="1"/>
  <c r="N77" i="1" s="1"/>
  <c r="L68" i="1"/>
  <c r="N68" i="1" s="1"/>
  <c r="L57" i="1"/>
  <c r="N57" i="1" s="1"/>
  <c r="L44" i="1"/>
  <c r="N44" i="1" s="1"/>
  <c r="L36" i="1"/>
  <c r="N36" i="1" s="1"/>
  <c r="L25" i="1"/>
  <c r="N25" i="1" s="1"/>
  <c r="L14" i="1"/>
  <c r="N14" i="1" s="1"/>
  <c r="L91" i="1"/>
  <c r="N91" i="1" s="1"/>
  <c r="L52" i="1"/>
  <c r="N52" i="1" s="1"/>
  <c r="L111" i="1"/>
  <c r="N111" i="1" s="1"/>
  <c r="L18" i="1"/>
  <c r="N18" i="1" s="1"/>
  <c r="L86" i="1"/>
  <c r="N86" i="1" s="1"/>
  <c r="L108" i="1"/>
  <c r="N108" i="1" s="1"/>
  <c r="L123" i="1"/>
  <c r="N123" i="1" s="1"/>
  <c r="L107" i="1"/>
  <c r="N107" i="1" s="1"/>
  <c r="L96" i="1"/>
  <c r="N96" i="1" s="1"/>
  <c r="L3" i="1"/>
  <c r="L76" i="1"/>
  <c r="N76" i="1" s="1"/>
  <c r="L67" i="1"/>
  <c r="N67" i="1" s="1"/>
  <c r="L56" i="1"/>
  <c r="N56" i="1" s="1"/>
  <c r="L35" i="1"/>
  <c r="N35" i="1" s="1"/>
  <c r="L24" i="1"/>
  <c r="N24" i="1" s="1"/>
  <c r="L13" i="1"/>
  <c r="N13" i="1" s="1"/>
  <c r="L81" i="1"/>
  <c r="N81" i="1" s="1"/>
  <c r="L61" i="1"/>
  <c r="N61" i="1" s="1"/>
  <c r="L80" i="1"/>
  <c r="N80" i="1" s="1"/>
  <c r="L31" i="1"/>
  <c r="N31" i="1" s="1"/>
  <c r="L101" i="1"/>
  <c r="N101" i="1" s="1"/>
  <c r="L78" i="1"/>
  <c r="N78" i="1" s="1"/>
  <c r="L97" i="1"/>
  <c r="N97" i="1" s="1"/>
  <c r="L122" i="1"/>
  <c r="N122" i="1" s="1"/>
  <c r="L115" i="1"/>
  <c r="N115" i="1" s="1"/>
  <c r="L106" i="1"/>
  <c r="N106" i="1" s="1"/>
  <c r="L94" i="1"/>
  <c r="N94" i="1" s="1"/>
  <c r="L84" i="1"/>
  <c r="N84" i="1" s="1"/>
  <c r="L74" i="1"/>
  <c r="N74" i="1" s="1"/>
  <c r="L63" i="1"/>
  <c r="N63" i="1" s="1"/>
  <c r="L55" i="1"/>
  <c r="N55" i="1" s="1"/>
  <c r="L43" i="1"/>
  <c r="N43" i="1" s="1"/>
  <c r="L34" i="1"/>
  <c r="N34" i="1" s="1"/>
  <c r="L23" i="1"/>
  <c r="N23" i="1" s="1"/>
  <c r="L12" i="1"/>
  <c r="N12" i="1" s="1"/>
  <c r="L103" i="1"/>
  <c r="N103" i="1" s="1"/>
  <c r="L32" i="1"/>
  <c r="N32" i="1" s="1"/>
  <c r="L89" i="1"/>
  <c r="N89" i="1" s="1"/>
  <c r="L40" i="1"/>
  <c r="N40" i="1" s="1"/>
  <c r="L110" i="1"/>
  <c r="N110" i="1" s="1"/>
  <c r="L100" i="1"/>
  <c r="N100" i="1" s="1"/>
  <c r="L124" i="1"/>
  <c r="N124" i="1" s="1"/>
  <c r="L126" i="1"/>
  <c r="N126" i="1" s="1"/>
  <c r="L104" i="1"/>
  <c r="N104" i="1" s="1"/>
  <c r="L114" i="1"/>
  <c r="N114" i="1" s="1"/>
  <c r="L105" i="1"/>
  <c r="N105" i="1" s="1"/>
  <c r="L92" i="1"/>
  <c r="N92" i="1" s="1"/>
  <c r="L82" i="1"/>
  <c r="N82" i="1" s="1"/>
  <c r="L73" i="1"/>
  <c r="N73" i="1" s="1"/>
  <c r="L62" i="1"/>
  <c r="N62" i="1" s="1"/>
  <c r="L53" i="1"/>
  <c r="N53" i="1" s="1"/>
  <c r="L42" i="1"/>
  <c r="N42" i="1" s="1"/>
  <c r="L33" i="1"/>
  <c r="N33" i="1" s="1"/>
  <c r="L20" i="1"/>
  <c r="N20" i="1" s="1"/>
  <c r="L8" i="1"/>
  <c r="N8" i="1" s="1"/>
  <c r="J129" i="1"/>
  <c r="N3" i="1" l="1"/>
  <c r="N129" i="1" s="1"/>
  <c r="L1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Linde Sliedrecht</author>
    <author>Petra Cornelisse</author>
    <author>tc={C2659689-69AF-45C8-B0D9-DC6155F06D56}</author>
    <author>tc={368E5586-BD72-432B-B19B-B61C360E23A6}</author>
    <author>tc={829598AD-D18C-48E7-8DF2-CB70F22DE5A3}</author>
  </authors>
  <commentList>
    <comment ref="E7" authorId="0" shapeId="0" xr:uid="{0EE92A85-203E-463D-AAD8-6537679613D0}">
      <text>
        <r>
          <rPr>
            <b/>
            <sz val="9"/>
            <color indexed="81"/>
            <rFont val="Tahoma"/>
            <family val="2"/>
          </rPr>
          <t>Linde Sliedrecht:</t>
        </r>
        <r>
          <rPr>
            <sz val="9"/>
            <color indexed="81"/>
            <rFont val="Tahoma"/>
            <family val="2"/>
          </rPr>
          <t xml:space="preserve">
deze unit is niet meegenomen in de taxatieronde. Conform afspraak.
</t>
        </r>
      </text>
    </comment>
    <comment ref="F22" authorId="1" shapeId="0" xr:uid="{C28618FF-2335-4B79-826F-E9B3EA5BEA22}">
      <text>
        <r>
          <rPr>
            <sz val="9"/>
            <color indexed="81"/>
            <rFont val="Tahoma"/>
            <family val="2"/>
          </rPr>
          <t>getaxeerd door Thorbecke, exclusief fundering</t>
        </r>
      </text>
    </comment>
    <comment ref="F45" authorId="1" shapeId="0" xr:uid="{FBC1C277-08AD-4425-B495-46EDE3F68C56}">
      <text>
        <r>
          <rPr>
            <sz val="9"/>
            <color indexed="81"/>
            <rFont val="Tahoma"/>
            <family val="2"/>
          </rPr>
          <t>taxatierapport van VvE Bronkhorstsing 5-11 d.d. 20-02-2019, rapportnummer 00242421001 van Troostwijk</t>
        </r>
      </text>
    </comment>
    <comment ref="J45" authorId="1" shapeId="0" xr:uid="{35D94D66-CD8C-43C0-B423-B1B002A66501}">
      <text>
        <r>
          <rPr>
            <sz val="9"/>
            <color indexed="81"/>
            <rFont val="Tahoma"/>
            <family val="2"/>
          </rPr>
          <t>geïndexeerd van februari 2019 naar januari 2024</t>
        </r>
      </text>
    </comment>
    <comment ref="F48" authorId="1" shapeId="0" xr:uid="{F67C14D4-0A06-4F48-9F7B-44C9F9B83F99}">
      <text>
        <r>
          <rPr>
            <sz val="9"/>
            <color indexed="81"/>
            <rFont val="Tahoma"/>
            <family val="2"/>
          </rPr>
          <t>rapportnr 41306/21</t>
        </r>
      </text>
    </comment>
    <comment ref="G48" authorId="1" shapeId="0" xr:uid="{F0BDA791-4D6F-4F60-AAF6-97D120516F4A}">
      <text>
        <r>
          <rPr>
            <sz val="9"/>
            <color indexed="81"/>
            <rFont val="Tahoma"/>
            <family val="2"/>
          </rPr>
          <t>rapportnr 41306/21</t>
        </r>
      </text>
    </comment>
    <comment ref="F51" authorId="1" shapeId="0" xr:uid="{DB332EC4-1592-4DA8-A9BF-3B22CE34A005}">
      <text>
        <r>
          <rPr>
            <sz val="9"/>
            <color indexed="81"/>
            <rFont val="Tahoma"/>
            <family val="2"/>
          </rPr>
          <t>getaxeerd door Thorbecke, exclusief fundering</t>
        </r>
      </text>
    </comment>
    <comment ref="F54" authorId="1" shapeId="0" xr:uid="{A0410413-9263-4ED0-8CA9-B9148DED8874}">
      <text>
        <r>
          <rPr>
            <sz val="9"/>
            <color indexed="81"/>
            <rFont val="Tahoma"/>
            <family val="2"/>
          </rPr>
          <t>getaxeerd door Thorbecke, exclusief fundering</t>
        </r>
      </text>
    </comment>
    <comment ref="E59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Linde Sliedrecht:</t>
        </r>
        <r>
          <rPr>
            <sz val="9"/>
            <color indexed="81"/>
            <rFont val="Tahoma"/>
            <family val="2"/>
          </rPr>
          <t xml:space="preserve">
deze unit is niet meegenomen in de taxatieronde. Conform afspraak.
</t>
        </r>
      </text>
    </comment>
    <comment ref="F75" authorId="1" shapeId="0" xr:uid="{5C4DD8AA-1577-4F31-B423-64B2B86FC501}">
      <text>
        <r>
          <rPr>
            <sz val="9"/>
            <color indexed="81"/>
            <rFont val="Tahoma"/>
            <family val="2"/>
          </rPr>
          <t>getaxeerd door Thorbecke, exclusief fundering</t>
        </r>
      </text>
    </comment>
    <comment ref="U78" authorId="2" shapeId="0" xr:uid="{C2659689-69AF-45C8-B0D9-DC6155F06D5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Wordt  begin 2026 gesloopt</t>
      </text>
    </comment>
    <comment ref="U79" authorId="3" shapeId="0" xr:uid="{368E5586-BD72-432B-B19B-B61C360E23A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Wordt begin 2026 gesloopt</t>
      </text>
    </comment>
    <comment ref="A98" authorId="0" shapeId="0" xr:uid="{26F4EFE2-1558-45D1-BB8B-4EC59C590A38}">
      <text>
        <r>
          <rPr>
            <b/>
            <sz val="9"/>
            <color indexed="81"/>
            <rFont val="Tahoma"/>
            <family val="2"/>
          </rPr>
          <t>Linde Sliedrecht:</t>
        </r>
        <r>
          <rPr>
            <sz val="9"/>
            <color indexed="81"/>
            <rFont val="Tahoma"/>
            <family val="2"/>
          </rPr>
          <t xml:space="preserve">
betreft tijdelijke huisvesting. Als IKC Oost klaar is verhuist deze school weer terug.
</t>
        </r>
      </text>
    </comment>
    <comment ref="F112" authorId="1" shapeId="0" xr:uid="{78674D6C-964B-4053-B11F-005C894C5A9C}">
      <text>
        <r>
          <rPr>
            <sz val="9"/>
            <color indexed="81"/>
            <rFont val="Tahoma"/>
            <family val="2"/>
          </rPr>
          <t>Gloudemans 
rapportnr. 4061.13.T1d1</t>
        </r>
      </text>
    </comment>
    <comment ref="U112" authorId="4" shapeId="0" xr:uid="{829598AD-D18C-48E7-8DF2-CB70F22DE5A3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Vraag via chat aan Thijs Janssen
Beantwoorden:
    Vragen aan Huub
</t>
      </text>
    </comment>
    <comment ref="F117" authorId="1" shapeId="0" xr:uid="{99FB68A3-4F16-413C-A619-3E80DC500105}">
      <text>
        <r>
          <rPr>
            <sz val="9"/>
            <color indexed="81"/>
            <rFont val="Tahoma"/>
            <family val="2"/>
          </rPr>
          <t>getaxeerd door Thorbecke, exclusief fundering</t>
        </r>
      </text>
    </comment>
  </commentList>
</comments>
</file>

<file path=xl/sharedStrings.xml><?xml version="1.0" encoding="utf-8"?>
<sst xmlns="http://schemas.openxmlformats.org/spreadsheetml/2006/main" count="1635" uniqueCount="428">
  <si>
    <t>Adres</t>
  </si>
  <si>
    <t>Huisnummer</t>
  </si>
  <si>
    <t>Postcode</t>
  </si>
  <si>
    <t>Plaats</t>
  </si>
  <si>
    <t>Gebruik</t>
  </si>
  <si>
    <t>gebouwen
getax.d.d.</t>
  </si>
  <si>
    <t>inventaris
getax.d.d.</t>
  </si>
  <si>
    <t>Gebouwen
per 01-01-2023
indexcijfer 124,0</t>
  </si>
  <si>
    <t>Inventaris
per 01-01-2023
indexcijfer 122,3</t>
  </si>
  <si>
    <t>Gebouwen
per 01-01-2024
indexcijfer 128,4</t>
  </si>
  <si>
    <t>Inventaris
per 01-01-2024
indexcijfer 124,4</t>
  </si>
  <si>
    <t>Gebouwen
per 01-01-2025
indexcijfer 131,8</t>
  </si>
  <si>
    <t>Inventaris
per 01-01-2025
indexcijfer 128,3</t>
  </si>
  <si>
    <t>Totaal</t>
  </si>
  <si>
    <t>Asbest Ja/Nee</t>
  </si>
  <si>
    <t>BMI Ja/Nee</t>
  </si>
  <si>
    <t>IMI Ja/Nee</t>
  </si>
  <si>
    <t>Leegstand Ja/Nee</t>
  </si>
  <si>
    <t>Zonnepanelen Ja/Nee</t>
  </si>
  <si>
    <t>Scope 12 Keuring Ja/Nee</t>
  </si>
  <si>
    <t>Scope 10 Keuring Ja/Nee</t>
  </si>
  <si>
    <t>Oudedijk</t>
  </si>
  <si>
    <t>30A</t>
  </si>
  <si>
    <t>5409AC</t>
  </si>
  <si>
    <t>Odiliapeel</t>
  </si>
  <si>
    <t>6 kleedlokalen Sportpark Odiliapeel</t>
  </si>
  <si>
    <t>Sportaccommodaties</t>
  </si>
  <si>
    <t>?</t>
  </si>
  <si>
    <t>nee</t>
  </si>
  <si>
    <t>nabij 41</t>
  </si>
  <si>
    <t>5409AA</t>
  </si>
  <si>
    <t>Kiosk</t>
  </si>
  <si>
    <t>Verhuurde panden</t>
  </si>
  <si>
    <t>46</t>
  </si>
  <si>
    <t>5409AD</t>
  </si>
  <si>
    <t>Peelhonk, onderdeel van Ontmoetingsplein Terra Victa</t>
  </si>
  <si>
    <t>ja, doormelding?</t>
  </si>
  <si>
    <t>IKC Basisschool Den Dijk (10 klassen)</t>
  </si>
  <si>
    <t>Primair &amp; Voortgezet Onderwijs</t>
  </si>
  <si>
    <t>ja, geen doormelding</t>
  </si>
  <si>
    <t>55</t>
  </si>
  <si>
    <t>5409AB</t>
  </si>
  <si>
    <t>Sporthal en gemeenschapshuis</t>
  </si>
  <si>
    <t>betreft alleen inv</t>
  </si>
  <si>
    <t>81</t>
  </si>
  <si>
    <t>Slaap-badunit met sluis aan woning</t>
  </si>
  <si>
    <t>Verhuurde woonobjecten</t>
  </si>
  <si>
    <t>De Scheenen</t>
  </si>
  <si>
    <t>5375AD</t>
  </si>
  <si>
    <t>Reek</t>
  </si>
  <si>
    <t>Jeugdgebouw de Rekelhof en PSZ</t>
  </si>
  <si>
    <t>Febr. 2021</t>
  </si>
  <si>
    <t>sociale en culturele gebouwen</t>
  </si>
  <si>
    <t>scope 8 keuring uitgevoerd in 2021</t>
  </si>
  <si>
    <t>Hertenkamp</t>
  </si>
  <si>
    <t>1a</t>
  </si>
  <si>
    <t>Dierenverblijf van hout, Brouwershof</t>
  </si>
  <si>
    <t>overige</t>
  </si>
  <si>
    <t>6a</t>
  </si>
  <si>
    <t>Dierenverblijf van hout</t>
  </si>
  <si>
    <t>Mgr. Borretstraat</t>
  </si>
  <si>
    <t>5375AB</t>
  </si>
  <si>
    <t>Woonhuis - anti kraak</t>
  </si>
  <si>
    <t>Mgr. Suysstraat</t>
  </si>
  <si>
    <t>5375AG</t>
  </si>
  <si>
    <t>Basisschool  'De Kreek'L</t>
  </si>
  <si>
    <t>onderwijs</t>
  </si>
  <si>
    <t>School LZK - De Vlinder</t>
  </si>
  <si>
    <t>5375AE</t>
  </si>
  <si>
    <t>Sportaccomomatie en Kassa van het sportcomplex</t>
  </si>
  <si>
    <t>sportaccomodaties</t>
  </si>
  <si>
    <t>ja</t>
  </si>
  <si>
    <t xml:space="preserve">Sporthal </t>
  </si>
  <si>
    <t xml:space="preserve">meerdere units met oppervlakte van 271m2 uit 2018 </t>
  </si>
  <si>
    <t>Nieuw Heijtmorgen</t>
  </si>
  <si>
    <t>5375AK</t>
  </si>
  <si>
    <t>Gemeenschapshuis Het Wapen van Reek</t>
  </si>
  <si>
    <t>Bossestraat</t>
  </si>
  <si>
    <t>5374HS</t>
  </si>
  <si>
    <t>Schaijk</t>
  </si>
  <si>
    <t>Aula van een begraafplaats</t>
  </si>
  <si>
    <t>in gebr gemeente</t>
  </si>
  <si>
    <t>8B</t>
  </si>
  <si>
    <t>5374HT</t>
  </si>
  <si>
    <t>Basisschool "Den Omgang"</t>
  </si>
  <si>
    <t>6A</t>
  </si>
  <si>
    <t>Multi-functioneel centrum, Piramide</t>
  </si>
  <si>
    <t>Jongeren Ontmoetings Plaats (JOP)</t>
  </si>
  <si>
    <t>Sporthal 'De Eeght'</t>
  </si>
  <si>
    <t>01-01-23</t>
  </si>
  <si>
    <t>nvt</t>
  </si>
  <si>
    <t>5374HV</t>
  </si>
  <si>
    <t>Voetbalvereniging DAW</t>
  </si>
  <si>
    <t>De Louwstraat</t>
  </si>
  <si>
    <t>5374CG</t>
  </si>
  <si>
    <t>Multi-functioneel centrum /jeugdgebouw de Sprankel</t>
  </si>
  <si>
    <t>Netjeshof</t>
  </si>
  <si>
    <t>5374AB</t>
  </si>
  <si>
    <t xml:space="preserve">Heemkundeclub </t>
  </si>
  <si>
    <t>Past. Van Winkelstraat</t>
  </si>
  <si>
    <t>5374GB</t>
  </si>
  <si>
    <t>Raadhuis in gebruik voor opvang Oekraïners</t>
  </si>
  <si>
    <t>nee, is brandwacht aanwezig</t>
  </si>
  <si>
    <t>537GB</t>
  </si>
  <si>
    <t>Multi-funtioneel centrum Phoenix, dorpshuis, bibliotheek</t>
  </si>
  <si>
    <t>Runstraat</t>
  </si>
  <si>
    <t>59 en 59a</t>
  </si>
  <si>
    <t>Gemeentelijke werkplaats, boerderij met woning</t>
  </si>
  <si>
    <t>Opslag voor gemeentelijke werkplaats (schuur)</t>
  </si>
  <si>
    <t>sloopwaarde</t>
  </si>
  <si>
    <t>5374AC</t>
  </si>
  <si>
    <t>Basisschool (nieuwe) 'De Regenboog'</t>
  </si>
  <si>
    <t>T. Oliemeulen</t>
  </si>
  <si>
    <t>2 t/m 12</t>
  </si>
  <si>
    <t>5374HX</t>
  </si>
  <si>
    <t>Magazijn/opslagplaats voor huishoudelijk gerief en toileten</t>
  </si>
  <si>
    <t>Udensedreef</t>
  </si>
  <si>
    <t>5374RK</t>
  </si>
  <si>
    <t xml:space="preserve">Magazijn/opslagplaats e.d. voor verenigingen </t>
  </si>
  <si>
    <t>Aalstweg</t>
  </si>
  <si>
    <t>5</t>
  </si>
  <si>
    <t>5401ZR</t>
  </si>
  <si>
    <t>Uden</t>
  </si>
  <si>
    <t>Kleedlokalen en een mindervalidentoilet in clubgebouw Red Sox</t>
  </si>
  <si>
    <t>3</t>
  </si>
  <si>
    <t>Kleedlokalen Octopus</t>
  </si>
  <si>
    <t>7</t>
  </si>
  <si>
    <t>Kleedlokale, scheidsrechtersruimte, opslag en sanitaire ruimte FC de Rakt3</t>
  </si>
  <si>
    <t>Aldetiendstraat</t>
  </si>
  <si>
    <t>5402ZC</t>
  </si>
  <si>
    <t>SBO de Sterrenkijker</t>
  </si>
  <si>
    <t>21A en 21-B</t>
  </si>
  <si>
    <t xml:space="preserve">nieuwe opvanglocatie Oekrainers (was school) </t>
  </si>
  <si>
    <t>ja, met doormelding</t>
  </si>
  <si>
    <t>Artillerieweg</t>
  </si>
  <si>
    <t>1-A</t>
  </si>
  <si>
    <t>5403PB</t>
  </si>
  <si>
    <t>Sportpark Hoeven (kleedkamers en sanitair, opslagruimten en algemene ruimte)</t>
  </si>
  <si>
    <t>Beatrixhof</t>
  </si>
  <si>
    <t>470</t>
  </si>
  <si>
    <t>5401CT</t>
  </si>
  <si>
    <t>Wijkgebouw de balans</t>
  </si>
  <si>
    <t>Diverse gebouwen</t>
  </si>
  <si>
    <t>Boekelsedijk</t>
  </si>
  <si>
    <t>8</t>
  </si>
  <si>
    <t>5404NK</t>
  </si>
  <si>
    <t>Kleedlokalen Hockeyclub Uden</t>
  </si>
  <si>
    <t>Bogerdstraat</t>
  </si>
  <si>
    <t>19A</t>
  </si>
  <si>
    <t>5401ZG</t>
  </si>
  <si>
    <t>Wijkgebouw de Nieuwe Pit</t>
  </si>
  <si>
    <t>Bosveld</t>
  </si>
  <si>
    <t>5403AG</t>
  </si>
  <si>
    <t>Kindcentrum Raam, inclusief sporthal</t>
  </si>
  <si>
    <t>nvt, alleen inventaris</t>
  </si>
  <si>
    <t>nvt, alleeen inventaris</t>
  </si>
  <si>
    <t>Bronkhorstsingel</t>
  </si>
  <si>
    <t>1</t>
  </si>
  <si>
    <t>5403NA</t>
  </si>
  <si>
    <t>Aula begraafplaats</t>
  </si>
  <si>
    <t>5,7,9 en 11</t>
  </si>
  <si>
    <t xml:space="preserve">Vrijeschool De Zevenster </t>
  </si>
  <si>
    <t>01-04-25</t>
  </si>
  <si>
    <t>Burg. Buskensstraat</t>
  </si>
  <si>
    <t>5401ED</t>
  </si>
  <si>
    <t>Udens College loc. Kleinveld gebouw B</t>
  </si>
  <si>
    <t>ja, met doorrmelding</t>
  </si>
  <si>
    <t>Ereprijsstraat</t>
  </si>
  <si>
    <t>5402GA</t>
  </si>
  <si>
    <t>SO de Tandem + gymzaal Leeuweriksweg</t>
  </si>
  <si>
    <t>ja geen doormelding</t>
  </si>
  <si>
    <t xml:space="preserve">Germenzeel </t>
  </si>
  <si>
    <t>500-700-900</t>
  </si>
  <si>
    <t>5403XC</t>
  </si>
  <si>
    <t>Ontmoetingsplein Mellepark en OBS Camelot en BS de Palster</t>
  </si>
  <si>
    <t>Nov. 2021</t>
  </si>
  <si>
    <t>Gezwat</t>
  </si>
  <si>
    <t>5406CG</t>
  </si>
  <si>
    <t>Peuter- en kinderopvang 'T Rupsje en overige onderwijsdoeleinden</t>
  </si>
  <si>
    <t>Gymnastieklokaal Hoederbos</t>
  </si>
  <si>
    <t>Helmteken</t>
  </si>
  <si>
    <t>24-26</t>
  </si>
  <si>
    <t>5406DK</t>
  </si>
  <si>
    <t>Speelleer centrum de Wijde Wereld</t>
  </si>
  <si>
    <t xml:space="preserve">ja </t>
  </si>
  <si>
    <t>Heufkens</t>
  </si>
  <si>
    <t>5403LV</t>
  </si>
  <si>
    <t xml:space="preserve">Basisschool De Vlonder </t>
  </si>
  <si>
    <t>500A</t>
  </si>
  <si>
    <t>Peuter- en kinderopvang 't Vuurvliegje</t>
  </si>
  <si>
    <t>Hockeyweg</t>
  </si>
  <si>
    <t>5405NC</t>
  </si>
  <si>
    <t>Gemeentewerk/kantine/stallingsruimte/
zoutloods/laboratorium</t>
  </si>
  <si>
    <t>Hoevenseweg</t>
  </si>
  <si>
    <t>3A</t>
  </si>
  <si>
    <t>5403PA</t>
  </si>
  <si>
    <t>Hof van de Toekomst</t>
  </si>
  <si>
    <t>Hofstukken</t>
  </si>
  <si>
    <t>5403BZ</t>
  </si>
  <si>
    <t>Voormalig gymzaal bij De Springplank/Antikraak</t>
  </si>
  <si>
    <t>ja, wel toezicht vai Gaphh</t>
  </si>
  <si>
    <t>Hoogslabroekseweg</t>
  </si>
  <si>
    <t>4</t>
  </si>
  <si>
    <t>5406VP</t>
  </si>
  <si>
    <t>Woning</t>
  </si>
  <si>
    <t>Hoogzoggel</t>
  </si>
  <si>
    <t>5404LS</t>
  </si>
  <si>
    <t>Gymnastieklokaal Zoggel bij basisschool "Jan Bluijssen"</t>
  </si>
  <si>
    <t>Hooihofstraat</t>
  </si>
  <si>
    <t>9A</t>
  </si>
  <si>
    <t>5401AE</t>
  </si>
  <si>
    <t>Slaap-badunit vrijstaand bij woning</t>
  </si>
  <si>
    <t>Horgetouw</t>
  </si>
  <si>
    <t>5404MA</t>
  </si>
  <si>
    <t>IKC Vindinrijk</t>
  </si>
  <si>
    <t>Hulstheuvel</t>
  </si>
  <si>
    <t>15</t>
  </si>
  <si>
    <t>5404PR</t>
  </si>
  <si>
    <t>Scouting Jeanne d'Arc</t>
  </si>
  <si>
    <t>Kapelstraat</t>
  </si>
  <si>
    <t>5401EC</t>
  </si>
  <si>
    <t>Udens College loc. Gebouw P</t>
  </si>
  <si>
    <t>nee, wel NEN-EN 62446</t>
  </si>
  <si>
    <t>100</t>
  </si>
  <si>
    <t>Sporthal en kantine De Stigt</t>
  </si>
  <si>
    <t xml:space="preserve">Kastanjeweg </t>
  </si>
  <si>
    <t>5401JP</t>
  </si>
  <si>
    <t>PNEM-locatie kantoor en bedrijfspand</t>
  </si>
  <si>
    <t>verwerving strategisch vastgoed</t>
  </si>
  <si>
    <t>50% eigenaar gemeente Maashorst/50% eigenaar Provincie</t>
  </si>
  <si>
    <t xml:space="preserve">5401JP </t>
  </si>
  <si>
    <t>Monumentaal Winkelpand met woningen  uit 1953</t>
  </si>
  <si>
    <t>Kastanjeweg en Prior van Milstraat</t>
  </si>
  <si>
    <t>66,66a en 2a</t>
  </si>
  <si>
    <t>5401 JP</t>
  </si>
  <si>
    <t>restant Van Donzellocatie niet monumentaal</t>
  </si>
  <si>
    <t>Klarinetstraat</t>
  </si>
  <si>
    <t>5402BE</t>
  </si>
  <si>
    <t>Basisschool Speleon (19 klassen) (incl. peuterspeelzaal) en sporthal</t>
  </si>
  <si>
    <t>nvt,alleen inventaris</t>
  </si>
  <si>
    <t>Islamtische BS Bedir</t>
  </si>
  <si>
    <t>Kleinveld</t>
  </si>
  <si>
    <t>5401ZW</t>
  </si>
  <si>
    <t>Udens College loc. Gebouw T</t>
  </si>
  <si>
    <t>Lambertusstraat</t>
  </si>
  <si>
    <t>2A</t>
  </si>
  <si>
    <t>5401AC</t>
  </si>
  <si>
    <t>buurtvereniging Groeneweg</t>
  </si>
  <si>
    <t xml:space="preserve">nee </t>
  </si>
  <si>
    <t>Leeuweriksweg</t>
  </si>
  <si>
    <t>5402XA</t>
  </si>
  <si>
    <t>Toiletten/Fietsenstalling busstation</t>
  </si>
  <si>
    <t>overkapping bij bovengenoemd busstation</t>
  </si>
  <si>
    <t>Loopkantstraat</t>
  </si>
  <si>
    <t>17</t>
  </si>
  <si>
    <t>5405NB</t>
  </si>
  <si>
    <t>bedrijfsgebouw en opslagloods/opslagschuur IBN/mutlicenter en solidariteitswerkplaats</t>
  </si>
  <si>
    <t>Marinierstraat</t>
  </si>
  <si>
    <t>Units</t>
  </si>
  <si>
    <t>Markt</t>
  </si>
  <si>
    <t>145</t>
  </si>
  <si>
    <t>5401EJ</t>
  </si>
  <si>
    <t>gemeentehuis</t>
  </si>
  <si>
    <t xml:space="preserve">ja, met doormelding </t>
  </si>
  <si>
    <t>5401GN</t>
  </si>
  <si>
    <t>Raadhuis, trouwzaal</t>
  </si>
  <si>
    <t>Abri</t>
  </si>
  <si>
    <t>147</t>
  </si>
  <si>
    <t>Antikraak</t>
  </si>
  <si>
    <t>149</t>
  </si>
  <si>
    <t>Meerloseweg</t>
  </si>
  <si>
    <t>5402XH</t>
  </si>
  <si>
    <t>Kindcentrum De Kiem / BS St. Paulus</t>
  </si>
  <si>
    <t>Mondriaanplein</t>
  </si>
  <si>
    <t>14a/16/16a en 18</t>
  </si>
  <si>
    <t>5401HX</t>
  </si>
  <si>
    <t>Blbliotheek, Kunst &amp; Co</t>
  </si>
  <si>
    <t>14-B</t>
  </si>
  <si>
    <t>Openbaare bewaakte fietsenstallign</t>
  </si>
  <si>
    <t>Nieuwe Markt</t>
  </si>
  <si>
    <t>3a,3b en 3c</t>
  </si>
  <si>
    <t>5401HB</t>
  </si>
  <si>
    <t>Novadic, Stichting Udenaar de toekomst, harmonie de Eendracht en opvang Oekrainers</t>
  </si>
  <si>
    <t>Oliemolenstraat</t>
  </si>
  <si>
    <t>5402LG</t>
  </si>
  <si>
    <t>Parklaan</t>
  </si>
  <si>
    <t>5404NH</t>
  </si>
  <si>
    <t>14 kleedgebouwen Udi '10 en aanvoerdersruimte</t>
  </si>
  <si>
    <t>ja, aangesloten op PAC of brandweer sprinklerinstallatie</t>
  </si>
  <si>
    <t>Pnemstraat</t>
  </si>
  <si>
    <t>1 + 1-A</t>
  </si>
  <si>
    <t>5406XA</t>
  </si>
  <si>
    <t>Theater en kunstenaarscollectief</t>
  </si>
  <si>
    <t>3 en 5</t>
  </si>
  <si>
    <t>Dubbel woonhuis, miv 2024 monument!!</t>
  </si>
  <si>
    <t>Pres. Kennedylaan</t>
  </si>
  <si>
    <t>22B</t>
  </si>
  <si>
    <t>5402HKD</t>
  </si>
  <si>
    <t>Udens College loc. Schepenhoek</t>
  </si>
  <si>
    <t>93</t>
  </si>
  <si>
    <t>5402KB</t>
  </si>
  <si>
    <t>Wijkgebouw Witte Boerderij</t>
  </si>
  <si>
    <t>Prior van Milstraat</t>
  </si>
  <si>
    <t>Monumentaal Voormalige koek- en puddingfabriek De Slinger uit 1901</t>
  </si>
  <si>
    <t>Ruitersweg</t>
  </si>
  <si>
    <t>5406NE</t>
  </si>
  <si>
    <t>schuur, loods</t>
  </si>
  <si>
    <t>Schepenhoek</t>
  </si>
  <si>
    <t>5403GB</t>
  </si>
  <si>
    <t>Udens College, bedrijfsbureau</t>
  </si>
  <si>
    <t xml:space="preserve">? </t>
  </si>
  <si>
    <t>Sint Annastraat</t>
  </si>
  <si>
    <t>5401AN</t>
  </si>
  <si>
    <t>IKC West Uden (Integraal Kind Centrum), openbare basisschool inclusief gymzaal met kinder- en peuteropvang en buitenschoolse opvang (BSO)</t>
  </si>
  <si>
    <t>ja, met camerabewaking</t>
  </si>
  <si>
    <t>Sportlaan</t>
  </si>
  <si>
    <t>2</t>
  </si>
  <si>
    <t>5404NM</t>
  </si>
  <si>
    <t>bergingen atletiekstadion</t>
  </si>
  <si>
    <t>Standerd</t>
  </si>
  <si>
    <t>5401ZV</t>
  </si>
  <si>
    <t>Standerdmolen "Molen van Jetten"</t>
  </si>
  <si>
    <t>April 2021</t>
  </si>
  <si>
    <t>Steenovenstraat</t>
  </si>
  <si>
    <t>5402HM</t>
  </si>
  <si>
    <t xml:space="preserve">Basisschool Marimba </t>
  </si>
  <si>
    <t>Udenseweg</t>
  </si>
  <si>
    <t>4 en 6</t>
  </si>
  <si>
    <t>5405PA</t>
  </si>
  <si>
    <t>Verhuurd</t>
  </si>
  <si>
    <t>Vaaldriessenstraat</t>
  </si>
  <si>
    <t>5402HA</t>
  </si>
  <si>
    <t>tijdelijke opvanglocatie voor scholen</t>
  </si>
  <si>
    <t>Vaarzenhof</t>
  </si>
  <si>
    <t>701/703</t>
  </si>
  <si>
    <t>5403TG</t>
  </si>
  <si>
    <t>boerderij de Raamhoeve staat leeg, zijn ontwikkelingen op</t>
  </si>
  <si>
    <t>Wetstrikkel</t>
  </si>
  <si>
    <t>5404MP</t>
  </si>
  <si>
    <t>De huisartsenpost</t>
  </si>
  <si>
    <t>ja, zonder doormelding</t>
  </si>
  <si>
    <t>Wislaan</t>
  </si>
  <si>
    <t>219-221</t>
  </si>
  <si>
    <t>5406AC</t>
  </si>
  <si>
    <t>BS 't Mulderke(ook inventaris) + BS De Cirkel</t>
  </si>
  <si>
    <t>Basisschool De Cirkel (alllen inventaris zie hierboven)</t>
  </si>
  <si>
    <t>Brabantstraat</t>
  </si>
  <si>
    <t>4a-6</t>
  </si>
  <si>
    <t>5408PS</t>
  </si>
  <si>
    <t>Volkel</t>
  </si>
  <si>
    <t>Soos Plock</t>
  </si>
  <si>
    <t>Standerdmolen "De Neije Kreiter"</t>
  </si>
  <si>
    <t>Eeuwsels</t>
  </si>
  <si>
    <t>14</t>
  </si>
  <si>
    <t>5408AJ</t>
  </si>
  <si>
    <t>8 kleedlokalen Sportpark Volkel</t>
  </si>
  <si>
    <t>Hertstraat</t>
  </si>
  <si>
    <t>5408XL</t>
  </si>
  <si>
    <t>Basisschool De Vlieger, incl. rijwielstalling (inventaris inclusief Reestraat 47)</t>
  </si>
  <si>
    <t>Kloosterstraat</t>
  </si>
  <si>
    <t>10</t>
  </si>
  <si>
    <t>5408BC</t>
  </si>
  <si>
    <t>Dierenverblijf</t>
  </si>
  <si>
    <t>Reestraat</t>
  </si>
  <si>
    <t>5408XA</t>
  </si>
  <si>
    <t xml:space="preserve">Basisschool De Vlieger </t>
  </si>
  <si>
    <t>49</t>
  </si>
  <si>
    <t>Gemeenschapshuis de Schakel</t>
  </si>
  <si>
    <t>Schakelplein</t>
  </si>
  <si>
    <t>9</t>
  </si>
  <si>
    <t>5408AW</t>
  </si>
  <si>
    <t>Sporthal De Wervel + kantine</t>
  </si>
  <si>
    <t>Kiosk - Muziektent</t>
  </si>
  <si>
    <t>Wilgenstraat</t>
  </si>
  <si>
    <t>5408 RE</t>
  </si>
  <si>
    <t>Woonboerderij (sloopwaarde)</t>
  </si>
  <si>
    <t>Bosweg</t>
  </si>
  <si>
    <t>5411RT</t>
  </si>
  <si>
    <t>Zeeland</t>
  </si>
  <si>
    <t>in gebruik bij stichting jeugdbelangen</t>
  </si>
  <si>
    <t xml:space="preserve">Magazijn/opslag voor tenten, stoeen, tafels, dekens e.d. </t>
  </si>
  <si>
    <t>Kerkstraat</t>
  </si>
  <si>
    <t>5411CM</t>
  </si>
  <si>
    <t>Twee bijgebouwen bij korenmolen</t>
  </si>
  <si>
    <t>5411EA</t>
  </si>
  <si>
    <t xml:space="preserve">Gemeentehuis met carillon, gaat in gebruik genomen worden voor opvang Oekrainers (nieuwe gedeelte alleen), wordt ook nog verbouwd </t>
  </si>
  <si>
    <t>ja, doormelding</t>
  </si>
  <si>
    <t>5411BA</t>
  </si>
  <si>
    <t>Dorpshuis Zeeland</t>
  </si>
  <si>
    <t>Gemeenschapshuis, kinderdagverblijf/BSO/peuterspeelzaal (exclusief woningen) de garf</t>
  </si>
  <si>
    <t>55-57-59</t>
  </si>
  <si>
    <t>School 'De Morgenzon' kindcentrum (Vlasgaard en Wizzert)</t>
  </si>
  <si>
    <t>ja, met doormelding en camerbewaking</t>
  </si>
  <si>
    <t>Windkorenmolen "Coppensmolen"</t>
  </si>
  <si>
    <t>Febr. 2016</t>
  </si>
  <si>
    <t>Kuipersweg</t>
  </si>
  <si>
    <t>5411RC</t>
  </si>
  <si>
    <t>Woonunit</t>
  </si>
  <si>
    <t>Oude Molenstraat</t>
  </si>
  <si>
    <t>5411EJ</t>
  </si>
  <si>
    <t>Windkorenmolen "De Dageraad"</t>
  </si>
  <si>
    <t>Rector v. Gerwenstraat</t>
  </si>
  <si>
    <t>5411EH</t>
  </si>
  <si>
    <t>Woonhuis</t>
  </si>
  <si>
    <t>Tweehekkenweg</t>
  </si>
  <si>
    <t>5411EL</t>
  </si>
  <si>
    <t>Houten gebouw in dierenpark</t>
  </si>
  <si>
    <t>Verbindingsweg</t>
  </si>
  <si>
    <t>5411NP</t>
  </si>
  <si>
    <t>Windkorenmolen "St. Victor"</t>
  </si>
  <si>
    <t>Voederheil</t>
  </si>
  <si>
    <t>5411RK</t>
  </si>
  <si>
    <t xml:space="preserve">Woonhuis </t>
  </si>
  <si>
    <t>Voor-oventje</t>
  </si>
  <si>
    <t>5411NT</t>
  </si>
  <si>
    <t>Bijzondere basisschool (Oventje) niet meer in gebruik als school. Anti Kraak.</t>
  </si>
  <si>
    <t>nvt betreft alleen inv, opstal verzekerd VVE</t>
  </si>
  <si>
    <t>nvt wordt gesloopt in 2025/2026</t>
  </si>
  <si>
    <t>niet bekend</t>
  </si>
  <si>
    <t>nvt, alleen inventaris, opstal via VVE</t>
  </si>
  <si>
    <t>nee, niet voor zonnepanelen</t>
  </si>
  <si>
    <t>nvt, wordt gesloopt in 2025/2026</t>
  </si>
  <si>
    <t>niet aanwezig</t>
  </si>
  <si>
    <t>nvt, alleen glas in lood verzekerd</t>
  </si>
  <si>
    <t>nee, maar wel opdracht verstrekt voor scope 10 keuring.</t>
  </si>
  <si>
    <t>nvt geen stroomaansluiting</t>
  </si>
  <si>
    <t>oude keuring, scope?</t>
  </si>
  <si>
    <t>oude keuring uit 2018, scope?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</si>
</sst>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-[$€]\ * #,##0.00_-;_-[$€]\ * #,##0.00\-;_-[$€]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trike/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/>
      <diagonal/>
    </border>
    <border>
      <left style="medium">
        <color indexed="64"/>
      </left>
      <right style="thin">
        <color theme="3" tint="0.79998168889431442"/>
      </right>
      <top style="medium">
        <color indexed="64"/>
      </top>
      <bottom style="medium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indexed="64"/>
      </top>
      <bottom style="medium">
        <color indexed="64"/>
      </bottom>
      <diagonal/>
    </border>
    <border>
      <left style="thin">
        <color theme="3" tint="0.7999816888943144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3" tint="0.79998168889431442"/>
      </right>
      <top style="medium">
        <color indexed="64"/>
      </top>
      <bottom style="thin">
        <color indexed="64"/>
      </bottom>
      <diagonal/>
    </border>
    <border>
      <left style="thin">
        <color theme="3" tint="0.79998168889431442"/>
      </left>
      <right style="thin">
        <color theme="3" tint="0.79998168889431442"/>
      </right>
      <top style="medium">
        <color indexed="64"/>
      </top>
      <bottom style="thin">
        <color indexed="64"/>
      </bottom>
      <diagonal/>
    </border>
    <border>
      <left style="thin">
        <color theme="3" tint="0.79998168889431442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08">
    <xf numFmtId="0" fontId="0" fillId="0" borderId="0" xfId="0"/>
    <xf numFmtId="0" fontId="4" fillId="0" borderId="2" xfId="0" applyFont="1" applyBorder="1" applyAlignment="1" applyProtection="1">
      <alignment horizontal="left" vertical="top"/>
      <protection locked="0"/>
    </xf>
    <xf numFmtId="49" fontId="4" fillId="0" borderId="2" xfId="1" applyNumberFormat="1" applyFont="1" applyFill="1" applyBorder="1" applyAlignment="1" applyProtection="1">
      <alignment horizontal="left" vertical="top"/>
      <protection locked="0"/>
    </xf>
    <xf numFmtId="164" fontId="4" fillId="0" borderId="0" xfId="1" quotePrefix="1" applyFont="1" applyBorder="1" applyAlignment="1">
      <alignment horizontal="left" vertical="top"/>
    </xf>
    <xf numFmtId="44" fontId="4" fillId="0" borderId="2" xfId="2" applyFont="1" applyFill="1" applyBorder="1" applyAlignment="1" applyProtection="1">
      <alignment vertical="top"/>
      <protection locked="0"/>
    </xf>
    <xf numFmtId="2" fontId="4" fillId="0" borderId="2" xfId="1" applyNumberFormat="1" applyFont="1" applyFill="1" applyBorder="1" applyAlignment="1" applyProtection="1">
      <alignment horizontal="left" vertical="top" wrapText="1"/>
      <protection locked="0"/>
    </xf>
    <xf numFmtId="14" fontId="7" fillId="0" borderId="2" xfId="1" applyNumberFormat="1" applyFont="1" applyFill="1" applyBorder="1" applyAlignment="1" applyProtection="1">
      <alignment horizontal="center" vertical="top" wrapText="1"/>
      <protection locked="0"/>
    </xf>
    <xf numFmtId="49" fontId="4" fillId="0" borderId="1" xfId="1" applyNumberFormat="1" applyFont="1" applyFill="1" applyBorder="1" applyAlignment="1" applyProtection="1">
      <alignment horizontal="left" vertical="top"/>
      <protection locked="0"/>
    </xf>
    <xf numFmtId="49" fontId="5" fillId="2" borderId="3" xfId="1" applyNumberFormat="1" applyFont="1" applyFill="1" applyBorder="1" applyAlignment="1">
      <alignment horizontal="left" vertical="top"/>
    </xf>
    <xf numFmtId="2" fontId="5" fillId="2" borderId="3" xfId="1" applyNumberFormat="1" applyFont="1" applyFill="1" applyBorder="1" applyAlignment="1">
      <alignment horizontal="left" vertical="top" wrapText="1"/>
    </xf>
    <xf numFmtId="2" fontId="6" fillId="2" borderId="3" xfId="1" applyNumberFormat="1" applyFont="1" applyFill="1" applyBorder="1" applyAlignment="1">
      <alignment vertical="top" wrapText="1"/>
    </xf>
    <xf numFmtId="164" fontId="5" fillId="2" borderId="3" xfId="1" applyFont="1" applyFill="1" applyBorder="1" applyAlignment="1">
      <alignment vertical="top" wrapText="1"/>
    </xf>
    <xf numFmtId="164" fontId="5" fillId="2" borderId="4" xfId="1" applyFont="1" applyFill="1" applyBorder="1" applyAlignment="1">
      <alignment vertical="top" wrapText="1"/>
    </xf>
    <xf numFmtId="49" fontId="5" fillId="2" borderId="6" xfId="1" applyNumberFormat="1" applyFont="1" applyFill="1" applyBorder="1" applyAlignment="1">
      <alignment horizontal="left" vertical="top"/>
    </xf>
    <xf numFmtId="49" fontId="4" fillId="0" borderId="2" xfId="1" quotePrefix="1" applyNumberFormat="1" applyFont="1" applyFill="1" applyBorder="1" applyAlignment="1" applyProtection="1">
      <alignment horizontal="left" vertical="top"/>
      <protection locked="0"/>
    </xf>
    <xf numFmtId="49" fontId="4" fillId="0" borderId="2" xfId="1" applyNumberFormat="1" applyFont="1" applyFill="1" applyBorder="1" applyAlignment="1" applyProtection="1">
      <alignment vertical="top"/>
      <protection locked="0"/>
    </xf>
    <xf numFmtId="49" fontId="4" fillId="0" borderId="2" xfId="0" applyNumberFormat="1" applyFont="1" applyBorder="1" applyAlignment="1" applyProtection="1">
      <alignment horizontal="left" vertical="top"/>
      <protection locked="0"/>
    </xf>
    <xf numFmtId="164" fontId="4" fillId="0" borderId="0" xfId="1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vertical="top"/>
    </xf>
    <xf numFmtId="49" fontId="4" fillId="0" borderId="2" xfId="0" applyNumberFormat="1" applyFont="1" applyBorder="1" applyAlignment="1" applyProtection="1">
      <alignment vertical="top"/>
      <protection locked="0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164" fontId="6" fillId="0" borderId="7" xfId="0" applyNumberFormat="1" applyFont="1" applyBorder="1" applyAlignment="1">
      <alignment vertical="top"/>
    </xf>
    <xf numFmtId="43" fontId="4" fillId="0" borderId="0" xfId="0" applyNumberFormat="1" applyFont="1" applyAlignment="1">
      <alignment vertical="top"/>
    </xf>
    <xf numFmtId="14" fontId="7" fillId="0" borderId="5" xfId="1" applyNumberFormat="1" applyFont="1" applyFill="1" applyBorder="1" applyAlignment="1" applyProtection="1">
      <alignment horizontal="center" vertical="top" wrapText="1"/>
      <protection locked="0"/>
    </xf>
    <xf numFmtId="49" fontId="4" fillId="0" borderId="5" xfId="0" applyNumberFormat="1" applyFont="1" applyBorder="1" applyAlignment="1" applyProtection="1">
      <alignment horizontal="left" vertical="top"/>
      <protection locked="0"/>
    </xf>
    <xf numFmtId="0" fontId="8" fillId="0" borderId="0" xfId="0" applyFont="1" applyAlignment="1">
      <alignment vertical="top"/>
    </xf>
    <xf numFmtId="0" fontId="8" fillId="0" borderId="0" xfId="0" applyFont="1" applyAlignment="1" applyProtection="1">
      <alignment horizontal="left" vertical="top"/>
      <protection locked="0"/>
    </xf>
    <xf numFmtId="0" fontId="4" fillId="0" borderId="2" xfId="1" applyNumberFormat="1" applyFont="1" applyFill="1" applyBorder="1" applyAlignment="1" applyProtection="1">
      <alignment horizontal="left" vertical="top"/>
      <protection locked="0"/>
    </xf>
    <xf numFmtId="0" fontId="5" fillId="2" borderId="3" xfId="1" applyNumberFormat="1" applyFont="1" applyFill="1" applyBorder="1" applyAlignment="1">
      <alignment vertical="top"/>
    </xf>
    <xf numFmtId="0" fontId="4" fillId="0" borderId="2" xfId="1" applyNumberFormat="1" applyFont="1" applyFill="1" applyBorder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164" fontId="4" fillId="0" borderId="0" xfId="1" quotePrefix="1" applyFont="1" applyFill="1" applyBorder="1" applyAlignment="1">
      <alignment horizontal="left" vertical="top"/>
    </xf>
    <xf numFmtId="164" fontId="4" fillId="0" borderId="0" xfId="1" applyFont="1" applyFill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vertical="top"/>
      <protection locked="0"/>
    </xf>
    <xf numFmtId="14" fontId="4" fillId="0" borderId="2" xfId="1" applyNumberFormat="1" applyFont="1" applyFill="1" applyBorder="1" applyAlignment="1" applyProtection="1">
      <alignment horizontal="center" vertical="top" wrapText="1"/>
      <protection locked="0"/>
    </xf>
    <xf numFmtId="164" fontId="4" fillId="0" borderId="1" xfId="1" applyFont="1" applyFill="1" applyBorder="1" applyAlignment="1" applyProtection="1">
      <alignment vertical="top"/>
      <protection locked="0"/>
    </xf>
    <xf numFmtId="44" fontId="4" fillId="0" borderId="1" xfId="2" applyFont="1" applyFill="1" applyBorder="1" applyAlignment="1" applyProtection="1">
      <alignment vertical="top"/>
      <protection locked="0"/>
    </xf>
    <xf numFmtId="0" fontId="8" fillId="3" borderId="0" xfId="0" applyFont="1" applyFill="1" applyAlignment="1">
      <alignment vertical="top"/>
    </xf>
    <xf numFmtId="14" fontId="8" fillId="0" borderId="0" xfId="0" applyNumberFormat="1" applyFont="1"/>
    <xf numFmtId="0" fontId="8" fillId="0" borderId="0" xfId="0" applyFont="1" applyAlignment="1">
      <alignment vertical="top" wrapText="1"/>
    </xf>
    <xf numFmtId="14" fontId="8" fillId="0" borderId="0" xfId="0" applyNumberFormat="1" applyFont="1" applyAlignment="1">
      <alignment vertical="top"/>
    </xf>
    <xf numFmtId="14" fontId="4" fillId="0" borderId="0" xfId="0" applyNumberFormat="1" applyFont="1" applyAlignment="1">
      <alignment vertical="top"/>
    </xf>
    <xf numFmtId="0" fontId="4" fillId="0" borderId="8" xfId="0" applyFont="1" applyBorder="1" applyAlignment="1" applyProtection="1">
      <alignment horizontal="left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2" fontId="4" fillId="0" borderId="1" xfId="1" quotePrefix="1" applyNumberFormat="1" applyFont="1" applyFill="1" applyBorder="1" applyAlignment="1" applyProtection="1">
      <alignment horizontal="left" vertical="top" wrapText="1"/>
      <protection locked="0"/>
    </xf>
    <xf numFmtId="14" fontId="4" fillId="0" borderId="1" xfId="1" applyNumberFormat="1" applyFont="1" applyFill="1" applyBorder="1" applyAlignment="1" applyProtection="1">
      <alignment horizontal="center" vertical="top" wrapText="1"/>
      <protection locked="0"/>
    </xf>
    <xf numFmtId="14" fontId="4" fillId="0" borderId="5" xfId="1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8" xfId="0" applyFont="1" applyBorder="1"/>
    <xf numFmtId="0" fontId="4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/>
    </xf>
    <xf numFmtId="0" fontId="4" fillId="0" borderId="2" xfId="0" applyFont="1" applyBorder="1"/>
    <xf numFmtId="49" fontId="4" fillId="0" borderId="2" xfId="0" applyNumberFormat="1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vertical="top"/>
    </xf>
    <xf numFmtId="2" fontId="4" fillId="0" borderId="8" xfId="1" applyNumberFormat="1" applyFont="1" applyFill="1" applyBorder="1" applyAlignment="1" applyProtection="1">
      <alignment horizontal="left" vertical="top" wrapText="1"/>
      <protection locked="0"/>
    </xf>
    <xf numFmtId="2" fontId="4" fillId="0" borderId="2" xfId="1" applyNumberFormat="1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/>
    </xf>
    <xf numFmtId="44" fontId="4" fillId="0" borderId="1" xfId="2" applyFont="1" applyFill="1" applyBorder="1" applyAlignment="1">
      <alignment vertical="top"/>
    </xf>
    <xf numFmtId="2" fontId="4" fillId="0" borderId="8" xfId="1" applyNumberFormat="1" applyFont="1" applyFill="1" applyBorder="1" applyAlignment="1" applyProtection="1">
      <alignment vertical="top" wrapText="1"/>
      <protection locked="0"/>
    </xf>
    <xf numFmtId="0" fontId="4" fillId="0" borderId="5" xfId="0" applyFont="1" applyBorder="1" applyAlignment="1">
      <alignment vertical="top"/>
    </xf>
    <xf numFmtId="14" fontId="4" fillId="0" borderId="0" xfId="1" applyNumberFormat="1" applyFont="1" applyFill="1" applyBorder="1" applyAlignment="1" applyProtection="1">
      <alignment horizontal="center" vertical="top" wrapText="1"/>
      <protection locked="0"/>
    </xf>
    <xf numFmtId="49" fontId="4" fillId="0" borderId="2" xfId="0" applyNumberFormat="1" applyFont="1" applyBorder="1" applyAlignment="1">
      <alignment vertical="top"/>
    </xf>
    <xf numFmtId="2" fontId="4" fillId="0" borderId="2" xfId="1" quotePrefix="1" applyNumberFormat="1" applyFont="1" applyFill="1" applyBorder="1" applyAlignment="1" applyProtection="1">
      <alignment horizontal="left" vertical="top" wrapText="1"/>
      <protection locked="0"/>
    </xf>
    <xf numFmtId="14" fontId="4" fillId="0" borderId="2" xfId="0" applyNumberFormat="1" applyFont="1" applyBorder="1" applyAlignment="1">
      <alignment vertical="top"/>
    </xf>
    <xf numFmtId="49" fontId="4" fillId="0" borderId="2" xfId="0" quotePrefix="1" applyNumberFormat="1" applyFont="1" applyBorder="1" applyAlignment="1" applyProtection="1">
      <alignment horizontal="left" vertical="top" shrinkToFit="1"/>
      <protection locked="0"/>
    </xf>
    <xf numFmtId="0" fontId="4" fillId="0" borderId="2" xfId="0" quotePrefix="1" applyFont="1" applyBorder="1" applyAlignment="1" applyProtection="1">
      <alignment horizontal="left" vertical="top" shrinkToFi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vertical="top"/>
      <protection locked="0"/>
    </xf>
    <xf numFmtId="49" fontId="4" fillId="0" borderId="8" xfId="0" applyNumberFormat="1" applyFont="1" applyBorder="1" applyAlignment="1" applyProtection="1">
      <alignment vertical="top"/>
      <protection locked="0"/>
    </xf>
    <xf numFmtId="0" fontId="4" fillId="0" borderId="8" xfId="0" applyFont="1" applyBorder="1" applyAlignment="1">
      <alignment vertical="top" wrapText="1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vertical="top"/>
      <protection hidden="1"/>
    </xf>
    <xf numFmtId="0" fontId="4" fillId="4" borderId="9" xfId="0" applyFont="1" applyFill="1" applyBorder="1" applyAlignment="1" applyProtection="1">
      <alignment vertical="top"/>
      <protection hidden="1"/>
    </xf>
    <xf numFmtId="0" fontId="6" fillId="5" borderId="10" xfId="0" applyFont="1" applyFill="1" applyBorder="1" applyAlignment="1" applyProtection="1">
      <alignment vertical="top"/>
      <protection hidden="1"/>
    </xf>
    <xf numFmtId="0" fontId="9" fillId="5" borderId="11" xfId="0" applyFont="1" applyFill="1" applyBorder="1" applyAlignment="1">
      <alignment vertical="top"/>
    </xf>
    <xf numFmtId="0" fontId="10" fillId="0" borderId="13" xfId="0" applyFont="1" applyBorder="1" applyAlignment="1">
      <alignment vertical="top"/>
    </xf>
    <xf numFmtId="0" fontId="10" fillId="0" borderId="14" xfId="0" applyFont="1" applyBorder="1" applyAlignment="1">
      <alignment vertical="top"/>
    </xf>
    <xf numFmtId="0" fontId="4" fillId="0" borderId="15" xfId="0" applyFont="1" applyBorder="1" applyAlignment="1" applyProtection="1">
      <alignment vertical="top"/>
      <protection hidden="1"/>
    </xf>
    <xf numFmtId="0" fontId="8" fillId="0" borderId="13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6" fillId="5" borderId="11" xfId="0" applyFont="1" applyFill="1" applyBorder="1" applyAlignment="1">
      <alignment vertical="top"/>
    </xf>
    <xf numFmtId="0" fontId="4" fillId="0" borderId="13" xfId="0" applyFont="1" applyBorder="1" applyAlignment="1">
      <alignment vertical="top"/>
    </xf>
    <xf numFmtId="0" fontId="8" fillId="0" borderId="0" xfId="0" applyFont="1"/>
    <xf numFmtId="14" fontId="4" fillId="0" borderId="0" xfId="0" applyNumberFormat="1" applyFont="1"/>
    <xf numFmtId="0" fontId="6" fillId="5" borderId="10" xfId="0" applyFont="1" applyFill="1" applyBorder="1" applyAlignment="1" applyProtection="1">
      <alignment vertical="top" wrapText="1"/>
      <protection hidden="1"/>
    </xf>
    <xf numFmtId="0" fontId="4" fillId="0" borderId="9" xfId="0" applyFont="1" applyBorder="1" applyAlignment="1" applyProtection="1">
      <alignment vertical="top" wrapText="1"/>
      <protection hidden="1"/>
    </xf>
    <xf numFmtId="0" fontId="4" fillId="0" borderId="15" xfId="0" applyFont="1" applyBorder="1" applyAlignment="1" applyProtection="1">
      <alignment vertical="top" wrapText="1"/>
      <protection hidden="1"/>
    </xf>
    <xf numFmtId="0" fontId="4" fillId="4" borderId="9" xfId="0" applyFont="1" applyFill="1" applyBorder="1" applyAlignment="1" applyProtection="1">
      <alignment vertical="top" wrapText="1"/>
      <protection hidden="1"/>
    </xf>
    <xf numFmtId="0" fontId="0" fillId="0" borderId="17" xfId="0" applyBorder="1" applyAlignment="1">
      <alignment horizontal="center" wrapText="1"/>
    </xf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10" fillId="0" borderId="0" xfId="0" applyFont="1" applyAlignment="1">
      <alignment vertical="top"/>
    </xf>
    <xf numFmtId="0" fontId="4" fillId="0" borderId="18" xfId="0" applyFont="1" applyBorder="1" applyAlignment="1" applyProtection="1">
      <alignment vertical="top"/>
      <protection hidden="1"/>
    </xf>
    <xf numFmtId="0" fontId="4" fillId="0" borderId="18" xfId="0" applyFont="1" applyBorder="1" applyAlignment="1" applyProtection="1">
      <alignment vertical="top" wrapText="1"/>
      <protection hidden="1"/>
    </xf>
    <xf numFmtId="0" fontId="4" fillId="0" borderId="20" xfId="0" applyFont="1" applyBorder="1" applyAlignment="1">
      <alignment vertical="top"/>
    </xf>
    <xf numFmtId="0" fontId="10" fillId="0" borderId="21" xfId="0" applyFont="1" applyBorder="1" applyAlignment="1">
      <alignment vertical="top"/>
    </xf>
    <xf numFmtId="0" fontId="10" fillId="0" borderId="22" xfId="0" applyFont="1" applyBorder="1" applyAlignment="1">
      <alignment vertical="top"/>
    </xf>
    <xf numFmtId="0" fontId="4" fillId="0" borderId="6" xfId="0" applyFont="1" applyBorder="1" applyAlignment="1" applyProtection="1">
      <alignment vertical="top" wrapText="1"/>
      <protection hidden="1"/>
    </xf>
    <xf numFmtId="0" fontId="4" fillId="0" borderId="16" xfId="0" applyFont="1" applyBorder="1" applyAlignment="1" applyProtection="1">
      <alignment vertical="top" wrapText="1"/>
      <protection hidden="1"/>
    </xf>
    <xf numFmtId="0" fontId="4" fillId="0" borderId="19" xfId="0" applyFont="1" applyBorder="1" applyAlignment="1" applyProtection="1">
      <alignment vertical="top" wrapText="1"/>
      <protection hidden="1"/>
    </xf>
    <xf numFmtId="0" fontId="6" fillId="3" borderId="11" xfId="0" applyFont="1" applyFill="1" applyBorder="1" applyAlignment="1">
      <alignment vertical="top"/>
    </xf>
    <xf numFmtId="0" fontId="6" fillId="3" borderId="10" xfId="0" applyFont="1" applyFill="1" applyBorder="1" applyAlignment="1" applyProtection="1">
      <alignment vertical="top" wrapText="1"/>
      <protection hidden="1"/>
    </xf>
    <xf numFmtId="0" fontId="4" fillId="3" borderId="6" xfId="0" applyFont="1" applyFill="1" applyBorder="1" applyAlignment="1" applyProtection="1">
      <alignment vertical="top" wrapText="1"/>
      <protection hidden="1"/>
    </xf>
  </cellXfs>
  <cellStyles count="4">
    <cellStyle name="Euro" xfId="3" xr:uid="{44A4A451-05F4-40E1-8E34-61939E499EFB}"/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gemeen-Nijmegen\Relatiebeheer\Relatiebeheerders%20Nijmegen\Rini\Gemeente\Uden\Uden%20muteerbestand%20AON%20mutaties%20tot%20en%20met%201-1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fo"/>
      <sheetName val="Bestand d.d. 1 januari 2019"/>
      <sheetName val="Polisblad"/>
    </sheet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inde Sliedrecht" id="{CA3F26DB-1EC2-4B21-A34B-1F0404BD661C}" userId="S::Linde.Sliedrecht@gemeentemaashorst.nl::d36fa1cf-62e2-4a1e-99fe-f4b4d05fbc7d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78" dT="2025-08-07T08:55:22.98" personId="{CA3F26DB-1EC2-4B21-A34B-1F0404BD661C}" id="{C2659689-69AF-45C8-B0D9-DC6155F06D56}">
    <text>Wordt  begin 2026 gesloopt</text>
  </threadedComment>
  <threadedComment ref="U79" dT="2025-08-07T08:56:15.98" personId="{CA3F26DB-1EC2-4B21-A34B-1F0404BD661C}" id="{368E5586-BD72-432B-B19B-B61C360E23A6}">
    <text>Wordt begin 2026 gesloopt</text>
  </threadedComment>
  <threadedComment ref="U112" dT="2025-08-07T10:13:38.60" personId="{CA3F26DB-1EC2-4B21-A34B-1F0404BD661C}" id="{829598AD-D18C-48E7-8DF2-CB70F22DE5A3}">
    <text>Vraag via chat aan Thijs Janssen</text>
  </threadedComment>
  <threadedComment ref="U112" dT="2025-08-13T10:29:14.98" personId="{CA3F26DB-1EC2-4B21-A34B-1F0404BD661C}" id="{670ED690-4347-4911-8AB4-8F4B5D862DE2}" parentId="{829598AD-D18C-48E7-8DF2-CB70F22DE5A3}">
    <text xml:space="preserve">Vragen aan Huub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4"/>
  <sheetViews>
    <sheetView tabSelected="1" zoomScaleNormal="100" workbookViewId="0">
      <pane ySplit="1" topLeftCell="A2" activePane="bottomLeft" state="frozen"/>
      <selection pane="bottomLeft" activeCell="Q49" sqref="Q49"/>
    </sheetView>
  </sheetViews>
  <sheetFormatPr defaultColWidth="9.1796875" defaultRowHeight="12.5" x14ac:dyDescent="0.35"/>
  <cols>
    <col min="1" max="1" width="30.26953125" style="20" bestFit="1" customWidth="1"/>
    <col min="2" max="2" width="15.453125" style="20" bestFit="1" customWidth="1"/>
    <col min="3" max="3" width="10.7265625" style="18" bestFit="1" customWidth="1"/>
    <col min="4" max="4" width="10.7265625" style="20" bestFit="1" customWidth="1"/>
    <col min="5" max="5" width="44.54296875" style="21" bestFit="1" customWidth="1"/>
    <col min="6" max="6" width="12.81640625" style="18" bestFit="1" customWidth="1"/>
    <col min="7" max="7" width="12.453125" style="18" bestFit="1" customWidth="1"/>
    <col min="8" max="13" width="18.453125" style="18" bestFit="1" customWidth="1"/>
    <col min="14" max="14" width="15.54296875" style="18" bestFit="1" customWidth="1"/>
    <col min="15" max="15" width="28.7265625" style="18" bestFit="1" customWidth="1"/>
    <col min="16" max="16" width="69.81640625" style="18" bestFit="1" customWidth="1"/>
    <col min="17" max="17" width="51.54296875" style="18" bestFit="1" customWidth="1"/>
    <col min="18" max="18" width="14.453125" style="18" bestFit="1" customWidth="1"/>
    <col min="19" max="19" width="21.1796875" style="21" customWidth="1"/>
    <col min="20" max="20" width="19.54296875" style="21" customWidth="1"/>
    <col min="21" max="21" width="22.54296875" style="18" bestFit="1" customWidth="1"/>
    <col min="22" max="22" width="20.1796875" style="21" customWidth="1"/>
    <col min="23" max="23" width="37" style="18" bestFit="1" customWidth="1"/>
    <col min="24" max="24" width="62.7265625" style="18" customWidth="1"/>
    <col min="25" max="25" width="9.1796875" style="18"/>
    <col min="26" max="26" width="14.1796875" style="18" customWidth="1"/>
    <col min="27" max="16384" width="9.1796875" style="18"/>
  </cols>
  <sheetData>
    <row r="1" spans="1:26" ht="39.5" thickBot="1" x14ac:dyDescent="0.4">
      <c r="A1" s="13" t="s">
        <v>0</v>
      </c>
      <c r="B1" s="8" t="s">
        <v>1</v>
      </c>
      <c r="C1" s="29" t="s">
        <v>2</v>
      </c>
      <c r="D1" s="8" t="s">
        <v>3</v>
      </c>
      <c r="E1" s="9" t="s">
        <v>4</v>
      </c>
      <c r="F1" s="10" t="s">
        <v>5</v>
      </c>
      <c r="G1" s="10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2" t="s">
        <v>13</v>
      </c>
      <c r="R1" s="77" t="s">
        <v>14</v>
      </c>
      <c r="S1" s="89" t="s">
        <v>15</v>
      </c>
      <c r="T1" s="89" t="s">
        <v>16</v>
      </c>
      <c r="U1" s="77" t="s">
        <v>17</v>
      </c>
      <c r="V1" s="106" t="s">
        <v>18</v>
      </c>
      <c r="W1" s="105" t="s">
        <v>19</v>
      </c>
      <c r="X1" s="85" t="s">
        <v>20</v>
      </c>
      <c r="Y1" s="78"/>
      <c r="Z1" s="78"/>
    </row>
    <row r="2" spans="1:26" ht="13" thickBot="1" x14ac:dyDescent="0.4">
      <c r="A2" s="7" t="s">
        <v>21</v>
      </c>
      <c r="B2" s="7" t="s">
        <v>22</v>
      </c>
      <c r="C2" s="34" t="s">
        <v>23</v>
      </c>
      <c r="D2" s="7" t="s">
        <v>24</v>
      </c>
      <c r="E2" s="45" t="s">
        <v>25</v>
      </c>
      <c r="F2" s="46">
        <v>43861</v>
      </c>
      <c r="G2" s="46"/>
      <c r="H2" s="37">
        <v>536400</v>
      </c>
      <c r="I2" s="37">
        <v>0</v>
      </c>
      <c r="J2" s="37">
        <f t="shared" ref="J2:J15" si="0">ROUND(H2/124*128.4,-2)</f>
        <v>555400</v>
      </c>
      <c r="K2" s="37">
        <f t="shared" ref="K2:K15" si="1">ROUND(I2/122.3*124.4,-2)</f>
        <v>0</v>
      </c>
      <c r="L2" s="37">
        <f>ROUND(J2/128.4*131.8,-2)</f>
        <v>570100</v>
      </c>
      <c r="M2" s="37">
        <f>ROUND(K2/124.4*128.3,-2)</f>
        <v>0</v>
      </c>
      <c r="N2" s="37">
        <f>L2+M2</f>
        <v>570100</v>
      </c>
      <c r="O2" s="17" t="s">
        <v>26</v>
      </c>
      <c r="R2" s="75" t="s">
        <v>27</v>
      </c>
      <c r="S2" s="90" t="s">
        <v>28</v>
      </c>
      <c r="T2" s="90" t="s">
        <v>28</v>
      </c>
      <c r="U2" s="75" t="s">
        <v>28</v>
      </c>
      <c r="V2" s="90" t="s">
        <v>28</v>
      </c>
      <c r="W2" s="84" t="s">
        <v>28</v>
      </c>
      <c r="X2" s="84" t="s">
        <v>28</v>
      </c>
      <c r="Y2" s="79"/>
      <c r="Z2" s="80"/>
    </row>
    <row r="3" spans="1:26" ht="13" thickBot="1" x14ac:dyDescent="0.4">
      <c r="A3" s="2" t="s">
        <v>21</v>
      </c>
      <c r="B3" s="2" t="s">
        <v>29</v>
      </c>
      <c r="C3" s="34" t="s">
        <v>30</v>
      </c>
      <c r="D3" s="2" t="s">
        <v>24</v>
      </c>
      <c r="E3" s="5" t="s">
        <v>31</v>
      </c>
      <c r="F3" s="35">
        <v>43861</v>
      </c>
      <c r="G3" s="47"/>
      <c r="H3" s="37">
        <v>130900</v>
      </c>
      <c r="I3" s="37">
        <v>0</v>
      </c>
      <c r="J3" s="37">
        <f t="shared" si="0"/>
        <v>135500</v>
      </c>
      <c r="K3" s="37">
        <f t="shared" si="1"/>
        <v>0</v>
      </c>
      <c r="L3" s="37">
        <f t="shared" ref="L3:L63" si="2">ROUND(J3/128.4*131.8,-2)</f>
        <v>139100</v>
      </c>
      <c r="M3" s="37">
        <f t="shared" ref="M3:M65" si="3">ROUND(K3/124.4*128.3,-2)</f>
        <v>0</v>
      </c>
      <c r="N3" s="37">
        <f t="shared" ref="N3:N65" si="4">L3+M3</f>
        <v>139100</v>
      </c>
      <c r="O3" s="17" t="s">
        <v>32</v>
      </c>
      <c r="R3" s="75" t="s">
        <v>28</v>
      </c>
      <c r="S3" s="90" t="s">
        <v>28</v>
      </c>
      <c r="T3" s="90" t="s">
        <v>28</v>
      </c>
      <c r="U3" s="75" t="s">
        <v>28</v>
      </c>
      <c r="V3" s="102" t="s">
        <v>28</v>
      </c>
      <c r="W3" s="86" t="s">
        <v>90</v>
      </c>
      <c r="X3" s="86" t="s">
        <v>90</v>
      </c>
      <c r="Y3" s="82"/>
      <c r="Z3" s="83"/>
    </row>
    <row r="4" spans="1:26" ht="25.5" thickBot="1" x14ac:dyDescent="0.4">
      <c r="A4" s="2" t="s">
        <v>21</v>
      </c>
      <c r="B4" s="2" t="s">
        <v>33</v>
      </c>
      <c r="C4" s="34" t="s">
        <v>34</v>
      </c>
      <c r="D4" s="2" t="s">
        <v>24</v>
      </c>
      <c r="E4" s="5" t="s">
        <v>35</v>
      </c>
      <c r="F4" s="35">
        <v>43861</v>
      </c>
      <c r="G4" s="35"/>
      <c r="H4" s="37">
        <v>1644700</v>
      </c>
      <c r="I4" s="37">
        <v>51500</v>
      </c>
      <c r="J4" s="37">
        <f t="shared" si="0"/>
        <v>1703100</v>
      </c>
      <c r="K4" s="37">
        <f t="shared" si="1"/>
        <v>52400</v>
      </c>
      <c r="L4" s="37">
        <f t="shared" si="2"/>
        <v>1748200</v>
      </c>
      <c r="M4" s="37">
        <f t="shared" si="3"/>
        <v>54000</v>
      </c>
      <c r="N4" s="37">
        <f t="shared" si="4"/>
        <v>1802200</v>
      </c>
      <c r="O4" s="17" t="s">
        <v>32</v>
      </c>
      <c r="R4" s="75" t="s">
        <v>28</v>
      </c>
      <c r="S4" s="91" t="s">
        <v>36</v>
      </c>
      <c r="T4" s="91" t="s">
        <v>28</v>
      </c>
      <c r="U4" s="81" t="s">
        <v>28</v>
      </c>
      <c r="V4" s="103" t="s">
        <v>28</v>
      </c>
      <c r="W4" s="84" t="s">
        <v>28</v>
      </c>
      <c r="X4" s="84" t="s">
        <v>28</v>
      </c>
      <c r="Y4" s="79"/>
      <c r="Z4" s="80"/>
    </row>
    <row r="5" spans="1:26" ht="15" thickBot="1" x14ac:dyDescent="0.4">
      <c r="A5" s="2" t="s">
        <v>21</v>
      </c>
      <c r="B5" s="2">
        <v>48</v>
      </c>
      <c r="C5" s="34" t="s">
        <v>34</v>
      </c>
      <c r="D5" s="2" t="s">
        <v>24</v>
      </c>
      <c r="E5" s="5" t="s">
        <v>37</v>
      </c>
      <c r="F5" s="35">
        <v>43861</v>
      </c>
      <c r="G5" s="35"/>
      <c r="H5" s="37">
        <v>3133200</v>
      </c>
      <c r="I5" s="37">
        <v>627300</v>
      </c>
      <c r="J5" s="37">
        <f t="shared" si="0"/>
        <v>3244400</v>
      </c>
      <c r="K5" s="37">
        <f t="shared" si="1"/>
        <v>638100</v>
      </c>
      <c r="L5" s="37">
        <f t="shared" si="2"/>
        <v>3330300</v>
      </c>
      <c r="M5" s="37">
        <f t="shared" si="3"/>
        <v>658100</v>
      </c>
      <c r="N5" s="37">
        <f t="shared" si="4"/>
        <v>3988400</v>
      </c>
      <c r="O5" s="3" t="s">
        <v>38</v>
      </c>
      <c r="R5" s="75"/>
      <c r="S5" s="93" t="s">
        <v>39</v>
      </c>
      <c r="T5" s="90" t="s">
        <v>39</v>
      </c>
      <c r="U5" s="75" t="s">
        <v>28</v>
      </c>
      <c r="V5" s="102" t="s">
        <v>28</v>
      </c>
      <c r="W5" s="84" t="s">
        <v>27</v>
      </c>
      <c r="X5" s="84" t="s">
        <v>27</v>
      </c>
      <c r="Y5" s="79"/>
      <c r="Z5" s="80"/>
    </row>
    <row r="6" spans="1:26" ht="13" thickBot="1" x14ac:dyDescent="0.4">
      <c r="A6" s="2" t="s">
        <v>21</v>
      </c>
      <c r="B6" s="2" t="s">
        <v>40</v>
      </c>
      <c r="C6" s="34" t="s">
        <v>41</v>
      </c>
      <c r="D6" s="2" t="s">
        <v>24</v>
      </c>
      <c r="E6" s="5" t="s">
        <v>42</v>
      </c>
      <c r="G6" s="35">
        <v>43861</v>
      </c>
      <c r="H6" s="37">
        <v>0</v>
      </c>
      <c r="I6" s="37">
        <v>444700</v>
      </c>
      <c r="J6" s="37">
        <f t="shared" si="0"/>
        <v>0</v>
      </c>
      <c r="K6" s="37">
        <f t="shared" si="1"/>
        <v>452300</v>
      </c>
      <c r="L6" s="37">
        <f t="shared" si="2"/>
        <v>0</v>
      </c>
      <c r="M6" s="37">
        <f t="shared" si="3"/>
        <v>466500</v>
      </c>
      <c r="N6" s="37">
        <f t="shared" si="4"/>
        <v>466500</v>
      </c>
      <c r="O6" s="17" t="s">
        <v>26</v>
      </c>
      <c r="R6" s="75" t="s">
        <v>43</v>
      </c>
      <c r="S6" s="90" t="s">
        <v>43</v>
      </c>
      <c r="T6" s="90" t="s">
        <v>43</v>
      </c>
      <c r="U6" s="75" t="s">
        <v>43</v>
      </c>
      <c r="V6" s="107" t="s">
        <v>28</v>
      </c>
      <c r="W6" s="84" t="s">
        <v>416</v>
      </c>
      <c r="X6" s="84" t="s">
        <v>416</v>
      </c>
      <c r="Y6" s="79"/>
      <c r="Z6" s="80"/>
    </row>
    <row r="7" spans="1:26" ht="13" thickBot="1" x14ac:dyDescent="0.4">
      <c r="A7" s="2" t="s">
        <v>21</v>
      </c>
      <c r="B7" s="2" t="s">
        <v>44</v>
      </c>
      <c r="C7" s="34" t="s">
        <v>41</v>
      </c>
      <c r="D7" s="2" t="s">
        <v>24</v>
      </c>
      <c r="E7" s="5" t="s">
        <v>45</v>
      </c>
      <c r="F7" s="6"/>
      <c r="G7" s="24"/>
      <c r="H7" s="37">
        <v>72400</v>
      </c>
      <c r="I7" s="37">
        <v>0</v>
      </c>
      <c r="J7" s="37">
        <f t="shared" si="0"/>
        <v>75000</v>
      </c>
      <c r="K7" s="37">
        <f t="shared" si="1"/>
        <v>0</v>
      </c>
      <c r="L7" s="37">
        <f t="shared" si="2"/>
        <v>77000</v>
      </c>
      <c r="M7" s="37">
        <f t="shared" si="3"/>
        <v>0</v>
      </c>
      <c r="N7" s="37">
        <f t="shared" si="4"/>
        <v>77000</v>
      </c>
      <c r="O7" s="17" t="s">
        <v>46</v>
      </c>
      <c r="P7" s="26"/>
      <c r="Q7" s="26"/>
      <c r="R7" s="75" t="s">
        <v>28</v>
      </c>
      <c r="S7" s="90" t="s">
        <v>28</v>
      </c>
      <c r="T7" s="90" t="s">
        <v>28</v>
      </c>
      <c r="U7" s="75" t="s">
        <v>28</v>
      </c>
      <c r="V7" s="102" t="s">
        <v>28</v>
      </c>
      <c r="W7" s="84" t="s">
        <v>28</v>
      </c>
      <c r="X7" s="84" t="s">
        <v>28</v>
      </c>
      <c r="Y7" s="79"/>
      <c r="Z7" s="80"/>
    </row>
    <row r="8" spans="1:26" ht="13" thickBot="1" x14ac:dyDescent="0.4">
      <c r="A8" s="16" t="s">
        <v>47</v>
      </c>
      <c r="B8" s="1">
        <v>6</v>
      </c>
      <c r="C8" s="34" t="s">
        <v>48</v>
      </c>
      <c r="D8" s="19" t="s">
        <v>49</v>
      </c>
      <c r="E8" s="48" t="s">
        <v>50</v>
      </c>
      <c r="F8" s="16" t="s">
        <v>51</v>
      </c>
      <c r="G8" s="16"/>
      <c r="H8" s="37">
        <v>890000</v>
      </c>
      <c r="I8" s="37">
        <v>0</v>
      </c>
      <c r="J8" s="37">
        <f t="shared" si="0"/>
        <v>921600</v>
      </c>
      <c r="K8" s="37">
        <f t="shared" si="1"/>
        <v>0</v>
      </c>
      <c r="L8" s="37">
        <f t="shared" si="2"/>
        <v>946000</v>
      </c>
      <c r="M8" s="37">
        <f t="shared" si="3"/>
        <v>0</v>
      </c>
      <c r="N8" s="37">
        <f t="shared" si="4"/>
        <v>946000</v>
      </c>
      <c r="O8" s="31" t="s">
        <v>52</v>
      </c>
      <c r="R8" s="75" t="s">
        <v>27</v>
      </c>
      <c r="S8" s="90" t="s">
        <v>36</v>
      </c>
      <c r="T8" s="90" t="s">
        <v>36</v>
      </c>
      <c r="U8" s="75" t="s">
        <v>28</v>
      </c>
      <c r="V8" s="102" t="s">
        <v>28</v>
      </c>
      <c r="W8" s="84" t="s">
        <v>28</v>
      </c>
      <c r="X8" s="84" t="s">
        <v>53</v>
      </c>
      <c r="Y8" s="79"/>
      <c r="Z8" s="80"/>
    </row>
    <row r="9" spans="1:26" ht="13" thickBot="1" x14ac:dyDescent="0.3">
      <c r="A9" s="16" t="s">
        <v>54</v>
      </c>
      <c r="B9" s="49" t="s">
        <v>55</v>
      </c>
      <c r="C9" s="34" t="s">
        <v>48</v>
      </c>
      <c r="D9" s="19" t="s">
        <v>49</v>
      </c>
      <c r="E9" s="48" t="s">
        <v>56</v>
      </c>
      <c r="F9" s="16"/>
      <c r="G9" s="16"/>
      <c r="H9" s="37">
        <v>63200</v>
      </c>
      <c r="I9" s="37">
        <v>0</v>
      </c>
      <c r="J9" s="37">
        <f t="shared" si="0"/>
        <v>65400</v>
      </c>
      <c r="K9" s="37">
        <f t="shared" si="1"/>
        <v>0</v>
      </c>
      <c r="L9" s="37">
        <f t="shared" si="2"/>
        <v>67100</v>
      </c>
      <c r="M9" s="37">
        <f t="shared" si="3"/>
        <v>0</v>
      </c>
      <c r="N9" s="37">
        <f t="shared" si="4"/>
        <v>67100</v>
      </c>
      <c r="O9" s="31" t="s">
        <v>57</v>
      </c>
      <c r="P9" s="26"/>
      <c r="Q9" s="26"/>
      <c r="R9" s="75" t="s">
        <v>28</v>
      </c>
      <c r="S9" s="90" t="s">
        <v>28</v>
      </c>
      <c r="T9" s="90" t="s">
        <v>28</v>
      </c>
      <c r="U9" s="75" t="s">
        <v>28</v>
      </c>
      <c r="V9" s="102" t="s">
        <v>28</v>
      </c>
      <c r="W9" s="84" t="s">
        <v>28</v>
      </c>
      <c r="X9" s="84" t="s">
        <v>53</v>
      </c>
      <c r="Y9" s="79"/>
      <c r="Z9" s="80"/>
    </row>
    <row r="10" spans="1:26" ht="13" thickBot="1" x14ac:dyDescent="0.3">
      <c r="A10" s="16" t="s">
        <v>54</v>
      </c>
      <c r="B10" s="49" t="s">
        <v>58</v>
      </c>
      <c r="C10" s="34" t="s">
        <v>48</v>
      </c>
      <c r="D10" s="19" t="s">
        <v>49</v>
      </c>
      <c r="E10" s="48" t="s">
        <v>59</v>
      </c>
      <c r="F10" s="16"/>
      <c r="G10" s="16"/>
      <c r="H10" s="37">
        <v>8100</v>
      </c>
      <c r="I10" s="37">
        <v>0</v>
      </c>
      <c r="J10" s="37">
        <f t="shared" si="0"/>
        <v>8400</v>
      </c>
      <c r="K10" s="37">
        <f t="shared" si="1"/>
        <v>0</v>
      </c>
      <c r="L10" s="37">
        <f t="shared" si="2"/>
        <v>8600</v>
      </c>
      <c r="M10" s="37">
        <f t="shared" si="3"/>
        <v>0</v>
      </c>
      <c r="N10" s="37">
        <f t="shared" si="4"/>
        <v>8600</v>
      </c>
      <c r="O10" s="31" t="s">
        <v>57</v>
      </c>
      <c r="P10" s="26"/>
      <c r="Q10" s="26"/>
      <c r="R10" s="75" t="s">
        <v>28</v>
      </c>
      <c r="S10" s="90" t="s">
        <v>28</v>
      </c>
      <c r="T10" s="90" t="s">
        <v>28</v>
      </c>
      <c r="U10" s="75" t="s">
        <v>28</v>
      </c>
      <c r="V10" s="102" t="s">
        <v>28</v>
      </c>
      <c r="W10" s="84" t="s">
        <v>28</v>
      </c>
      <c r="X10" s="84" t="s">
        <v>28</v>
      </c>
      <c r="Y10" s="79"/>
      <c r="Z10" s="80"/>
    </row>
    <row r="11" spans="1:26" ht="13" thickBot="1" x14ac:dyDescent="0.4">
      <c r="A11" s="16" t="s">
        <v>60</v>
      </c>
      <c r="B11" s="1">
        <v>57</v>
      </c>
      <c r="C11" s="34" t="s">
        <v>61</v>
      </c>
      <c r="D11" s="19" t="s">
        <v>49</v>
      </c>
      <c r="E11" s="48" t="s">
        <v>62</v>
      </c>
      <c r="F11" s="16" t="s">
        <v>51</v>
      </c>
      <c r="G11" s="16"/>
      <c r="H11" s="37">
        <v>269900</v>
      </c>
      <c r="I11" s="37">
        <v>0</v>
      </c>
      <c r="J11" s="37">
        <f t="shared" si="0"/>
        <v>279500</v>
      </c>
      <c r="K11" s="37">
        <f t="shared" si="1"/>
        <v>0</v>
      </c>
      <c r="L11" s="37">
        <f t="shared" si="2"/>
        <v>286900</v>
      </c>
      <c r="M11" s="37">
        <f t="shared" si="3"/>
        <v>0</v>
      </c>
      <c r="N11" s="37">
        <f t="shared" si="4"/>
        <v>286900</v>
      </c>
      <c r="O11" s="31" t="s">
        <v>57</v>
      </c>
      <c r="P11" s="26"/>
      <c r="Q11" s="26"/>
      <c r="R11" s="75" t="s">
        <v>27</v>
      </c>
      <c r="S11" s="90" t="s">
        <v>28</v>
      </c>
      <c r="T11" s="90" t="s">
        <v>28</v>
      </c>
      <c r="U11" s="75" t="s">
        <v>28</v>
      </c>
      <c r="V11" s="102" t="s">
        <v>28</v>
      </c>
      <c r="W11" s="84" t="s">
        <v>28</v>
      </c>
      <c r="X11" s="84" t="s">
        <v>418</v>
      </c>
      <c r="Y11" s="79"/>
      <c r="Z11" s="80"/>
    </row>
    <row r="12" spans="1:26" ht="13" thickBot="1" x14ac:dyDescent="0.4">
      <c r="A12" s="16" t="s">
        <v>63</v>
      </c>
      <c r="B12" s="1">
        <v>6</v>
      </c>
      <c r="C12" s="34" t="s">
        <v>64</v>
      </c>
      <c r="D12" s="19" t="s">
        <v>49</v>
      </c>
      <c r="E12" s="48" t="s">
        <v>65</v>
      </c>
      <c r="F12" s="16" t="s">
        <v>51</v>
      </c>
      <c r="G12" s="16" t="s">
        <v>51</v>
      </c>
      <c r="H12" s="37">
        <v>3402100</v>
      </c>
      <c r="I12" s="37">
        <v>563700</v>
      </c>
      <c r="J12" s="37">
        <f t="shared" si="0"/>
        <v>3522800</v>
      </c>
      <c r="K12" s="37">
        <f t="shared" si="1"/>
        <v>573400</v>
      </c>
      <c r="L12" s="37">
        <f t="shared" si="2"/>
        <v>3616100</v>
      </c>
      <c r="M12" s="37">
        <f t="shared" si="3"/>
        <v>591400</v>
      </c>
      <c r="N12" s="37">
        <f t="shared" si="4"/>
        <v>4207500</v>
      </c>
      <c r="O12" s="31" t="s">
        <v>66</v>
      </c>
      <c r="R12" s="75" t="s">
        <v>27</v>
      </c>
      <c r="S12" s="90" t="s">
        <v>36</v>
      </c>
      <c r="T12" s="90" t="s">
        <v>36</v>
      </c>
      <c r="U12" s="75" t="s">
        <v>28</v>
      </c>
      <c r="V12" s="102" t="s">
        <v>28</v>
      </c>
      <c r="W12" s="84" t="s">
        <v>28</v>
      </c>
      <c r="X12" s="84" t="s">
        <v>27</v>
      </c>
      <c r="Y12" s="79"/>
      <c r="Z12" s="80"/>
    </row>
    <row r="13" spans="1:26" ht="13" thickBot="1" x14ac:dyDescent="0.4">
      <c r="A13" s="16" t="s">
        <v>63</v>
      </c>
      <c r="B13" s="1">
        <v>10</v>
      </c>
      <c r="C13" s="34" t="s">
        <v>64</v>
      </c>
      <c r="D13" s="19" t="s">
        <v>49</v>
      </c>
      <c r="E13" s="48" t="s">
        <v>67</v>
      </c>
      <c r="F13" s="16" t="s">
        <v>51</v>
      </c>
      <c r="G13" s="16" t="s">
        <v>51</v>
      </c>
      <c r="H13" s="37">
        <v>5133300</v>
      </c>
      <c r="I13" s="37">
        <v>1030100</v>
      </c>
      <c r="J13" s="37">
        <f t="shared" si="0"/>
        <v>5315400</v>
      </c>
      <c r="K13" s="37">
        <f t="shared" si="1"/>
        <v>1047800</v>
      </c>
      <c r="L13" s="37">
        <f t="shared" si="2"/>
        <v>5456200</v>
      </c>
      <c r="M13" s="37">
        <f t="shared" si="3"/>
        <v>1080600</v>
      </c>
      <c r="N13" s="37">
        <f t="shared" si="4"/>
        <v>6536800</v>
      </c>
      <c r="O13" s="31" t="s">
        <v>66</v>
      </c>
      <c r="R13" s="75" t="s">
        <v>27</v>
      </c>
      <c r="S13" s="90" t="s">
        <v>36</v>
      </c>
      <c r="T13" s="90" t="s">
        <v>36</v>
      </c>
      <c r="U13" s="75" t="s">
        <v>28</v>
      </c>
      <c r="V13" s="102" t="s">
        <v>28</v>
      </c>
      <c r="W13" s="84" t="s">
        <v>28</v>
      </c>
      <c r="X13" s="84" t="s">
        <v>27</v>
      </c>
      <c r="Y13" s="79"/>
      <c r="Z13" s="80"/>
    </row>
    <row r="14" spans="1:26" ht="13" thickBot="1" x14ac:dyDescent="0.4">
      <c r="A14" s="16" t="s">
        <v>63</v>
      </c>
      <c r="B14" s="1">
        <v>35</v>
      </c>
      <c r="C14" s="34" t="s">
        <v>68</v>
      </c>
      <c r="D14" s="19" t="s">
        <v>49</v>
      </c>
      <c r="E14" s="48" t="s">
        <v>69</v>
      </c>
      <c r="F14" s="16" t="s">
        <v>51</v>
      </c>
      <c r="G14" s="16"/>
      <c r="H14" s="37">
        <v>87300</v>
      </c>
      <c r="I14" s="37">
        <v>0</v>
      </c>
      <c r="J14" s="37">
        <f t="shared" si="0"/>
        <v>90400</v>
      </c>
      <c r="K14" s="37">
        <f t="shared" si="1"/>
        <v>0</v>
      </c>
      <c r="L14" s="37">
        <f t="shared" si="2"/>
        <v>92800</v>
      </c>
      <c r="M14" s="37">
        <f t="shared" si="3"/>
        <v>0</v>
      </c>
      <c r="N14" s="37">
        <f t="shared" si="4"/>
        <v>92800</v>
      </c>
      <c r="O14" s="31" t="s">
        <v>70</v>
      </c>
      <c r="R14" s="75" t="s">
        <v>27</v>
      </c>
      <c r="S14" s="90" t="s">
        <v>28</v>
      </c>
      <c r="T14" s="90" t="s">
        <v>28</v>
      </c>
      <c r="U14" s="75" t="s">
        <v>71</v>
      </c>
      <c r="V14" s="102" t="s">
        <v>28</v>
      </c>
      <c r="W14" s="84" t="s">
        <v>28</v>
      </c>
      <c r="X14" s="84" t="s">
        <v>28</v>
      </c>
      <c r="Y14" s="79"/>
      <c r="Z14" s="80"/>
    </row>
    <row r="15" spans="1:26" ht="13" thickBot="1" x14ac:dyDescent="0.4">
      <c r="A15" s="16" t="s">
        <v>63</v>
      </c>
      <c r="B15" s="1">
        <v>37</v>
      </c>
      <c r="C15" s="34" t="s">
        <v>68</v>
      </c>
      <c r="D15" s="19" t="s">
        <v>49</v>
      </c>
      <c r="E15" s="48" t="s">
        <v>72</v>
      </c>
      <c r="F15" s="16" t="s">
        <v>51</v>
      </c>
      <c r="G15" s="16" t="s">
        <v>51</v>
      </c>
      <c r="H15" s="37">
        <v>947500</v>
      </c>
      <c r="I15" s="37">
        <v>98300</v>
      </c>
      <c r="J15" s="37">
        <f t="shared" si="0"/>
        <v>981100</v>
      </c>
      <c r="K15" s="37">
        <f t="shared" si="1"/>
        <v>100000</v>
      </c>
      <c r="L15" s="37">
        <f t="shared" si="2"/>
        <v>1007100</v>
      </c>
      <c r="M15" s="37">
        <f t="shared" si="3"/>
        <v>103100</v>
      </c>
      <c r="N15" s="37">
        <f t="shared" si="4"/>
        <v>1110200</v>
      </c>
      <c r="O15" s="31" t="s">
        <v>70</v>
      </c>
      <c r="R15" s="75" t="s">
        <v>27</v>
      </c>
      <c r="S15" s="90" t="s">
        <v>28</v>
      </c>
      <c r="T15" s="90" t="s">
        <v>28</v>
      </c>
      <c r="U15" s="75" t="s">
        <v>28</v>
      </c>
      <c r="V15" s="102" t="s">
        <v>28</v>
      </c>
      <c r="W15" s="84" t="s">
        <v>417</v>
      </c>
      <c r="X15" s="84" t="s">
        <v>417</v>
      </c>
      <c r="Y15" s="79"/>
      <c r="Z15" s="80"/>
    </row>
    <row r="16" spans="1:26" ht="12.75" customHeight="1" thickBot="1" x14ac:dyDescent="0.3">
      <c r="A16" s="16" t="s">
        <v>63</v>
      </c>
      <c r="B16" s="1">
        <v>35</v>
      </c>
      <c r="C16" s="34" t="s">
        <v>68</v>
      </c>
      <c r="D16" s="19" t="s">
        <v>49</v>
      </c>
      <c r="E16" s="50" t="s">
        <v>73</v>
      </c>
      <c r="F16" s="16"/>
      <c r="G16" s="16"/>
      <c r="H16" s="37"/>
      <c r="I16" s="37"/>
      <c r="J16" s="37">
        <v>50000</v>
      </c>
      <c r="K16" s="37"/>
      <c r="L16" s="37">
        <f>ROUND(J16/130.8*131.8,-2)</f>
        <v>50400</v>
      </c>
      <c r="M16" s="37">
        <f t="shared" si="3"/>
        <v>0</v>
      </c>
      <c r="N16" s="37">
        <f t="shared" si="4"/>
        <v>50400</v>
      </c>
      <c r="O16" s="27"/>
      <c r="P16" s="39"/>
      <c r="Q16" s="39"/>
      <c r="R16" s="75" t="s">
        <v>28</v>
      </c>
      <c r="S16" s="90" t="s">
        <v>28</v>
      </c>
      <c r="T16" s="90" t="s">
        <v>28</v>
      </c>
      <c r="U16" s="75" t="s">
        <v>28</v>
      </c>
      <c r="V16" s="102" t="s">
        <v>28</v>
      </c>
      <c r="W16" s="84" t="s">
        <v>28</v>
      </c>
      <c r="X16" s="84" t="s">
        <v>28</v>
      </c>
      <c r="Y16" s="79"/>
      <c r="Z16" s="80"/>
    </row>
    <row r="17" spans="1:26" ht="13" thickBot="1" x14ac:dyDescent="0.4">
      <c r="A17" s="16" t="s">
        <v>74</v>
      </c>
      <c r="B17" s="1">
        <v>20</v>
      </c>
      <c r="C17" s="34" t="s">
        <v>75</v>
      </c>
      <c r="D17" s="19" t="s">
        <v>49</v>
      </c>
      <c r="E17" s="48" t="s">
        <v>76</v>
      </c>
      <c r="F17" s="16" t="s">
        <v>51</v>
      </c>
      <c r="G17" s="16"/>
      <c r="H17" s="37">
        <v>5512900</v>
      </c>
      <c r="I17" s="37">
        <v>0</v>
      </c>
      <c r="J17" s="37">
        <f t="shared" ref="J17:J29" si="5">ROUND(H17/124*128.4,-2)</f>
        <v>5708500</v>
      </c>
      <c r="K17" s="37">
        <f t="shared" ref="K17:K28" si="6">ROUND(I17/122.3*124.4,-2)</f>
        <v>0</v>
      </c>
      <c r="L17" s="37">
        <f t="shared" si="2"/>
        <v>5859700</v>
      </c>
      <c r="M17" s="37">
        <f t="shared" si="3"/>
        <v>0</v>
      </c>
      <c r="N17" s="37">
        <f t="shared" si="4"/>
        <v>5859700</v>
      </c>
      <c r="O17" s="31" t="s">
        <v>52</v>
      </c>
      <c r="R17" s="75" t="s">
        <v>27</v>
      </c>
      <c r="S17" s="90" t="s">
        <v>36</v>
      </c>
      <c r="T17" s="90" t="s">
        <v>36</v>
      </c>
      <c r="U17" s="75" t="s">
        <v>28</v>
      </c>
      <c r="V17" s="102" t="s">
        <v>71</v>
      </c>
      <c r="W17" s="84" t="s">
        <v>28</v>
      </c>
      <c r="X17" s="84" t="s">
        <v>53</v>
      </c>
      <c r="Y17" s="79"/>
      <c r="Z17" s="80"/>
    </row>
    <row r="18" spans="1:26" ht="13" thickBot="1" x14ac:dyDescent="0.4">
      <c r="A18" s="16" t="s">
        <v>77</v>
      </c>
      <c r="B18" s="1">
        <v>71</v>
      </c>
      <c r="C18" s="34" t="s">
        <v>78</v>
      </c>
      <c r="D18" s="19" t="s">
        <v>79</v>
      </c>
      <c r="E18" s="48" t="s">
        <v>80</v>
      </c>
      <c r="F18" s="16" t="s">
        <v>51</v>
      </c>
      <c r="G18" s="16"/>
      <c r="H18" s="37">
        <v>178600</v>
      </c>
      <c r="I18" s="37">
        <v>0</v>
      </c>
      <c r="J18" s="37">
        <f t="shared" si="5"/>
        <v>184900</v>
      </c>
      <c r="K18" s="37">
        <f t="shared" si="6"/>
        <v>0</v>
      </c>
      <c r="L18" s="37">
        <f t="shared" si="2"/>
        <v>189800</v>
      </c>
      <c r="M18" s="37">
        <f t="shared" si="3"/>
        <v>0</v>
      </c>
      <c r="N18" s="37">
        <f t="shared" si="4"/>
        <v>189800</v>
      </c>
      <c r="O18" s="31" t="s">
        <v>81</v>
      </c>
      <c r="R18" s="75" t="s">
        <v>27</v>
      </c>
      <c r="S18" s="90" t="s">
        <v>28</v>
      </c>
      <c r="T18" s="90" t="s">
        <v>28</v>
      </c>
      <c r="U18" s="75" t="s">
        <v>28</v>
      </c>
      <c r="V18" s="102" t="s">
        <v>28</v>
      </c>
      <c r="W18" s="84" t="s">
        <v>28</v>
      </c>
      <c r="X18" s="84" t="s">
        <v>53</v>
      </c>
      <c r="Y18" s="79"/>
      <c r="Z18" s="80"/>
    </row>
    <row r="19" spans="1:26" ht="13" thickBot="1" x14ac:dyDescent="0.4">
      <c r="A19" s="51" t="s">
        <v>77</v>
      </c>
      <c r="B19" s="51" t="s">
        <v>82</v>
      </c>
      <c r="C19" s="34" t="s">
        <v>83</v>
      </c>
      <c r="D19" s="19" t="s">
        <v>79</v>
      </c>
      <c r="E19" s="48" t="s">
        <v>84</v>
      </c>
      <c r="F19" s="16" t="s">
        <v>51</v>
      </c>
      <c r="G19" s="16" t="s">
        <v>51</v>
      </c>
      <c r="H19" s="37">
        <v>5870900</v>
      </c>
      <c r="I19" s="37">
        <v>944400</v>
      </c>
      <c r="J19" s="37">
        <f t="shared" si="5"/>
        <v>6079200</v>
      </c>
      <c r="K19" s="37">
        <f t="shared" si="6"/>
        <v>960600</v>
      </c>
      <c r="L19" s="37">
        <f t="shared" si="2"/>
        <v>6240200</v>
      </c>
      <c r="M19" s="37">
        <f t="shared" si="3"/>
        <v>990700</v>
      </c>
      <c r="N19" s="37">
        <f t="shared" si="4"/>
        <v>7230900</v>
      </c>
      <c r="O19" s="31" t="s">
        <v>66</v>
      </c>
      <c r="R19" s="75" t="s">
        <v>28</v>
      </c>
      <c r="S19" s="90" t="s">
        <v>36</v>
      </c>
      <c r="T19" s="90" t="s">
        <v>36</v>
      </c>
      <c r="U19" s="75" t="s">
        <v>28</v>
      </c>
      <c r="V19" s="102" t="s">
        <v>27</v>
      </c>
      <c r="W19" s="84" t="s">
        <v>27</v>
      </c>
      <c r="X19" s="84" t="s">
        <v>27</v>
      </c>
      <c r="Y19" s="79"/>
      <c r="Z19" s="80"/>
    </row>
    <row r="20" spans="1:26" ht="12.75" customHeight="1" thickBot="1" x14ac:dyDescent="0.4">
      <c r="A20" s="16" t="s">
        <v>77</v>
      </c>
      <c r="B20" s="43" t="s">
        <v>85</v>
      </c>
      <c r="C20" s="34" t="s">
        <v>83</v>
      </c>
      <c r="D20" s="19" t="s">
        <v>79</v>
      </c>
      <c r="E20" s="48" t="s">
        <v>86</v>
      </c>
      <c r="F20" s="16" t="s">
        <v>51</v>
      </c>
      <c r="G20" s="16"/>
      <c r="H20" s="37">
        <v>1217500</v>
      </c>
      <c r="I20" s="37">
        <v>0</v>
      </c>
      <c r="J20" s="37">
        <f t="shared" si="5"/>
        <v>1260700</v>
      </c>
      <c r="K20" s="37">
        <f t="shared" si="6"/>
        <v>0</v>
      </c>
      <c r="L20" s="37">
        <f t="shared" si="2"/>
        <v>1294100</v>
      </c>
      <c r="M20" s="37">
        <f t="shared" si="3"/>
        <v>0</v>
      </c>
      <c r="N20" s="37">
        <f t="shared" si="4"/>
        <v>1294100</v>
      </c>
      <c r="O20" s="31" t="s">
        <v>52</v>
      </c>
      <c r="R20" s="75" t="s">
        <v>27</v>
      </c>
      <c r="S20" s="90" t="s">
        <v>36</v>
      </c>
      <c r="T20" s="90" t="s">
        <v>36</v>
      </c>
      <c r="U20" s="75" t="s">
        <v>28</v>
      </c>
      <c r="V20" s="102" t="s">
        <v>28</v>
      </c>
      <c r="W20" s="84" t="s">
        <v>28</v>
      </c>
      <c r="X20" s="84" t="s">
        <v>27</v>
      </c>
      <c r="Y20" s="79"/>
      <c r="Z20" s="80"/>
    </row>
    <row r="21" spans="1:26" ht="12.75" customHeight="1" thickBot="1" x14ac:dyDescent="0.3">
      <c r="A21" s="16" t="s">
        <v>77</v>
      </c>
      <c r="B21" s="52" t="s">
        <v>58</v>
      </c>
      <c r="C21" s="34" t="s">
        <v>83</v>
      </c>
      <c r="D21" s="19" t="s">
        <v>79</v>
      </c>
      <c r="E21" s="48" t="s">
        <v>87</v>
      </c>
      <c r="F21" s="16" t="s">
        <v>51</v>
      </c>
      <c r="G21" s="16"/>
      <c r="H21" s="37">
        <v>16100</v>
      </c>
      <c r="I21" s="37">
        <v>0</v>
      </c>
      <c r="J21" s="37">
        <f t="shared" si="5"/>
        <v>16700</v>
      </c>
      <c r="K21" s="37">
        <f t="shared" si="6"/>
        <v>0</v>
      </c>
      <c r="L21" s="37">
        <f t="shared" si="2"/>
        <v>17100</v>
      </c>
      <c r="M21" s="37">
        <f t="shared" si="3"/>
        <v>0</v>
      </c>
      <c r="N21" s="37">
        <f t="shared" si="4"/>
        <v>17100</v>
      </c>
      <c r="O21" s="31" t="s">
        <v>52</v>
      </c>
      <c r="P21" s="26"/>
      <c r="Q21" s="26"/>
      <c r="R21" s="75" t="s">
        <v>27</v>
      </c>
      <c r="S21" s="90" t="s">
        <v>36</v>
      </c>
      <c r="T21" s="90" t="s">
        <v>36</v>
      </c>
      <c r="U21" s="75" t="s">
        <v>28</v>
      </c>
      <c r="V21" s="102" t="s">
        <v>28</v>
      </c>
      <c r="W21" s="84" t="s">
        <v>28</v>
      </c>
      <c r="X21" s="84" t="s">
        <v>27</v>
      </c>
      <c r="Y21" s="79"/>
      <c r="Z21" s="80"/>
    </row>
    <row r="22" spans="1:26" ht="13" thickBot="1" x14ac:dyDescent="0.4">
      <c r="A22" s="16" t="s">
        <v>77</v>
      </c>
      <c r="B22" s="1">
        <v>8</v>
      </c>
      <c r="C22" s="34" t="s">
        <v>83</v>
      </c>
      <c r="D22" s="19" t="s">
        <v>79</v>
      </c>
      <c r="E22" s="48" t="s">
        <v>88</v>
      </c>
      <c r="F22" s="16" t="s">
        <v>89</v>
      </c>
      <c r="G22" s="16" t="s">
        <v>89</v>
      </c>
      <c r="H22" s="37">
        <v>4961000</v>
      </c>
      <c r="I22" s="37">
        <v>326700</v>
      </c>
      <c r="J22" s="37">
        <f t="shared" si="5"/>
        <v>5137000</v>
      </c>
      <c r="K22" s="37">
        <f t="shared" si="6"/>
        <v>332300</v>
      </c>
      <c r="L22" s="37">
        <f t="shared" si="2"/>
        <v>5273000</v>
      </c>
      <c r="M22" s="37">
        <f t="shared" si="3"/>
        <v>342700</v>
      </c>
      <c r="N22" s="37">
        <f t="shared" si="4"/>
        <v>5615700</v>
      </c>
      <c r="O22" s="31" t="s">
        <v>70</v>
      </c>
      <c r="P22" s="26"/>
      <c r="Q22" s="26"/>
      <c r="R22" s="75" t="s">
        <v>27</v>
      </c>
      <c r="S22" s="90" t="s">
        <v>36</v>
      </c>
      <c r="T22" s="90" t="s">
        <v>36</v>
      </c>
      <c r="U22" s="75" t="s">
        <v>28</v>
      </c>
      <c r="V22" s="102" t="s">
        <v>28</v>
      </c>
      <c r="W22" s="84" t="s">
        <v>28</v>
      </c>
      <c r="X22" s="84" t="s">
        <v>184</v>
      </c>
      <c r="Y22" s="79"/>
      <c r="Z22" s="80"/>
    </row>
    <row r="23" spans="1:26" ht="13" thickBot="1" x14ac:dyDescent="0.4">
      <c r="A23" s="53" t="s">
        <v>77</v>
      </c>
      <c r="B23" s="54">
        <v>56</v>
      </c>
      <c r="C23" s="34" t="s">
        <v>91</v>
      </c>
      <c r="D23" s="19" t="s">
        <v>79</v>
      </c>
      <c r="E23" s="48" t="s">
        <v>92</v>
      </c>
      <c r="F23" s="16" t="s">
        <v>51</v>
      </c>
      <c r="G23" s="16"/>
      <c r="H23" s="37">
        <v>3383500</v>
      </c>
      <c r="I23" s="37">
        <v>0</v>
      </c>
      <c r="J23" s="37">
        <f t="shared" si="5"/>
        <v>3503600</v>
      </c>
      <c r="K23" s="37">
        <f t="shared" si="6"/>
        <v>0</v>
      </c>
      <c r="L23" s="37">
        <f t="shared" si="2"/>
        <v>3596400</v>
      </c>
      <c r="M23" s="37">
        <f t="shared" si="3"/>
        <v>0</v>
      </c>
      <c r="N23" s="37">
        <f t="shared" si="4"/>
        <v>3596400</v>
      </c>
      <c r="O23" s="31" t="s">
        <v>70</v>
      </c>
      <c r="R23" s="75" t="s">
        <v>28</v>
      </c>
      <c r="S23" s="90" t="s">
        <v>36</v>
      </c>
      <c r="T23" s="90" t="s">
        <v>36</v>
      </c>
      <c r="U23" s="75" t="s">
        <v>28</v>
      </c>
      <c r="V23" s="102" t="s">
        <v>71</v>
      </c>
      <c r="W23" s="84" t="s">
        <v>28</v>
      </c>
      <c r="X23" s="84" t="s">
        <v>53</v>
      </c>
      <c r="Y23" s="79"/>
      <c r="Z23" s="80"/>
    </row>
    <row r="24" spans="1:26" ht="13" thickBot="1" x14ac:dyDescent="0.4">
      <c r="A24" s="16" t="s">
        <v>93</v>
      </c>
      <c r="B24" s="1">
        <v>26</v>
      </c>
      <c r="C24" s="34" t="s">
        <v>94</v>
      </c>
      <c r="D24" s="19" t="s">
        <v>79</v>
      </c>
      <c r="E24" s="48" t="s">
        <v>95</v>
      </c>
      <c r="F24" s="16" t="s">
        <v>51</v>
      </c>
      <c r="G24" s="16"/>
      <c r="H24" s="37">
        <v>1369000</v>
      </c>
      <c r="I24" s="37">
        <v>0</v>
      </c>
      <c r="J24" s="37">
        <f t="shared" si="5"/>
        <v>1417600</v>
      </c>
      <c r="K24" s="37">
        <f t="shared" si="6"/>
        <v>0</v>
      </c>
      <c r="L24" s="37">
        <f t="shared" si="2"/>
        <v>1455100</v>
      </c>
      <c r="M24" s="37">
        <f t="shared" si="3"/>
        <v>0</v>
      </c>
      <c r="N24" s="37">
        <f t="shared" si="4"/>
        <v>1455100</v>
      </c>
      <c r="O24" s="31" t="s">
        <v>52</v>
      </c>
      <c r="R24" s="76" t="s">
        <v>27</v>
      </c>
      <c r="S24" s="92" t="s">
        <v>28</v>
      </c>
      <c r="T24" s="92" t="s">
        <v>28</v>
      </c>
      <c r="U24" s="75" t="s">
        <v>28</v>
      </c>
      <c r="V24" s="102" t="s">
        <v>28</v>
      </c>
      <c r="W24" s="84" t="s">
        <v>28</v>
      </c>
      <c r="X24" s="84" t="s">
        <v>53</v>
      </c>
      <c r="Y24" s="79"/>
      <c r="Z24" s="80"/>
    </row>
    <row r="25" spans="1:26" ht="13" thickBot="1" x14ac:dyDescent="0.4">
      <c r="A25" s="16" t="s">
        <v>96</v>
      </c>
      <c r="B25" s="1">
        <v>66</v>
      </c>
      <c r="C25" s="34" t="s">
        <v>97</v>
      </c>
      <c r="D25" s="19" t="s">
        <v>79</v>
      </c>
      <c r="E25" s="48" t="s">
        <v>59</v>
      </c>
      <c r="F25" s="16"/>
      <c r="G25" s="16"/>
      <c r="H25" s="37">
        <v>40200</v>
      </c>
      <c r="I25" s="37">
        <v>0</v>
      </c>
      <c r="J25" s="37">
        <f t="shared" si="5"/>
        <v>41600</v>
      </c>
      <c r="K25" s="37">
        <f t="shared" si="6"/>
        <v>0</v>
      </c>
      <c r="L25" s="37">
        <f t="shared" si="2"/>
        <v>42700</v>
      </c>
      <c r="M25" s="37">
        <f t="shared" si="3"/>
        <v>0</v>
      </c>
      <c r="N25" s="37">
        <f t="shared" si="4"/>
        <v>42700</v>
      </c>
      <c r="O25" s="31" t="s">
        <v>57</v>
      </c>
      <c r="R25" s="76" t="s">
        <v>28</v>
      </c>
      <c r="S25" s="92" t="s">
        <v>28</v>
      </c>
      <c r="T25" s="92" t="s">
        <v>28</v>
      </c>
      <c r="U25" s="75" t="s">
        <v>28</v>
      </c>
      <c r="V25" s="107" t="s">
        <v>28</v>
      </c>
      <c r="W25" s="84" t="s">
        <v>28</v>
      </c>
      <c r="X25" s="84" t="s">
        <v>53</v>
      </c>
      <c r="Y25" s="79"/>
      <c r="Z25" s="80"/>
    </row>
    <row r="26" spans="1:26" ht="13" thickBot="1" x14ac:dyDescent="0.4">
      <c r="A26" s="16" t="s">
        <v>96</v>
      </c>
      <c r="B26" s="1">
        <v>2</v>
      </c>
      <c r="C26" s="34" t="s">
        <v>97</v>
      </c>
      <c r="D26" s="19" t="s">
        <v>79</v>
      </c>
      <c r="E26" s="48" t="s">
        <v>98</v>
      </c>
      <c r="F26" s="16" t="s">
        <v>51</v>
      </c>
      <c r="G26" s="16"/>
      <c r="H26" s="37">
        <v>1118700</v>
      </c>
      <c r="I26" s="37">
        <v>0</v>
      </c>
      <c r="J26" s="37">
        <f t="shared" si="5"/>
        <v>1158400</v>
      </c>
      <c r="K26" s="37">
        <f t="shared" si="6"/>
        <v>0</v>
      </c>
      <c r="L26" s="37">
        <f t="shared" si="2"/>
        <v>1189100</v>
      </c>
      <c r="M26" s="37">
        <f t="shared" si="3"/>
        <v>0</v>
      </c>
      <c r="N26" s="37">
        <f t="shared" si="4"/>
        <v>1189100</v>
      </c>
      <c r="O26" s="31" t="s">
        <v>52</v>
      </c>
      <c r="R26" s="76" t="s">
        <v>27</v>
      </c>
      <c r="S26" s="92" t="s">
        <v>28</v>
      </c>
      <c r="T26" s="92" t="s">
        <v>28</v>
      </c>
      <c r="U26" s="75" t="s">
        <v>28</v>
      </c>
      <c r="V26" s="107" t="s">
        <v>71</v>
      </c>
      <c r="W26" s="84" t="s">
        <v>28</v>
      </c>
      <c r="X26" s="84" t="s">
        <v>53</v>
      </c>
      <c r="Y26" s="79"/>
      <c r="Z26" s="80"/>
    </row>
    <row r="27" spans="1:26" ht="25.5" thickBot="1" x14ac:dyDescent="0.4">
      <c r="A27" s="16" t="s">
        <v>99</v>
      </c>
      <c r="B27" s="1">
        <v>5</v>
      </c>
      <c r="C27" s="34" t="s">
        <v>100</v>
      </c>
      <c r="D27" s="19" t="s">
        <v>79</v>
      </c>
      <c r="E27" s="48" t="s">
        <v>101</v>
      </c>
      <c r="F27" s="16" t="s">
        <v>51</v>
      </c>
      <c r="G27" s="16" t="s">
        <v>51</v>
      </c>
      <c r="H27" s="37">
        <v>1487300</v>
      </c>
      <c r="I27" s="37">
        <v>169400</v>
      </c>
      <c r="J27" s="37">
        <f t="shared" si="5"/>
        <v>1540100</v>
      </c>
      <c r="K27" s="37">
        <f t="shared" si="6"/>
        <v>172300</v>
      </c>
      <c r="L27" s="37">
        <f t="shared" si="2"/>
        <v>1580900</v>
      </c>
      <c r="M27" s="37">
        <f t="shared" si="3"/>
        <v>177700</v>
      </c>
      <c r="N27" s="37">
        <f t="shared" si="4"/>
        <v>1758600</v>
      </c>
      <c r="O27" s="31" t="s">
        <v>81</v>
      </c>
      <c r="P27" s="26"/>
      <c r="Q27" s="26"/>
      <c r="R27" s="75" t="s">
        <v>27</v>
      </c>
      <c r="S27" s="90" t="s">
        <v>102</v>
      </c>
      <c r="T27" s="90" t="s">
        <v>28</v>
      </c>
      <c r="U27" s="75" t="s">
        <v>28</v>
      </c>
      <c r="V27" s="102" t="s">
        <v>28</v>
      </c>
      <c r="W27" s="84" t="s">
        <v>28</v>
      </c>
      <c r="X27" s="84" t="s">
        <v>71</v>
      </c>
      <c r="Y27" s="79"/>
      <c r="Z27" s="80"/>
    </row>
    <row r="28" spans="1:26" ht="25.5" thickBot="1" x14ac:dyDescent="0.4">
      <c r="A28" s="16" t="s">
        <v>99</v>
      </c>
      <c r="B28" s="1">
        <v>11</v>
      </c>
      <c r="C28" s="34" t="s">
        <v>103</v>
      </c>
      <c r="D28" s="19" t="s">
        <v>79</v>
      </c>
      <c r="E28" s="48" t="s">
        <v>104</v>
      </c>
      <c r="F28" s="16" t="s">
        <v>51</v>
      </c>
      <c r="G28" s="16"/>
      <c r="H28" s="37">
        <v>4417500</v>
      </c>
      <c r="I28" s="37">
        <v>0</v>
      </c>
      <c r="J28" s="37">
        <f t="shared" si="5"/>
        <v>4574300</v>
      </c>
      <c r="K28" s="37">
        <f t="shared" si="6"/>
        <v>0</v>
      </c>
      <c r="L28" s="37">
        <f t="shared" si="2"/>
        <v>4695400</v>
      </c>
      <c r="M28" s="37">
        <f t="shared" si="3"/>
        <v>0</v>
      </c>
      <c r="N28" s="37">
        <f t="shared" si="4"/>
        <v>4695400</v>
      </c>
      <c r="O28" s="31" t="s">
        <v>52</v>
      </c>
      <c r="R28" s="75" t="s">
        <v>27</v>
      </c>
      <c r="S28" s="90" t="s">
        <v>36</v>
      </c>
      <c r="T28" s="90" t="s">
        <v>36</v>
      </c>
      <c r="U28" s="75" t="s">
        <v>28</v>
      </c>
      <c r="V28" s="102" t="s">
        <v>28</v>
      </c>
      <c r="W28" s="84" t="s">
        <v>28</v>
      </c>
      <c r="X28" s="84" t="s">
        <v>53</v>
      </c>
      <c r="Y28" s="79"/>
      <c r="Z28" s="80"/>
    </row>
    <row r="29" spans="1:26" ht="13" thickBot="1" x14ac:dyDescent="0.4">
      <c r="A29" s="16" t="s">
        <v>105</v>
      </c>
      <c r="B29" s="1" t="s">
        <v>106</v>
      </c>
      <c r="C29" s="34" t="s">
        <v>97</v>
      </c>
      <c r="D29" s="19" t="s">
        <v>79</v>
      </c>
      <c r="E29" s="48" t="s">
        <v>107</v>
      </c>
      <c r="F29" s="16" t="s">
        <v>51</v>
      </c>
      <c r="G29" s="16"/>
      <c r="H29" s="37">
        <v>2280900</v>
      </c>
      <c r="I29" s="37">
        <v>547200</v>
      </c>
      <c r="J29" s="37">
        <f t="shared" si="5"/>
        <v>2361800</v>
      </c>
      <c r="K29" s="37">
        <v>0</v>
      </c>
      <c r="L29" s="37">
        <f t="shared" si="2"/>
        <v>2424300</v>
      </c>
      <c r="M29" s="37">
        <f t="shared" si="3"/>
        <v>0</v>
      </c>
      <c r="N29" s="37">
        <f t="shared" si="4"/>
        <v>2424300</v>
      </c>
      <c r="O29" s="31" t="s">
        <v>81</v>
      </c>
      <c r="P29" s="26"/>
      <c r="Q29" s="26"/>
      <c r="R29" s="75" t="s">
        <v>27</v>
      </c>
      <c r="S29" s="90" t="s">
        <v>28</v>
      </c>
      <c r="T29" s="90" t="s">
        <v>36</v>
      </c>
      <c r="U29" s="75" t="s">
        <v>71</v>
      </c>
      <c r="V29" s="102" t="s">
        <v>28</v>
      </c>
      <c r="W29" s="84" t="s">
        <v>28</v>
      </c>
      <c r="X29" s="84" t="s">
        <v>71</v>
      </c>
      <c r="Y29" s="79"/>
      <c r="Z29" s="80"/>
    </row>
    <row r="30" spans="1:26" ht="13" thickBot="1" x14ac:dyDescent="0.4">
      <c r="A30" s="16" t="s">
        <v>105</v>
      </c>
      <c r="B30" s="1" t="s">
        <v>106</v>
      </c>
      <c r="C30" s="34" t="s">
        <v>97</v>
      </c>
      <c r="D30" s="19" t="s">
        <v>79</v>
      </c>
      <c r="E30" s="48" t="s">
        <v>108</v>
      </c>
      <c r="F30" s="55" t="s">
        <v>109</v>
      </c>
      <c r="G30" s="55"/>
      <c r="H30" s="37">
        <v>923400</v>
      </c>
      <c r="I30" s="37">
        <v>0</v>
      </c>
      <c r="J30" s="37">
        <f>ROUND(H30/124*128.4*15%,-2)</f>
        <v>143400</v>
      </c>
      <c r="K30" s="37">
        <f t="shared" ref="K30:K43" si="7">ROUND(I30/122.3*124.4,-2)</f>
        <v>0</v>
      </c>
      <c r="L30" s="37">
        <f>J30</f>
        <v>143400</v>
      </c>
      <c r="M30" s="37">
        <f t="shared" si="3"/>
        <v>0</v>
      </c>
      <c r="N30" s="37">
        <f t="shared" si="4"/>
        <v>143400</v>
      </c>
      <c r="O30" s="31" t="s">
        <v>81</v>
      </c>
      <c r="P30" s="26"/>
      <c r="Q30" s="26"/>
      <c r="R30" s="75" t="s">
        <v>27</v>
      </c>
      <c r="S30" s="90" t="s">
        <v>28</v>
      </c>
      <c r="T30" s="90" t="s">
        <v>36</v>
      </c>
      <c r="U30" s="75" t="s">
        <v>71</v>
      </c>
      <c r="V30" s="102" t="s">
        <v>28</v>
      </c>
      <c r="W30" s="84" t="s">
        <v>28</v>
      </c>
      <c r="X30" s="84" t="s">
        <v>71</v>
      </c>
      <c r="Y30" s="79"/>
      <c r="Z30" s="80"/>
    </row>
    <row r="31" spans="1:26" ht="13" thickBot="1" x14ac:dyDescent="0.4">
      <c r="A31" s="16" t="s">
        <v>105</v>
      </c>
      <c r="B31" s="1">
        <v>16</v>
      </c>
      <c r="C31" s="34" t="s">
        <v>110</v>
      </c>
      <c r="D31" s="19" t="s">
        <v>79</v>
      </c>
      <c r="E31" s="48" t="s">
        <v>111</v>
      </c>
      <c r="F31" s="16" t="s">
        <v>51</v>
      </c>
      <c r="G31" s="16" t="s">
        <v>51</v>
      </c>
      <c r="H31" s="37">
        <v>5409500</v>
      </c>
      <c r="I31" s="37">
        <v>1262800</v>
      </c>
      <c r="J31" s="37">
        <f t="shared" ref="J31:J44" si="8">ROUND(H31/124*128.4,-2)</f>
        <v>5601500</v>
      </c>
      <c r="K31" s="37">
        <f t="shared" si="7"/>
        <v>1284500</v>
      </c>
      <c r="L31" s="37">
        <f t="shared" si="2"/>
        <v>5749800</v>
      </c>
      <c r="M31" s="37">
        <f t="shared" si="3"/>
        <v>1324800</v>
      </c>
      <c r="N31" s="37">
        <f t="shared" si="4"/>
        <v>7074600</v>
      </c>
      <c r="O31" s="31" t="s">
        <v>66</v>
      </c>
      <c r="R31" s="75" t="s">
        <v>28</v>
      </c>
      <c r="S31" s="90" t="s">
        <v>36</v>
      </c>
      <c r="T31" s="90" t="s">
        <v>36</v>
      </c>
      <c r="U31" s="75" t="s">
        <v>28</v>
      </c>
      <c r="V31" s="102" t="s">
        <v>28</v>
      </c>
      <c r="W31" s="84" t="s">
        <v>28</v>
      </c>
      <c r="X31" s="84" t="s">
        <v>27</v>
      </c>
      <c r="Y31" s="79"/>
      <c r="Z31" s="80"/>
    </row>
    <row r="32" spans="1:26" ht="25.5" thickBot="1" x14ac:dyDescent="0.4">
      <c r="A32" s="16" t="s">
        <v>112</v>
      </c>
      <c r="B32" s="1" t="s">
        <v>113</v>
      </c>
      <c r="C32" s="34" t="s">
        <v>114</v>
      </c>
      <c r="D32" s="19" t="s">
        <v>79</v>
      </c>
      <c r="E32" s="48" t="s">
        <v>115</v>
      </c>
      <c r="F32" s="16"/>
      <c r="G32" s="16"/>
      <c r="H32" s="37">
        <v>145900</v>
      </c>
      <c r="I32" s="37">
        <v>0</v>
      </c>
      <c r="J32" s="37">
        <f t="shared" si="8"/>
        <v>151100</v>
      </c>
      <c r="K32" s="37">
        <f t="shared" si="7"/>
        <v>0</v>
      </c>
      <c r="L32" s="37">
        <f t="shared" si="2"/>
        <v>155100</v>
      </c>
      <c r="M32" s="37">
        <f t="shared" si="3"/>
        <v>0</v>
      </c>
      <c r="N32" s="37">
        <f t="shared" si="4"/>
        <v>155100</v>
      </c>
      <c r="O32" s="31" t="s">
        <v>57</v>
      </c>
      <c r="R32" s="75" t="s">
        <v>28</v>
      </c>
      <c r="S32" s="90" t="s">
        <v>28</v>
      </c>
      <c r="T32" s="90" t="s">
        <v>28</v>
      </c>
      <c r="U32" s="75" t="s">
        <v>28</v>
      </c>
      <c r="V32" s="102" t="s">
        <v>28</v>
      </c>
      <c r="W32" s="84" t="s">
        <v>90</v>
      </c>
      <c r="X32" s="84" t="s">
        <v>90</v>
      </c>
      <c r="Y32" s="79"/>
      <c r="Z32" s="80"/>
    </row>
    <row r="33" spans="1:26" ht="13" thickBot="1" x14ac:dyDescent="0.4">
      <c r="A33" s="16" t="s">
        <v>116</v>
      </c>
      <c r="B33" s="1">
        <v>12</v>
      </c>
      <c r="C33" s="34" t="s">
        <v>117</v>
      </c>
      <c r="D33" s="19" t="s">
        <v>79</v>
      </c>
      <c r="E33" s="48" t="s">
        <v>118</v>
      </c>
      <c r="F33" s="16" t="s">
        <v>51</v>
      </c>
      <c r="G33" s="16"/>
      <c r="H33" s="37">
        <v>190700</v>
      </c>
      <c r="I33" s="37">
        <v>0</v>
      </c>
      <c r="J33" s="37">
        <f t="shared" si="8"/>
        <v>197500</v>
      </c>
      <c r="K33" s="37">
        <f t="shared" si="7"/>
        <v>0</v>
      </c>
      <c r="L33" s="37">
        <f t="shared" si="2"/>
        <v>202700</v>
      </c>
      <c r="M33" s="37">
        <f t="shared" si="3"/>
        <v>0</v>
      </c>
      <c r="N33" s="37">
        <f t="shared" si="4"/>
        <v>202700</v>
      </c>
      <c r="O33" s="31" t="s">
        <v>52</v>
      </c>
      <c r="R33" s="75" t="s">
        <v>27</v>
      </c>
      <c r="S33" s="90" t="s">
        <v>28</v>
      </c>
      <c r="T33" s="90" t="s">
        <v>28</v>
      </c>
      <c r="U33" s="75" t="s">
        <v>28</v>
      </c>
      <c r="V33" s="102" t="s">
        <v>28</v>
      </c>
      <c r="W33" s="84" t="s">
        <v>28</v>
      </c>
      <c r="X33" s="84" t="s">
        <v>71</v>
      </c>
      <c r="Y33" s="79"/>
      <c r="Z33" s="80"/>
    </row>
    <row r="34" spans="1:26" ht="25.5" thickBot="1" x14ac:dyDescent="0.4">
      <c r="A34" s="2" t="s">
        <v>119</v>
      </c>
      <c r="B34" s="2" t="s">
        <v>120</v>
      </c>
      <c r="C34" s="34" t="s">
        <v>121</v>
      </c>
      <c r="D34" s="2" t="s">
        <v>122</v>
      </c>
      <c r="E34" s="5" t="s">
        <v>123</v>
      </c>
      <c r="F34" s="35">
        <v>43861</v>
      </c>
      <c r="G34" s="35"/>
      <c r="H34" s="37">
        <v>151600</v>
      </c>
      <c r="I34" s="37">
        <v>0</v>
      </c>
      <c r="J34" s="37">
        <f t="shared" si="8"/>
        <v>157000</v>
      </c>
      <c r="K34" s="37">
        <f t="shared" si="7"/>
        <v>0</v>
      </c>
      <c r="L34" s="37">
        <f t="shared" si="2"/>
        <v>161200</v>
      </c>
      <c r="M34" s="37">
        <f t="shared" si="3"/>
        <v>0</v>
      </c>
      <c r="N34" s="37">
        <f t="shared" si="4"/>
        <v>161200</v>
      </c>
      <c r="O34" s="17" t="s">
        <v>26</v>
      </c>
      <c r="R34" s="75" t="s">
        <v>27</v>
      </c>
      <c r="S34" s="90" t="s">
        <v>28</v>
      </c>
      <c r="T34" s="90" t="s">
        <v>28</v>
      </c>
      <c r="U34" s="75" t="s">
        <v>28</v>
      </c>
      <c r="V34" s="102" t="s">
        <v>28</v>
      </c>
      <c r="W34" s="84" t="s">
        <v>28</v>
      </c>
      <c r="X34" s="84" t="s">
        <v>28</v>
      </c>
      <c r="Y34" s="79"/>
      <c r="Z34" s="80"/>
    </row>
    <row r="35" spans="1:26" ht="13" thickBot="1" x14ac:dyDescent="0.4">
      <c r="A35" s="2" t="s">
        <v>119</v>
      </c>
      <c r="B35" s="2" t="s">
        <v>124</v>
      </c>
      <c r="C35" s="34" t="s">
        <v>121</v>
      </c>
      <c r="D35" s="2" t="s">
        <v>122</v>
      </c>
      <c r="E35" s="5" t="s">
        <v>125</v>
      </c>
      <c r="F35" s="35">
        <v>43861</v>
      </c>
      <c r="G35" s="35"/>
      <c r="H35" s="37">
        <v>149300</v>
      </c>
      <c r="I35" s="37">
        <v>0</v>
      </c>
      <c r="J35" s="37">
        <f t="shared" si="8"/>
        <v>154600</v>
      </c>
      <c r="K35" s="37">
        <f t="shared" si="7"/>
        <v>0</v>
      </c>
      <c r="L35" s="37">
        <f t="shared" si="2"/>
        <v>158700</v>
      </c>
      <c r="M35" s="37">
        <f t="shared" si="3"/>
        <v>0</v>
      </c>
      <c r="N35" s="37">
        <f t="shared" si="4"/>
        <v>158700</v>
      </c>
      <c r="O35" s="17" t="s">
        <v>26</v>
      </c>
      <c r="R35" s="75" t="s">
        <v>27</v>
      </c>
      <c r="S35" s="90" t="s">
        <v>28</v>
      </c>
      <c r="T35" s="90" t="s">
        <v>28</v>
      </c>
      <c r="U35" s="75" t="s">
        <v>28</v>
      </c>
      <c r="V35" s="102" t="s">
        <v>28</v>
      </c>
      <c r="W35" s="84" t="s">
        <v>28</v>
      </c>
      <c r="X35" s="84" t="s">
        <v>28</v>
      </c>
      <c r="Y35" s="79"/>
      <c r="Z35" s="80"/>
    </row>
    <row r="36" spans="1:26" ht="25.5" thickBot="1" x14ac:dyDescent="0.4">
      <c r="A36" s="2" t="s">
        <v>119</v>
      </c>
      <c r="B36" s="2" t="s">
        <v>126</v>
      </c>
      <c r="C36" s="34" t="s">
        <v>121</v>
      </c>
      <c r="D36" s="2" t="s">
        <v>122</v>
      </c>
      <c r="E36" s="5" t="s">
        <v>127</v>
      </c>
      <c r="F36" s="35">
        <v>43861</v>
      </c>
      <c r="G36" s="35"/>
      <c r="H36" s="37">
        <v>368700</v>
      </c>
      <c r="I36" s="37">
        <v>0</v>
      </c>
      <c r="J36" s="37">
        <f t="shared" si="8"/>
        <v>381800</v>
      </c>
      <c r="K36" s="37">
        <f t="shared" si="7"/>
        <v>0</v>
      </c>
      <c r="L36" s="37">
        <f t="shared" si="2"/>
        <v>391900</v>
      </c>
      <c r="M36" s="37">
        <f t="shared" si="3"/>
        <v>0</v>
      </c>
      <c r="N36" s="37">
        <f t="shared" si="4"/>
        <v>391900</v>
      </c>
      <c r="O36" s="17" t="s">
        <v>26</v>
      </c>
      <c r="R36" s="75" t="s">
        <v>27</v>
      </c>
      <c r="S36" s="90" t="s">
        <v>28</v>
      </c>
      <c r="T36" s="90" t="s">
        <v>28</v>
      </c>
      <c r="U36" s="75" t="s">
        <v>28</v>
      </c>
      <c r="V36" s="102" t="s">
        <v>28</v>
      </c>
      <c r="W36" s="84" t="s">
        <v>28</v>
      </c>
      <c r="X36" s="84" t="s">
        <v>28</v>
      </c>
      <c r="Y36" s="79"/>
      <c r="Z36" s="80"/>
    </row>
    <row r="37" spans="1:26" ht="12.75" customHeight="1" thickBot="1" x14ac:dyDescent="0.4">
      <c r="A37" s="2" t="s">
        <v>128</v>
      </c>
      <c r="B37" s="2">
        <v>17</v>
      </c>
      <c r="C37" s="34" t="s">
        <v>129</v>
      </c>
      <c r="D37" s="2" t="s">
        <v>122</v>
      </c>
      <c r="E37" s="56" t="s">
        <v>130</v>
      </c>
      <c r="F37" s="35">
        <v>43861</v>
      </c>
      <c r="G37" s="35"/>
      <c r="H37" s="37">
        <v>3523700</v>
      </c>
      <c r="I37" s="37">
        <v>799800</v>
      </c>
      <c r="J37" s="37">
        <f t="shared" si="8"/>
        <v>3648700</v>
      </c>
      <c r="K37" s="37">
        <f t="shared" si="7"/>
        <v>813500</v>
      </c>
      <c r="L37" s="37">
        <f t="shared" si="2"/>
        <v>3745300</v>
      </c>
      <c r="M37" s="37">
        <f t="shared" si="3"/>
        <v>839000</v>
      </c>
      <c r="N37" s="37">
        <f t="shared" si="4"/>
        <v>4584300</v>
      </c>
      <c r="O37" s="3" t="s">
        <v>38</v>
      </c>
      <c r="R37" s="75" t="s">
        <v>27</v>
      </c>
      <c r="S37" s="90" t="s">
        <v>39</v>
      </c>
      <c r="T37" s="90" t="s">
        <v>39</v>
      </c>
      <c r="U37" s="75" t="s">
        <v>28</v>
      </c>
      <c r="V37" s="102" t="s">
        <v>28</v>
      </c>
      <c r="W37" s="84" t="s">
        <v>28</v>
      </c>
      <c r="X37" s="84" t="s">
        <v>27</v>
      </c>
      <c r="Y37" s="79"/>
      <c r="Z37" s="80"/>
    </row>
    <row r="38" spans="1:26" ht="25.5" customHeight="1" thickBot="1" x14ac:dyDescent="0.3">
      <c r="A38" s="2" t="s">
        <v>128</v>
      </c>
      <c r="B38" s="2" t="s">
        <v>131</v>
      </c>
      <c r="C38" s="34" t="s">
        <v>129</v>
      </c>
      <c r="D38" s="2" t="s">
        <v>122</v>
      </c>
      <c r="E38" s="50" t="s">
        <v>132</v>
      </c>
      <c r="F38" s="35">
        <v>43861</v>
      </c>
      <c r="G38" s="35"/>
      <c r="H38" s="37">
        <v>1689500</v>
      </c>
      <c r="I38" s="37">
        <v>0</v>
      </c>
      <c r="J38" s="37">
        <f t="shared" si="8"/>
        <v>1749500</v>
      </c>
      <c r="K38" s="37">
        <f t="shared" si="7"/>
        <v>0</v>
      </c>
      <c r="L38" s="37">
        <f t="shared" si="2"/>
        <v>1795800</v>
      </c>
      <c r="M38" s="37">
        <f t="shared" si="3"/>
        <v>0</v>
      </c>
      <c r="N38" s="37">
        <f t="shared" si="4"/>
        <v>1795800</v>
      </c>
      <c r="O38" s="32" t="s">
        <v>38</v>
      </c>
      <c r="P38" s="26"/>
      <c r="Q38" s="26"/>
      <c r="R38" s="75" t="s">
        <v>71</v>
      </c>
      <c r="S38" s="90" t="s">
        <v>133</v>
      </c>
      <c r="T38" s="90" t="s">
        <v>28</v>
      </c>
      <c r="U38" s="75" t="s">
        <v>28</v>
      </c>
      <c r="V38" s="102" t="s">
        <v>28</v>
      </c>
      <c r="W38" s="84" t="s">
        <v>28</v>
      </c>
      <c r="X38" s="84" t="s">
        <v>71</v>
      </c>
      <c r="Y38" s="79"/>
      <c r="Z38" s="80"/>
    </row>
    <row r="39" spans="1:26" ht="25.5" thickBot="1" x14ac:dyDescent="0.4">
      <c r="A39" s="2" t="s">
        <v>134</v>
      </c>
      <c r="B39" s="2" t="s">
        <v>135</v>
      </c>
      <c r="C39" s="34" t="s">
        <v>136</v>
      </c>
      <c r="D39" s="2" t="s">
        <v>122</v>
      </c>
      <c r="E39" s="5" t="s">
        <v>137</v>
      </c>
      <c r="F39" s="35">
        <v>43861</v>
      </c>
      <c r="G39" s="35"/>
      <c r="H39" s="37">
        <v>667300</v>
      </c>
      <c r="I39" s="37">
        <v>0</v>
      </c>
      <c r="J39" s="37">
        <f t="shared" si="8"/>
        <v>691000</v>
      </c>
      <c r="K39" s="37">
        <f t="shared" si="7"/>
        <v>0</v>
      </c>
      <c r="L39" s="37">
        <f t="shared" si="2"/>
        <v>709300</v>
      </c>
      <c r="M39" s="37">
        <f t="shared" si="3"/>
        <v>0</v>
      </c>
      <c r="N39" s="37">
        <f t="shared" si="4"/>
        <v>709300</v>
      </c>
      <c r="O39" s="17" t="s">
        <v>26</v>
      </c>
      <c r="R39" s="75" t="s">
        <v>27</v>
      </c>
      <c r="S39" s="90" t="s">
        <v>28</v>
      </c>
      <c r="T39" s="90" t="s">
        <v>28</v>
      </c>
      <c r="U39" s="75" t="s">
        <v>28</v>
      </c>
      <c r="V39" s="102" t="s">
        <v>28</v>
      </c>
      <c r="W39" s="84" t="s">
        <v>28</v>
      </c>
      <c r="X39" s="84" t="s">
        <v>28</v>
      </c>
      <c r="Y39" s="79"/>
      <c r="Z39" s="80"/>
    </row>
    <row r="40" spans="1:26" ht="13" thickBot="1" x14ac:dyDescent="0.4">
      <c r="A40" s="2" t="s">
        <v>138</v>
      </c>
      <c r="B40" s="2" t="s">
        <v>139</v>
      </c>
      <c r="C40" s="34" t="s">
        <v>140</v>
      </c>
      <c r="D40" s="2" t="s">
        <v>122</v>
      </c>
      <c r="E40" s="57" t="s">
        <v>141</v>
      </c>
      <c r="F40" s="35">
        <v>43861</v>
      </c>
      <c r="G40" s="35"/>
      <c r="H40" s="37">
        <v>821200</v>
      </c>
      <c r="I40" s="37">
        <v>135500</v>
      </c>
      <c r="J40" s="37">
        <f t="shared" si="8"/>
        <v>850300</v>
      </c>
      <c r="K40" s="37">
        <f t="shared" si="7"/>
        <v>137800</v>
      </c>
      <c r="L40" s="37">
        <f t="shared" si="2"/>
        <v>872800</v>
      </c>
      <c r="M40" s="37">
        <f t="shared" si="3"/>
        <v>142100</v>
      </c>
      <c r="N40" s="37">
        <f t="shared" si="4"/>
        <v>1014900</v>
      </c>
      <c r="O40" s="17" t="s">
        <v>142</v>
      </c>
      <c r="R40" s="75"/>
      <c r="S40" s="90" t="s">
        <v>28</v>
      </c>
      <c r="T40" s="90" t="s">
        <v>28</v>
      </c>
      <c r="U40" s="75" t="s">
        <v>28</v>
      </c>
      <c r="V40" s="102" t="s">
        <v>71</v>
      </c>
      <c r="W40" s="84" t="s">
        <v>28</v>
      </c>
      <c r="X40" s="84" t="s">
        <v>71</v>
      </c>
      <c r="Y40" s="79"/>
      <c r="Z40" s="80"/>
    </row>
    <row r="41" spans="1:26" ht="13" thickBot="1" x14ac:dyDescent="0.4">
      <c r="A41" s="2" t="s">
        <v>143</v>
      </c>
      <c r="B41" s="2" t="s">
        <v>144</v>
      </c>
      <c r="C41" s="34" t="s">
        <v>145</v>
      </c>
      <c r="D41" s="2" t="s">
        <v>122</v>
      </c>
      <c r="E41" s="5" t="s">
        <v>146</v>
      </c>
      <c r="F41" s="35">
        <v>43861</v>
      </c>
      <c r="G41" s="35"/>
      <c r="H41" s="37">
        <v>565100</v>
      </c>
      <c r="I41" s="37">
        <v>0</v>
      </c>
      <c r="J41" s="37">
        <f t="shared" si="8"/>
        <v>585200</v>
      </c>
      <c r="K41" s="37">
        <f t="shared" si="7"/>
        <v>0</v>
      </c>
      <c r="L41" s="37">
        <f t="shared" si="2"/>
        <v>600700</v>
      </c>
      <c r="M41" s="37">
        <f t="shared" si="3"/>
        <v>0</v>
      </c>
      <c r="N41" s="37">
        <f t="shared" si="4"/>
        <v>600700</v>
      </c>
      <c r="O41" s="17" t="s">
        <v>26</v>
      </c>
      <c r="R41" s="75" t="s">
        <v>27</v>
      </c>
      <c r="S41" s="90" t="s">
        <v>28</v>
      </c>
      <c r="T41" s="90" t="s">
        <v>28</v>
      </c>
      <c r="U41" s="75" t="s">
        <v>28</v>
      </c>
      <c r="V41" s="102" t="s">
        <v>28</v>
      </c>
      <c r="W41" s="84" t="s">
        <v>28</v>
      </c>
      <c r="X41" s="84" t="s">
        <v>28</v>
      </c>
      <c r="Y41" s="79"/>
      <c r="Z41" s="80"/>
    </row>
    <row r="42" spans="1:26" ht="13" thickBot="1" x14ac:dyDescent="0.4">
      <c r="A42" s="2" t="s">
        <v>147</v>
      </c>
      <c r="B42" s="2" t="s">
        <v>148</v>
      </c>
      <c r="C42" s="34" t="s">
        <v>149</v>
      </c>
      <c r="D42" s="2" t="s">
        <v>122</v>
      </c>
      <c r="E42" s="57" t="s">
        <v>150</v>
      </c>
      <c r="F42" s="35">
        <v>43861</v>
      </c>
      <c r="G42" s="35"/>
      <c r="H42" s="37">
        <v>766000</v>
      </c>
      <c r="I42" s="37">
        <v>53800</v>
      </c>
      <c r="J42" s="37">
        <f t="shared" si="8"/>
        <v>793200</v>
      </c>
      <c r="K42" s="37">
        <f t="shared" si="7"/>
        <v>54700</v>
      </c>
      <c r="L42" s="37">
        <f t="shared" si="2"/>
        <v>814200</v>
      </c>
      <c r="M42" s="37">
        <f t="shared" si="3"/>
        <v>56400</v>
      </c>
      <c r="N42" s="37">
        <f t="shared" si="4"/>
        <v>870600</v>
      </c>
      <c r="O42" s="17" t="s">
        <v>142</v>
      </c>
      <c r="R42" s="75" t="s">
        <v>28</v>
      </c>
      <c r="S42" s="90" t="s">
        <v>28</v>
      </c>
      <c r="T42" s="90" t="s">
        <v>28</v>
      </c>
      <c r="U42" s="75" t="s">
        <v>28</v>
      </c>
      <c r="V42" s="102" t="s">
        <v>71</v>
      </c>
      <c r="W42" s="84" t="s">
        <v>28</v>
      </c>
      <c r="X42" s="84" t="s">
        <v>71</v>
      </c>
      <c r="Y42" s="79"/>
      <c r="Z42" s="80"/>
    </row>
    <row r="43" spans="1:26" ht="13" thickBot="1" x14ac:dyDescent="0.4">
      <c r="A43" s="14" t="s">
        <v>151</v>
      </c>
      <c r="B43" s="2">
        <v>118</v>
      </c>
      <c r="C43" s="34" t="s">
        <v>152</v>
      </c>
      <c r="D43" s="2" t="s">
        <v>122</v>
      </c>
      <c r="E43" s="5" t="s">
        <v>153</v>
      </c>
      <c r="F43" s="35"/>
      <c r="G43" s="35">
        <v>43861</v>
      </c>
      <c r="H43" s="37">
        <v>0</v>
      </c>
      <c r="I43" s="37">
        <v>798700</v>
      </c>
      <c r="J43" s="37">
        <f t="shared" si="8"/>
        <v>0</v>
      </c>
      <c r="K43" s="37">
        <f t="shared" si="7"/>
        <v>812400</v>
      </c>
      <c r="L43" s="37">
        <f t="shared" si="2"/>
        <v>0</v>
      </c>
      <c r="M43" s="37">
        <f t="shared" si="3"/>
        <v>837900</v>
      </c>
      <c r="N43" s="37">
        <f t="shared" si="4"/>
        <v>837900</v>
      </c>
      <c r="O43" s="3" t="s">
        <v>38</v>
      </c>
      <c r="R43" s="75" t="s">
        <v>28</v>
      </c>
      <c r="S43" s="90" t="s">
        <v>154</v>
      </c>
      <c r="T43" s="90" t="s">
        <v>155</v>
      </c>
      <c r="U43" s="75" t="s">
        <v>28</v>
      </c>
      <c r="V43" s="102" t="s">
        <v>154</v>
      </c>
      <c r="W43" s="84"/>
      <c r="X43" s="84"/>
      <c r="Y43" s="79"/>
      <c r="Z43" s="80"/>
    </row>
    <row r="44" spans="1:26" ht="13" thickBot="1" x14ac:dyDescent="0.4">
      <c r="A44" s="2" t="s">
        <v>156</v>
      </c>
      <c r="B44" s="2" t="s">
        <v>157</v>
      </c>
      <c r="C44" s="34" t="s">
        <v>158</v>
      </c>
      <c r="D44" s="2" t="s">
        <v>122</v>
      </c>
      <c r="E44" s="57" t="s">
        <v>159</v>
      </c>
      <c r="F44" s="35">
        <v>43861</v>
      </c>
      <c r="G44" s="35"/>
      <c r="H44" s="37">
        <v>260700</v>
      </c>
      <c r="I44" s="37">
        <v>0</v>
      </c>
      <c r="J44" s="37">
        <f t="shared" si="8"/>
        <v>270000</v>
      </c>
      <c r="L44" s="37">
        <f t="shared" si="2"/>
        <v>277100</v>
      </c>
      <c r="M44" s="37">
        <f>ROUND(K45/124.4*128.3,-2)</f>
        <v>494700</v>
      </c>
      <c r="N44" s="37">
        <f t="shared" si="4"/>
        <v>771800</v>
      </c>
      <c r="O44" s="17" t="s">
        <v>142</v>
      </c>
      <c r="R44" s="75" t="s">
        <v>71</v>
      </c>
      <c r="S44" s="90" t="s">
        <v>28</v>
      </c>
      <c r="T44" s="90" t="s">
        <v>28</v>
      </c>
      <c r="U44" s="75" t="s">
        <v>28</v>
      </c>
      <c r="V44" s="107" t="s">
        <v>71</v>
      </c>
      <c r="W44" s="84" t="s">
        <v>28</v>
      </c>
      <c r="X44" s="84" t="s">
        <v>71</v>
      </c>
      <c r="Y44" s="79"/>
      <c r="Z44" s="80"/>
    </row>
    <row r="45" spans="1:26" ht="13" thickBot="1" x14ac:dyDescent="0.4">
      <c r="A45" s="2" t="s">
        <v>156</v>
      </c>
      <c r="B45" s="2" t="s">
        <v>160</v>
      </c>
      <c r="C45" s="34" t="s">
        <v>158</v>
      </c>
      <c r="D45" s="2" t="s">
        <v>122</v>
      </c>
      <c r="E45" s="5" t="s">
        <v>161</v>
      </c>
      <c r="F45" s="35" t="s">
        <v>162</v>
      </c>
      <c r="G45" s="55"/>
      <c r="H45" s="58"/>
      <c r="I45" s="58"/>
      <c r="J45" s="59">
        <v>4799700</v>
      </c>
      <c r="K45" s="37">
        <v>479700</v>
      </c>
      <c r="L45" s="37">
        <v>6080250</v>
      </c>
      <c r="M45" s="37">
        <v>484000</v>
      </c>
      <c r="N45" s="37">
        <v>6080250</v>
      </c>
      <c r="O45" s="26"/>
      <c r="P45" s="26"/>
      <c r="Q45" s="26"/>
      <c r="R45" s="75" t="s">
        <v>27</v>
      </c>
      <c r="S45" s="90" t="s">
        <v>71</v>
      </c>
      <c r="T45" s="90" t="s">
        <v>71</v>
      </c>
      <c r="U45" s="75" t="s">
        <v>28</v>
      </c>
      <c r="V45" s="102" t="s">
        <v>71</v>
      </c>
      <c r="W45" s="84" t="s">
        <v>27</v>
      </c>
      <c r="X45" s="84" t="s">
        <v>27</v>
      </c>
      <c r="Y45" s="79"/>
      <c r="Z45" s="80"/>
    </row>
    <row r="46" spans="1:26" ht="13" thickBot="1" x14ac:dyDescent="0.4">
      <c r="A46" s="15" t="s">
        <v>163</v>
      </c>
      <c r="B46" s="2">
        <v>7</v>
      </c>
      <c r="C46" s="34" t="s">
        <v>164</v>
      </c>
      <c r="D46" s="2" t="s">
        <v>122</v>
      </c>
      <c r="E46" s="5" t="s">
        <v>165</v>
      </c>
      <c r="F46" s="35">
        <v>43861</v>
      </c>
      <c r="G46" s="35"/>
      <c r="H46" s="37">
        <v>11306000</v>
      </c>
      <c r="I46" s="37">
        <v>840100</v>
      </c>
      <c r="J46" s="37">
        <f t="shared" ref="J46:J63" si="9">ROUND(H46/124*128.4,-2)</f>
        <v>11707200</v>
      </c>
      <c r="K46" s="37">
        <f t="shared" ref="K46:K63" si="10">ROUND(I46/122.3*124.4,-2)</f>
        <v>854500</v>
      </c>
      <c r="L46" s="37">
        <f t="shared" si="2"/>
        <v>12017200</v>
      </c>
      <c r="M46" s="37">
        <f t="shared" si="3"/>
        <v>881300</v>
      </c>
      <c r="N46" s="37">
        <f t="shared" si="4"/>
        <v>12898500</v>
      </c>
      <c r="O46" s="3" t="s">
        <v>38</v>
      </c>
      <c r="R46" s="75"/>
      <c r="S46" s="90" t="s">
        <v>133</v>
      </c>
      <c r="T46" s="90" t="s">
        <v>166</v>
      </c>
      <c r="U46" s="75" t="s">
        <v>28</v>
      </c>
      <c r="V46" s="102" t="s">
        <v>28</v>
      </c>
      <c r="W46" s="84" t="s">
        <v>27</v>
      </c>
      <c r="X46" s="84" t="s">
        <v>27</v>
      </c>
      <c r="Y46" s="79"/>
      <c r="Z46" s="80"/>
    </row>
    <row r="47" spans="1:26" ht="13" thickBot="1" x14ac:dyDescent="0.4">
      <c r="A47" s="14" t="s">
        <v>167</v>
      </c>
      <c r="B47" s="2">
        <v>1</v>
      </c>
      <c r="C47" s="34" t="s">
        <v>168</v>
      </c>
      <c r="D47" s="2" t="s">
        <v>122</v>
      </c>
      <c r="E47" s="5" t="s">
        <v>169</v>
      </c>
      <c r="F47" s="35">
        <v>43861</v>
      </c>
      <c r="G47" s="35"/>
      <c r="H47" s="37">
        <v>6019300</v>
      </c>
      <c r="I47" s="37">
        <v>835600</v>
      </c>
      <c r="J47" s="37">
        <f t="shared" si="9"/>
        <v>6232900</v>
      </c>
      <c r="K47" s="37">
        <f t="shared" si="10"/>
        <v>849900</v>
      </c>
      <c r="L47" s="37">
        <f t="shared" si="2"/>
        <v>6397900</v>
      </c>
      <c r="M47" s="37">
        <f t="shared" si="3"/>
        <v>876500</v>
      </c>
      <c r="N47" s="37">
        <f t="shared" si="4"/>
        <v>7274400</v>
      </c>
      <c r="O47" s="3" t="s">
        <v>38</v>
      </c>
      <c r="R47" s="75"/>
      <c r="S47" s="90" t="s">
        <v>170</v>
      </c>
      <c r="T47" s="90" t="s">
        <v>170</v>
      </c>
      <c r="U47" s="75" t="s">
        <v>28</v>
      </c>
      <c r="V47" s="102" t="s">
        <v>28</v>
      </c>
      <c r="W47" s="84" t="s">
        <v>27</v>
      </c>
      <c r="X47" s="84" t="s">
        <v>27</v>
      </c>
      <c r="Y47" s="79"/>
      <c r="Z47" s="80"/>
    </row>
    <row r="48" spans="1:26" ht="25.5" thickBot="1" x14ac:dyDescent="0.4">
      <c r="A48" s="53" t="s">
        <v>171</v>
      </c>
      <c r="B48" s="54" t="s">
        <v>172</v>
      </c>
      <c r="C48" s="34" t="s">
        <v>173</v>
      </c>
      <c r="D48" s="2" t="s">
        <v>122</v>
      </c>
      <c r="E48" s="48" t="s">
        <v>174</v>
      </c>
      <c r="F48" s="16" t="s">
        <v>175</v>
      </c>
      <c r="G48" s="16" t="s">
        <v>175</v>
      </c>
      <c r="H48" s="37">
        <v>15024400</v>
      </c>
      <c r="I48" s="37">
        <v>1992100</v>
      </c>
      <c r="J48" s="37">
        <f t="shared" si="9"/>
        <v>15557500</v>
      </c>
      <c r="K48" s="37">
        <f t="shared" si="10"/>
        <v>2026300</v>
      </c>
      <c r="L48" s="37">
        <f t="shared" si="2"/>
        <v>15969500</v>
      </c>
      <c r="M48" s="37">
        <f t="shared" si="3"/>
        <v>2089800</v>
      </c>
      <c r="N48" s="37">
        <f t="shared" si="4"/>
        <v>18059300</v>
      </c>
      <c r="O48" s="31"/>
      <c r="P48" s="26"/>
      <c r="Q48" s="26"/>
      <c r="R48" s="75"/>
      <c r="S48" s="90" t="s">
        <v>133</v>
      </c>
      <c r="T48" s="90" t="s">
        <v>166</v>
      </c>
      <c r="U48" s="75" t="s">
        <v>28</v>
      </c>
      <c r="V48" s="102" t="s">
        <v>71</v>
      </c>
      <c r="W48" s="84" t="s">
        <v>420</v>
      </c>
      <c r="X48" s="84" t="s">
        <v>28</v>
      </c>
      <c r="Y48" s="79"/>
      <c r="Z48" s="80"/>
    </row>
    <row r="49" spans="1:26" ht="25.5" thickBot="1" x14ac:dyDescent="0.4">
      <c r="A49" s="2" t="s">
        <v>176</v>
      </c>
      <c r="B49" s="2">
        <v>4</v>
      </c>
      <c r="C49" s="34" t="s">
        <v>177</v>
      </c>
      <c r="D49" s="2" t="s">
        <v>122</v>
      </c>
      <c r="E49" s="5" t="s">
        <v>178</v>
      </c>
      <c r="F49" s="35">
        <v>43861</v>
      </c>
      <c r="G49" s="35"/>
      <c r="H49" s="37">
        <v>1123300</v>
      </c>
      <c r="I49" s="37">
        <v>0</v>
      </c>
      <c r="J49" s="37">
        <f t="shared" si="9"/>
        <v>1163200</v>
      </c>
      <c r="K49" s="37">
        <f t="shared" si="10"/>
        <v>0</v>
      </c>
      <c r="L49" s="37">
        <f t="shared" si="2"/>
        <v>1194000</v>
      </c>
      <c r="M49" s="37">
        <f t="shared" si="3"/>
        <v>0</v>
      </c>
      <c r="N49" s="37">
        <f t="shared" si="4"/>
        <v>1194000</v>
      </c>
      <c r="O49" s="3" t="s">
        <v>38</v>
      </c>
      <c r="P49" s="38"/>
      <c r="Q49" s="38"/>
      <c r="R49" s="75" t="s">
        <v>28</v>
      </c>
      <c r="S49" s="90" t="s">
        <v>39</v>
      </c>
      <c r="T49" s="90" t="s">
        <v>39</v>
      </c>
      <c r="U49" s="75" t="s">
        <v>28</v>
      </c>
      <c r="V49" s="102" t="s">
        <v>28</v>
      </c>
      <c r="W49" s="84" t="s">
        <v>422</v>
      </c>
      <c r="X49" s="84" t="s">
        <v>422</v>
      </c>
      <c r="Y49" s="79"/>
      <c r="Z49" s="80"/>
    </row>
    <row r="50" spans="1:26" ht="13" thickBot="1" x14ac:dyDescent="0.4">
      <c r="A50" s="2" t="s">
        <v>176</v>
      </c>
      <c r="B50" s="2">
        <v>6</v>
      </c>
      <c r="C50" s="34" t="s">
        <v>177</v>
      </c>
      <c r="D50" s="2" t="s">
        <v>122</v>
      </c>
      <c r="E50" s="5" t="s">
        <v>179</v>
      </c>
      <c r="F50" s="35">
        <v>43861</v>
      </c>
      <c r="G50" s="35"/>
      <c r="H50" s="37">
        <v>1591800</v>
      </c>
      <c r="I50" s="37">
        <v>115400</v>
      </c>
      <c r="J50" s="37">
        <f t="shared" si="9"/>
        <v>1648300</v>
      </c>
      <c r="K50" s="37">
        <f t="shared" si="10"/>
        <v>117400</v>
      </c>
      <c r="L50" s="37">
        <f t="shared" si="2"/>
        <v>1691900</v>
      </c>
      <c r="M50" s="37">
        <f t="shared" si="3"/>
        <v>121100</v>
      </c>
      <c r="N50" s="37">
        <f t="shared" si="4"/>
        <v>1813000</v>
      </c>
      <c r="O50" s="3" t="s">
        <v>38</v>
      </c>
      <c r="R50" s="75"/>
      <c r="S50" s="90" t="s">
        <v>39</v>
      </c>
      <c r="T50" s="90" t="s">
        <v>39</v>
      </c>
      <c r="U50" s="75" t="s">
        <v>28</v>
      </c>
      <c r="V50" s="102" t="s">
        <v>28</v>
      </c>
      <c r="W50" s="84" t="s">
        <v>28</v>
      </c>
      <c r="X50" s="84" t="s">
        <v>71</v>
      </c>
      <c r="Y50" s="79"/>
      <c r="Z50" s="80"/>
    </row>
    <row r="51" spans="1:26" ht="13" thickBot="1" x14ac:dyDescent="0.4">
      <c r="A51" s="2" t="s">
        <v>180</v>
      </c>
      <c r="B51" s="2" t="s">
        <v>181</v>
      </c>
      <c r="C51" s="34" t="s">
        <v>182</v>
      </c>
      <c r="D51" s="2" t="s">
        <v>122</v>
      </c>
      <c r="E51" s="5" t="s">
        <v>183</v>
      </c>
      <c r="F51" s="16" t="s">
        <v>162</v>
      </c>
      <c r="G51" s="35">
        <v>45748</v>
      </c>
      <c r="H51" s="37">
        <v>0</v>
      </c>
      <c r="I51" s="37">
        <v>998100</v>
      </c>
      <c r="J51" s="37">
        <v>0</v>
      </c>
      <c r="K51" s="37">
        <v>1015200</v>
      </c>
      <c r="L51" s="37">
        <v>12432750</v>
      </c>
      <c r="M51" s="37">
        <v>1028500</v>
      </c>
      <c r="N51" s="37">
        <v>13461250</v>
      </c>
      <c r="O51" s="3" t="s">
        <v>38</v>
      </c>
      <c r="P51" s="40"/>
      <c r="Q51" s="40"/>
      <c r="R51" s="75" t="s">
        <v>28</v>
      </c>
      <c r="S51" s="90" t="s">
        <v>71</v>
      </c>
      <c r="T51" s="90" t="s">
        <v>184</v>
      </c>
      <c r="U51" s="75" t="s">
        <v>28</v>
      </c>
      <c r="V51" s="102" t="s">
        <v>71</v>
      </c>
      <c r="W51" s="84" t="s">
        <v>27</v>
      </c>
      <c r="X51" s="84" t="s">
        <v>27</v>
      </c>
      <c r="Y51" s="79"/>
      <c r="Z51" s="80"/>
    </row>
    <row r="52" spans="1:26" ht="13" thickBot="1" x14ac:dyDescent="0.4">
      <c r="A52" s="2" t="s">
        <v>185</v>
      </c>
      <c r="B52" s="2">
        <v>502</v>
      </c>
      <c r="C52" s="34" t="s">
        <v>186</v>
      </c>
      <c r="D52" s="2" t="s">
        <v>122</v>
      </c>
      <c r="E52" s="5" t="s">
        <v>187</v>
      </c>
      <c r="F52" s="35">
        <v>43861</v>
      </c>
      <c r="G52" s="35"/>
      <c r="H52" s="37">
        <v>4084100</v>
      </c>
      <c r="I52" s="37">
        <v>739300</v>
      </c>
      <c r="J52" s="37">
        <f t="shared" si="9"/>
        <v>4229000</v>
      </c>
      <c r="K52" s="37">
        <f t="shared" si="10"/>
        <v>752000</v>
      </c>
      <c r="L52" s="37">
        <f t="shared" si="2"/>
        <v>4341000</v>
      </c>
      <c r="M52" s="37">
        <f t="shared" si="3"/>
        <v>775600</v>
      </c>
      <c r="N52" s="37">
        <f t="shared" si="4"/>
        <v>5116600</v>
      </c>
      <c r="O52" s="3" t="s">
        <v>38</v>
      </c>
      <c r="R52" s="75"/>
      <c r="S52" s="90" t="s">
        <v>39</v>
      </c>
      <c r="T52" s="90" t="s">
        <v>39</v>
      </c>
      <c r="U52" s="75" t="s">
        <v>28</v>
      </c>
      <c r="V52" s="102" t="s">
        <v>28</v>
      </c>
      <c r="W52" s="84" t="s">
        <v>27</v>
      </c>
      <c r="X52" s="84" t="s">
        <v>27</v>
      </c>
      <c r="Y52" s="79"/>
      <c r="Z52" s="80"/>
    </row>
    <row r="53" spans="1:26" ht="13" thickBot="1" x14ac:dyDescent="0.4">
      <c r="A53" s="2" t="s">
        <v>185</v>
      </c>
      <c r="B53" s="2" t="s">
        <v>188</v>
      </c>
      <c r="C53" s="34" t="s">
        <v>186</v>
      </c>
      <c r="D53" s="2" t="s">
        <v>122</v>
      </c>
      <c r="E53" s="5" t="s">
        <v>189</v>
      </c>
      <c r="F53" s="35">
        <v>43861</v>
      </c>
      <c r="G53" s="35"/>
      <c r="H53" s="37">
        <v>366400</v>
      </c>
      <c r="I53" s="37">
        <v>0</v>
      </c>
      <c r="J53" s="37">
        <f t="shared" si="9"/>
        <v>379400</v>
      </c>
      <c r="K53" s="37">
        <f t="shared" si="10"/>
        <v>0</v>
      </c>
      <c r="L53" s="37">
        <f t="shared" si="2"/>
        <v>389400</v>
      </c>
      <c r="M53" s="37">
        <f t="shared" si="3"/>
        <v>0</v>
      </c>
      <c r="N53" s="37">
        <f t="shared" si="4"/>
        <v>389400</v>
      </c>
      <c r="O53" s="3" t="s">
        <v>38</v>
      </c>
      <c r="R53" s="75"/>
      <c r="S53" s="90" t="s">
        <v>39</v>
      </c>
      <c r="T53" s="90" t="s">
        <v>39</v>
      </c>
      <c r="U53" s="75" t="s">
        <v>28</v>
      </c>
      <c r="V53" s="102" t="s">
        <v>28</v>
      </c>
      <c r="W53" s="84" t="s">
        <v>27</v>
      </c>
      <c r="X53" s="84" t="s">
        <v>27</v>
      </c>
      <c r="Y53" s="79"/>
      <c r="Z53" s="80"/>
    </row>
    <row r="54" spans="1:26" ht="25.5" thickBot="1" x14ac:dyDescent="0.4">
      <c r="A54" s="2" t="s">
        <v>190</v>
      </c>
      <c r="B54" s="2" t="s">
        <v>124</v>
      </c>
      <c r="C54" s="34" t="s">
        <v>191</v>
      </c>
      <c r="D54" s="2" t="s">
        <v>122</v>
      </c>
      <c r="E54" s="57" t="s">
        <v>192</v>
      </c>
      <c r="F54" s="16" t="s">
        <v>89</v>
      </c>
      <c r="G54" s="16" t="s">
        <v>89</v>
      </c>
      <c r="H54" s="37">
        <v>4356000</v>
      </c>
      <c r="I54" s="37">
        <v>804650</v>
      </c>
      <c r="J54" s="37">
        <f t="shared" si="9"/>
        <v>4510600</v>
      </c>
      <c r="K54" s="37">
        <f t="shared" si="10"/>
        <v>818500</v>
      </c>
      <c r="L54" s="37">
        <f t="shared" si="2"/>
        <v>4630000</v>
      </c>
      <c r="M54" s="37">
        <f t="shared" si="3"/>
        <v>844200</v>
      </c>
      <c r="N54" s="37">
        <f t="shared" si="4"/>
        <v>5474200</v>
      </c>
      <c r="O54" s="17" t="s">
        <v>142</v>
      </c>
      <c r="P54" s="26"/>
      <c r="Q54" s="26"/>
      <c r="R54" s="75" t="s">
        <v>71</v>
      </c>
      <c r="S54" s="90" t="s">
        <v>133</v>
      </c>
      <c r="T54" s="90" t="s">
        <v>133</v>
      </c>
      <c r="U54" s="75" t="s">
        <v>28</v>
      </c>
      <c r="V54" s="102" t="s">
        <v>71</v>
      </c>
      <c r="W54" s="84" t="s">
        <v>28</v>
      </c>
      <c r="X54" s="84" t="s">
        <v>28</v>
      </c>
      <c r="Y54" s="79"/>
      <c r="Z54" s="80"/>
    </row>
    <row r="55" spans="1:26" ht="13" thickBot="1" x14ac:dyDescent="0.4">
      <c r="A55" s="2" t="s">
        <v>193</v>
      </c>
      <c r="B55" s="2" t="s">
        <v>194</v>
      </c>
      <c r="C55" s="30" t="s">
        <v>195</v>
      </c>
      <c r="D55" s="2" t="s">
        <v>122</v>
      </c>
      <c r="E55" s="57" t="s">
        <v>196</v>
      </c>
      <c r="F55" s="35">
        <v>43861</v>
      </c>
      <c r="G55" s="35"/>
      <c r="H55" s="37">
        <v>348000</v>
      </c>
      <c r="I55" s="37">
        <v>0</v>
      </c>
      <c r="J55" s="37">
        <f t="shared" si="9"/>
        <v>360300</v>
      </c>
      <c r="K55" s="37">
        <f t="shared" si="10"/>
        <v>0</v>
      </c>
      <c r="L55" s="37">
        <f t="shared" si="2"/>
        <v>369800</v>
      </c>
      <c r="M55" s="37">
        <f t="shared" si="3"/>
        <v>0</v>
      </c>
      <c r="N55" s="37">
        <f t="shared" si="4"/>
        <v>369800</v>
      </c>
      <c r="O55" s="17" t="s">
        <v>142</v>
      </c>
      <c r="R55" s="75" t="s">
        <v>28</v>
      </c>
      <c r="S55" s="90" t="s">
        <v>28</v>
      </c>
      <c r="T55" s="90" t="s">
        <v>28</v>
      </c>
      <c r="U55" s="75" t="s">
        <v>28</v>
      </c>
      <c r="V55" s="102" t="s">
        <v>28</v>
      </c>
      <c r="W55" s="84" t="s">
        <v>28</v>
      </c>
      <c r="X55" s="84" t="s">
        <v>71</v>
      </c>
      <c r="Y55" s="79"/>
      <c r="Z55" s="80"/>
    </row>
    <row r="56" spans="1:26" ht="13" thickBot="1" x14ac:dyDescent="0.4">
      <c r="A56" s="2" t="s">
        <v>197</v>
      </c>
      <c r="B56" s="2">
        <v>701</v>
      </c>
      <c r="C56" s="30" t="s">
        <v>198</v>
      </c>
      <c r="D56" s="2" t="s">
        <v>122</v>
      </c>
      <c r="E56" s="5" t="s">
        <v>199</v>
      </c>
      <c r="F56" s="35">
        <v>43861</v>
      </c>
      <c r="G56" s="35"/>
      <c r="H56" s="37">
        <v>975100</v>
      </c>
      <c r="I56" s="37">
        <v>0</v>
      </c>
      <c r="J56" s="37">
        <f t="shared" si="9"/>
        <v>1009700</v>
      </c>
      <c r="K56" s="37">
        <f t="shared" si="10"/>
        <v>0</v>
      </c>
      <c r="L56" s="37">
        <f t="shared" si="2"/>
        <v>1036400</v>
      </c>
      <c r="M56" s="37">
        <f t="shared" si="3"/>
        <v>0</v>
      </c>
      <c r="N56" s="37">
        <f t="shared" si="4"/>
        <v>1036400</v>
      </c>
      <c r="O56" s="3" t="s">
        <v>38</v>
      </c>
      <c r="R56" s="75" t="s">
        <v>71</v>
      </c>
      <c r="S56" s="90" t="s">
        <v>28</v>
      </c>
      <c r="T56" s="90" t="s">
        <v>28</v>
      </c>
      <c r="U56" s="75" t="s">
        <v>200</v>
      </c>
      <c r="V56" s="102" t="s">
        <v>28</v>
      </c>
      <c r="W56" s="84" t="s">
        <v>28</v>
      </c>
      <c r="X56" s="84" t="s">
        <v>28</v>
      </c>
      <c r="Y56" s="79"/>
      <c r="Z56" s="80"/>
    </row>
    <row r="57" spans="1:26" ht="13" thickBot="1" x14ac:dyDescent="0.4">
      <c r="A57" s="2" t="s">
        <v>201</v>
      </c>
      <c r="B57" s="2" t="s">
        <v>202</v>
      </c>
      <c r="C57" s="30" t="s">
        <v>203</v>
      </c>
      <c r="D57" s="2" t="s">
        <v>122</v>
      </c>
      <c r="E57" s="5" t="s">
        <v>204</v>
      </c>
      <c r="F57" s="35">
        <v>43861</v>
      </c>
      <c r="G57" s="35"/>
      <c r="H57" s="37">
        <v>413400</v>
      </c>
      <c r="I57" s="37">
        <v>0</v>
      </c>
      <c r="J57" s="37">
        <f t="shared" si="9"/>
        <v>428100</v>
      </c>
      <c r="K57" s="37">
        <f t="shared" si="10"/>
        <v>0</v>
      </c>
      <c r="L57" s="37">
        <f t="shared" si="2"/>
        <v>439400</v>
      </c>
      <c r="M57" s="37">
        <f t="shared" si="3"/>
        <v>0</v>
      </c>
      <c r="N57" s="37">
        <f t="shared" si="4"/>
        <v>439400</v>
      </c>
      <c r="O57" s="17" t="s">
        <v>46</v>
      </c>
      <c r="R57" s="75" t="s">
        <v>28</v>
      </c>
      <c r="S57" s="90" t="s">
        <v>28</v>
      </c>
      <c r="T57" s="90" t="s">
        <v>28</v>
      </c>
      <c r="U57" s="75" t="s">
        <v>28</v>
      </c>
      <c r="V57" s="102" t="s">
        <v>28</v>
      </c>
      <c r="W57" s="84" t="s">
        <v>28</v>
      </c>
      <c r="X57" s="84" t="s">
        <v>28</v>
      </c>
      <c r="Y57" s="79"/>
      <c r="Z57" s="80"/>
    </row>
    <row r="58" spans="1:26" ht="25.5" thickBot="1" x14ac:dyDescent="0.4">
      <c r="A58" s="2" t="s">
        <v>205</v>
      </c>
      <c r="B58" s="2">
        <v>130</v>
      </c>
      <c r="C58" s="30" t="s">
        <v>206</v>
      </c>
      <c r="D58" s="2" t="s">
        <v>122</v>
      </c>
      <c r="E58" s="5" t="s">
        <v>207</v>
      </c>
      <c r="F58" s="35">
        <v>43861</v>
      </c>
      <c r="G58" s="35"/>
      <c r="H58" s="37">
        <v>1443700</v>
      </c>
      <c r="I58" s="37">
        <v>104200</v>
      </c>
      <c r="J58" s="37">
        <f t="shared" si="9"/>
        <v>1494900</v>
      </c>
      <c r="K58" s="37">
        <f t="shared" si="10"/>
        <v>106000</v>
      </c>
      <c r="L58" s="37">
        <f t="shared" si="2"/>
        <v>1534500</v>
      </c>
      <c r="M58" s="37">
        <f t="shared" si="3"/>
        <v>109300</v>
      </c>
      <c r="N58" s="37">
        <f t="shared" si="4"/>
        <v>1643800</v>
      </c>
      <c r="O58" s="3" t="s">
        <v>38</v>
      </c>
      <c r="R58" s="75" t="s">
        <v>28</v>
      </c>
      <c r="S58" s="90" t="s">
        <v>28</v>
      </c>
      <c r="T58" s="90" t="s">
        <v>28</v>
      </c>
      <c r="U58" s="75" t="s">
        <v>28</v>
      </c>
      <c r="V58" s="102" t="s">
        <v>28</v>
      </c>
      <c r="W58" s="84" t="s">
        <v>28</v>
      </c>
      <c r="X58" s="84" t="s">
        <v>71</v>
      </c>
      <c r="Y58" s="79"/>
      <c r="Z58" s="80"/>
    </row>
    <row r="59" spans="1:26" ht="13" thickBot="1" x14ac:dyDescent="0.4">
      <c r="A59" s="2" t="s">
        <v>208</v>
      </c>
      <c r="B59" s="2" t="s">
        <v>209</v>
      </c>
      <c r="C59" s="30" t="s">
        <v>210</v>
      </c>
      <c r="D59" s="2" t="s">
        <v>122</v>
      </c>
      <c r="E59" s="5" t="s">
        <v>211</v>
      </c>
      <c r="F59" s="6"/>
      <c r="G59" s="6"/>
      <c r="H59" s="37">
        <v>72400</v>
      </c>
      <c r="I59" s="37">
        <v>0</v>
      </c>
      <c r="J59" s="37">
        <f t="shared" si="9"/>
        <v>75000</v>
      </c>
      <c r="K59" s="37">
        <f t="shared" si="10"/>
        <v>0</v>
      </c>
      <c r="L59" s="37">
        <f t="shared" si="2"/>
        <v>77000</v>
      </c>
      <c r="M59" s="37">
        <f t="shared" si="3"/>
        <v>0</v>
      </c>
      <c r="N59" s="37">
        <f t="shared" si="4"/>
        <v>77000</v>
      </c>
      <c r="O59" s="17" t="s">
        <v>46</v>
      </c>
      <c r="R59" s="75" t="s">
        <v>28</v>
      </c>
      <c r="S59" s="90" t="s">
        <v>28</v>
      </c>
      <c r="T59" s="90" t="s">
        <v>28</v>
      </c>
      <c r="U59" s="75" t="s">
        <v>28</v>
      </c>
      <c r="V59" s="102" t="s">
        <v>28</v>
      </c>
      <c r="W59" s="84" t="s">
        <v>28</v>
      </c>
      <c r="X59" s="84" t="s">
        <v>28</v>
      </c>
      <c r="Y59" s="79"/>
      <c r="Z59" s="80"/>
    </row>
    <row r="60" spans="1:26" ht="13" thickBot="1" x14ac:dyDescent="0.4">
      <c r="A60" s="2" t="s">
        <v>212</v>
      </c>
      <c r="B60" s="2">
        <v>1</v>
      </c>
      <c r="C60" s="30" t="s">
        <v>213</v>
      </c>
      <c r="D60" s="2" t="s">
        <v>122</v>
      </c>
      <c r="E60" s="5" t="s">
        <v>214</v>
      </c>
      <c r="F60" s="35">
        <v>43861</v>
      </c>
      <c r="G60" s="35"/>
      <c r="H60" s="37">
        <v>5357800</v>
      </c>
      <c r="I60" s="37">
        <v>992500</v>
      </c>
      <c r="J60" s="37">
        <f t="shared" si="9"/>
        <v>5547900</v>
      </c>
      <c r="K60" s="37">
        <f t="shared" si="10"/>
        <v>1009500</v>
      </c>
      <c r="L60" s="37">
        <f t="shared" si="2"/>
        <v>5694800</v>
      </c>
      <c r="M60" s="37">
        <f t="shared" si="3"/>
        <v>1041100</v>
      </c>
      <c r="N60" s="37">
        <f t="shared" si="4"/>
        <v>6735900</v>
      </c>
      <c r="O60" s="3" t="s">
        <v>38</v>
      </c>
      <c r="R60" s="75" t="s">
        <v>27</v>
      </c>
      <c r="S60" s="90" t="s">
        <v>39</v>
      </c>
      <c r="T60" s="90" t="s">
        <v>133</v>
      </c>
      <c r="U60" s="75" t="s">
        <v>28</v>
      </c>
      <c r="V60" s="102" t="s">
        <v>71</v>
      </c>
      <c r="W60" s="84" t="s">
        <v>28</v>
      </c>
      <c r="X60" s="84" t="s">
        <v>27</v>
      </c>
      <c r="Y60" s="79"/>
      <c r="Z60" s="80"/>
    </row>
    <row r="61" spans="1:26" ht="13" thickBot="1" x14ac:dyDescent="0.4">
      <c r="A61" s="2" t="s">
        <v>215</v>
      </c>
      <c r="B61" s="2" t="s">
        <v>216</v>
      </c>
      <c r="C61" s="30" t="s">
        <v>217</v>
      </c>
      <c r="D61" s="2" t="s">
        <v>122</v>
      </c>
      <c r="E61" s="5" t="s">
        <v>218</v>
      </c>
      <c r="F61" s="35">
        <v>43861</v>
      </c>
      <c r="G61" s="35"/>
      <c r="H61" s="37">
        <v>283600</v>
      </c>
      <c r="I61" s="37">
        <v>0</v>
      </c>
      <c r="J61" s="37">
        <f t="shared" si="9"/>
        <v>293700</v>
      </c>
      <c r="K61" s="37">
        <f t="shared" si="10"/>
        <v>0</v>
      </c>
      <c r="L61" s="37">
        <f t="shared" si="2"/>
        <v>301500</v>
      </c>
      <c r="M61" s="37">
        <f t="shared" si="3"/>
        <v>0</v>
      </c>
      <c r="N61" s="37">
        <f t="shared" si="4"/>
        <v>301500</v>
      </c>
      <c r="O61" s="17" t="s">
        <v>32</v>
      </c>
      <c r="R61" s="75" t="s">
        <v>71</v>
      </c>
      <c r="S61" s="90" t="s">
        <v>28</v>
      </c>
      <c r="T61" s="90" t="s">
        <v>28</v>
      </c>
      <c r="U61" s="75" t="s">
        <v>28</v>
      </c>
      <c r="V61" s="102" t="s">
        <v>28</v>
      </c>
      <c r="W61" s="84" t="s">
        <v>28</v>
      </c>
      <c r="X61" s="84" t="s">
        <v>71</v>
      </c>
      <c r="Y61" s="79"/>
      <c r="Z61" s="80"/>
    </row>
    <row r="62" spans="1:26" ht="13" thickBot="1" x14ac:dyDescent="0.4">
      <c r="A62" s="2" t="s">
        <v>219</v>
      </c>
      <c r="B62" s="2">
        <v>20</v>
      </c>
      <c r="C62" s="30" t="s">
        <v>220</v>
      </c>
      <c r="D62" s="2" t="s">
        <v>122</v>
      </c>
      <c r="E62" s="5" t="s">
        <v>221</v>
      </c>
      <c r="F62" s="35">
        <v>43861</v>
      </c>
      <c r="G62" s="35"/>
      <c r="H62" s="37">
        <v>19297300</v>
      </c>
      <c r="I62" s="37">
        <v>2835100</v>
      </c>
      <c r="J62" s="37">
        <f t="shared" si="9"/>
        <v>19982000</v>
      </c>
      <c r="K62" s="37">
        <f t="shared" si="10"/>
        <v>2883800</v>
      </c>
      <c r="L62" s="37">
        <f t="shared" si="2"/>
        <v>20511100</v>
      </c>
      <c r="M62" s="37">
        <f t="shared" si="3"/>
        <v>2974200</v>
      </c>
      <c r="N62" s="37">
        <f t="shared" si="4"/>
        <v>23485300</v>
      </c>
      <c r="O62" s="3" t="s">
        <v>38</v>
      </c>
      <c r="R62" s="75"/>
      <c r="S62" s="90" t="s">
        <v>133</v>
      </c>
      <c r="T62" s="90" t="s">
        <v>133</v>
      </c>
      <c r="U62" s="75" t="s">
        <v>28</v>
      </c>
      <c r="V62" s="102" t="s">
        <v>71</v>
      </c>
      <c r="W62" s="84" t="s">
        <v>28</v>
      </c>
      <c r="X62" s="84" t="s">
        <v>222</v>
      </c>
      <c r="Y62" s="79"/>
      <c r="Z62" s="80"/>
    </row>
    <row r="63" spans="1:26" ht="13" thickBot="1" x14ac:dyDescent="0.4">
      <c r="A63" s="2" t="s">
        <v>219</v>
      </c>
      <c r="B63" s="2" t="s">
        <v>223</v>
      </c>
      <c r="C63" s="30" t="s">
        <v>220</v>
      </c>
      <c r="D63" s="2" t="s">
        <v>122</v>
      </c>
      <c r="E63" s="5" t="s">
        <v>224</v>
      </c>
      <c r="F63" s="35">
        <v>43861</v>
      </c>
      <c r="G63" s="35"/>
      <c r="H63" s="37">
        <v>4141600</v>
      </c>
      <c r="I63" s="37">
        <v>434600</v>
      </c>
      <c r="J63" s="37">
        <f t="shared" si="9"/>
        <v>4288600</v>
      </c>
      <c r="K63" s="37">
        <f t="shared" si="10"/>
        <v>442100</v>
      </c>
      <c r="L63" s="37">
        <f t="shared" si="2"/>
        <v>4402200</v>
      </c>
      <c r="M63" s="37">
        <f t="shared" si="3"/>
        <v>456000</v>
      </c>
      <c r="N63" s="37">
        <f t="shared" si="4"/>
        <v>4858200</v>
      </c>
      <c r="O63" s="17" t="s">
        <v>26</v>
      </c>
      <c r="R63" s="75" t="s">
        <v>28</v>
      </c>
      <c r="S63" s="90"/>
      <c r="T63" s="90"/>
      <c r="U63" s="75"/>
      <c r="V63" s="107" t="s">
        <v>28</v>
      </c>
      <c r="W63" s="84" t="s">
        <v>28</v>
      </c>
      <c r="X63" s="84" t="s">
        <v>71</v>
      </c>
      <c r="Y63" s="79"/>
      <c r="Z63" s="80"/>
    </row>
    <row r="64" spans="1:26" ht="12.75" customHeight="1" thickBot="1" x14ac:dyDescent="0.3">
      <c r="A64" s="52" t="s">
        <v>225</v>
      </c>
      <c r="B64" s="52">
        <v>44</v>
      </c>
      <c r="C64" s="52" t="s">
        <v>226</v>
      </c>
      <c r="D64" s="52" t="s">
        <v>122</v>
      </c>
      <c r="E64" s="50" t="s">
        <v>227</v>
      </c>
      <c r="F64" s="55" t="s">
        <v>109</v>
      </c>
      <c r="G64" s="55"/>
      <c r="H64" s="58"/>
      <c r="I64" s="58"/>
      <c r="J64" s="59">
        <v>120000</v>
      </c>
      <c r="K64" s="58"/>
      <c r="L64" s="37">
        <f>J64</f>
        <v>120000</v>
      </c>
      <c r="M64" s="37">
        <f t="shared" si="3"/>
        <v>0</v>
      </c>
      <c r="N64" s="37">
        <f t="shared" si="4"/>
        <v>120000</v>
      </c>
      <c r="O64" s="87" t="s">
        <v>228</v>
      </c>
      <c r="P64" s="39"/>
      <c r="Q64" s="88" t="s">
        <v>229</v>
      </c>
      <c r="R64" s="75" t="s">
        <v>90</v>
      </c>
      <c r="S64" s="90" t="s">
        <v>90</v>
      </c>
      <c r="T64" s="90" t="s">
        <v>90</v>
      </c>
      <c r="U64" s="75" t="s">
        <v>71</v>
      </c>
      <c r="V64" s="102" t="s">
        <v>90</v>
      </c>
      <c r="W64" s="84" t="s">
        <v>421</v>
      </c>
      <c r="X64" s="84" t="s">
        <v>421</v>
      </c>
      <c r="Y64" s="79"/>
      <c r="Z64" s="80"/>
    </row>
    <row r="65" spans="1:26" ht="13" thickBot="1" x14ac:dyDescent="0.4">
      <c r="A65" s="55" t="s">
        <v>225</v>
      </c>
      <c r="B65" s="55">
        <v>68</v>
      </c>
      <c r="C65" s="55" t="s">
        <v>230</v>
      </c>
      <c r="D65" s="55" t="s">
        <v>122</v>
      </c>
      <c r="E65" s="48" t="s">
        <v>231</v>
      </c>
      <c r="F65" s="55"/>
      <c r="G65" s="55"/>
      <c r="H65" s="58"/>
      <c r="I65" s="58"/>
      <c r="J65" s="59">
        <v>485000</v>
      </c>
      <c r="K65" s="58"/>
      <c r="L65" s="37">
        <f>ROUND(J65/130.8*131.8,-2)</f>
        <v>488700</v>
      </c>
      <c r="M65" s="37">
        <f t="shared" si="3"/>
        <v>0</v>
      </c>
      <c r="N65" s="37">
        <f t="shared" si="4"/>
        <v>488700</v>
      </c>
      <c r="O65" s="26" t="s">
        <v>228</v>
      </c>
      <c r="P65" s="41"/>
      <c r="Q65" s="42" t="s">
        <v>229</v>
      </c>
      <c r="R65" s="75" t="s">
        <v>27</v>
      </c>
      <c r="S65" s="90" t="s">
        <v>27</v>
      </c>
      <c r="T65" s="90" t="s">
        <v>27</v>
      </c>
      <c r="U65" s="75" t="s">
        <v>71</v>
      </c>
      <c r="V65" s="102" t="s">
        <v>28</v>
      </c>
      <c r="W65" s="84" t="s">
        <v>28</v>
      </c>
      <c r="X65" s="84" t="s">
        <v>71</v>
      </c>
      <c r="Y65" s="79"/>
      <c r="Z65" s="80"/>
    </row>
    <row r="66" spans="1:26" ht="25.5" customHeight="1" thickBot="1" x14ac:dyDescent="0.3">
      <c r="A66" s="52" t="s">
        <v>232</v>
      </c>
      <c r="B66" s="52" t="s">
        <v>233</v>
      </c>
      <c r="C66" s="52" t="s">
        <v>234</v>
      </c>
      <c r="D66" s="52" t="s">
        <v>122</v>
      </c>
      <c r="E66" s="50" t="s">
        <v>235</v>
      </c>
      <c r="F66" s="55" t="s">
        <v>109</v>
      </c>
      <c r="G66" s="55"/>
      <c r="H66" s="58"/>
      <c r="I66" s="58"/>
      <c r="J66" s="59">
        <v>494250</v>
      </c>
      <c r="K66" s="58"/>
      <c r="L66" s="37">
        <f>J66</f>
        <v>494250</v>
      </c>
      <c r="M66" s="37">
        <f t="shared" ref="M66:M125" si="11">ROUND(K66/124.4*128.3,-2)</f>
        <v>0</v>
      </c>
      <c r="N66" s="37">
        <f t="shared" ref="N66:N125" si="12">L66+M66</f>
        <v>494250</v>
      </c>
      <c r="O66" s="87" t="s">
        <v>228</v>
      </c>
      <c r="P66" s="39"/>
      <c r="Q66" s="88" t="s">
        <v>229</v>
      </c>
      <c r="R66" s="75" t="s">
        <v>90</v>
      </c>
      <c r="S66" s="90" t="s">
        <v>90</v>
      </c>
      <c r="T66" s="90" t="s">
        <v>90</v>
      </c>
      <c r="U66" s="75" t="s">
        <v>71</v>
      </c>
      <c r="V66" s="102" t="s">
        <v>90</v>
      </c>
      <c r="W66" s="84" t="s">
        <v>71</v>
      </c>
      <c r="X66" s="84" t="s">
        <v>90</v>
      </c>
      <c r="Y66" s="79"/>
      <c r="Z66" s="80"/>
    </row>
    <row r="67" spans="1:26" ht="25.5" thickBot="1" x14ac:dyDescent="0.4">
      <c r="A67" s="2" t="s">
        <v>236</v>
      </c>
      <c r="B67" s="2">
        <v>4</v>
      </c>
      <c r="C67" s="30" t="s">
        <v>237</v>
      </c>
      <c r="D67" s="2" t="s">
        <v>122</v>
      </c>
      <c r="E67" s="5" t="s">
        <v>238</v>
      </c>
      <c r="F67" s="35"/>
      <c r="G67" s="35">
        <v>43861</v>
      </c>
      <c r="H67" s="37">
        <v>0</v>
      </c>
      <c r="I67" s="37">
        <v>839000</v>
      </c>
      <c r="J67" s="37">
        <f t="shared" ref="J67:J72" si="13">ROUND(H67/124*128.4,-2)</f>
        <v>0</v>
      </c>
      <c r="K67" s="37">
        <f>ROUND(I67/122.3*124.4,-2)</f>
        <v>853400</v>
      </c>
      <c r="L67" s="37">
        <f t="shared" ref="L67:L125" si="14">ROUND(J67/128.4*131.8,-2)</f>
        <v>0</v>
      </c>
      <c r="M67" s="37">
        <f t="shared" si="11"/>
        <v>880200</v>
      </c>
      <c r="N67" s="37">
        <f t="shared" si="12"/>
        <v>880200</v>
      </c>
      <c r="O67" s="3" t="s">
        <v>38</v>
      </c>
      <c r="R67" s="75" t="s">
        <v>90</v>
      </c>
      <c r="S67" s="90" t="s">
        <v>239</v>
      </c>
      <c r="T67" s="90" t="s">
        <v>154</v>
      </c>
      <c r="U67" s="75" t="s">
        <v>28</v>
      </c>
      <c r="V67" s="102" t="s">
        <v>154</v>
      </c>
      <c r="W67" s="84" t="s">
        <v>419</v>
      </c>
      <c r="X67" s="84" t="s">
        <v>419</v>
      </c>
      <c r="Y67" s="79"/>
      <c r="Z67" s="80"/>
    </row>
    <row r="68" spans="1:26" ht="13" thickBot="1" x14ac:dyDescent="0.4">
      <c r="A68" s="2" t="s">
        <v>236</v>
      </c>
      <c r="B68" s="2">
        <v>4</v>
      </c>
      <c r="C68" s="30" t="s">
        <v>237</v>
      </c>
      <c r="D68" s="2" t="s">
        <v>122</v>
      </c>
      <c r="E68" s="5" t="s">
        <v>240</v>
      </c>
      <c r="F68" s="35"/>
      <c r="G68" s="35">
        <v>43861</v>
      </c>
      <c r="H68" s="37">
        <v>0</v>
      </c>
      <c r="I68" s="37">
        <v>379700</v>
      </c>
      <c r="J68" s="37">
        <f t="shared" si="13"/>
        <v>0</v>
      </c>
      <c r="K68" s="37">
        <f>ROUND(I68/122.3*124.4,-2)</f>
        <v>386200</v>
      </c>
      <c r="L68" s="37">
        <f t="shared" si="14"/>
        <v>0</v>
      </c>
      <c r="M68" s="37">
        <f t="shared" si="11"/>
        <v>398300</v>
      </c>
      <c r="N68" s="37">
        <f t="shared" si="12"/>
        <v>398300</v>
      </c>
      <c r="O68" s="3" t="s">
        <v>38</v>
      </c>
      <c r="R68" s="75" t="s">
        <v>90</v>
      </c>
      <c r="S68" s="90" t="s">
        <v>239</v>
      </c>
      <c r="T68" s="90" t="s">
        <v>154</v>
      </c>
      <c r="U68" s="75" t="s">
        <v>28</v>
      </c>
      <c r="V68" s="102" t="s">
        <v>154</v>
      </c>
      <c r="W68" s="84" t="s">
        <v>419</v>
      </c>
      <c r="X68" s="84" t="s">
        <v>419</v>
      </c>
      <c r="Y68" s="79"/>
      <c r="Z68" s="80"/>
    </row>
    <row r="69" spans="1:26" ht="13" thickBot="1" x14ac:dyDescent="0.4">
      <c r="A69" s="2" t="s">
        <v>241</v>
      </c>
      <c r="B69" s="2">
        <v>25</v>
      </c>
      <c r="C69" s="30" t="s">
        <v>242</v>
      </c>
      <c r="D69" s="2" t="s">
        <v>122</v>
      </c>
      <c r="E69" s="5" t="s">
        <v>243</v>
      </c>
      <c r="F69" s="35">
        <v>43861</v>
      </c>
      <c r="G69" s="35"/>
      <c r="H69" s="37">
        <v>15859800</v>
      </c>
      <c r="I69" s="37">
        <v>2589800</v>
      </c>
      <c r="J69" s="37">
        <f t="shared" si="13"/>
        <v>16422600</v>
      </c>
      <c r="K69" s="37">
        <f>ROUND(I69/122.3*124.4,-2)</f>
        <v>2634300</v>
      </c>
      <c r="L69" s="37">
        <f t="shared" si="14"/>
        <v>16857500</v>
      </c>
      <c r="M69" s="37">
        <f t="shared" si="11"/>
        <v>2716900</v>
      </c>
      <c r="N69" s="37">
        <f t="shared" si="12"/>
        <v>19574400</v>
      </c>
      <c r="O69" s="3" t="s">
        <v>38</v>
      </c>
      <c r="R69" s="75"/>
      <c r="S69" s="90" t="s">
        <v>133</v>
      </c>
      <c r="T69" s="90" t="s">
        <v>133</v>
      </c>
      <c r="U69" s="75" t="s">
        <v>28</v>
      </c>
      <c r="V69" s="102" t="s">
        <v>71</v>
      </c>
      <c r="W69" s="84" t="s">
        <v>28</v>
      </c>
      <c r="X69" s="84" t="s">
        <v>222</v>
      </c>
      <c r="Y69" s="79"/>
      <c r="Z69" s="80"/>
    </row>
    <row r="70" spans="1:26" ht="13" thickBot="1" x14ac:dyDescent="0.4">
      <c r="A70" s="2" t="s">
        <v>244</v>
      </c>
      <c r="B70" s="2" t="s">
        <v>245</v>
      </c>
      <c r="C70" s="30" t="s">
        <v>246</v>
      </c>
      <c r="D70" s="2" t="s">
        <v>122</v>
      </c>
      <c r="E70" s="5" t="s">
        <v>247</v>
      </c>
      <c r="F70" s="35">
        <v>43861</v>
      </c>
      <c r="G70" s="35"/>
      <c r="H70" s="37">
        <v>143500</v>
      </c>
      <c r="I70" s="37">
        <v>0</v>
      </c>
      <c r="J70" s="37">
        <f t="shared" si="13"/>
        <v>148600</v>
      </c>
      <c r="K70" s="37">
        <f>ROUND(I70/122.3*124.4,-2)</f>
        <v>0</v>
      </c>
      <c r="L70" s="37">
        <f t="shared" si="14"/>
        <v>152500</v>
      </c>
      <c r="M70" s="37">
        <f t="shared" si="11"/>
        <v>0</v>
      </c>
      <c r="N70" s="37">
        <f t="shared" si="12"/>
        <v>152500</v>
      </c>
      <c r="O70" s="17" t="s">
        <v>32</v>
      </c>
      <c r="R70" s="75" t="s">
        <v>71</v>
      </c>
      <c r="S70" s="90" t="s">
        <v>28</v>
      </c>
      <c r="T70" s="90" t="s">
        <v>28</v>
      </c>
      <c r="U70" s="75" t="s">
        <v>28</v>
      </c>
      <c r="V70" s="102" t="s">
        <v>28</v>
      </c>
      <c r="W70" s="84" t="s">
        <v>28</v>
      </c>
      <c r="X70" s="84" t="s">
        <v>248</v>
      </c>
      <c r="Y70" s="79"/>
      <c r="Z70" s="80"/>
    </row>
    <row r="71" spans="1:26" ht="13" thickBot="1" x14ac:dyDescent="0.4">
      <c r="A71" s="2" t="s">
        <v>249</v>
      </c>
      <c r="B71" s="2" t="s">
        <v>157</v>
      </c>
      <c r="C71" s="30" t="s">
        <v>250</v>
      </c>
      <c r="D71" s="2" t="s">
        <v>122</v>
      </c>
      <c r="E71" s="57" t="s">
        <v>251</v>
      </c>
      <c r="F71" s="35">
        <v>43861</v>
      </c>
      <c r="G71" s="35"/>
      <c r="H71" s="37">
        <v>298600</v>
      </c>
      <c r="I71" s="37">
        <v>0</v>
      </c>
      <c r="J71" s="37">
        <f t="shared" si="13"/>
        <v>309200</v>
      </c>
      <c r="K71" s="37">
        <f t="shared" ref="K71:K89" si="15">ROUND(I71/122.3*124.4,-2)</f>
        <v>0</v>
      </c>
      <c r="L71" s="37">
        <f t="shared" si="14"/>
        <v>317400</v>
      </c>
      <c r="M71" s="37">
        <f t="shared" si="11"/>
        <v>0</v>
      </c>
      <c r="N71" s="37">
        <f t="shared" si="12"/>
        <v>317400</v>
      </c>
      <c r="O71" s="17" t="s">
        <v>142</v>
      </c>
      <c r="R71" s="76" t="s">
        <v>28</v>
      </c>
      <c r="S71" s="92" t="s">
        <v>28</v>
      </c>
      <c r="T71" s="92" t="s">
        <v>71</v>
      </c>
      <c r="U71" s="75" t="s">
        <v>28</v>
      </c>
      <c r="V71" s="102" t="s">
        <v>28</v>
      </c>
      <c r="W71" s="84" t="s">
        <v>28</v>
      </c>
      <c r="X71" s="84" t="s">
        <v>71</v>
      </c>
      <c r="Y71" s="79"/>
      <c r="Z71" s="80"/>
    </row>
    <row r="72" spans="1:26" ht="13" thickBot="1" x14ac:dyDescent="0.4">
      <c r="A72" s="2" t="s">
        <v>249</v>
      </c>
      <c r="B72" s="2" t="s">
        <v>157</v>
      </c>
      <c r="C72" s="30" t="s">
        <v>250</v>
      </c>
      <c r="D72" s="2" t="s">
        <v>122</v>
      </c>
      <c r="E72" s="57" t="s">
        <v>252</v>
      </c>
      <c r="F72" s="35">
        <v>43861</v>
      </c>
      <c r="G72" s="35"/>
      <c r="H72" s="37">
        <v>411200</v>
      </c>
      <c r="I72" s="37">
        <v>0</v>
      </c>
      <c r="J72" s="37">
        <f t="shared" si="13"/>
        <v>425800</v>
      </c>
      <c r="K72" s="37">
        <f t="shared" si="15"/>
        <v>0</v>
      </c>
      <c r="L72" s="37">
        <f t="shared" si="14"/>
        <v>437100</v>
      </c>
      <c r="M72" s="37">
        <f t="shared" si="11"/>
        <v>0</v>
      </c>
      <c r="N72" s="37">
        <f t="shared" si="12"/>
        <v>437100</v>
      </c>
      <c r="O72" s="17" t="s">
        <v>142</v>
      </c>
      <c r="R72" s="75" t="s">
        <v>28</v>
      </c>
      <c r="S72" s="90" t="s">
        <v>28</v>
      </c>
      <c r="T72" s="90" t="s">
        <v>28</v>
      </c>
      <c r="U72" s="75" t="s">
        <v>28</v>
      </c>
      <c r="V72" s="102" t="s">
        <v>28</v>
      </c>
      <c r="W72" s="84" t="s">
        <v>90</v>
      </c>
      <c r="X72" s="84" t="s">
        <v>90</v>
      </c>
      <c r="Y72" s="79"/>
      <c r="Z72" s="80"/>
    </row>
    <row r="73" spans="1:26" ht="25.5" thickBot="1" x14ac:dyDescent="0.4">
      <c r="A73" s="2" t="s">
        <v>253</v>
      </c>
      <c r="B73" s="2" t="s">
        <v>254</v>
      </c>
      <c r="C73" s="30" t="s">
        <v>255</v>
      </c>
      <c r="D73" s="2" t="s">
        <v>122</v>
      </c>
      <c r="E73" s="5" t="s">
        <v>256</v>
      </c>
      <c r="F73" s="35">
        <v>43861</v>
      </c>
      <c r="G73" s="35"/>
      <c r="H73" s="37">
        <v>1648100</v>
      </c>
      <c r="I73" s="37">
        <v>0</v>
      </c>
      <c r="J73" s="37">
        <f t="shared" ref="J73:J89" si="16">ROUND(H73/124*128.4,-2)</f>
        <v>1706600</v>
      </c>
      <c r="K73" s="37">
        <f t="shared" si="15"/>
        <v>0</v>
      </c>
      <c r="L73" s="37">
        <f t="shared" si="14"/>
        <v>1751800</v>
      </c>
      <c r="M73" s="37">
        <f t="shared" si="11"/>
        <v>0</v>
      </c>
      <c r="N73" s="37">
        <f t="shared" si="12"/>
        <v>1751800</v>
      </c>
      <c r="O73" s="17" t="s">
        <v>46</v>
      </c>
      <c r="R73" s="75" t="s">
        <v>71</v>
      </c>
      <c r="S73" s="90" t="s">
        <v>39</v>
      </c>
      <c r="T73" s="90" t="s">
        <v>39</v>
      </c>
      <c r="U73" s="75" t="s">
        <v>28</v>
      </c>
      <c r="V73" s="102" t="s">
        <v>28</v>
      </c>
      <c r="W73" s="84" t="s">
        <v>28</v>
      </c>
      <c r="X73" s="84" t="s">
        <v>71</v>
      </c>
      <c r="Y73" s="79"/>
      <c r="Z73" s="80"/>
    </row>
    <row r="74" spans="1:26" ht="13" thickBot="1" x14ac:dyDescent="0.4">
      <c r="A74" s="2" t="s">
        <v>257</v>
      </c>
      <c r="B74" s="2" t="s">
        <v>157</v>
      </c>
      <c r="C74" s="30"/>
      <c r="D74" s="2" t="s">
        <v>122</v>
      </c>
      <c r="E74" s="5" t="s">
        <v>258</v>
      </c>
      <c r="F74" s="35">
        <v>43861</v>
      </c>
      <c r="G74" s="35"/>
      <c r="H74" s="37">
        <v>112600</v>
      </c>
      <c r="I74" s="37">
        <v>0</v>
      </c>
      <c r="J74" s="37">
        <f t="shared" si="16"/>
        <v>116600</v>
      </c>
      <c r="K74" s="37">
        <f t="shared" si="15"/>
        <v>0</v>
      </c>
      <c r="L74" s="37">
        <f t="shared" si="14"/>
        <v>119700</v>
      </c>
      <c r="M74" s="37">
        <f t="shared" si="11"/>
        <v>0</v>
      </c>
      <c r="N74" s="37">
        <f t="shared" si="12"/>
        <v>119700</v>
      </c>
      <c r="O74" s="17" t="s">
        <v>46</v>
      </c>
      <c r="R74" s="75" t="s">
        <v>28</v>
      </c>
      <c r="S74" s="90" t="s">
        <v>27</v>
      </c>
      <c r="T74" s="90" t="s">
        <v>27</v>
      </c>
      <c r="U74" s="75" t="s">
        <v>28</v>
      </c>
      <c r="V74" s="102" t="s">
        <v>28</v>
      </c>
      <c r="W74" s="84" t="s">
        <v>28</v>
      </c>
      <c r="X74" s="84" t="s">
        <v>28</v>
      </c>
      <c r="Y74" s="79"/>
      <c r="Z74" s="80"/>
    </row>
    <row r="75" spans="1:26" ht="13" thickBot="1" x14ac:dyDescent="0.4">
      <c r="A75" s="2" t="s">
        <v>259</v>
      </c>
      <c r="B75" s="2" t="s">
        <v>260</v>
      </c>
      <c r="C75" s="30" t="s">
        <v>261</v>
      </c>
      <c r="D75" s="2" t="s">
        <v>122</v>
      </c>
      <c r="E75" s="57" t="s">
        <v>262</v>
      </c>
      <c r="F75" s="16" t="s">
        <v>89</v>
      </c>
      <c r="G75" s="16" t="s">
        <v>89</v>
      </c>
      <c r="H75" s="37">
        <v>35604250</v>
      </c>
      <c r="I75" s="37">
        <v>6292000</v>
      </c>
      <c r="J75" s="37">
        <f t="shared" si="16"/>
        <v>36867600</v>
      </c>
      <c r="K75" s="37">
        <f t="shared" si="15"/>
        <v>6400000</v>
      </c>
      <c r="L75" s="37">
        <f t="shared" si="14"/>
        <v>37843800</v>
      </c>
      <c r="M75" s="37">
        <f t="shared" si="11"/>
        <v>6600600</v>
      </c>
      <c r="N75" s="37">
        <f t="shared" si="12"/>
        <v>44444400</v>
      </c>
      <c r="O75" s="17" t="s">
        <v>142</v>
      </c>
      <c r="P75" s="26"/>
      <c r="Q75" s="26"/>
      <c r="R75" s="75" t="s">
        <v>71</v>
      </c>
      <c r="S75" s="90" t="s">
        <v>263</v>
      </c>
      <c r="T75" s="90" t="s">
        <v>133</v>
      </c>
      <c r="U75" s="75" t="s">
        <v>28</v>
      </c>
      <c r="V75" s="102" t="s">
        <v>71</v>
      </c>
      <c r="W75" s="84" t="s">
        <v>28</v>
      </c>
      <c r="X75" s="84" t="s">
        <v>71</v>
      </c>
      <c r="Y75" s="79"/>
      <c r="Z75" s="80"/>
    </row>
    <row r="76" spans="1:26" ht="13" thickBot="1" x14ac:dyDescent="0.4">
      <c r="A76" s="2" t="s">
        <v>259</v>
      </c>
      <c r="B76" s="2" t="s">
        <v>157</v>
      </c>
      <c r="C76" s="30" t="s">
        <v>264</v>
      </c>
      <c r="D76" s="2" t="s">
        <v>122</v>
      </c>
      <c r="E76" s="57" t="s">
        <v>265</v>
      </c>
      <c r="F76" s="35"/>
      <c r="G76" s="35">
        <v>43861</v>
      </c>
      <c r="H76" s="37">
        <v>0</v>
      </c>
      <c r="I76" s="37">
        <v>142300</v>
      </c>
      <c r="J76" s="37">
        <f t="shared" si="16"/>
        <v>0</v>
      </c>
      <c r="K76" s="37">
        <f t="shared" si="15"/>
        <v>144700</v>
      </c>
      <c r="L76" s="37">
        <f t="shared" si="14"/>
        <v>0</v>
      </c>
      <c r="M76" s="37">
        <f t="shared" si="11"/>
        <v>149200</v>
      </c>
      <c r="N76" s="37">
        <f t="shared" si="12"/>
        <v>149200</v>
      </c>
      <c r="O76" s="17" t="s">
        <v>142</v>
      </c>
      <c r="R76" s="75" t="s">
        <v>28</v>
      </c>
      <c r="S76" s="90" t="s">
        <v>28</v>
      </c>
      <c r="T76" s="90" t="s">
        <v>28</v>
      </c>
      <c r="U76" s="75" t="s">
        <v>28</v>
      </c>
      <c r="V76" s="102" t="s">
        <v>28</v>
      </c>
      <c r="W76" s="84" t="s">
        <v>423</v>
      </c>
      <c r="X76" s="84" t="s">
        <v>423</v>
      </c>
      <c r="Y76" s="79"/>
      <c r="Z76" s="80"/>
    </row>
    <row r="77" spans="1:26" ht="13" thickBot="1" x14ac:dyDescent="0.4">
      <c r="A77" s="2" t="s">
        <v>259</v>
      </c>
      <c r="B77" s="2" t="s">
        <v>194</v>
      </c>
      <c r="C77" s="30" t="s">
        <v>264</v>
      </c>
      <c r="D77" s="2" t="s">
        <v>122</v>
      </c>
      <c r="E77" s="57" t="s">
        <v>266</v>
      </c>
      <c r="F77" s="35">
        <v>43861</v>
      </c>
      <c r="G77" s="35"/>
      <c r="H77" s="37">
        <v>187200</v>
      </c>
      <c r="I77" s="37">
        <v>0</v>
      </c>
      <c r="J77" s="37">
        <f t="shared" si="16"/>
        <v>193800</v>
      </c>
      <c r="K77" s="37">
        <f t="shared" si="15"/>
        <v>0</v>
      </c>
      <c r="L77" s="37">
        <f t="shared" si="14"/>
        <v>198900</v>
      </c>
      <c r="M77" s="37">
        <f t="shared" si="11"/>
        <v>0</v>
      </c>
      <c r="N77" s="37">
        <f t="shared" si="12"/>
        <v>198900</v>
      </c>
      <c r="O77" s="17" t="s">
        <v>142</v>
      </c>
      <c r="R77" s="75" t="s">
        <v>28</v>
      </c>
      <c r="S77" s="90" t="s">
        <v>28</v>
      </c>
      <c r="T77" s="90" t="s">
        <v>28</v>
      </c>
      <c r="U77" s="75" t="s">
        <v>28</v>
      </c>
      <c r="V77" s="102" t="s">
        <v>28</v>
      </c>
      <c r="W77" s="84" t="s">
        <v>28</v>
      </c>
      <c r="X77" s="84" t="s">
        <v>28</v>
      </c>
      <c r="Y77" s="79"/>
      <c r="Z77" s="80"/>
    </row>
    <row r="78" spans="1:26" ht="13" thickBot="1" x14ac:dyDescent="0.4">
      <c r="A78" s="2" t="s">
        <v>259</v>
      </c>
      <c r="B78" s="2" t="s">
        <v>267</v>
      </c>
      <c r="C78" s="30" t="s">
        <v>261</v>
      </c>
      <c r="D78" s="2" t="s">
        <v>122</v>
      </c>
      <c r="E78" s="5" t="s">
        <v>268</v>
      </c>
      <c r="F78" s="35">
        <v>43861</v>
      </c>
      <c r="G78" s="35"/>
      <c r="H78" s="37">
        <v>307800</v>
      </c>
      <c r="I78" s="37">
        <v>0</v>
      </c>
      <c r="J78" s="37">
        <f t="shared" si="16"/>
        <v>318700</v>
      </c>
      <c r="K78" s="37">
        <f t="shared" si="15"/>
        <v>0</v>
      </c>
      <c r="L78" s="37">
        <f t="shared" si="14"/>
        <v>327100</v>
      </c>
      <c r="M78" s="37">
        <f t="shared" si="11"/>
        <v>0</v>
      </c>
      <c r="N78" s="37">
        <f t="shared" si="12"/>
        <v>327100</v>
      </c>
      <c r="O78" s="17" t="s">
        <v>46</v>
      </c>
      <c r="R78" s="75" t="s">
        <v>71</v>
      </c>
      <c r="S78" s="90" t="s">
        <v>28</v>
      </c>
      <c r="T78" s="90" t="s">
        <v>28</v>
      </c>
      <c r="U78" s="75" t="s">
        <v>28</v>
      </c>
      <c r="V78" s="102" t="s">
        <v>28</v>
      </c>
      <c r="W78" s="84" t="s">
        <v>28</v>
      </c>
      <c r="X78" s="84" t="s">
        <v>422</v>
      </c>
      <c r="Y78" s="79"/>
      <c r="Z78" s="80"/>
    </row>
    <row r="79" spans="1:26" ht="13" thickBot="1" x14ac:dyDescent="0.4">
      <c r="A79" s="2" t="s">
        <v>259</v>
      </c>
      <c r="B79" s="2" t="s">
        <v>269</v>
      </c>
      <c r="C79" s="30" t="s">
        <v>261</v>
      </c>
      <c r="D79" s="2" t="s">
        <v>122</v>
      </c>
      <c r="E79" s="5" t="s">
        <v>268</v>
      </c>
      <c r="F79" s="35">
        <v>43861</v>
      </c>
      <c r="G79" s="35"/>
      <c r="H79" s="37">
        <v>264200</v>
      </c>
      <c r="I79" s="37">
        <v>0</v>
      </c>
      <c r="J79" s="37">
        <f t="shared" si="16"/>
        <v>273600</v>
      </c>
      <c r="K79" s="37">
        <f t="shared" si="15"/>
        <v>0</v>
      </c>
      <c r="L79" s="37">
        <f t="shared" si="14"/>
        <v>280800</v>
      </c>
      <c r="M79" s="37">
        <f t="shared" si="11"/>
        <v>0</v>
      </c>
      <c r="N79" s="37">
        <f t="shared" si="12"/>
        <v>280800</v>
      </c>
      <c r="O79" s="17" t="s">
        <v>46</v>
      </c>
      <c r="R79" s="75" t="s">
        <v>71</v>
      </c>
      <c r="S79" s="90" t="s">
        <v>28</v>
      </c>
      <c r="T79" s="90" t="s">
        <v>28</v>
      </c>
      <c r="U79" s="75" t="s">
        <v>28</v>
      </c>
      <c r="V79" s="102" t="s">
        <v>28</v>
      </c>
      <c r="W79" s="84" t="s">
        <v>28</v>
      </c>
      <c r="X79" s="84" t="s">
        <v>71</v>
      </c>
      <c r="Y79" s="79"/>
      <c r="Z79" s="80"/>
    </row>
    <row r="80" spans="1:26" ht="13" thickBot="1" x14ac:dyDescent="0.4">
      <c r="A80" s="2" t="s">
        <v>270</v>
      </c>
      <c r="B80" s="2">
        <v>1</v>
      </c>
      <c r="C80" s="30" t="s">
        <v>271</v>
      </c>
      <c r="D80" s="2" t="s">
        <v>122</v>
      </c>
      <c r="E80" s="5" t="s">
        <v>272</v>
      </c>
      <c r="F80" s="35">
        <v>43861</v>
      </c>
      <c r="G80" s="47"/>
      <c r="H80" s="37">
        <v>3149200</v>
      </c>
      <c r="I80" s="37">
        <v>507400</v>
      </c>
      <c r="J80" s="37">
        <f t="shared" si="16"/>
        <v>3260900</v>
      </c>
      <c r="K80" s="37">
        <f t="shared" si="15"/>
        <v>516100</v>
      </c>
      <c r="L80" s="37">
        <f t="shared" si="14"/>
        <v>3347200</v>
      </c>
      <c r="M80" s="37">
        <f t="shared" si="11"/>
        <v>532300</v>
      </c>
      <c r="N80" s="37">
        <f t="shared" si="12"/>
        <v>3879500</v>
      </c>
      <c r="O80" s="3" t="s">
        <v>38</v>
      </c>
      <c r="R80" s="75" t="s">
        <v>28</v>
      </c>
      <c r="S80" s="90" t="s">
        <v>39</v>
      </c>
      <c r="T80" s="90" t="s">
        <v>39</v>
      </c>
      <c r="U80" s="75" t="s">
        <v>28</v>
      </c>
      <c r="V80" s="102" t="s">
        <v>28</v>
      </c>
      <c r="W80" s="84" t="s">
        <v>27</v>
      </c>
      <c r="X80" s="84" t="s">
        <v>27</v>
      </c>
      <c r="Y80" s="79"/>
      <c r="Z80" s="80"/>
    </row>
    <row r="81" spans="1:26" ht="13" thickBot="1" x14ac:dyDescent="0.4">
      <c r="A81" s="2" t="s">
        <v>273</v>
      </c>
      <c r="B81" s="2" t="s">
        <v>274</v>
      </c>
      <c r="C81" s="30" t="s">
        <v>275</v>
      </c>
      <c r="D81" s="2" t="s">
        <v>122</v>
      </c>
      <c r="E81" s="57" t="s">
        <v>276</v>
      </c>
      <c r="F81" s="35">
        <v>43861</v>
      </c>
      <c r="G81" s="47"/>
      <c r="H81" s="37">
        <v>15298200</v>
      </c>
      <c r="I81" s="37">
        <v>0</v>
      </c>
      <c r="J81" s="37">
        <f t="shared" si="16"/>
        <v>15841000</v>
      </c>
      <c r="K81" s="37">
        <f t="shared" si="15"/>
        <v>0</v>
      </c>
      <c r="L81" s="37">
        <f t="shared" si="14"/>
        <v>16260500</v>
      </c>
      <c r="M81" s="37">
        <f t="shared" si="11"/>
        <v>0</v>
      </c>
      <c r="N81" s="37">
        <f t="shared" si="12"/>
        <v>16260500</v>
      </c>
      <c r="O81" s="17" t="s">
        <v>142</v>
      </c>
      <c r="R81" s="75"/>
      <c r="S81" s="90" t="s">
        <v>263</v>
      </c>
      <c r="T81" s="90" t="s">
        <v>133</v>
      </c>
      <c r="U81" s="75" t="s">
        <v>28</v>
      </c>
      <c r="V81" s="102" t="s">
        <v>28</v>
      </c>
      <c r="W81" s="84" t="s">
        <v>28</v>
      </c>
      <c r="X81" s="84" t="s">
        <v>28</v>
      </c>
      <c r="Y81" s="79"/>
      <c r="Z81" s="80"/>
    </row>
    <row r="82" spans="1:26" ht="12.75" customHeight="1" thickBot="1" x14ac:dyDescent="0.4">
      <c r="A82" s="2" t="s">
        <v>273</v>
      </c>
      <c r="B82" s="2" t="s">
        <v>277</v>
      </c>
      <c r="C82" s="30" t="s">
        <v>275</v>
      </c>
      <c r="D82" s="2" t="s">
        <v>122</v>
      </c>
      <c r="E82" s="60" t="s">
        <v>278</v>
      </c>
      <c r="F82" s="35">
        <v>43861</v>
      </c>
      <c r="G82" s="47"/>
      <c r="H82" s="37">
        <v>151600</v>
      </c>
      <c r="I82" s="37">
        <v>0</v>
      </c>
      <c r="J82" s="37">
        <f t="shared" si="16"/>
        <v>157000</v>
      </c>
      <c r="K82" s="37">
        <f t="shared" si="15"/>
        <v>0</v>
      </c>
      <c r="L82" s="37">
        <f t="shared" si="14"/>
        <v>161200</v>
      </c>
      <c r="M82" s="37">
        <f t="shared" si="11"/>
        <v>0</v>
      </c>
      <c r="N82" s="37">
        <f t="shared" si="12"/>
        <v>161200</v>
      </c>
      <c r="O82" s="17" t="s">
        <v>142</v>
      </c>
      <c r="R82" s="75" t="s">
        <v>28</v>
      </c>
      <c r="S82" s="90" t="s">
        <v>28</v>
      </c>
      <c r="T82" s="90" t="s">
        <v>133</v>
      </c>
      <c r="U82" s="75" t="s">
        <v>28</v>
      </c>
      <c r="V82" s="102" t="s">
        <v>28</v>
      </c>
      <c r="W82" s="84" t="s">
        <v>28</v>
      </c>
      <c r="X82" s="84" t="s">
        <v>71</v>
      </c>
      <c r="Y82" s="79"/>
      <c r="Z82" s="80"/>
    </row>
    <row r="83" spans="1:26" ht="25.5" thickBot="1" x14ac:dyDescent="0.4">
      <c r="A83" s="2" t="s">
        <v>279</v>
      </c>
      <c r="B83" s="2" t="s">
        <v>280</v>
      </c>
      <c r="C83" s="30" t="s">
        <v>281</v>
      </c>
      <c r="D83" s="2" t="s">
        <v>122</v>
      </c>
      <c r="E83" s="57" t="s">
        <v>282</v>
      </c>
      <c r="F83" s="35">
        <v>43861</v>
      </c>
      <c r="G83" s="47"/>
      <c r="H83" s="37">
        <v>3384700</v>
      </c>
      <c r="I83" s="37">
        <v>0</v>
      </c>
      <c r="J83" s="37">
        <f t="shared" si="16"/>
        <v>3504800</v>
      </c>
      <c r="K83" s="37">
        <f t="shared" si="15"/>
        <v>0</v>
      </c>
      <c r="L83" s="37">
        <f t="shared" si="14"/>
        <v>3597600</v>
      </c>
      <c r="M83" s="37">
        <f t="shared" si="11"/>
        <v>0</v>
      </c>
      <c r="N83" s="37">
        <f t="shared" si="12"/>
        <v>3597600</v>
      </c>
      <c r="O83" s="17" t="s">
        <v>142</v>
      </c>
      <c r="P83" s="26"/>
      <c r="Q83" s="26"/>
      <c r="R83" s="75" t="s">
        <v>71</v>
      </c>
      <c r="S83" s="90" t="s">
        <v>133</v>
      </c>
      <c r="T83" s="90" t="s">
        <v>28</v>
      </c>
      <c r="U83" s="75" t="s">
        <v>28</v>
      </c>
      <c r="V83" s="102" t="s">
        <v>28</v>
      </c>
      <c r="W83" s="84" t="s">
        <v>28</v>
      </c>
      <c r="X83" s="84" t="s">
        <v>71</v>
      </c>
      <c r="Y83" s="79"/>
      <c r="Z83" s="80"/>
    </row>
    <row r="84" spans="1:26" ht="13" thickBot="1" x14ac:dyDescent="0.4">
      <c r="A84" s="2" t="s">
        <v>283</v>
      </c>
      <c r="B84" s="2" t="s">
        <v>126</v>
      </c>
      <c r="C84" s="30" t="s">
        <v>284</v>
      </c>
      <c r="D84" s="2" t="s">
        <v>122</v>
      </c>
      <c r="E84" s="5" t="s">
        <v>204</v>
      </c>
      <c r="F84" s="35">
        <v>43861</v>
      </c>
      <c r="G84" s="47"/>
      <c r="H84" s="37">
        <v>255000</v>
      </c>
      <c r="I84" s="37">
        <v>0</v>
      </c>
      <c r="J84" s="37">
        <f t="shared" si="16"/>
        <v>264000</v>
      </c>
      <c r="K84" s="37">
        <f t="shared" si="15"/>
        <v>0</v>
      </c>
      <c r="L84" s="37">
        <f t="shared" si="14"/>
        <v>271000</v>
      </c>
      <c r="M84" s="37">
        <f t="shared" si="11"/>
        <v>0</v>
      </c>
      <c r="N84" s="37">
        <f t="shared" si="12"/>
        <v>271000</v>
      </c>
      <c r="O84" s="17" t="s">
        <v>46</v>
      </c>
      <c r="R84" s="75" t="s">
        <v>28</v>
      </c>
      <c r="S84" s="90" t="s">
        <v>28</v>
      </c>
      <c r="T84" s="90" t="s">
        <v>28</v>
      </c>
      <c r="U84" s="75" t="s">
        <v>28</v>
      </c>
      <c r="V84" s="102" t="s">
        <v>28</v>
      </c>
      <c r="W84" s="84" t="s">
        <v>28</v>
      </c>
      <c r="X84" s="84" t="s">
        <v>28</v>
      </c>
      <c r="Y84" s="79"/>
      <c r="Z84" s="80"/>
    </row>
    <row r="85" spans="1:26" ht="38" thickBot="1" x14ac:dyDescent="0.4">
      <c r="A85" s="2" t="s">
        <v>285</v>
      </c>
      <c r="B85" s="2" t="s">
        <v>202</v>
      </c>
      <c r="C85" s="30" t="s">
        <v>286</v>
      </c>
      <c r="D85" s="2" t="s">
        <v>122</v>
      </c>
      <c r="E85" s="5" t="s">
        <v>287</v>
      </c>
      <c r="F85" s="35">
        <v>43861</v>
      </c>
      <c r="G85" s="47"/>
      <c r="H85" s="37">
        <v>1140500</v>
      </c>
      <c r="I85" s="37">
        <v>0</v>
      </c>
      <c r="J85" s="37">
        <f t="shared" si="16"/>
        <v>1181000</v>
      </c>
      <c r="K85" s="37">
        <f t="shared" si="15"/>
        <v>0</v>
      </c>
      <c r="L85" s="37">
        <f t="shared" si="14"/>
        <v>1212300</v>
      </c>
      <c r="M85" s="37">
        <f t="shared" si="11"/>
        <v>0</v>
      </c>
      <c r="N85" s="37">
        <f t="shared" si="12"/>
        <v>1212300</v>
      </c>
      <c r="O85" s="17" t="s">
        <v>26</v>
      </c>
      <c r="R85" s="75" t="s">
        <v>27</v>
      </c>
      <c r="S85" s="90" t="s">
        <v>288</v>
      </c>
      <c r="T85" s="90" t="s">
        <v>28</v>
      </c>
      <c r="U85" s="75" t="s">
        <v>28</v>
      </c>
      <c r="V85" s="102" t="s">
        <v>28</v>
      </c>
      <c r="W85" s="84" t="s">
        <v>28</v>
      </c>
      <c r="X85" s="84" t="s">
        <v>71</v>
      </c>
      <c r="Y85" s="79"/>
      <c r="Z85" s="80"/>
    </row>
    <row r="86" spans="1:26" ht="13" thickBot="1" x14ac:dyDescent="0.4">
      <c r="A86" s="2" t="s">
        <v>289</v>
      </c>
      <c r="B86" s="2" t="s">
        <v>290</v>
      </c>
      <c r="C86" s="30" t="s">
        <v>291</v>
      </c>
      <c r="D86" s="2" t="s">
        <v>122</v>
      </c>
      <c r="E86" s="5" t="s">
        <v>292</v>
      </c>
      <c r="F86" s="35">
        <v>43861</v>
      </c>
      <c r="G86" s="47"/>
      <c r="H86" s="37">
        <v>3677500</v>
      </c>
      <c r="I86" s="37">
        <v>0</v>
      </c>
      <c r="J86" s="37">
        <f t="shared" si="16"/>
        <v>3808000</v>
      </c>
      <c r="K86" s="37">
        <f t="shared" si="15"/>
        <v>0</v>
      </c>
      <c r="L86" s="37">
        <f t="shared" si="14"/>
        <v>3908800</v>
      </c>
      <c r="M86" s="37">
        <f t="shared" si="11"/>
        <v>0</v>
      </c>
      <c r="N86" s="37">
        <f t="shared" si="12"/>
        <v>3908800</v>
      </c>
      <c r="O86" s="17" t="s">
        <v>32</v>
      </c>
      <c r="R86" s="75" t="s">
        <v>71</v>
      </c>
      <c r="S86" s="90" t="s">
        <v>28</v>
      </c>
      <c r="T86" s="90" t="s">
        <v>28</v>
      </c>
      <c r="U86" s="75" t="s">
        <v>28</v>
      </c>
      <c r="V86" s="102" t="s">
        <v>28</v>
      </c>
      <c r="W86" s="84" t="s">
        <v>28</v>
      </c>
      <c r="X86" s="84" t="s">
        <v>71</v>
      </c>
      <c r="Y86" s="79"/>
      <c r="Z86" s="80"/>
    </row>
    <row r="87" spans="1:26" ht="12.75" customHeight="1" thickBot="1" x14ac:dyDescent="0.3">
      <c r="A87" s="2" t="s">
        <v>289</v>
      </c>
      <c r="B87" s="2" t="s">
        <v>293</v>
      </c>
      <c r="C87" s="30" t="s">
        <v>291</v>
      </c>
      <c r="D87" s="2" t="s">
        <v>122</v>
      </c>
      <c r="E87" s="50" t="s">
        <v>294</v>
      </c>
      <c r="F87" s="35">
        <v>43861</v>
      </c>
      <c r="G87" s="47"/>
      <c r="H87" s="37">
        <v>614400</v>
      </c>
      <c r="I87" s="37">
        <v>0</v>
      </c>
      <c r="J87" s="37">
        <f t="shared" si="16"/>
        <v>636200</v>
      </c>
      <c r="K87" s="37">
        <f t="shared" si="15"/>
        <v>0</v>
      </c>
      <c r="L87" s="37">
        <f>J87</f>
        <v>636200</v>
      </c>
      <c r="M87" s="37">
        <f t="shared" si="11"/>
        <v>0</v>
      </c>
      <c r="N87" s="37">
        <f t="shared" si="12"/>
        <v>636200</v>
      </c>
      <c r="O87" s="17" t="s">
        <v>46</v>
      </c>
      <c r="P87" s="26"/>
      <c r="Q87" s="26"/>
      <c r="R87" s="75" t="s">
        <v>71</v>
      </c>
      <c r="S87" s="90" t="s">
        <v>28</v>
      </c>
      <c r="T87" s="90" t="s">
        <v>28</v>
      </c>
      <c r="U87" s="75" t="s">
        <v>28</v>
      </c>
      <c r="V87" s="102" t="s">
        <v>28</v>
      </c>
      <c r="W87" s="84" t="s">
        <v>28</v>
      </c>
      <c r="X87" s="84" t="s">
        <v>71</v>
      </c>
      <c r="Y87" s="79"/>
      <c r="Z87" s="80"/>
    </row>
    <row r="88" spans="1:26" ht="13" thickBot="1" x14ac:dyDescent="0.4">
      <c r="A88" s="2" t="s">
        <v>295</v>
      </c>
      <c r="B88" s="2" t="s">
        <v>296</v>
      </c>
      <c r="C88" s="30" t="s">
        <v>297</v>
      </c>
      <c r="D88" s="2" t="s">
        <v>122</v>
      </c>
      <c r="E88" s="5" t="s">
        <v>298</v>
      </c>
      <c r="F88" s="35">
        <v>43861</v>
      </c>
      <c r="G88" s="47"/>
      <c r="H88" s="37">
        <v>29282500</v>
      </c>
      <c r="I88" s="37">
        <v>5632100</v>
      </c>
      <c r="J88" s="37">
        <f t="shared" si="16"/>
        <v>30321600</v>
      </c>
      <c r="K88" s="37">
        <f t="shared" si="15"/>
        <v>5728800</v>
      </c>
      <c r="L88" s="37">
        <f t="shared" si="14"/>
        <v>31124500</v>
      </c>
      <c r="M88" s="37">
        <f t="shared" si="11"/>
        <v>5908400</v>
      </c>
      <c r="N88" s="37">
        <f t="shared" si="12"/>
        <v>37032900</v>
      </c>
      <c r="O88" s="3" t="s">
        <v>38</v>
      </c>
      <c r="R88" s="75" t="s">
        <v>27</v>
      </c>
      <c r="S88" s="90" t="s">
        <v>263</v>
      </c>
      <c r="T88" s="90" t="s">
        <v>133</v>
      </c>
      <c r="U88" s="75"/>
      <c r="V88" s="102" t="s">
        <v>71</v>
      </c>
      <c r="W88" s="84" t="s">
        <v>28</v>
      </c>
      <c r="X88" s="84" t="s">
        <v>222</v>
      </c>
      <c r="Y88" s="79"/>
      <c r="Z88" s="80"/>
    </row>
    <row r="89" spans="1:26" ht="13" thickBot="1" x14ac:dyDescent="0.4">
      <c r="A89" s="2" t="s">
        <v>295</v>
      </c>
      <c r="B89" s="2" t="s">
        <v>299</v>
      </c>
      <c r="C89" s="30" t="s">
        <v>300</v>
      </c>
      <c r="D89" s="2" t="s">
        <v>122</v>
      </c>
      <c r="E89" s="5" t="s">
        <v>301</v>
      </c>
      <c r="F89" s="35">
        <v>43861</v>
      </c>
      <c r="G89" s="47"/>
      <c r="H89" s="37">
        <v>747700</v>
      </c>
      <c r="I89" s="37">
        <v>0</v>
      </c>
      <c r="J89" s="37">
        <f t="shared" si="16"/>
        <v>774200</v>
      </c>
      <c r="K89" s="37">
        <f t="shared" si="15"/>
        <v>0</v>
      </c>
      <c r="L89" s="37">
        <f t="shared" si="14"/>
        <v>794700</v>
      </c>
      <c r="M89" s="37">
        <f t="shared" si="11"/>
        <v>0</v>
      </c>
      <c r="N89" s="37">
        <f t="shared" si="12"/>
        <v>794700</v>
      </c>
      <c r="O89" s="17" t="s">
        <v>32</v>
      </c>
      <c r="R89" s="75" t="s">
        <v>71</v>
      </c>
      <c r="S89" s="90" t="s">
        <v>39</v>
      </c>
      <c r="T89" s="90" t="s">
        <v>39</v>
      </c>
      <c r="U89" s="75" t="s">
        <v>28</v>
      </c>
      <c r="V89" s="102" t="s">
        <v>28</v>
      </c>
      <c r="W89" s="84" t="s">
        <v>28</v>
      </c>
      <c r="X89" s="84" t="s">
        <v>71</v>
      </c>
      <c r="Y89" s="79"/>
      <c r="Z89" s="80"/>
    </row>
    <row r="90" spans="1:26" ht="25.5" thickBot="1" x14ac:dyDescent="0.4">
      <c r="A90" s="55" t="s">
        <v>302</v>
      </c>
      <c r="B90" s="55">
        <v>2</v>
      </c>
      <c r="C90" s="55" t="s">
        <v>234</v>
      </c>
      <c r="D90" s="55" t="s">
        <v>122</v>
      </c>
      <c r="E90" s="48" t="s">
        <v>303</v>
      </c>
      <c r="F90" s="55"/>
      <c r="G90" s="61"/>
      <c r="H90" s="58"/>
      <c r="I90" s="58"/>
      <c r="J90" s="59">
        <v>750000</v>
      </c>
      <c r="K90" s="58"/>
      <c r="L90" s="37">
        <f>ROUND(J90/130.8*131.8,-2)</f>
        <v>755700</v>
      </c>
      <c r="M90" s="37">
        <f t="shared" si="11"/>
        <v>0</v>
      </c>
      <c r="N90" s="37">
        <f t="shared" si="12"/>
        <v>755700</v>
      </c>
      <c r="O90" s="26" t="s">
        <v>228</v>
      </c>
      <c r="P90" s="41"/>
      <c r="Q90" s="42" t="s">
        <v>229</v>
      </c>
      <c r="R90" s="75"/>
      <c r="S90" s="90"/>
      <c r="T90" s="90"/>
      <c r="U90" s="75"/>
      <c r="V90" s="102"/>
      <c r="W90" s="84" t="s">
        <v>71</v>
      </c>
      <c r="X90" s="84" t="s">
        <v>71</v>
      </c>
      <c r="Y90" s="79"/>
      <c r="Z90" s="80"/>
    </row>
    <row r="91" spans="1:26" ht="13" thickBot="1" x14ac:dyDescent="0.4">
      <c r="A91" s="2" t="s">
        <v>304</v>
      </c>
      <c r="B91" s="2" t="s">
        <v>120</v>
      </c>
      <c r="C91" s="30" t="s">
        <v>305</v>
      </c>
      <c r="D91" s="2" t="s">
        <v>122</v>
      </c>
      <c r="E91" s="57" t="s">
        <v>306</v>
      </c>
      <c r="F91" s="35">
        <v>43861</v>
      </c>
      <c r="G91" s="47"/>
      <c r="H91" s="4">
        <v>443300</v>
      </c>
      <c r="I91" s="4">
        <v>0</v>
      </c>
      <c r="J91" s="37">
        <f>ROUND(H91/124*128.4,-2)</f>
        <v>459000</v>
      </c>
      <c r="K91" s="37">
        <f>ROUND(I91/122.3*124.4,-2)</f>
        <v>0</v>
      </c>
      <c r="L91" s="37">
        <f t="shared" si="14"/>
        <v>471200</v>
      </c>
      <c r="M91" s="37">
        <f t="shared" si="11"/>
        <v>0</v>
      </c>
      <c r="N91" s="37">
        <f t="shared" si="12"/>
        <v>471200</v>
      </c>
      <c r="O91" s="17" t="s">
        <v>142</v>
      </c>
      <c r="R91" s="75" t="s">
        <v>28</v>
      </c>
      <c r="S91" s="90" t="s">
        <v>28</v>
      </c>
      <c r="T91" s="90" t="s">
        <v>28</v>
      </c>
      <c r="U91" s="75" t="s">
        <v>28</v>
      </c>
      <c r="V91" s="102" t="s">
        <v>28</v>
      </c>
      <c r="W91" s="84" t="s">
        <v>421</v>
      </c>
      <c r="X91" s="84" t="s">
        <v>421</v>
      </c>
      <c r="Y91" s="79"/>
      <c r="Z91" s="80"/>
    </row>
    <row r="92" spans="1:26" ht="25.5" customHeight="1" thickBot="1" x14ac:dyDescent="0.4">
      <c r="A92" s="2" t="s">
        <v>307</v>
      </c>
      <c r="B92" s="2">
        <v>203</v>
      </c>
      <c r="C92" s="30" t="s">
        <v>308</v>
      </c>
      <c r="D92" s="2" t="s">
        <v>122</v>
      </c>
      <c r="E92" s="56" t="s">
        <v>309</v>
      </c>
      <c r="F92" s="35">
        <v>43861</v>
      </c>
      <c r="G92" s="62"/>
      <c r="H92" s="37">
        <v>603000</v>
      </c>
      <c r="I92" s="37">
        <v>0</v>
      </c>
      <c r="J92" s="37">
        <f>ROUND(H92/124*128.4,-2)</f>
        <v>624400</v>
      </c>
      <c r="K92" s="37">
        <f>ROUND(I92/122.3*124.4,-2)</f>
        <v>0</v>
      </c>
      <c r="L92" s="37">
        <f t="shared" si="14"/>
        <v>640900</v>
      </c>
      <c r="M92" s="37">
        <f t="shared" si="11"/>
        <v>0</v>
      </c>
      <c r="N92" s="37">
        <f t="shared" si="12"/>
        <v>640900</v>
      </c>
      <c r="O92" s="3" t="s">
        <v>38</v>
      </c>
      <c r="R92" s="75"/>
      <c r="S92" s="90" t="s">
        <v>71</v>
      </c>
      <c r="T92" s="90" t="s">
        <v>71</v>
      </c>
      <c r="U92" s="75" t="s">
        <v>28</v>
      </c>
      <c r="V92" s="102" t="s">
        <v>71</v>
      </c>
      <c r="W92" s="84" t="s">
        <v>28</v>
      </c>
      <c r="X92" s="84" t="s">
        <v>310</v>
      </c>
      <c r="Y92" s="79"/>
      <c r="Z92" s="80"/>
    </row>
    <row r="93" spans="1:26" ht="38" thickBot="1" x14ac:dyDescent="0.4">
      <c r="A93" s="63" t="s">
        <v>311</v>
      </c>
      <c r="B93" s="63" t="s">
        <v>254</v>
      </c>
      <c r="C93" s="55" t="s">
        <v>312</v>
      </c>
      <c r="D93" s="63" t="s">
        <v>122</v>
      </c>
      <c r="E93" s="48" t="s">
        <v>313</v>
      </c>
      <c r="F93" s="55" t="s">
        <v>162</v>
      </c>
      <c r="G93" s="61">
        <v>45748</v>
      </c>
      <c r="H93" s="58"/>
      <c r="I93" s="58"/>
      <c r="J93" s="59">
        <v>7744000</v>
      </c>
      <c r="K93" s="59">
        <v>900000</v>
      </c>
      <c r="L93" s="37">
        <v>10950500</v>
      </c>
      <c r="M93" s="37">
        <v>907500</v>
      </c>
      <c r="N93" s="37">
        <v>11858000</v>
      </c>
      <c r="O93" s="26"/>
      <c r="P93" s="40"/>
      <c r="Q93" s="40"/>
      <c r="R93" s="75" t="s">
        <v>28</v>
      </c>
      <c r="S93" s="90" t="s">
        <v>71</v>
      </c>
      <c r="T93" s="90" t="s">
        <v>314</v>
      </c>
      <c r="U93" s="75" t="s">
        <v>28</v>
      </c>
      <c r="V93" s="102" t="s">
        <v>71</v>
      </c>
      <c r="W93" s="84" t="s">
        <v>27</v>
      </c>
      <c r="X93" s="84" t="s">
        <v>27</v>
      </c>
      <c r="Y93" s="79"/>
      <c r="Z93" s="80"/>
    </row>
    <row r="94" spans="1:26" ht="13" thickBot="1" x14ac:dyDescent="0.4">
      <c r="A94" s="2" t="s">
        <v>315</v>
      </c>
      <c r="B94" s="2" t="s">
        <v>316</v>
      </c>
      <c r="C94" s="30" t="s">
        <v>317</v>
      </c>
      <c r="D94" s="2" t="s">
        <v>122</v>
      </c>
      <c r="E94" s="5" t="s">
        <v>318</v>
      </c>
      <c r="F94" s="35">
        <v>43861</v>
      </c>
      <c r="G94" s="47"/>
      <c r="H94" s="37">
        <v>228600</v>
      </c>
      <c r="I94" s="37">
        <v>0</v>
      </c>
      <c r="J94" s="37">
        <f>ROUND(H94/124*128.4,-2)</f>
        <v>236700</v>
      </c>
      <c r="K94" s="37">
        <f t="shared" ref="K94:K128" si="17">ROUND(I94/122.3*124.4,-2)</f>
        <v>0</v>
      </c>
      <c r="L94" s="37">
        <f t="shared" si="14"/>
        <v>243000</v>
      </c>
      <c r="M94" s="37">
        <f t="shared" si="11"/>
        <v>0</v>
      </c>
      <c r="N94" s="37">
        <f t="shared" si="12"/>
        <v>243000</v>
      </c>
      <c r="O94" s="17" t="s">
        <v>26</v>
      </c>
      <c r="R94" s="75" t="s">
        <v>27</v>
      </c>
      <c r="S94" s="90" t="s">
        <v>28</v>
      </c>
      <c r="T94" s="90" t="s">
        <v>28</v>
      </c>
      <c r="U94" s="75" t="s">
        <v>28</v>
      </c>
      <c r="V94" s="102" t="s">
        <v>28</v>
      </c>
      <c r="W94" s="84" t="s">
        <v>28</v>
      </c>
      <c r="X94" s="84" t="s">
        <v>28</v>
      </c>
      <c r="Y94" s="79"/>
      <c r="Z94" s="80"/>
    </row>
    <row r="95" spans="1:26" ht="13" thickBot="1" x14ac:dyDescent="0.4">
      <c r="A95" s="53" t="s">
        <v>319</v>
      </c>
      <c r="B95" s="54">
        <v>8</v>
      </c>
      <c r="C95" s="34" t="s">
        <v>320</v>
      </c>
      <c r="D95" s="19" t="s">
        <v>122</v>
      </c>
      <c r="E95" s="48" t="s">
        <v>321</v>
      </c>
      <c r="F95" s="16" t="s">
        <v>322</v>
      </c>
      <c r="G95" s="16"/>
      <c r="H95" s="37">
        <v>919800</v>
      </c>
      <c r="I95" s="37">
        <v>0</v>
      </c>
      <c r="J95" s="37">
        <f>ROUND(H95/124*128.4,-2)</f>
        <v>952400</v>
      </c>
      <c r="K95" s="37">
        <f t="shared" si="17"/>
        <v>0</v>
      </c>
      <c r="L95" s="37">
        <f t="shared" si="14"/>
        <v>977600</v>
      </c>
      <c r="M95" s="37">
        <f t="shared" si="11"/>
        <v>0</v>
      </c>
      <c r="N95" s="37">
        <f t="shared" si="12"/>
        <v>977600</v>
      </c>
      <c r="O95" s="31"/>
      <c r="R95" s="75" t="s">
        <v>28</v>
      </c>
      <c r="S95" s="90" t="s">
        <v>28</v>
      </c>
      <c r="T95" s="90" t="s">
        <v>28</v>
      </c>
      <c r="U95" s="75" t="s">
        <v>28</v>
      </c>
      <c r="V95" s="102" t="s">
        <v>28</v>
      </c>
      <c r="W95" s="84" t="s">
        <v>28</v>
      </c>
      <c r="X95" s="84" t="s">
        <v>71</v>
      </c>
      <c r="Y95" s="79"/>
      <c r="Z95" s="80"/>
    </row>
    <row r="96" spans="1:26" ht="13" thickBot="1" x14ac:dyDescent="0.4">
      <c r="A96" s="2" t="s">
        <v>323</v>
      </c>
      <c r="B96" s="2">
        <v>2</v>
      </c>
      <c r="C96" s="30" t="s">
        <v>324</v>
      </c>
      <c r="D96" s="2" t="s">
        <v>122</v>
      </c>
      <c r="E96" s="5" t="s">
        <v>325</v>
      </c>
      <c r="F96" s="35">
        <v>43861</v>
      </c>
      <c r="G96" s="35"/>
      <c r="H96" s="37">
        <v>3810800</v>
      </c>
      <c r="I96" s="37">
        <v>610500</v>
      </c>
      <c r="J96" s="37">
        <f>ROUND(H96/124*128.4,-2)</f>
        <v>3946000</v>
      </c>
      <c r="K96" s="37">
        <f t="shared" si="17"/>
        <v>621000</v>
      </c>
      <c r="L96" s="37">
        <f t="shared" si="14"/>
        <v>4050500</v>
      </c>
      <c r="M96" s="37">
        <f t="shared" si="11"/>
        <v>640500</v>
      </c>
      <c r="N96" s="37">
        <f t="shared" si="12"/>
        <v>4691000</v>
      </c>
      <c r="O96" s="32" t="s">
        <v>38</v>
      </c>
      <c r="R96" s="75" t="s">
        <v>28</v>
      </c>
      <c r="S96" s="90" t="s">
        <v>39</v>
      </c>
      <c r="T96" s="90" t="s">
        <v>39</v>
      </c>
      <c r="U96" s="75" t="s">
        <v>28</v>
      </c>
      <c r="V96" s="102" t="s">
        <v>28</v>
      </c>
      <c r="W96" s="84" t="s">
        <v>90</v>
      </c>
      <c r="X96" s="84" t="s">
        <v>90</v>
      </c>
      <c r="Y96" s="79"/>
      <c r="Z96" s="80"/>
    </row>
    <row r="97" spans="1:26" ht="13" thickBot="1" x14ac:dyDescent="0.4">
      <c r="A97" s="2" t="s">
        <v>326</v>
      </c>
      <c r="B97" s="2" t="s">
        <v>327</v>
      </c>
      <c r="C97" s="30" t="s">
        <v>328</v>
      </c>
      <c r="D97" s="2" t="s">
        <v>122</v>
      </c>
      <c r="E97" s="5" t="s">
        <v>329</v>
      </c>
      <c r="F97" s="35">
        <v>43861</v>
      </c>
      <c r="G97" s="47"/>
      <c r="H97" s="37">
        <v>2516400</v>
      </c>
      <c r="I97" s="37">
        <v>0</v>
      </c>
      <c r="J97" s="37">
        <f>ROUND(H97/124*128.4,-2)</f>
        <v>2605700</v>
      </c>
      <c r="K97" s="37">
        <f t="shared" si="17"/>
        <v>0</v>
      </c>
      <c r="L97" s="37">
        <f t="shared" si="14"/>
        <v>2674700</v>
      </c>
      <c r="M97" s="37">
        <f t="shared" si="11"/>
        <v>0</v>
      </c>
      <c r="N97" s="37">
        <f t="shared" si="12"/>
        <v>2674700</v>
      </c>
      <c r="O97" s="33" t="s">
        <v>32</v>
      </c>
      <c r="R97" s="75" t="s">
        <v>71</v>
      </c>
      <c r="S97" s="90" t="s">
        <v>39</v>
      </c>
      <c r="T97" s="90" t="s">
        <v>39</v>
      </c>
      <c r="U97" s="75" t="s">
        <v>71</v>
      </c>
      <c r="V97" s="102" t="s">
        <v>28</v>
      </c>
      <c r="W97" s="84" t="s">
        <v>422</v>
      </c>
      <c r="X97" s="84" t="s">
        <v>422</v>
      </c>
      <c r="Y97" s="79"/>
      <c r="Z97" s="80"/>
    </row>
    <row r="98" spans="1:26" ht="13" thickBot="1" x14ac:dyDescent="0.4">
      <c r="A98" s="2" t="s">
        <v>330</v>
      </c>
      <c r="B98" s="2">
        <v>3</v>
      </c>
      <c r="C98" s="28" t="s">
        <v>331</v>
      </c>
      <c r="D98" s="2" t="s">
        <v>122</v>
      </c>
      <c r="E98" s="5" t="s">
        <v>332</v>
      </c>
      <c r="F98" s="35">
        <v>43861</v>
      </c>
      <c r="G98" s="47"/>
      <c r="H98" s="37">
        <v>3457000</v>
      </c>
      <c r="I98" s="37">
        <v>1057400</v>
      </c>
      <c r="J98" s="37">
        <f>ROUND(H98/124*128.4,-2)</f>
        <v>3579700</v>
      </c>
      <c r="K98" s="37">
        <f t="shared" si="17"/>
        <v>1075600</v>
      </c>
      <c r="L98" s="37">
        <f t="shared" si="14"/>
        <v>3674500</v>
      </c>
      <c r="M98" s="37">
        <f t="shared" si="11"/>
        <v>1109300</v>
      </c>
      <c r="N98" s="37">
        <f t="shared" si="12"/>
        <v>4783800</v>
      </c>
      <c r="O98" s="3" t="s">
        <v>38</v>
      </c>
      <c r="P98" s="26"/>
      <c r="Q98" s="26"/>
      <c r="R98" s="75" t="s">
        <v>28</v>
      </c>
      <c r="S98" s="90"/>
      <c r="T98" s="90"/>
      <c r="U98" s="75"/>
      <c r="V98" s="102"/>
      <c r="W98" s="84"/>
      <c r="X98" s="84"/>
      <c r="Y98" s="79"/>
      <c r="Z98" s="80"/>
    </row>
    <row r="99" spans="1:26" ht="25.5" customHeight="1" thickBot="1" x14ac:dyDescent="0.3">
      <c r="A99" s="2" t="s">
        <v>333</v>
      </c>
      <c r="B99" s="2" t="s">
        <v>334</v>
      </c>
      <c r="C99" s="30" t="s">
        <v>335</v>
      </c>
      <c r="D99" s="2" t="s">
        <v>122</v>
      </c>
      <c r="E99" s="50" t="s">
        <v>336</v>
      </c>
      <c r="F99" s="55" t="s">
        <v>109</v>
      </c>
      <c r="G99" s="61"/>
      <c r="H99" s="37">
        <v>697200</v>
      </c>
      <c r="I99" s="37">
        <v>0</v>
      </c>
      <c r="J99" s="37">
        <f>ROUND(H99/124*128.4*15%,-2)</f>
        <v>108300</v>
      </c>
      <c r="K99" s="37">
        <f t="shared" si="17"/>
        <v>0</v>
      </c>
      <c r="L99" s="37">
        <f>J99</f>
        <v>108300</v>
      </c>
      <c r="M99" s="37">
        <f t="shared" si="11"/>
        <v>0</v>
      </c>
      <c r="N99" s="37">
        <f t="shared" si="12"/>
        <v>108300</v>
      </c>
      <c r="O99" s="33" t="s">
        <v>32</v>
      </c>
      <c r="P99" s="26"/>
      <c r="Q99" s="26"/>
      <c r="R99" s="75" t="s">
        <v>90</v>
      </c>
      <c r="S99" s="90" t="s">
        <v>90</v>
      </c>
      <c r="T99" s="90" t="s">
        <v>90</v>
      </c>
      <c r="U99" s="75" t="s">
        <v>71</v>
      </c>
      <c r="V99" s="102" t="s">
        <v>90</v>
      </c>
      <c r="W99" s="84" t="s">
        <v>28</v>
      </c>
      <c r="X99" s="84" t="s">
        <v>28</v>
      </c>
      <c r="Y99" s="79"/>
      <c r="Z99" s="80"/>
    </row>
    <row r="100" spans="1:26" ht="13" thickBot="1" x14ac:dyDescent="0.4">
      <c r="A100" s="2" t="s">
        <v>337</v>
      </c>
      <c r="B100" s="2" t="s">
        <v>157</v>
      </c>
      <c r="C100" s="30" t="s">
        <v>338</v>
      </c>
      <c r="D100" s="2" t="s">
        <v>122</v>
      </c>
      <c r="E100" s="57" t="s">
        <v>339</v>
      </c>
      <c r="F100" s="35">
        <v>44104</v>
      </c>
      <c r="G100" s="47"/>
      <c r="H100" s="37">
        <v>2715100</v>
      </c>
      <c r="I100" s="37">
        <v>0</v>
      </c>
      <c r="J100" s="37">
        <f t="shared" ref="J100:J111" si="18">ROUND(H100/124*128.4,-2)</f>
        <v>2811400</v>
      </c>
      <c r="K100" s="37">
        <f t="shared" si="17"/>
        <v>0</v>
      </c>
      <c r="L100" s="37">
        <f t="shared" si="14"/>
        <v>2885800</v>
      </c>
      <c r="M100" s="37">
        <f t="shared" si="11"/>
        <v>0</v>
      </c>
      <c r="N100" s="37">
        <f t="shared" si="12"/>
        <v>2885800</v>
      </c>
      <c r="O100" s="33" t="s">
        <v>142</v>
      </c>
      <c r="R100" s="75" t="s">
        <v>28</v>
      </c>
      <c r="S100" s="90" t="s">
        <v>340</v>
      </c>
      <c r="T100" s="90" t="s">
        <v>340</v>
      </c>
      <c r="U100" s="75" t="s">
        <v>28</v>
      </c>
      <c r="V100" s="102" t="s">
        <v>71</v>
      </c>
      <c r="W100" s="84" t="s">
        <v>422</v>
      </c>
      <c r="X100" s="84" t="s">
        <v>422</v>
      </c>
      <c r="Y100" s="79"/>
      <c r="Z100" s="80"/>
    </row>
    <row r="101" spans="1:26" ht="13" thickBot="1" x14ac:dyDescent="0.4">
      <c r="A101" s="2" t="s">
        <v>341</v>
      </c>
      <c r="B101" s="2" t="s">
        <v>342</v>
      </c>
      <c r="C101" s="30" t="s">
        <v>343</v>
      </c>
      <c r="D101" s="2" t="s">
        <v>122</v>
      </c>
      <c r="E101" s="5" t="s">
        <v>344</v>
      </c>
      <c r="F101" s="35">
        <v>43861</v>
      </c>
      <c r="G101" s="47"/>
      <c r="H101" s="37">
        <v>7928200</v>
      </c>
      <c r="I101" s="37">
        <v>1206400</v>
      </c>
      <c r="J101" s="37">
        <f t="shared" si="18"/>
        <v>8209500</v>
      </c>
      <c r="K101" s="37">
        <f t="shared" si="17"/>
        <v>1227100</v>
      </c>
      <c r="L101" s="37">
        <f t="shared" si="14"/>
        <v>8426900</v>
      </c>
      <c r="M101" s="37">
        <f t="shared" si="11"/>
        <v>1265600</v>
      </c>
      <c r="N101" s="37">
        <f t="shared" si="12"/>
        <v>9692500</v>
      </c>
      <c r="O101" s="32" t="s">
        <v>38</v>
      </c>
      <c r="R101" s="75" t="s">
        <v>28</v>
      </c>
      <c r="S101" s="90" t="s">
        <v>170</v>
      </c>
      <c r="T101" s="90" t="s">
        <v>170</v>
      </c>
      <c r="U101" s="75" t="s">
        <v>28</v>
      </c>
      <c r="V101" s="102" t="s">
        <v>28</v>
      </c>
      <c r="W101" s="84" t="s">
        <v>90</v>
      </c>
      <c r="X101" s="84" t="s">
        <v>90</v>
      </c>
      <c r="Y101" s="79"/>
      <c r="Z101" s="80"/>
    </row>
    <row r="102" spans="1:26" ht="13" thickBot="1" x14ac:dyDescent="0.4">
      <c r="A102" s="2" t="s">
        <v>341</v>
      </c>
      <c r="B102" s="2">
        <v>221</v>
      </c>
      <c r="C102" s="30" t="s">
        <v>343</v>
      </c>
      <c r="D102" s="2" t="s">
        <v>122</v>
      </c>
      <c r="E102" s="5" t="s">
        <v>345</v>
      </c>
      <c r="F102" s="35"/>
      <c r="G102" s="47">
        <v>43861</v>
      </c>
      <c r="H102" s="37">
        <v>0</v>
      </c>
      <c r="I102" s="37">
        <v>584700</v>
      </c>
      <c r="J102" s="37">
        <f t="shared" si="18"/>
        <v>0</v>
      </c>
      <c r="K102" s="37">
        <f t="shared" si="17"/>
        <v>594700</v>
      </c>
      <c r="L102" s="37">
        <f t="shared" si="14"/>
        <v>0</v>
      </c>
      <c r="M102" s="37">
        <f t="shared" si="11"/>
        <v>613300</v>
      </c>
      <c r="N102" s="37">
        <f t="shared" si="12"/>
        <v>613300</v>
      </c>
      <c r="O102" s="32" t="s">
        <v>38</v>
      </c>
      <c r="R102" s="75" t="s">
        <v>28</v>
      </c>
      <c r="S102" s="90" t="s">
        <v>170</v>
      </c>
      <c r="T102" s="90" t="s">
        <v>170</v>
      </c>
      <c r="U102" s="75" t="s">
        <v>28</v>
      </c>
      <c r="V102" s="102" t="s">
        <v>28</v>
      </c>
      <c r="W102" s="84" t="s">
        <v>90</v>
      </c>
      <c r="X102" s="84" t="s">
        <v>90</v>
      </c>
      <c r="Y102" s="79"/>
      <c r="Z102" s="80"/>
    </row>
    <row r="103" spans="1:26" ht="13" thickBot="1" x14ac:dyDescent="0.4">
      <c r="A103" s="2" t="s">
        <v>346</v>
      </c>
      <c r="B103" s="2" t="s">
        <v>347</v>
      </c>
      <c r="C103" s="34" t="s">
        <v>348</v>
      </c>
      <c r="D103" s="2" t="s">
        <v>349</v>
      </c>
      <c r="E103" s="5" t="s">
        <v>350</v>
      </c>
      <c r="F103" s="35">
        <v>43861</v>
      </c>
      <c r="G103" s="47"/>
      <c r="H103" s="37">
        <v>1834200</v>
      </c>
      <c r="I103" s="37">
        <v>0</v>
      </c>
      <c r="J103" s="37">
        <f t="shared" si="18"/>
        <v>1899300</v>
      </c>
      <c r="K103" s="37">
        <f t="shared" si="17"/>
        <v>0</v>
      </c>
      <c r="L103" s="37">
        <f t="shared" si="14"/>
        <v>1949600</v>
      </c>
      <c r="M103" s="37">
        <f t="shared" si="11"/>
        <v>0</v>
      </c>
      <c r="N103" s="37">
        <f t="shared" si="12"/>
        <v>1949600</v>
      </c>
      <c r="O103" s="33" t="s">
        <v>32</v>
      </c>
      <c r="R103" s="75" t="s">
        <v>71</v>
      </c>
      <c r="S103" s="90" t="s">
        <v>170</v>
      </c>
      <c r="T103" s="90" t="s">
        <v>170</v>
      </c>
      <c r="U103" s="75" t="s">
        <v>28</v>
      </c>
      <c r="V103" s="102" t="s">
        <v>28</v>
      </c>
      <c r="W103" s="84" t="s">
        <v>28</v>
      </c>
      <c r="X103" s="84" t="s">
        <v>71</v>
      </c>
      <c r="Y103" s="79"/>
      <c r="Z103" s="80"/>
    </row>
    <row r="104" spans="1:26" ht="13" thickBot="1" x14ac:dyDescent="0.4">
      <c r="A104" s="53" t="s">
        <v>346</v>
      </c>
      <c r="B104" s="54">
        <v>20</v>
      </c>
      <c r="C104" s="34" t="s">
        <v>348</v>
      </c>
      <c r="D104" s="19" t="s">
        <v>349</v>
      </c>
      <c r="E104" s="48" t="s">
        <v>351</v>
      </c>
      <c r="F104" s="16" t="s">
        <v>322</v>
      </c>
      <c r="G104" s="25"/>
      <c r="H104" s="37">
        <v>970800</v>
      </c>
      <c r="I104" s="37">
        <v>0</v>
      </c>
      <c r="J104" s="37">
        <f t="shared" si="18"/>
        <v>1005200</v>
      </c>
      <c r="K104" s="37">
        <f t="shared" si="17"/>
        <v>0</v>
      </c>
      <c r="L104" s="37">
        <f t="shared" si="14"/>
        <v>1031800</v>
      </c>
      <c r="M104" s="37">
        <f t="shared" si="11"/>
        <v>0</v>
      </c>
      <c r="N104" s="37">
        <f t="shared" si="12"/>
        <v>1031800</v>
      </c>
      <c r="O104" s="31"/>
      <c r="R104" s="75" t="s">
        <v>28</v>
      </c>
      <c r="S104" s="90" t="s">
        <v>28</v>
      </c>
      <c r="T104" s="90" t="s">
        <v>28</v>
      </c>
      <c r="U104" s="75" t="s">
        <v>28</v>
      </c>
      <c r="V104" s="102" t="s">
        <v>28</v>
      </c>
      <c r="W104" s="84" t="s">
        <v>28</v>
      </c>
      <c r="X104" s="84" t="s">
        <v>71</v>
      </c>
      <c r="Y104" s="79"/>
      <c r="Z104" s="80"/>
    </row>
    <row r="105" spans="1:26" s="26" customFormat="1" ht="13" thickBot="1" x14ac:dyDescent="0.4">
      <c r="A105" s="2" t="s">
        <v>352</v>
      </c>
      <c r="B105" s="2" t="s">
        <v>353</v>
      </c>
      <c r="C105" s="34" t="s">
        <v>354</v>
      </c>
      <c r="D105" s="2" t="s">
        <v>349</v>
      </c>
      <c r="E105" s="64" t="s">
        <v>355</v>
      </c>
      <c r="F105" s="35">
        <v>43861</v>
      </c>
      <c r="G105" s="35"/>
      <c r="H105" s="4">
        <v>676500</v>
      </c>
      <c r="I105" s="4">
        <v>0</v>
      </c>
      <c r="J105" s="37">
        <f t="shared" si="18"/>
        <v>700500</v>
      </c>
      <c r="K105" s="37">
        <f t="shared" si="17"/>
        <v>0</v>
      </c>
      <c r="L105" s="37">
        <f t="shared" si="14"/>
        <v>719000</v>
      </c>
      <c r="M105" s="37">
        <f t="shared" si="11"/>
        <v>0</v>
      </c>
      <c r="N105" s="37">
        <f t="shared" si="12"/>
        <v>719000</v>
      </c>
      <c r="O105" s="33" t="s">
        <v>26</v>
      </c>
      <c r="P105" s="18"/>
      <c r="Q105" s="18"/>
      <c r="R105" s="75" t="s">
        <v>27</v>
      </c>
      <c r="S105" s="90" t="s">
        <v>36</v>
      </c>
      <c r="T105" s="90" t="s">
        <v>28</v>
      </c>
      <c r="U105" s="75" t="s">
        <v>28</v>
      </c>
      <c r="V105" s="102" t="s">
        <v>248</v>
      </c>
      <c r="W105" s="84" t="s">
        <v>28</v>
      </c>
      <c r="X105" s="84" t="s">
        <v>28</v>
      </c>
      <c r="Y105" s="79"/>
      <c r="Z105" s="80"/>
    </row>
    <row r="106" spans="1:26" ht="25.5" thickBot="1" x14ac:dyDescent="0.4">
      <c r="A106" s="14" t="s">
        <v>356</v>
      </c>
      <c r="B106" s="2">
        <v>4</v>
      </c>
      <c r="C106" s="34" t="s">
        <v>357</v>
      </c>
      <c r="D106" s="2" t="s">
        <v>349</v>
      </c>
      <c r="E106" s="64" t="s">
        <v>358</v>
      </c>
      <c r="F106" s="35">
        <v>43861</v>
      </c>
      <c r="G106" s="47"/>
      <c r="H106" s="37">
        <v>3244600</v>
      </c>
      <c r="I106" s="37">
        <v>953200</v>
      </c>
      <c r="J106" s="37">
        <f t="shared" si="18"/>
        <v>3359700</v>
      </c>
      <c r="K106" s="37">
        <f t="shared" si="17"/>
        <v>969600</v>
      </c>
      <c r="L106" s="37">
        <f t="shared" si="14"/>
        <v>3448700</v>
      </c>
      <c r="M106" s="37">
        <f t="shared" si="11"/>
        <v>1000000</v>
      </c>
      <c r="N106" s="37">
        <f t="shared" si="12"/>
        <v>4448700</v>
      </c>
      <c r="O106" s="32" t="s">
        <v>38</v>
      </c>
      <c r="R106" s="75" t="s">
        <v>28</v>
      </c>
      <c r="S106" s="90" t="s">
        <v>170</v>
      </c>
      <c r="T106" s="90" t="s">
        <v>170</v>
      </c>
      <c r="U106" s="75" t="s">
        <v>28</v>
      </c>
      <c r="V106" s="102" t="s">
        <v>248</v>
      </c>
      <c r="W106" s="84" t="s">
        <v>90</v>
      </c>
      <c r="X106" s="84" t="s">
        <v>90</v>
      </c>
      <c r="Y106" s="79"/>
      <c r="Z106" s="80"/>
    </row>
    <row r="107" spans="1:26" ht="13" thickBot="1" x14ac:dyDescent="0.4">
      <c r="A107" s="2" t="s">
        <v>359</v>
      </c>
      <c r="B107" s="2" t="s">
        <v>360</v>
      </c>
      <c r="C107" s="34" t="s">
        <v>361</v>
      </c>
      <c r="D107" s="2" t="s">
        <v>349</v>
      </c>
      <c r="E107" s="5" t="s">
        <v>362</v>
      </c>
      <c r="F107" s="35">
        <v>43861</v>
      </c>
      <c r="G107" s="47"/>
      <c r="H107" s="37">
        <v>175700</v>
      </c>
      <c r="I107" s="37">
        <v>0</v>
      </c>
      <c r="J107" s="37">
        <f t="shared" si="18"/>
        <v>181900</v>
      </c>
      <c r="K107" s="37">
        <f t="shared" si="17"/>
        <v>0</v>
      </c>
      <c r="L107" s="37">
        <f t="shared" si="14"/>
        <v>186700</v>
      </c>
      <c r="M107" s="37">
        <f t="shared" si="11"/>
        <v>0</v>
      </c>
      <c r="N107" s="37">
        <f t="shared" si="12"/>
        <v>186700</v>
      </c>
      <c r="O107" s="33" t="s">
        <v>32</v>
      </c>
      <c r="R107" s="75" t="s">
        <v>27</v>
      </c>
      <c r="S107" s="90" t="s">
        <v>28</v>
      </c>
      <c r="T107" s="90" t="s">
        <v>28</v>
      </c>
      <c r="U107" s="75" t="s">
        <v>28</v>
      </c>
      <c r="V107" s="102" t="s">
        <v>28</v>
      </c>
      <c r="W107" s="84" t="s">
        <v>28</v>
      </c>
      <c r="X107" s="84" t="s">
        <v>28</v>
      </c>
      <c r="Y107" s="79"/>
      <c r="Z107" s="80"/>
    </row>
    <row r="108" spans="1:26" ht="13" thickBot="1" x14ac:dyDescent="0.4">
      <c r="A108" s="14" t="s">
        <v>363</v>
      </c>
      <c r="B108" s="2">
        <v>47</v>
      </c>
      <c r="C108" s="34" t="s">
        <v>364</v>
      </c>
      <c r="D108" s="2" t="s">
        <v>349</v>
      </c>
      <c r="E108" s="5" t="s">
        <v>365</v>
      </c>
      <c r="F108" s="35">
        <v>43861</v>
      </c>
      <c r="G108" s="35"/>
      <c r="H108" s="37">
        <v>1583700</v>
      </c>
      <c r="I108" s="37">
        <v>0</v>
      </c>
      <c r="J108" s="37">
        <f t="shared" si="18"/>
        <v>1639900</v>
      </c>
      <c r="K108" s="37">
        <f t="shared" si="17"/>
        <v>0</v>
      </c>
      <c r="L108" s="37">
        <f t="shared" si="14"/>
        <v>1683300</v>
      </c>
      <c r="M108" s="37">
        <f t="shared" si="11"/>
        <v>0</v>
      </c>
      <c r="N108" s="37">
        <f t="shared" si="12"/>
        <v>1683300</v>
      </c>
      <c r="O108" s="32" t="s">
        <v>38</v>
      </c>
      <c r="R108" s="75" t="s">
        <v>28</v>
      </c>
      <c r="S108" s="90" t="s">
        <v>39</v>
      </c>
      <c r="T108" s="90" t="s">
        <v>39</v>
      </c>
      <c r="U108" s="75" t="s">
        <v>28</v>
      </c>
      <c r="V108" s="102" t="s">
        <v>28</v>
      </c>
      <c r="W108" s="84" t="s">
        <v>90</v>
      </c>
      <c r="X108" s="84" t="s">
        <v>90</v>
      </c>
      <c r="Y108" s="79"/>
      <c r="Z108" s="80"/>
    </row>
    <row r="109" spans="1:26" ht="13" thickBot="1" x14ac:dyDescent="0.4">
      <c r="A109" s="2" t="s">
        <v>363</v>
      </c>
      <c r="B109" s="2" t="s">
        <v>366</v>
      </c>
      <c r="C109" s="34" t="s">
        <v>364</v>
      </c>
      <c r="D109" s="2" t="s">
        <v>349</v>
      </c>
      <c r="E109" s="57" t="s">
        <v>367</v>
      </c>
      <c r="F109" s="35">
        <v>43861</v>
      </c>
      <c r="G109" s="47"/>
      <c r="H109" s="37">
        <v>2661100</v>
      </c>
      <c r="I109" s="37">
        <v>194900</v>
      </c>
      <c r="J109" s="37">
        <f t="shared" si="18"/>
        <v>2755500</v>
      </c>
      <c r="K109" s="37">
        <f t="shared" si="17"/>
        <v>198200</v>
      </c>
      <c r="L109" s="37">
        <f t="shared" si="14"/>
        <v>2828500</v>
      </c>
      <c r="M109" s="37">
        <f t="shared" si="11"/>
        <v>204400</v>
      </c>
      <c r="N109" s="37">
        <f t="shared" si="12"/>
        <v>3032900</v>
      </c>
      <c r="O109" s="33" t="s">
        <v>142</v>
      </c>
      <c r="R109" s="75" t="s">
        <v>71</v>
      </c>
      <c r="S109" s="90" t="s">
        <v>36</v>
      </c>
      <c r="T109" s="90" t="s">
        <v>36</v>
      </c>
      <c r="U109" s="75" t="s">
        <v>28</v>
      </c>
      <c r="V109" s="102" t="s">
        <v>28</v>
      </c>
      <c r="W109" s="84" t="s">
        <v>28</v>
      </c>
      <c r="X109" s="84" t="s">
        <v>424</v>
      </c>
      <c r="Y109" s="79"/>
      <c r="Z109" s="80"/>
    </row>
    <row r="110" spans="1:26" ht="13" thickBot="1" x14ac:dyDescent="0.4">
      <c r="A110" s="2" t="s">
        <v>368</v>
      </c>
      <c r="B110" s="2" t="s">
        <v>369</v>
      </c>
      <c r="C110" s="34" t="s">
        <v>370</v>
      </c>
      <c r="D110" s="2" t="s">
        <v>349</v>
      </c>
      <c r="E110" s="5" t="s">
        <v>371</v>
      </c>
      <c r="F110" s="35">
        <v>43861</v>
      </c>
      <c r="G110" s="47"/>
      <c r="H110" s="37">
        <v>3938300</v>
      </c>
      <c r="I110" s="37">
        <v>338300</v>
      </c>
      <c r="J110" s="37">
        <f t="shared" si="18"/>
        <v>4078000</v>
      </c>
      <c r="K110" s="37">
        <f t="shared" si="17"/>
        <v>344100</v>
      </c>
      <c r="L110" s="37">
        <f t="shared" si="14"/>
        <v>4186000</v>
      </c>
      <c r="M110" s="37">
        <f t="shared" si="11"/>
        <v>354900</v>
      </c>
      <c r="N110" s="37">
        <f t="shared" si="12"/>
        <v>4540900</v>
      </c>
      <c r="O110" s="33" t="s">
        <v>26</v>
      </c>
      <c r="R110" s="75" t="s">
        <v>71</v>
      </c>
      <c r="S110" s="90" t="s">
        <v>36</v>
      </c>
      <c r="T110" s="90" t="s">
        <v>36</v>
      </c>
      <c r="U110" s="75" t="s">
        <v>28</v>
      </c>
      <c r="V110" s="107" t="s">
        <v>28</v>
      </c>
      <c r="W110" s="84" t="s">
        <v>28</v>
      </c>
      <c r="X110" s="84" t="s">
        <v>71</v>
      </c>
      <c r="Y110" s="79"/>
      <c r="Z110" s="80"/>
    </row>
    <row r="111" spans="1:26" ht="13" thickBot="1" x14ac:dyDescent="0.4">
      <c r="A111" s="2" t="s">
        <v>368</v>
      </c>
      <c r="B111" s="2" t="s">
        <v>126</v>
      </c>
      <c r="C111" s="34" t="s">
        <v>370</v>
      </c>
      <c r="D111" s="2" t="s">
        <v>349</v>
      </c>
      <c r="E111" s="5" t="s">
        <v>372</v>
      </c>
      <c r="F111" s="35">
        <v>43861</v>
      </c>
      <c r="G111" s="47"/>
      <c r="H111" s="37">
        <v>106800</v>
      </c>
      <c r="I111" s="37">
        <v>0</v>
      </c>
      <c r="J111" s="37">
        <f t="shared" si="18"/>
        <v>110600</v>
      </c>
      <c r="K111" s="37">
        <f t="shared" si="17"/>
        <v>0</v>
      </c>
      <c r="L111" s="37">
        <f t="shared" si="14"/>
        <v>113500</v>
      </c>
      <c r="M111" s="37">
        <f t="shared" si="11"/>
        <v>0</v>
      </c>
      <c r="N111" s="37">
        <f t="shared" si="12"/>
        <v>113500</v>
      </c>
      <c r="O111" s="33" t="s">
        <v>32</v>
      </c>
      <c r="R111" s="75" t="s">
        <v>71</v>
      </c>
      <c r="S111" s="90" t="s">
        <v>28</v>
      </c>
      <c r="T111" s="90" t="s">
        <v>28</v>
      </c>
      <c r="U111" s="75" t="s">
        <v>28</v>
      </c>
      <c r="V111" s="102" t="s">
        <v>28</v>
      </c>
      <c r="W111" s="84" t="s">
        <v>90</v>
      </c>
      <c r="X111" s="84" t="s">
        <v>90</v>
      </c>
      <c r="Y111" s="79"/>
      <c r="Z111" s="80"/>
    </row>
    <row r="112" spans="1:26" ht="13" thickBot="1" x14ac:dyDescent="0.4">
      <c r="A112" s="63" t="s">
        <v>373</v>
      </c>
      <c r="B112" s="63" t="s">
        <v>124</v>
      </c>
      <c r="C112" s="55" t="s">
        <v>374</v>
      </c>
      <c r="D112" s="63" t="s">
        <v>349</v>
      </c>
      <c r="E112" s="48" t="s">
        <v>375</v>
      </c>
      <c r="F112" s="65">
        <v>44992</v>
      </c>
      <c r="G112" s="61"/>
      <c r="H112" s="59">
        <v>400000</v>
      </c>
      <c r="I112" s="59"/>
      <c r="J112" s="37">
        <f>H112</f>
        <v>400000</v>
      </c>
      <c r="K112" s="37">
        <f t="shared" si="17"/>
        <v>0</v>
      </c>
      <c r="L112" s="37">
        <f>J112</f>
        <v>400000</v>
      </c>
      <c r="M112" s="37">
        <f t="shared" si="11"/>
        <v>0</v>
      </c>
      <c r="N112" s="37">
        <f t="shared" si="12"/>
        <v>400000</v>
      </c>
      <c r="O112" s="26"/>
      <c r="P112" s="26"/>
      <c r="Q112" s="26"/>
      <c r="R112" s="75" t="s">
        <v>71</v>
      </c>
      <c r="S112" s="90" t="s">
        <v>28</v>
      </c>
      <c r="T112" s="90" t="s">
        <v>28</v>
      </c>
      <c r="U112" s="75" t="s">
        <v>71</v>
      </c>
      <c r="V112" s="102" t="s">
        <v>28</v>
      </c>
      <c r="W112" s="84" t="s">
        <v>28</v>
      </c>
      <c r="X112" s="84" t="s">
        <v>422</v>
      </c>
      <c r="Y112" s="79"/>
      <c r="Z112" s="80"/>
    </row>
    <row r="113" spans="1:26" ht="13" thickBot="1" x14ac:dyDescent="0.4">
      <c r="A113" s="16" t="s">
        <v>376</v>
      </c>
      <c r="B113" s="1">
        <v>4</v>
      </c>
      <c r="C113" s="34" t="s">
        <v>377</v>
      </c>
      <c r="D113" s="19" t="s">
        <v>378</v>
      </c>
      <c r="E113" s="48" t="s">
        <v>379</v>
      </c>
      <c r="F113" s="16" t="s">
        <v>51</v>
      </c>
      <c r="G113" s="25"/>
      <c r="H113" s="37">
        <v>304800</v>
      </c>
      <c r="I113" s="37">
        <v>0</v>
      </c>
      <c r="J113" s="37">
        <f t="shared" ref="J113:J128" si="19">ROUND(H113/124*128.4,-2)</f>
        <v>315600</v>
      </c>
      <c r="K113" s="37">
        <f t="shared" si="17"/>
        <v>0</v>
      </c>
      <c r="L113" s="37">
        <f t="shared" si="14"/>
        <v>324000</v>
      </c>
      <c r="M113" s="37">
        <f t="shared" si="11"/>
        <v>0</v>
      </c>
      <c r="N113" s="37">
        <f t="shared" si="12"/>
        <v>324000</v>
      </c>
      <c r="O113" s="31" t="s">
        <v>81</v>
      </c>
      <c r="R113" s="75" t="s">
        <v>27</v>
      </c>
      <c r="S113" s="90" t="s">
        <v>28</v>
      </c>
      <c r="T113" s="90" t="s">
        <v>28</v>
      </c>
      <c r="U113" s="75" t="s">
        <v>28</v>
      </c>
      <c r="V113" s="102" t="s">
        <v>28</v>
      </c>
      <c r="W113" s="84" t="s">
        <v>425</v>
      </c>
      <c r="X113" s="84" t="s">
        <v>425</v>
      </c>
      <c r="Y113" s="79"/>
      <c r="Z113" s="80"/>
    </row>
    <row r="114" spans="1:26" ht="25.5" thickBot="1" x14ac:dyDescent="0.4">
      <c r="A114" s="16" t="s">
        <v>376</v>
      </c>
      <c r="B114" s="1">
        <v>2</v>
      </c>
      <c r="C114" s="34" t="s">
        <v>377</v>
      </c>
      <c r="D114" s="19" t="s">
        <v>378</v>
      </c>
      <c r="E114" s="48" t="s">
        <v>380</v>
      </c>
      <c r="F114" s="16" t="s">
        <v>51</v>
      </c>
      <c r="G114" s="25"/>
      <c r="H114" s="37">
        <v>510700</v>
      </c>
      <c r="I114" s="37">
        <v>0</v>
      </c>
      <c r="J114" s="37">
        <f t="shared" si="19"/>
        <v>528800</v>
      </c>
      <c r="K114" s="37">
        <f t="shared" si="17"/>
        <v>0</v>
      </c>
      <c r="L114" s="37">
        <f t="shared" si="14"/>
        <v>542800</v>
      </c>
      <c r="M114" s="37">
        <f t="shared" si="11"/>
        <v>0</v>
      </c>
      <c r="N114" s="37">
        <f t="shared" si="12"/>
        <v>542800</v>
      </c>
      <c r="O114" s="31" t="s">
        <v>70</v>
      </c>
      <c r="R114" s="75" t="s">
        <v>27</v>
      </c>
      <c r="S114" s="90" t="s">
        <v>28</v>
      </c>
      <c r="T114" s="90" t="s">
        <v>36</v>
      </c>
      <c r="U114" s="75" t="s">
        <v>28</v>
      </c>
      <c r="V114" s="102" t="s">
        <v>28</v>
      </c>
      <c r="W114" s="84" t="s">
        <v>28</v>
      </c>
      <c r="X114" s="84" t="s">
        <v>71</v>
      </c>
      <c r="Y114" s="79"/>
      <c r="Z114" s="80"/>
    </row>
    <row r="115" spans="1:26" ht="13" thickBot="1" x14ac:dyDescent="0.4">
      <c r="A115" s="16" t="s">
        <v>381</v>
      </c>
      <c r="B115" s="1">
        <v>122</v>
      </c>
      <c r="C115" s="34" t="s">
        <v>382</v>
      </c>
      <c r="D115" s="19" t="s">
        <v>378</v>
      </c>
      <c r="E115" s="48" t="s">
        <v>383</v>
      </c>
      <c r="F115" s="16" t="s">
        <v>51</v>
      </c>
      <c r="G115" s="16"/>
      <c r="H115" s="37">
        <v>177000</v>
      </c>
      <c r="I115" s="37">
        <v>0</v>
      </c>
      <c r="J115" s="37">
        <f t="shared" si="19"/>
        <v>183300</v>
      </c>
      <c r="K115" s="37">
        <f t="shared" si="17"/>
        <v>0</v>
      </c>
      <c r="L115" s="37">
        <f t="shared" si="14"/>
        <v>188200</v>
      </c>
      <c r="M115" s="37">
        <f t="shared" si="11"/>
        <v>0</v>
      </c>
      <c r="N115" s="37">
        <f t="shared" si="12"/>
        <v>188200</v>
      </c>
      <c r="O115" s="31" t="s">
        <v>81</v>
      </c>
      <c r="R115" s="75" t="s">
        <v>27</v>
      </c>
      <c r="S115" s="90" t="s">
        <v>28</v>
      </c>
      <c r="T115" s="90" t="s">
        <v>28</v>
      </c>
      <c r="U115" s="75" t="s">
        <v>28</v>
      </c>
      <c r="V115" s="102" t="s">
        <v>28</v>
      </c>
      <c r="W115" s="84" t="s">
        <v>28</v>
      </c>
      <c r="X115" s="84" t="s">
        <v>27</v>
      </c>
      <c r="Y115" s="79"/>
      <c r="Z115" s="80"/>
    </row>
    <row r="116" spans="1:26" ht="38" thickBot="1" x14ac:dyDescent="0.4">
      <c r="A116" s="16" t="s">
        <v>381</v>
      </c>
      <c r="B116" s="1">
        <v>39</v>
      </c>
      <c r="C116" s="34" t="s">
        <v>384</v>
      </c>
      <c r="D116" s="19" t="s">
        <v>378</v>
      </c>
      <c r="E116" s="48" t="s">
        <v>385</v>
      </c>
      <c r="F116" s="16" t="s">
        <v>51</v>
      </c>
      <c r="G116" s="16"/>
      <c r="H116" s="37">
        <v>11714800</v>
      </c>
      <c r="I116" s="37">
        <v>0</v>
      </c>
      <c r="J116" s="37">
        <f t="shared" si="19"/>
        <v>12130500</v>
      </c>
      <c r="K116" s="37">
        <f t="shared" si="17"/>
        <v>0</v>
      </c>
      <c r="L116" s="37">
        <f t="shared" si="14"/>
        <v>12451700</v>
      </c>
      <c r="M116" s="37">
        <f t="shared" si="11"/>
        <v>0</v>
      </c>
      <c r="N116" s="37">
        <f t="shared" si="12"/>
        <v>12451700</v>
      </c>
      <c r="O116" s="31" t="s">
        <v>81</v>
      </c>
      <c r="P116" s="26"/>
      <c r="Q116" s="26"/>
      <c r="R116" s="75" t="s">
        <v>27</v>
      </c>
      <c r="S116" s="90" t="s">
        <v>386</v>
      </c>
      <c r="T116" s="90" t="s">
        <v>28</v>
      </c>
      <c r="U116" s="75" t="s">
        <v>28</v>
      </c>
      <c r="V116" s="102" t="s">
        <v>71</v>
      </c>
      <c r="W116" s="84" t="s">
        <v>28</v>
      </c>
      <c r="X116" s="84" t="s">
        <v>426</v>
      </c>
      <c r="Y116" s="79"/>
      <c r="Z116" s="80"/>
    </row>
    <row r="117" spans="1:26" ht="13" thickBot="1" x14ac:dyDescent="0.4">
      <c r="A117" s="16" t="s">
        <v>381</v>
      </c>
      <c r="B117" s="1">
        <v>56</v>
      </c>
      <c r="C117" s="34" t="s">
        <v>387</v>
      </c>
      <c r="D117" s="19" t="s">
        <v>378</v>
      </c>
      <c r="E117" s="48" t="s">
        <v>388</v>
      </c>
      <c r="F117" s="16" t="s">
        <v>89</v>
      </c>
      <c r="G117" s="16" t="s">
        <v>89</v>
      </c>
      <c r="H117" s="37">
        <v>10345500</v>
      </c>
      <c r="I117" s="36">
        <v>752150</v>
      </c>
      <c r="J117" s="37">
        <f t="shared" si="19"/>
        <v>10712600</v>
      </c>
      <c r="K117" s="37">
        <f t="shared" si="17"/>
        <v>765100</v>
      </c>
      <c r="L117" s="37">
        <f t="shared" si="14"/>
        <v>10996300</v>
      </c>
      <c r="M117" s="37">
        <f t="shared" si="11"/>
        <v>789100</v>
      </c>
      <c r="N117" s="37">
        <f t="shared" si="12"/>
        <v>11785400</v>
      </c>
      <c r="P117" s="27"/>
      <c r="Q117" s="27"/>
      <c r="R117" s="75" t="s">
        <v>28</v>
      </c>
      <c r="S117" s="90" t="s">
        <v>71</v>
      </c>
      <c r="T117" s="90" t="s">
        <v>71</v>
      </c>
      <c r="U117" s="75" t="s">
        <v>28</v>
      </c>
      <c r="V117" s="102" t="s">
        <v>71</v>
      </c>
      <c r="W117" s="84" t="s">
        <v>71</v>
      </c>
      <c r="X117" s="84" t="s">
        <v>71</v>
      </c>
      <c r="Y117" s="79"/>
      <c r="Z117" s="80"/>
    </row>
    <row r="118" spans="1:26" ht="38" thickBot="1" x14ac:dyDescent="0.4">
      <c r="A118" s="16" t="s">
        <v>381</v>
      </c>
      <c r="B118" s="1">
        <v>35</v>
      </c>
      <c r="C118" s="34" t="s">
        <v>384</v>
      </c>
      <c r="D118" s="19" t="s">
        <v>378</v>
      </c>
      <c r="E118" s="48" t="s">
        <v>389</v>
      </c>
      <c r="F118" s="16" t="s">
        <v>51</v>
      </c>
      <c r="G118" s="16"/>
      <c r="H118" s="37">
        <v>3176800</v>
      </c>
      <c r="I118" s="36">
        <v>0</v>
      </c>
      <c r="J118" s="37">
        <f t="shared" si="19"/>
        <v>3289500</v>
      </c>
      <c r="K118" s="37">
        <f t="shared" si="17"/>
        <v>0</v>
      </c>
      <c r="L118" s="37">
        <f t="shared" si="14"/>
        <v>3376600</v>
      </c>
      <c r="M118" s="37">
        <f t="shared" si="11"/>
        <v>0</v>
      </c>
      <c r="N118" s="37">
        <f t="shared" si="12"/>
        <v>3376600</v>
      </c>
      <c r="O118" s="31" t="s">
        <v>52</v>
      </c>
      <c r="P118" s="26"/>
      <c r="Q118" s="26"/>
      <c r="R118" s="75" t="s">
        <v>27</v>
      </c>
      <c r="S118" s="90" t="s">
        <v>36</v>
      </c>
      <c r="T118" s="90" t="s">
        <v>36</v>
      </c>
      <c r="U118" s="75" t="s">
        <v>28</v>
      </c>
      <c r="V118" s="102" t="s">
        <v>28</v>
      </c>
      <c r="W118" s="84" t="s">
        <v>28</v>
      </c>
      <c r="X118" s="84" t="s">
        <v>28</v>
      </c>
      <c r="Y118" s="79"/>
      <c r="Z118" s="80"/>
    </row>
    <row r="119" spans="1:26" ht="25.5" thickBot="1" x14ac:dyDescent="0.4">
      <c r="A119" s="53" t="s">
        <v>381</v>
      </c>
      <c r="B119" s="54" t="s">
        <v>390</v>
      </c>
      <c r="C119" s="34" t="s">
        <v>384</v>
      </c>
      <c r="D119" s="19" t="s">
        <v>378</v>
      </c>
      <c r="E119" s="48" t="s">
        <v>391</v>
      </c>
      <c r="F119" s="16" t="s">
        <v>51</v>
      </c>
      <c r="G119" s="16" t="s">
        <v>51</v>
      </c>
      <c r="H119" s="37">
        <v>13064400</v>
      </c>
      <c r="I119" s="37">
        <v>1749400</v>
      </c>
      <c r="J119" s="37">
        <f t="shared" si="19"/>
        <v>13528000</v>
      </c>
      <c r="K119" s="37">
        <f t="shared" si="17"/>
        <v>1779400</v>
      </c>
      <c r="L119" s="37">
        <f t="shared" si="14"/>
        <v>13886200</v>
      </c>
      <c r="M119" s="37">
        <f t="shared" si="11"/>
        <v>1835200</v>
      </c>
      <c r="N119" s="37">
        <f t="shared" si="12"/>
        <v>15721400</v>
      </c>
      <c r="O119" s="31" t="s">
        <v>66</v>
      </c>
      <c r="R119" s="75" t="s">
        <v>28</v>
      </c>
      <c r="S119" s="90" t="s">
        <v>133</v>
      </c>
      <c r="T119" s="90" t="s">
        <v>392</v>
      </c>
      <c r="U119" s="75" t="s">
        <v>28</v>
      </c>
      <c r="V119" s="102" t="s">
        <v>71</v>
      </c>
      <c r="W119" s="84" t="s">
        <v>27</v>
      </c>
      <c r="X119" s="84" t="s">
        <v>27</v>
      </c>
      <c r="Y119" s="79"/>
      <c r="Z119" s="80"/>
    </row>
    <row r="120" spans="1:26" ht="13" thickBot="1" x14ac:dyDescent="0.4">
      <c r="A120" s="53" t="s">
        <v>381</v>
      </c>
      <c r="B120" s="54">
        <v>122</v>
      </c>
      <c r="C120" s="34" t="s">
        <v>382</v>
      </c>
      <c r="D120" s="19" t="s">
        <v>378</v>
      </c>
      <c r="E120" s="48" t="s">
        <v>393</v>
      </c>
      <c r="F120" s="16" t="s">
        <v>394</v>
      </c>
      <c r="G120" s="16"/>
      <c r="H120" s="37">
        <v>1138000</v>
      </c>
      <c r="I120" s="37">
        <v>0</v>
      </c>
      <c r="J120" s="37">
        <f t="shared" si="19"/>
        <v>1178400</v>
      </c>
      <c r="K120" s="37">
        <f t="shared" si="17"/>
        <v>0</v>
      </c>
      <c r="L120" s="37">
        <f t="shared" si="14"/>
        <v>1209600</v>
      </c>
      <c r="M120" s="37">
        <f t="shared" si="11"/>
        <v>0</v>
      </c>
      <c r="N120" s="37">
        <f t="shared" si="12"/>
        <v>1209600</v>
      </c>
      <c r="O120" s="31"/>
      <c r="R120" s="75" t="s">
        <v>28</v>
      </c>
      <c r="S120" s="90" t="s">
        <v>28</v>
      </c>
      <c r="T120" s="90" t="s">
        <v>28</v>
      </c>
      <c r="U120" s="75" t="s">
        <v>28</v>
      </c>
      <c r="V120" s="102" t="s">
        <v>28</v>
      </c>
      <c r="W120" s="84" t="s">
        <v>28</v>
      </c>
      <c r="X120" s="84" t="s">
        <v>71</v>
      </c>
      <c r="Y120" s="79"/>
      <c r="Z120" s="80"/>
    </row>
    <row r="121" spans="1:26" s="26" customFormat="1" ht="13" thickBot="1" x14ac:dyDescent="0.4">
      <c r="A121" s="66" t="s">
        <v>395</v>
      </c>
      <c r="B121" s="67">
        <v>19</v>
      </c>
      <c r="C121" s="34" t="s">
        <v>396</v>
      </c>
      <c r="D121" s="16" t="s">
        <v>378</v>
      </c>
      <c r="E121" s="68" t="s">
        <v>397</v>
      </c>
      <c r="F121" s="16"/>
      <c r="G121" s="16"/>
      <c r="H121" s="37">
        <v>37900</v>
      </c>
      <c r="I121" s="36">
        <v>0</v>
      </c>
      <c r="J121" s="37">
        <f t="shared" si="19"/>
        <v>39200</v>
      </c>
      <c r="K121" s="37">
        <f t="shared" si="17"/>
        <v>0</v>
      </c>
      <c r="L121" s="37">
        <f t="shared" si="14"/>
        <v>40200</v>
      </c>
      <c r="M121" s="37">
        <f t="shared" si="11"/>
        <v>0</v>
      </c>
      <c r="N121" s="37">
        <f t="shared" si="12"/>
        <v>40200</v>
      </c>
      <c r="O121" s="31" t="s">
        <v>57</v>
      </c>
      <c r="R121" s="75" t="s">
        <v>28</v>
      </c>
      <c r="S121" s="90" t="s">
        <v>28</v>
      </c>
      <c r="T121" s="90" t="s">
        <v>28</v>
      </c>
      <c r="U121" s="75" t="s">
        <v>28</v>
      </c>
      <c r="V121" s="102" t="s">
        <v>28</v>
      </c>
      <c r="W121" s="84" t="s">
        <v>28</v>
      </c>
      <c r="X121" s="84" t="s">
        <v>28</v>
      </c>
      <c r="Y121" s="79"/>
      <c r="Z121" s="80"/>
    </row>
    <row r="122" spans="1:26" ht="12.75" customHeight="1" thickBot="1" x14ac:dyDescent="0.4">
      <c r="A122" s="69" t="s">
        <v>398</v>
      </c>
      <c r="B122" s="70">
        <v>2</v>
      </c>
      <c r="C122" s="71" t="s">
        <v>399</v>
      </c>
      <c r="D122" s="72" t="s">
        <v>378</v>
      </c>
      <c r="E122" s="73" t="s">
        <v>400</v>
      </c>
      <c r="F122" s="16" t="s">
        <v>394</v>
      </c>
      <c r="G122" s="44"/>
      <c r="H122" s="4">
        <v>1055100</v>
      </c>
      <c r="I122" s="4">
        <v>0</v>
      </c>
      <c r="J122" s="4">
        <f t="shared" si="19"/>
        <v>1092500</v>
      </c>
      <c r="K122" s="4">
        <f t="shared" si="17"/>
        <v>0</v>
      </c>
      <c r="L122" s="37">
        <f t="shared" si="14"/>
        <v>1121400</v>
      </c>
      <c r="M122" s="37">
        <f t="shared" si="11"/>
        <v>0</v>
      </c>
      <c r="N122" s="37">
        <f t="shared" si="12"/>
        <v>1121400</v>
      </c>
      <c r="O122" s="31"/>
      <c r="R122" s="75" t="s">
        <v>28</v>
      </c>
      <c r="S122" s="90" t="s">
        <v>28</v>
      </c>
      <c r="T122" s="90" t="s">
        <v>28</v>
      </c>
      <c r="U122" s="75" t="s">
        <v>28</v>
      </c>
      <c r="V122" s="102" t="s">
        <v>28</v>
      </c>
      <c r="W122" s="84" t="s">
        <v>28</v>
      </c>
      <c r="X122" s="84" t="s">
        <v>71</v>
      </c>
      <c r="Y122" s="79"/>
      <c r="Z122" s="80"/>
    </row>
    <row r="123" spans="1:26" ht="13" thickBot="1" x14ac:dyDescent="0.4">
      <c r="A123" s="74" t="s">
        <v>401</v>
      </c>
      <c r="B123" s="43">
        <v>5</v>
      </c>
      <c r="C123" s="71" t="s">
        <v>402</v>
      </c>
      <c r="D123" s="72" t="s">
        <v>378</v>
      </c>
      <c r="E123" s="73" t="s">
        <v>204</v>
      </c>
      <c r="F123" s="16" t="s">
        <v>51</v>
      </c>
      <c r="G123" s="16"/>
      <c r="H123" s="4">
        <v>289700</v>
      </c>
      <c r="I123" s="4">
        <v>0</v>
      </c>
      <c r="J123" s="4">
        <f t="shared" si="19"/>
        <v>300000</v>
      </c>
      <c r="K123" s="4">
        <f t="shared" si="17"/>
        <v>0</v>
      </c>
      <c r="L123" s="37">
        <f t="shared" si="14"/>
        <v>307900</v>
      </c>
      <c r="M123" s="37">
        <f t="shared" si="11"/>
        <v>0</v>
      </c>
      <c r="N123" s="37">
        <f t="shared" si="12"/>
        <v>307900</v>
      </c>
      <c r="O123" s="31" t="s">
        <v>57</v>
      </c>
      <c r="R123" s="75" t="s">
        <v>27</v>
      </c>
      <c r="S123" s="90" t="s">
        <v>28</v>
      </c>
      <c r="T123" s="90" t="s">
        <v>28</v>
      </c>
      <c r="U123" s="75" t="s">
        <v>28</v>
      </c>
      <c r="V123" s="102" t="s">
        <v>28</v>
      </c>
      <c r="W123" s="84" t="s">
        <v>28</v>
      </c>
      <c r="X123" s="84" t="s">
        <v>28</v>
      </c>
      <c r="Y123" s="79"/>
      <c r="Z123" s="80"/>
    </row>
    <row r="124" spans="1:26" ht="13" thickBot="1" x14ac:dyDescent="0.4">
      <c r="A124" s="74" t="s">
        <v>401</v>
      </c>
      <c r="B124" s="43">
        <v>7</v>
      </c>
      <c r="C124" s="71" t="s">
        <v>402</v>
      </c>
      <c r="D124" s="72" t="s">
        <v>378</v>
      </c>
      <c r="E124" s="73" t="s">
        <v>403</v>
      </c>
      <c r="F124" s="16" t="s">
        <v>51</v>
      </c>
      <c r="G124" s="16"/>
      <c r="H124" s="4">
        <v>170500</v>
      </c>
      <c r="I124" s="4">
        <v>0</v>
      </c>
      <c r="J124" s="4">
        <f t="shared" si="19"/>
        <v>176600</v>
      </c>
      <c r="K124" s="4">
        <f t="shared" si="17"/>
        <v>0</v>
      </c>
      <c r="L124" s="37">
        <f t="shared" si="14"/>
        <v>181300</v>
      </c>
      <c r="M124" s="37">
        <f t="shared" si="11"/>
        <v>0</v>
      </c>
      <c r="N124" s="37">
        <f t="shared" si="12"/>
        <v>181300</v>
      </c>
      <c r="O124" s="31" t="s">
        <v>57</v>
      </c>
      <c r="R124" s="75" t="s">
        <v>27</v>
      </c>
      <c r="S124" s="90" t="s">
        <v>28</v>
      </c>
      <c r="T124" s="90" t="s">
        <v>28</v>
      </c>
      <c r="U124" s="75" t="s">
        <v>28</v>
      </c>
      <c r="V124" s="102" t="s">
        <v>28</v>
      </c>
      <c r="W124" s="84" t="s">
        <v>28</v>
      </c>
      <c r="X124" s="84" t="s">
        <v>28</v>
      </c>
      <c r="Y124" s="79"/>
      <c r="Z124" s="80"/>
    </row>
    <row r="125" spans="1:26" ht="12.75" customHeight="1" thickBot="1" x14ac:dyDescent="0.4">
      <c r="A125" s="74" t="s">
        <v>404</v>
      </c>
      <c r="B125" s="43">
        <v>2</v>
      </c>
      <c r="C125" s="71" t="s">
        <v>405</v>
      </c>
      <c r="D125" s="72" t="s">
        <v>378</v>
      </c>
      <c r="E125" s="73" t="s">
        <v>406</v>
      </c>
      <c r="F125" s="16" t="s">
        <v>51</v>
      </c>
      <c r="G125" s="16"/>
      <c r="H125" s="4">
        <v>54000</v>
      </c>
      <c r="I125" s="4">
        <v>0</v>
      </c>
      <c r="J125" s="4">
        <f t="shared" si="19"/>
        <v>55900</v>
      </c>
      <c r="K125" s="4">
        <f t="shared" si="17"/>
        <v>0</v>
      </c>
      <c r="L125" s="37">
        <f t="shared" si="14"/>
        <v>57400</v>
      </c>
      <c r="M125" s="37">
        <f t="shared" si="11"/>
        <v>0</v>
      </c>
      <c r="N125" s="37">
        <f t="shared" si="12"/>
        <v>57400</v>
      </c>
      <c r="O125" s="31" t="s">
        <v>57</v>
      </c>
      <c r="R125" s="75" t="s">
        <v>27</v>
      </c>
      <c r="S125" s="90" t="s">
        <v>28</v>
      </c>
      <c r="T125" s="90" t="s">
        <v>28</v>
      </c>
      <c r="U125" s="75" t="s">
        <v>28</v>
      </c>
      <c r="V125" s="102" t="s">
        <v>28</v>
      </c>
      <c r="W125" s="84" t="s">
        <v>28</v>
      </c>
      <c r="X125" s="84" t="s">
        <v>71</v>
      </c>
      <c r="Y125" s="79"/>
      <c r="Z125" s="80"/>
    </row>
    <row r="126" spans="1:26" s="26" customFormat="1" ht="25.5" customHeight="1" thickBot="1" x14ac:dyDescent="0.4">
      <c r="A126" s="53" t="s">
        <v>407</v>
      </c>
      <c r="B126" s="54">
        <v>2</v>
      </c>
      <c r="C126" s="34" t="s">
        <v>408</v>
      </c>
      <c r="D126" s="19" t="s">
        <v>378</v>
      </c>
      <c r="E126" s="73" t="s">
        <v>409</v>
      </c>
      <c r="F126" s="16" t="s">
        <v>394</v>
      </c>
      <c r="G126" s="16"/>
      <c r="H126" s="37">
        <v>858700</v>
      </c>
      <c r="I126" s="37">
        <v>0</v>
      </c>
      <c r="J126" s="37">
        <f t="shared" si="19"/>
        <v>889200</v>
      </c>
      <c r="K126" s="37">
        <f t="shared" si="17"/>
        <v>0</v>
      </c>
      <c r="L126" s="37">
        <f t="shared" ref="L126:L128" si="20">ROUND(J126/128.4*131.8,-2)</f>
        <v>912700</v>
      </c>
      <c r="M126" s="37">
        <f t="shared" ref="M126:M128" si="21">ROUND(K126/124.4*128.3,-2)</f>
        <v>0</v>
      </c>
      <c r="N126" s="37">
        <f t="shared" ref="N126:N128" si="22">L126+M126</f>
        <v>912700</v>
      </c>
      <c r="O126" s="31"/>
      <c r="P126" s="18"/>
      <c r="Q126" s="18"/>
      <c r="R126" s="75" t="s">
        <v>27</v>
      </c>
      <c r="S126" s="90" t="s">
        <v>28</v>
      </c>
      <c r="T126" s="90" t="s">
        <v>28</v>
      </c>
      <c r="U126" s="75" t="s">
        <v>28</v>
      </c>
      <c r="V126" s="102" t="s">
        <v>28</v>
      </c>
      <c r="W126" s="84" t="s">
        <v>28</v>
      </c>
      <c r="X126" s="84" t="s">
        <v>71</v>
      </c>
      <c r="Y126" s="79"/>
      <c r="Z126" s="80"/>
    </row>
    <row r="127" spans="1:26" s="26" customFormat="1" ht="13" thickBot="1" x14ac:dyDescent="0.4">
      <c r="A127" s="16" t="s">
        <v>410</v>
      </c>
      <c r="B127" s="1">
        <v>16</v>
      </c>
      <c r="C127" s="34" t="s">
        <v>411</v>
      </c>
      <c r="D127" s="19" t="s">
        <v>378</v>
      </c>
      <c r="E127" s="48" t="s">
        <v>412</v>
      </c>
      <c r="F127" s="16" t="s">
        <v>51</v>
      </c>
      <c r="G127" s="16"/>
      <c r="H127" s="4">
        <v>458300</v>
      </c>
      <c r="I127" s="4">
        <v>0</v>
      </c>
      <c r="J127" s="4">
        <f t="shared" si="19"/>
        <v>474600</v>
      </c>
      <c r="K127" s="4">
        <f t="shared" si="17"/>
        <v>0</v>
      </c>
      <c r="L127" s="37">
        <f t="shared" si="20"/>
        <v>487200</v>
      </c>
      <c r="M127" s="37">
        <f t="shared" si="21"/>
        <v>0</v>
      </c>
      <c r="N127" s="37">
        <f t="shared" si="22"/>
        <v>487200</v>
      </c>
      <c r="O127" s="31" t="s">
        <v>57</v>
      </c>
      <c r="P127" s="18"/>
      <c r="Q127" s="18"/>
      <c r="R127" s="75" t="s">
        <v>27</v>
      </c>
      <c r="S127" s="90" t="s">
        <v>28</v>
      </c>
      <c r="T127" s="90" t="s">
        <v>28</v>
      </c>
      <c r="U127" s="75" t="s">
        <v>28</v>
      </c>
      <c r="V127" s="102" t="s">
        <v>28</v>
      </c>
      <c r="W127" s="84" t="s">
        <v>28</v>
      </c>
      <c r="X127" s="84" t="s">
        <v>422</v>
      </c>
      <c r="Y127" s="79"/>
      <c r="Z127" s="80"/>
    </row>
    <row r="128" spans="1:26" s="26" customFormat="1" ht="25" x14ac:dyDescent="0.35">
      <c r="A128" s="16" t="s">
        <v>413</v>
      </c>
      <c r="B128" s="1">
        <v>16</v>
      </c>
      <c r="C128" s="34" t="s">
        <v>414</v>
      </c>
      <c r="D128" s="19" t="s">
        <v>378</v>
      </c>
      <c r="E128" s="48" t="s">
        <v>415</v>
      </c>
      <c r="F128" s="16" t="s">
        <v>51</v>
      </c>
      <c r="G128" s="16" t="s">
        <v>51</v>
      </c>
      <c r="H128" s="4">
        <v>1943900</v>
      </c>
      <c r="I128" s="4">
        <v>387200</v>
      </c>
      <c r="J128" s="4">
        <f t="shared" si="19"/>
        <v>2012900</v>
      </c>
      <c r="K128" s="4">
        <f t="shared" si="17"/>
        <v>393800</v>
      </c>
      <c r="L128" s="37">
        <f t="shared" si="20"/>
        <v>2066200</v>
      </c>
      <c r="M128" s="37">
        <f t="shared" si="21"/>
        <v>406100</v>
      </c>
      <c r="N128" s="37">
        <f t="shared" si="22"/>
        <v>2472300</v>
      </c>
      <c r="O128" s="31" t="s">
        <v>66</v>
      </c>
      <c r="R128" s="97" t="s">
        <v>27</v>
      </c>
      <c r="S128" s="98" t="s">
        <v>36</v>
      </c>
      <c r="T128" s="98" t="s">
        <v>36</v>
      </c>
      <c r="U128" s="97" t="s">
        <v>71</v>
      </c>
      <c r="V128" s="104" t="s">
        <v>28</v>
      </c>
      <c r="W128" s="99" t="s">
        <v>28</v>
      </c>
      <c r="X128" s="99" t="s">
        <v>427</v>
      </c>
      <c r="Y128" s="100"/>
      <c r="Z128" s="101"/>
    </row>
    <row r="129" spans="5:26" ht="13.5" thickBot="1" x14ac:dyDescent="0.4">
      <c r="H129" s="22">
        <v>342688650</v>
      </c>
      <c r="I129" s="22">
        <v>43447900</v>
      </c>
      <c r="J129" s="22">
        <f>SUM(J2:J128)</f>
        <v>361711550</v>
      </c>
      <c r="K129" s="22">
        <f>SUM(K2:K128)</f>
        <v>44319100</v>
      </c>
      <c r="L129" s="22">
        <f>SUM(L2:L128)</f>
        <v>387802250</v>
      </c>
      <c r="M129" s="22">
        <f>SUM(M2:M128)</f>
        <v>46153100</v>
      </c>
      <c r="N129" s="22">
        <f>SUM(N2:N128)</f>
        <v>433471350</v>
      </c>
      <c r="R129" s="94"/>
      <c r="S129" s="95"/>
      <c r="T129" s="95"/>
      <c r="U129" s="94"/>
      <c r="V129" s="95"/>
      <c r="Y129" s="96"/>
      <c r="Z129" s="96"/>
    </row>
    <row r="130" spans="5:26" ht="13" thickTop="1" x14ac:dyDescent="0.35">
      <c r="E130" s="18"/>
      <c r="R130" s="94"/>
      <c r="S130" s="95"/>
      <c r="T130" s="95"/>
      <c r="U130" s="94"/>
      <c r="V130" s="95"/>
      <c r="Y130" s="96"/>
      <c r="Z130" s="96"/>
    </row>
    <row r="131" spans="5:26" x14ac:dyDescent="0.35">
      <c r="N131" s="23"/>
      <c r="R131" s="94"/>
      <c r="S131" s="95"/>
      <c r="T131" s="95"/>
      <c r="U131" s="94"/>
      <c r="V131" s="95"/>
      <c r="Y131" s="96"/>
      <c r="Z131" s="96"/>
    </row>
    <row r="132" spans="5:26" x14ac:dyDescent="0.35">
      <c r="R132" s="94"/>
      <c r="S132" s="95"/>
      <c r="T132" s="95"/>
      <c r="U132" s="94"/>
      <c r="V132" s="95"/>
      <c r="Y132" s="96"/>
      <c r="Z132" s="96"/>
    </row>
    <row r="133" spans="5:26" x14ac:dyDescent="0.35">
      <c r="R133" s="94"/>
      <c r="S133" s="95"/>
      <c r="T133" s="95"/>
      <c r="U133" s="94"/>
      <c r="V133" s="95"/>
      <c r="Y133" s="96"/>
      <c r="Z133" s="96"/>
    </row>
    <row r="134" spans="5:26" x14ac:dyDescent="0.35">
      <c r="R134" s="94"/>
      <c r="S134" s="95"/>
      <c r="T134" s="95"/>
      <c r="U134" s="94"/>
      <c r="V134" s="95"/>
      <c r="Y134" s="96"/>
      <c r="Z134" s="96"/>
    </row>
  </sheetData>
  <autoFilter ref="A1:W129" xr:uid="{00000000-0001-0000-0000-000000000000}"/>
  <sortState xmlns:xlrd2="http://schemas.microsoft.com/office/spreadsheetml/2017/richdata2" ref="A2:T128">
    <sortCondition ref="D2:D128"/>
    <sortCondition ref="A2:A128"/>
  </sortState>
  <pageMargins left="0.70866141732283472" right="0.70866141732283472" top="1.5354330708661419" bottom="0.94488188976377963" header="0.31496062992125984" footer="0.70866141732283472"/>
  <pageSetup paperSize="9" scale="57" orientation="landscape" r:id="rId1"/>
  <headerFooter>
    <oddFooter>&amp;L&amp;F &amp;A&amp;C&amp;P&amp;R&amp;D</oddFooter>
  </headerFooter>
  <ignoredErrors>
    <ignoredError sqref="L2:N15 L91:N92 M90:N90 L88:N89 M87:N87 L66:N70 M65:N65 L46:N50 L17:N43 M16:N16 L52:N64 L94:N128 L44:N44 L71:N72 L73:N86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9656-7DB9-4DE2-8839-CC4C2ABBA47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56a8ea-c08d-4480-8c82-7b2f3e8b04b1" xsi:nil="true"/>
    <lcf76f155ced4ddcb4097134ff3c332f xmlns="31e54619-f50f-40e1-96df-8502863b0ca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5FFBD4F78B84B910C90FDE573938D" ma:contentTypeVersion="15" ma:contentTypeDescription="Een nieuw document maken." ma:contentTypeScope="" ma:versionID="38f8b3175ff32c8383be3a44966bf4f7">
  <xsd:schema xmlns:xsd="http://www.w3.org/2001/XMLSchema" xmlns:xs="http://www.w3.org/2001/XMLSchema" xmlns:p="http://schemas.microsoft.com/office/2006/metadata/properties" xmlns:ns2="31e54619-f50f-40e1-96df-8502863b0ca1" xmlns:ns3="e556a8ea-c08d-4480-8c82-7b2f3e8b04b1" targetNamespace="http://schemas.microsoft.com/office/2006/metadata/properties" ma:root="true" ma:fieldsID="f67faf40a74388e8cb6dbd1caf4c0955" ns2:_="" ns3:_="">
    <xsd:import namespace="31e54619-f50f-40e1-96df-8502863b0ca1"/>
    <xsd:import namespace="e556a8ea-c08d-4480-8c82-7b2f3e8b04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54619-f50f-40e1-96df-8502863b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a8518b84-1a41-49a9-9f4b-539ecdca22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6a8ea-c08d-4480-8c82-7b2f3e8b04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783aa18-0631-4553-8cd9-9a6132458a70}" ma:internalName="TaxCatchAll" ma:showField="CatchAllData" ma:web="e556a8ea-c08d-4480-8c82-7b2f3e8b04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D66440-1DB3-475B-ABC0-BA3A983F18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F14A78-B14A-4F64-B7C8-F4650F693934}">
  <ds:schemaRefs>
    <ds:schemaRef ds:uri="http://schemas.microsoft.com/office/2006/metadata/properties"/>
    <ds:schemaRef ds:uri="http://purl.org/dc/elements/1.1/"/>
    <ds:schemaRef ds:uri="31e54619-f50f-40e1-96df-8502863b0ca1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556a8ea-c08d-4480-8c82-7b2f3e8b04b1"/>
  </ds:schemaRefs>
</ds:datastoreItem>
</file>

<file path=customXml/itemProps3.xml><?xml version="1.0" encoding="utf-8"?>
<ds:datastoreItem xmlns:ds="http://schemas.openxmlformats.org/officeDocument/2006/customXml" ds:itemID="{4B358172-BE26-4BF4-9749-66286B6B30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e54619-f50f-40e1-96df-8502863b0ca1"/>
    <ds:schemaRef ds:uri="e556a8ea-c08d-4480-8c82-7b2f3e8b04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specificatie</vt:lpstr>
      <vt:lpstr>Blad1</vt:lpstr>
      <vt:lpstr>specificatie!Afdrukbereik</vt:lpstr>
      <vt:lpstr>specificatie!Afdruktitels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Rini Pasman</dc:creator>
  <cp:keywords/>
  <dc:description/>
  <cp:lastModifiedBy>Maike Uijen</cp:lastModifiedBy>
  <cp:revision/>
  <dcterms:created xsi:type="dcterms:W3CDTF">2020-02-14T08:36:06Z</dcterms:created>
  <dcterms:modified xsi:type="dcterms:W3CDTF">2025-09-24T20:13:26Z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a4dd541a-85aa-e5a0-7d14-93a3c84eb4a8</vt:lpwstr>
  </property>
  <property fmtid="{D5CDD505-2E9C-101B-9397-08002B2CF9AE}" pid="3" name="CORSA_OBJECTTYPE">
    <vt:lpwstr>S</vt:lpwstr>
  </property>
  <property fmtid="{D5CDD505-2E9C-101B-9397-08002B2CF9AE}" pid="4" name="CORSA_OBJECTID">
    <vt:lpwstr>21.048990</vt:lpwstr>
  </property>
  <property fmtid="{D5CDD505-2E9C-101B-9397-08002B2CF9AE}" pid="5" name="CORSA_VERSION">
    <vt:lpwstr>1</vt:lpwstr>
  </property>
  <property fmtid="{D5CDD505-2E9C-101B-9397-08002B2CF9AE}" pid="6" name="ContentTypeId">
    <vt:lpwstr>0x01010026A5FFBD4F78B84B910C90FDE573938D</vt:lpwstr>
  </property>
  <property fmtid="{D5CDD505-2E9C-101B-9397-08002B2CF9AE}" pid="7" name="MediaServiceImageTags">
    <vt:lpwstr/>
  </property>
</Properties>
</file>