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Traffic\Aanbesteding 2025\PRIJZENBLADEN\"/>
    </mc:Choice>
  </mc:AlternateContent>
  <xr:revisionPtr revIDLastSave="0" documentId="13_ncr:1_{9A73A698-9BEC-41B8-8509-B3186DA3F608}" xr6:coauthVersionLast="47" xr6:coauthVersionMax="47" xr10:uidLastSave="{00000000-0000-0000-0000-000000000000}"/>
  <bookViews>
    <workbookView xWindow="-15615" yWindow="-16320" windowWidth="29040" windowHeight="15720" firstSheet="2" activeTab="2" xr2:uid="{00000000-000D-0000-FFFF-FFFF00000000}"/>
  </bookViews>
  <sheets>
    <sheet name="Totaal" sheetId="43" r:id="rId1"/>
    <sheet name="TVFilm" sheetId="41" r:id="rId2"/>
    <sheet name="VARAgids" sheetId="4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4" l="1"/>
  <c r="D45" i="44"/>
  <c r="D44" i="44"/>
  <c r="B40" i="44"/>
  <c r="B37" i="44"/>
  <c r="A35" i="44"/>
  <c r="D35" i="44" s="1"/>
  <c r="A34" i="44"/>
  <c r="D34" i="44" s="1"/>
  <c r="A33" i="44"/>
  <c r="D33" i="44" s="1"/>
  <c r="C29" i="44"/>
  <c r="D29" i="44" s="1"/>
  <c r="C28" i="44"/>
  <c r="D28" i="44" s="1"/>
  <c r="D27" i="44"/>
  <c r="C27" i="44"/>
  <c r="C26" i="44"/>
  <c r="D26" i="44" s="1"/>
  <c r="C24" i="44"/>
  <c r="D24" i="44" s="1"/>
  <c r="C23" i="44"/>
  <c r="D23" i="44" s="1"/>
  <c r="C22" i="44"/>
  <c r="D22" i="44" s="1"/>
  <c r="C21" i="44"/>
  <c r="D21" i="44" s="1"/>
  <c r="D19" i="44"/>
  <c r="D18" i="44"/>
  <c r="D17" i="44"/>
  <c r="D14" i="44"/>
  <c r="D13" i="44"/>
  <c r="D3" i="44"/>
  <c r="D11" i="44" s="1"/>
  <c r="D3" i="41"/>
  <c r="D11" i="41" s="1"/>
  <c r="D44" i="41"/>
  <c r="D43" i="41"/>
  <c r="D42" i="41"/>
  <c r="B38" i="41"/>
  <c r="B35" i="41"/>
  <c r="A33" i="41"/>
  <c r="A32" i="41"/>
  <c r="C28" i="41"/>
  <c r="D28" i="41" s="1"/>
  <c r="C27" i="41"/>
  <c r="D27" i="41" s="1"/>
  <c r="C26" i="41"/>
  <c r="D26" i="41" s="1"/>
  <c r="C25" i="41"/>
  <c r="D25" i="41" s="1"/>
  <c r="C23" i="41"/>
  <c r="D23" i="41" s="1"/>
  <c r="C22" i="41"/>
  <c r="D22" i="41" s="1"/>
  <c r="C21" i="41"/>
  <c r="D21" i="41" s="1"/>
  <c r="C20" i="41"/>
  <c r="D20" i="41" s="1"/>
  <c r="D18" i="41"/>
  <c r="D17" i="41"/>
  <c r="D16" i="41"/>
  <c r="D13" i="41"/>
  <c r="D12" i="41"/>
  <c r="D49" i="44" l="1"/>
  <c r="E40" i="44"/>
  <c r="D40" i="44" s="1"/>
  <c r="D10" i="44"/>
  <c r="D12" i="44"/>
  <c r="D16" i="44"/>
  <c r="D37" i="44"/>
  <c r="E41" i="44" s="1"/>
  <c r="D41" i="44" s="1"/>
  <c r="D15" i="41"/>
  <c r="D32" i="41"/>
  <c r="D33" i="41"/>
  <c r="D35" i="41"/>
  <c r="E39" i="41" s="1"/>
  <c r="D39" i="41" s="1"/>
  <c r="D10" i="41"/>
  <c r="E38" i="41" l="1"/>
  <c r="D38" i="41" s="1"/>
  <c r="D47" i="41"/>
  <c r="C6" i="43" s="1"/>
</calcChain>
</file>

<file path=xl/sharedStrings.xml><?xml version="1.0" encoding="utf-8"?>
<sst xmlns="http://schemas.openxmlformats.org/spreadsheetml/2006/main" count="128" uniqueCount="58">
  <si>
    <t>Inschrijfprijs</t>
  </si>
  <si>
    <t>TVFilm</t>
  </si>
  <si>
    <t>LEVERANCIER</t>
  </si>
  <si>
    <t>Formaat</t>
  </si>
  <si>
    <t>210 x 285 mm</t>
  </si>
  <si>
    <t>Abonnees</t>
  </si>
  <si>
    <t>Oplage</t>
  </si>
  <si>
    <t>Losse verkoop</t>
  </si>
  <si>
    <t>Extra</t>
  </si>
  <si>
    <t>TECHNISCHE KOSTEN</t>
  </si>
  <si>
    <t>Binnenwerk</t>
  </si>
  <si>
    <t>Vaste kosten</t>
  </si>
  <si>
    <t>1000 m/m</t>
  </si>
  <si>
    <t>Aantal edities</t>
  </si>
  <si>
    <r>
      <rPr>
        <b/>
        <i/>
        <sz val="8"/>
        <rFont val="Arial"/>
        <family val="2"/>
      </rPr>
      <t>128</t>
    </r>
    <r>
      <rPr>
        <i/>
        <sz val="8"/>
        <rFont val="Arial"/>
        <family val="2"/>
      </rPr>
      <t xml:space="preserve"> pagina's binnenwerk (incl. hechtkosten)</t>
    </r>
  </si>
  <si>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pagina's binnenwerk (incl. hechtkosten)</t>
    </r>
  </si>
  <si>
    <t>4/0 change (incl. papierverbruik)</t>
  </si>
  <si>
    <t>4/4 change (incl. papierverbruik)</t>
  </si>
  <si>
    <t>Cover</t>
  </si>
  <si>
    <t>4 pag. - 100g</t>
  </si>
  <si>
    <t>1/0 change (incl. papierverbruik)</t>
  </si>
  <si>
    <t>Extra bewerkingen tijdens hechten (PPP's)</t>
  </si>
  <si>
    <t>aantal</t>
  </si>
  <si>
    <t>Meehechten extra katern-insert-outsert</t>
  </si>
  <si>
    <t>Meehechten outsert (onbalans)</t>
  </si>
  <si>
    <t>Plakkaart op katernscheiding</t>
  </si>
  <si>
    <t>Insteekkaart los insteken (Losse verkoop oplage)</t>
  </si>
  <si>
    <t>Adresseren rechtstreeks op cover</t>
  </si>
  <si>
    <t>MEER-kosten indien Programmablad geseald moet worden</t>
  </si>
  <si>
    <t>Bijlage opleggen tijdens sealen</t>
  </si>
  <si>
    <t>Bijlage insteken tijdens sealen</t>
  </si>
  <si>
    <t>PAPIERVERBRUIK</t>
  </si>
  <si>
    <t>Vaste kilo's</t>
  </si>
  <si>
    <t>rolbreedte</t>
  </si>
  <si>
    <t>Holmen XLNT Classic 49 gram</t>
  </si>
  <si>
    <t>….../…..</t>
  </si>
  <si>
    <t>WFC - 100g</t>
  </si>
  <si>
    <t>PAPIERKOSTEN</t>
  </si>
  <si>
    <t>Totaal kilo's</t>
  </si>
  <si>
    <t>papier omslag</t>
  </si>
  <si>
    <t>TRANSPORT</t>
  </si>
  <si>
    <t>Kosten per rit</t>
  </si>
  <si>
    <t>Transportkosten afleveren abonneeoplage PostNL ScB Nieuwegein</t>
  </si>
  <si>
    <t>Transportkosten afleveren losse verkoopoplage Aldipress</t>
  </si>
  <si>
    <t>Transportkosten afleveren bewijs- en extra exemplaren Bindinc. / PostNL ECS</t>
  </si>
  <si>
    <t>Indien leverancier transporten kan combineren, dienen de transportkosten naar rato te worden verdeeld over de betreffende titels en/of afleveradressen</t>
  </si>
  <si>
    <t>VARAgids</t>
  </si>
  <si>
    <t>202 x 285 mm</t>
  </si>
  <si>
    <r>
      <rPr>
        <b/>
        <i/>
        <sz val="8"/>
        <rFont val="Arial"/>
        <family val="2"/>
      </rPr>
      <t>88</t>
    </r>
    <r>
      <rPr>
        <i/>
        <sz val="8"/>
        <rFont val="Arial"/>
        <family val="2"/>
      </rPr>
      <t xml:space="preserve"> pagina's binnenwerk (incl. hechtkosten)</t>
    </r>
  </si>
  <si>
    <r>
      <rPr>
        <b/>
        <i/>
        <sz val="8"/>
        <rFont val="Arial"/>
        <family val="2"/>
      </rPr>
      <t xml:space="preserve">144 </t>
    </r>
    <r>
      <rPr>
        <i/>
        <sz val="8"/>
        <rFont val="Arial"/>
        <family val="2"/>
      </rPr>
      <t>pagina's binnenwerk (incl. hechtkosten)</t>
    </r>
  </si>
  <si>
    <r>
      <rPr>
        <b/>
        <i/>
        <sz val="8"/>
        <rFont val="Arial"/>
        <family val="2"/>
      </rPr>
      <t xml:space="preserve">160 </t>
    </r>
    <r>
      <rPr>
        <i/>
        <sz val="8"/>
        <rFont val="Arial"/>
        <family val="2"/>
      </rPr>
      <t>pagina's binnenwerk (incl. hechtkosten)</t>
    </r>
  </si>
  <si>
    <t>4 pag. - 100g (incl. hechtkosten)</t>
  </si>
  <si>
    <r>
      <t xml:space="preserve">MEER-kosten indien Programmablad </t>
    </r>
    <r>
      <rPr>
        <b/>
        <i/>
        <sz val="8"/>
        <rFont val="Arial"/>
        <family val="2"/>
      </rPr>
      <t>gepaperwrapped</t>
    </r>
    <r>
      <rPr>
        <i/>
        <sz val="8"/>
        <rFont val="Arial"/>
        <family val="2"/>
      </rPr>
      <t xml:space="preserve"> moet worden</t>
    </r>
  </si>
  <si>
    <t>Bijlage opleggen tijdens paperwrappen</t>
  </si>
  <si>
    <t>Bijlage insteken tijdens paperwrappen</t>
  </si>
  <si>
    <t xml:space="preserve">Holmen Uniq - 50g </t>
  </si>
  <si>
    <t>Transportkosten afleveren losse verkoopoplage Betapress / IDL</t>
  </si>
  <si>
    <t>Transportkosten afleveren bewijs- en extra exemplaren BNNVARA / PostNL 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</si>
</sst>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i/>
      <sz val="9"/>
      <color rgb="FF0000FF"/>
      <name val="Arial"/>
      <family val="2"/>
    </font>
    <font>
      <b/>
      <sz val="9"/>
      <name val="Arial"/>
      <family val="2"/>
    </font>
    <font>
      <b/>
      <sz val="8"/>
      <color indexed="17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i/>
      <u/>
      <sz val="8"/>
      <color indexed="23"/>
      <name val="Arial"/>
      <family val="2"/>
    </font>
    <font>
      <i/>
      <sz val="8"/>
      <name val="Arial"/>
      <family val="2"/>
    </font>
    <font>
      <i/>
      <sz val="8"/>
      <color indexed="23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2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/>
      <diagonal/>
    </border>
    <border>
      <left style="medium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  <border>
      <left/>
      <right/>
      <top style="thin">
        <color indexed="22"/>
      </top>
      <bottom style="medium">
        <color indexed="23"/>
      </bottom>
      <diagonal/>
    </border>
    <border>
      <left/>
      <right style="thin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medium">
        <color indexed="23"/>
      </bottom>
      <diagonal/>
    </border>
    <border>
      <left style="thin">
        <color indexed="22"/>
      </left>
      <right style="medium">
        <color indexed="23"/>
      </right>
      <top style="thin">
        <color indexed="22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3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23"/>
      </right>
      <top style="thin">
        <color indexed="22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2"/>
      </right>
      <top/>
      <bottom/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medium">
        <color indexed="23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3"/>
      </right>
      <top/>
      <bottom style="thin">
        <color indexed="22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3"/>
      </top>
      <bottom/>
      <diagonal/>
    </border>
    <border>
      <left/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4" fillId="4" borderId="27"/>
    <xf numFmtId="44" fontId="16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3" fontId="1" fillId="0" borderId="0" xfId="1" applyNumberFormat="1"/>
    <xf numFmtId="0" fontId="8" fillId="2" borderId="15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12" fillId="0" borderId="20" xfId="2" applyFont="1" applyBorder="1"/>
    <xf numFmtId="0" fontId="12" fillId="0" borderId="25" xfId="2" applyFont="1" applyBorder="1"/>
    <xf numFmtId="0" fontId="8" fillId="0" borderId="0" xfId="1" applyFont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2" fillId="0" borderId="37" xfId="2" applyFont="1" applyBorder="1"/>
    <xf numFmtId="4" fontId="1" fillId="0" borderId="0" xfId="1" quotePrefix="1" applyNumberFormat="1"/>
    <xf numFmtId="0" fontId="9" fillId="0" borderId="38" xfId="2" applyFont="1" applyBorder="1" applyAlignment="1">
      <alignment wrapText="1"/>
    </xf>
    <xf numFmtId="10" fontId="1" fillId="0" borderId="0" xfId="1" applyNumberFormat="1"/>
    <xf numFmtId="0" fontId="10" fillId="0" borderId="0" xfId="1" applyFont="1"/>
    <xf numFmtId="0" fontId="8" fillId="2" borderId="42" xfId="1" applyFont="1" applyFill="1" applyBorder="1" applyAlignment="1">
      <alignment horizontal="center"/>
    </xf>
    <xf numFmtId="0" fontId="12" fillId="0" borderId="44" xfId="2" applyFont="1" applyBorder="1"/>
    <xf numFmtId="4" fontId="10" fillId="3" borderId="16" xfId="1" applyNumberFormat="1" applyFont="1" applyFill="1" applyBorder="1" applyAlignment="1">
      <alignment horizontal="center"/>
    </xf>
    <xf numFmtId="4" fontId="4" fillId="3" borderId="21" xfId="1" applyNumberFormat="1" applyFont="1" applyFill="1" applyBorder="1" applyAlignment="1">
      <alignment horizontal="center"/>
    </xf>
    <xf numFmtId="4" fontId="4" fillId="3" borderId="32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4" fontId="10" fillId="0" borderId="0" xfId="1" applyNumberFormat="1" applyFont="1" applyAlignment="1">
      <alignment horizontal="center"/>
    </xf>
    <xf numFmtId="0" fontId="8" fillId="2" borderId="18" xfId="1" applyFont="1" applyFill="1" applyBorder="1" applyAlignment="1" applyProtection="1">
      <alignment horizontal="center"/>
      <protection locked="0"/>
    </xf>
    <xf numFmtId="0" fontId="8" fillId="2" borderId="26" xfId="1" applyFont="1" applyFill="1" applyBorder="1" applyAlignment="1" applyProtection="1">
      <alignment horizontal="center"/>
      <protection locked="0"/>
    </xf>
    <xf numFmtId="0" fontId="8" fillId="2" borderId="42" xfId="1" applyFont="1" applyFill="1" applyBorder="1" applyAlignment="1" applyProtection="1">
      <alignment horizontal="center"/>
      <protection locked="0"/>
    </xf>
    <xf numFmtId="0" fontId="8" fillId="2" borderId="29" xfId="1" applyFont="1" applyFill="1" applyBorder="1" applyAlignment="1" applyProtection="1">
      <alignment horizontal="center"/>
      <protection locked="0"/>
    </xf>
    <xf numFmtId="4" fontId="13" fillId="0" borderId="24" xfId="2" applyNumberFormat="1" applyFont="1" applyBorder="1" applyAlignment="1">
      <alignment horizontal="center"/>
    </xf>
    <xf numFmtId="0" fontId="2" fillId="5" borderId="0" xfId="1" applyFont="1" applyFill="1" applyAlignment="1">
      <alignment horizontal="center"/>
    </xf>
    <xf numFmtId="3" fontId="3" fillId="5" borderId="0" xfId="2" applyNumberFormat="1" applyFont="1" applyFill="1" applyAlignment="1">
      <alignment horizontal="left"/>
    </xf>
    <xf numFmtId="0" fontId="3" fillId="5" borderId="0" xfId="1" applyFont="1" applyFill="1" applyAlignment="1">
      <alignment horizontal="right"/>
    </xf>
    <xf numFmtId="0" fontId="4" fillId="5" borderId="2" xfId="2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4" fillId="5" borderId="6" xfId="2" applyFont="1" applyFill="1" applyBorder="1" applyAlignment="1">
      <alignment horizontal="left"/>
    </xf>
    <xf numFmtId="0" fontId="4" fillId="5" borderId="7" xfId="2" applyFont="1" applyFill="1" applyBorder="1" applyAlignment="1">
      <alignment horizontal="left" vertical="center"/>
    </xf>
    <xf numFmtId="3" fontId="6" fillId="5" borderId="8" xfId="2" applyNumberFormat="1" applyFont="1" applyFill="1" applyBorder="1" applyAlignment="1" applyProtection="1">
      <alignment horizontal="right"/>
      <protection locked="0"/>
    </xf>
    <xf numFmtId="0" fontId="4" fillId="5" borderId="0" xfId="2" applyFont="1" applyFill="1" applyAlignment="1">
      <alignment horizontal="left"/>
    </xf>
    <xf numFmtId="0" fontId="4" fillId="5" borderId="12" xfId="2" applyFont="1" applyFill="1" applyBorder="1" applyAlignment="1">
      <alignment horizontal="left"/>
    </xf>
    <xf numFmtId="0" fontId="7" fillId="5" borderId="12" xfId="2" quotePrefix="1" applyFont="1" applyFill="1" applyBorder="1" applyAlignment="1">
      <alignment horizontal="right"/>
    </xf>
    <xf numFmtId="3" fontId="7" fillId="5" borderId="13" xfId="1" applyNumberFormat="1" applyFont="1" applyFill="1" applyBorder="1" applyAlignment="1">
      <alignment horizontal="center"/>
    </xf>
    <xf numFmtId="0" fontId="4" fillId="5" borderId="12" xfId="2" applyFont="1" applyFill="1" applyBorder="1" applyAlignment="1">
      <alignment horizontal="center"/>
    </xf>
    <xf numFmtId="3" fontId="4" fillId="5" borderId="14" xfId="2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5" borderId="2" xfId="2" applyFont="1" applyFill="1" applyBorder="1" applyAlignment="1">
      <alignment horizontal="right"/>
    </xf>
    <xf numFmtId="0" fontId="8" fillId="2" borderId="26" xfId="1" applyFont="1" applyFill="1" applyBorder="1" applyAlignment="1">
      <alignment horizontal="center"/>
    </xf>
    <xf numFmtId="0" fontId="9" fillId="0" borderId="38" xfId="2" applyFont="1" applyBorder="1" applyAlignment="1">
      <alignment horizontal="left" vertical="top" wrapText="1"/>
    </xf>
    <xf numFmtId="0" fontId="4" fillId="0" borderId="52" xfId="2" applyFont="1" applyBorder="1" applyAlignment="1">
      <alignment horizontal="center"/>
    </xf>
    <xf numFmtId="4" fontId="10" fillId="3" borderId="53" xfId="1" applyNumberFormat="1" applyFont="1" applyFill="1" applyBorder="1" applyAlignment="1">
      <alignment horizontal="center"/>
    </xf>
    <xf numFmtId="3" fontId="11" fillId="0" borderId="52" xfId="2" applyNumberFormat="1" applyFont="1" applyBorder="1" applyAlignment="1">
      <alignment horizontal="center"/>
    </xf>
    <xf numFmtId="3" fontId="11" fillId="0" borderId="54" xfId="2" applyNumberFormat="1" applyFont="1" applyBorder="1" applyAlignment="1">
      <alignment horizontal="center"/>
    </xf>
    <xf numFmtId="0" fontId="4" fillId="0" borderId="56" xfId="2" applyFont="1" applyBorder="1" applyAlignment="1">
      <alignment horizontal="center"/>
    </xf>
    <xf numFmtId="4" fontId="10" fillId="3" borderId="57" xfId="1" applyNumberFormat="1" applyFont="1" applyFill="1" applyBorder="1" applyAlignment="1">
      <alignment horizontal="center"/>
    </xf>
    <xf numFmtId="0" fontId="12" fillId="6" borderId="60" xfId="2" quotePrefix="1" applyFont="1" applyFill="1" applyBorder="1" applyAlignment="1" applyProtection="1">
      <alignment horizontal="center"/>
      <protection locked="0"/>
    </xf>
    <xf numFmtId="0" fontId="12" fillId="0" borderId="31" xfId="2" applyFont="1" applyBorder="1"/>
    <xf numFmtId="4" fontId="13" fillId="0" borderId="34" xfId="2" applyNumberFormat="1" applyFont="1" applyBorder="1" applyAlignment="1">
      <alignment horizontal="center"/>
    </xf>
    <xf numFmtId="0" fontId="8" fillId="2" borderId="65" xfId="1" applyFont="1" applyFill="1" applyBorder="1" applyAlignment="1" applyProtection="1">
      <alignment horizontal="center"/>
      <protection locked="0"/>
    </xf>
    <xf numFmtId="0" fontId="12" fillId="0" borderId="60" xfId="2" applyFont="1" applyBorder="1"/>
    <xf numFmtId="4" fontId="13" fillId="0" borderId="62" xfId="2" applyNumberFormat="1" applyFont="1" applyBorder="1" applyAlignment="1">
      <alignment horizontal="center"/>
    </xf>
    <xf numFmtId="0" fontId="12" fillId="7" borderId="19" xfId="2" applyFont="1" applyFill="1" applyBorder="1"/>
    <xf numFmtId="0" fontId="12" fillId="7" borderId="0" xfId="2" applyFont="1" applyFill="1"/>
    <xf numFmtId="0" fontId="12" fillId="7" borderId="58" xfId="2" applyFont="1" applyFill="1" applyBorder="1"/>
    <xf numFmtId="0" fontId="12" fillId="7" borderId="51" xfId="2" applyFont="1" applyFill="1" applyBorder="1"/>
    <xf numFmtId="0" fontId="12" fillId="7" borderId="43" xfId="2" applyFont="1" applyFill="1" applyBorder="1"/>
    <xf numFmtId="0" fontId="12" fillId="7" borderId="30" xfId="2" applyFont="1" applyFill="1" applyBorder="1"/>
    <xf numFmtId="0" fontId="12" fillId="7" borderId="37" xfId="2" applyFont="1" applyFill="1" applyBorder="1"/>
    <xf numFmtId="0" fontId="12" fillId="7" borderId="64" xfId="2" applyFont="1" applyFill="1" applyBorder="1"/>
    <xf numFmtId="0" fontId="4" fillId="8" borderId="10" xfId="2" applyFont="1" applyFill="1" applyBorder="1" applyAlignment="1">
      <alignment horizontal="center"/>
    </xf>
    <xf numFmtId="0" fontId="4" fillId="8" borderId="55" xfId="2" applyFont="1" applyFill="1" applyBorder="1" applyAlignment="1">
      <alignment horizontal="center"/>
    </xf>
    <xf numFmtId="0" fontId="1" fillId="5" borderId="0" xfId="1" applyFill="1"/>
    <xf numFmtId="0" fontId="4" fillId="5" borderId="66" xfId="2" applyFont="1" applyFill="1" applyBorder="1" applyAlignment="1">
      <alignment horizontal="left"/>
    </xf>
    <xf numFmtId="3" fontId="12" fillId="0" borderId="60" xfId="2" applyNumberFormat="1" applyFont="1" applyBorder="1" applyAlignment="1">
      <alignment horizontal="right"/>
    </xf>
    <xf numFmtId="3" fontId="12" fillId="0" borderId="20" xfId="2" applyNumberFormat="1" applyFont="1" applyBorder="1" applyAlignment="1">
      <alignment horizontal="right"/>
    </xf>
    <xf numFmtId="3" fontId="12" fillId="0" borderId="44" xfId="2" applyNumberFormat="1" applyFont="1" applyBorder="1" applyAlignment="1">
      <alignment horizontal="right"/>
    </xf>
    <xf numFmtId="3" fontId="12" fillId="0" borderId="31" xfId="2" applyNumberFormat="1" applyFont="1" applyBorder="1" applyAlignment="1">
      <alignment horizontal="right"/>
    </xf>
    <xf numFmtId="3" fontId="12" fillId="6" borderId="22" xfId="2" applyNumberFormat="1" applyFont="1" applyFill="1" applyBorder="1" applyAlignment="1" applyProtection="1">
      <alignment horizontal="center"/>
      <protection locked="0"/>
    </xf>
    <xf numFmtId="4" fontId="12" fillId="6" borderId="24" xfId="2" applyNumberFormat="1" applyFont="1" applyFill="1" applyBorder="1" applyAlignment="1" applyProtection="1">
      <alignment horizontal="center"/>
      <protection locked="0"/>
    </xf>
    <xf numFmtId="3" fontId="12" fillId="6" borderId="33" xfId="2" applyNumberFormat="1" applyFont="1" applyFill="1" applyBorder="1" applyAlignment="1" applyProtection="1">
      <alignment horizontal="center"/>
      <protection locked="0"/>
    </xf>
    <xf numFmtId="4" fontId="12" fillId="6" borderId="34" xfId="2" applyNumberFormat="1" applyFont="1" applyFill="1" applyBorder="1" applyAlignment="1" applyProtection="1">
      <alignment horizontal="center"/>
      <protection locked="0"/>
    </xf>
    <xf numFmtId="0" fontId="1" fillId="0" borderId="67" xfId="1" applyBorder="1"/>
    <xf numFmtId="0" fontId="4" fillId="0" borderId="68" xfId="2" applyFont="1" applyBorder="1" applyAlignment="1">
      <alignment horizontal="center"/>
    </xf>
    <xf numFmtId="0" fontId="4" fillId="8" borderId="55" xfId="2" applyFont="1" applyFill="1" applyBorder="1"/>
    <xf numFmtId="0" fontId="4" fillId="8" borderId="69" xfId="2" applyFont="1" applyFill="1" applyBorder="1"/>
    <xf numFmtId="0" fontId="4" fillId="8" borderId="55" xfId="2" applyFont="1" applyFill="1" applyBorder="1" applyAlignment="1">
      <alignment horizontal="left"/>
    </xf>
    <xf numFmtId="0" fontId="12" fillId="0" borderId="60" xfId="2" quotePrefix="1" applyFont="1" applyBorder="1" applyAlignment="1" applyProtection="1">
      <alignment horizontal="center"/>
      <protection locked="0"/>
    </xf>
    <xf numFmtId="44" fontId="12" fillId="0" borderId="24" xfId="5" applyFont="1" applyBorder="1" applyAlignment="1" applyProtection="1">
      <alignment horizontal="center" wrapText="1"/>
    </xf>
    <xf numFmtId="44" fontId="12" fillId="0" borderId="34" xfId="5" applyFont="1" applyBorder="1" applyAlignment="1" applyProtection="1">
      <alignment horizontal="center" wrapText="1"/>
    </xf>
    <xf numFmtId="0" fontId="4" fillId="8" borderId="71" xfId="2" applyFont="1" applyFill="1" applyBorder="1" applyAlignment="1">
      <alignment horizontal="center"/>
    </xf>
    <xf numFmtId="0" fontId="12" fillId="6" borderId="63" xfId="2" quotePrefix="1" applyFont="1" applyFill="1" applyBorder="1" applyAlignment="1" applyProtection="1">
      <alignment horizontal="center"/>
      <protection locked="0"/>
    </xf>
    <xf numFmtId="44" fontId="4" fillId="3" borderId="53" xfId="1" applyNumberFormat="1" applyFont="1" applyFill="1" applyBorder="1" applyAlignment="1">
      <alignment horizontal="center"/>
    </xf>
    <xf numFmtId="44" fontId="4" fillId="3" borderId="21" xfId="1" applyNumberFormat="1" applyFont="1" applyFill="1" applyBorder="1" applyAlignment="1">
      <alignment horizontal="center"/>
    </xf>
    <xf numFmtId="44" fontId="4" fillId="3" borderId="32" xfId="1" applyNumberFormat="1" applyFont="1" applyFill="1" applyBorder="1" applyAlignment="1">
      <alignment horizontal="center"/>
    </xf>
    <xf numFmtId="44" fontId="4" fillId="3" borderId="21" xfId="4" applyNumberFormat="1" applyFill="1" applyBorder="1" applyAlignment="1">
      <alignment horizontal="center"/>
    </xf>
    <xf numFmtId="44" fontId="4" fillId="3" borderId="32" xfId="4" applyNumberFormat="1" applyFill="1" applyBorder="1" applyAlignment="1">
      <alignment horizontal="center"/>
    </xf>
    <xf numFmtId="44" fontId="4" fillId="3" borderId="39" xfId="1" applyNumberFormat="1" applyFont="1" applyFill="1" applyBorder="1" applyAlignment="1">
      <alignment horizontal="center"/>
    </xf>
    <xf numFmtId="44" fontId="4" fillId="3" borderId="45" xfId="1" applyNumberFormat="1" applyFont="1" applyFill="1" applyBorder="1" applyAlignment="1">
      <alignment horizontal="center"/>
    </xf>
    <xf numFmtId="44" fontId="1" fillId="0" borderId="0" xfId="1" applyNumberFormat="1"/>
    <xf numFmtId="44" fontId="12" fillId="6" borderId="62" xfId="2" applyNumberFormat="1" applyFont="1" applyFill="1" applyBorder="1" applyAlignment="1" applyProtection="1">
      <alignment horizontal="center"/>
      <protection locked="0"/>
    </xf>
    <xf numFmtId="44" fontId="12" fillId="6" borderId="24" xfId="2" applyNumberFormat="1" applyFont="1" applyFill="1" applyBorder="1" applyAlignment="1" applyProtection="1">
      <alignment horizontal="center"/>
      <protection locked="0"/>
    </xf>
    <xf numFmtId="44" fontId="12" fillId="6" borderId="47" xfId="2" applyNumberFormat="1" applyFont="1" applyFill="1" applyBorder="1" applyAlignment="1" applyProtection="1">
      <alignment horizontal="center"/>
      <protection locked="0"/>
    </xf>
    <xf numFmtId="44" fontId="12" fillId="6" borderId="34" xfId="2" applyNumberFormat="1" applyFont="1" applyFill="1" applyBorder="1" applyAlignment="1" applyProtection="1">
      <alignment horizontal="center"/>
      <protection locked="0"/>
    </xf>
    <xf numFmtId="44" fontId="12" fillId="6" borderId="23" xfId="2" applyNumberFormat="1" applyFont="1" applyFill="1" applyBorder="1" applyAlignment="1" applyProtection="1">
      <alignment horizontal="center"/>
      <protection locked="0"/>
    </xf>
    <xf numFmtId="44" fontId="12" fillId="6" borderId="61" xfId="2" applyNumberFormat="1" applyFont="1" applyFill="1" applyBorder="1" applyAlignment="1" applyProtection="1">
      <alignment horizontal="center"/>
      <protection locked="0"/>
    </xf>
    <xf numFmtId="44" fontId="12" fillId="6" borderId="22" xfId="2" applyNumberFormat="1" applyFont="1" applyFill="1" applyBorder="1" applyAlignment="1" applyProtection="1">
      <alignment horizontal="center"/>
      <protection locked="0"/>
    </xf>
    <xf numFmtId="44" fontId="12" fillId="6" borderId="33" xfId="2" applyNumberFormat="1" applyFont="1" applyFill="1" applyBorder="1" applyAlignment="1" applyProtection="1">
      <alignment horizontal="center"/>
      <protection locked="0"/>
    </xf>
    <xf numFmtId="44" fontId="12" fillId="0" borderId="50" xfId="2" applyNumberFormat="1" applyFont="1" applyBorder="1" applyAlignment="1">
      <alignment horizontal="center"/>
    </xf>
    <xf numFmtId="44" fontId="12" fillId="0" borderId="17" xfId="2" applyNumberFormat="1" applyFont="1" applyBorder="1" applyAlignment="1">
      <alignment horizontal="center"/>
    </xf>
    <xf numFmtId="44" fontId="12" fillId="6" borderId="46" xfId="2" applyNumberFormat="1" applyFont="1" applyFill="1" applyBorder="1" applyAlignment="1" applyProtection="1">
      <alignment horizontal="center"/>
      <protection locked="0"/>
    </xf>
    <xf numFmtId="44" fontId="12" fillId="0" borderId="24" xfId="2" applyNumberFormat="1" applyFont="1" applyBorder="1" applyAlignment="1">
      <alignment horizontal="center"/>
    </xf>
    <xf numFmtId="44" fontId="12" fillId="0" borderId="47" xfId="2" applyNumberFormat="1" applyFont="1" applyBorder="1" applyAlignment="1">
      <alignment horizontal="center"/>
    </xf>
    <xf numFmtId="44" fontId="12" fillId="6" borderId="59" xfId="2" applyNumberFormat="1" applyFont="1" applyFill="1" applyBorder="1" applyAlignment="1" applyProtection="1">
      <alignment horizontal="center"/>
      <protection locked="0"/>
    </xf>
    <xf numFmtId="44" fontId="1" fillId="0" borderId="0" xfId="1" applyNumberFormat="1" applyAlignment="1">
      <alignment horizontal="center"/>
    </xf>
    <xf numFmtId="0" fontId="5" fillId="0" borderId="0" xfId="1" applyFont="1"/>
    <xf numFmtId="3" fontId="12" fillId="0" borderId="28" xfId="2" applyNumberFormat="1" applyFont="1" applyBorder="1" applyAlignment="1">
      <alignment horizontal="center" wrapText="1"/>
    </xf>
    <xf numFmtId="3" fontId="12" fillId="0" borderId="33" xfId="2" applyNumberFormat="1" applyFont="1" applyBorder="1" applyAlignment="1">
      <alignment horizontal="center" wrapText="1"/>
    </xf>
    <xf numFmtId="44" fontId="15" fillId="3" borderId="48" xfId="4" applyNumberFormat="1" applyFont="1" applyFill="1" applyBorder="1" applyAlignment="1">
      <alignment horizontal="center" vertical="center"/>
    </xf>
    <xf numFmtId="44" fontId="15" fillId="3" borderId="49" xfId="4" applyNumberFormat="1" applyFont="1" applyFill="1" applyBorder="1" applyAlignment="1">
      <alignment horizontal="center" vertical="center"/>
    </xf>
    <xf numFmtId="4" fontId="15" fillId="3" borderId="48" xfId="4" applyFont="1" applyFill="1" applyBorder="1" applyAlignment="1">
      <alignment horizontal="center" vertical="center"/>
    </xf>
    <xf numFmtId="4" fontId="15" fillId="3" borderId="49" xfId="4" applyFont="1" applyFill="1" applyBorder="1" applyAlignment="1">
      <alignment horizontal="center" vertical="center"/>
    </xf>
    <xf numFmtId="10" fontId="17" fillId="6" borderId="37" xfId="3" quotePrefix="1" applyNumberFormat="1" applyFont="1" applyFill="1" applyBorder="1" applyAlignment="1" applyProtection="1">
      <alignment horizontal="center"/>
      <protection locked="0"/>
    </xf>
    <xf numFmtId="3" fontId="14" fillId="5" borderId="40" xfId="1" applyNumberFormat="1" applyFont="1" applyFill="1" applyBorder="1" applyAlignment="1">
      <alignment horizontal="center" vertical="center"/>
    </xf>
    <xf numFmtId="3" fontId="14" fillId="5" borderId="39" xfId="1" applyNumberFormat="1" applyFont="1" applyFill="1" applyBorder="1" applyAlignment="1">
      <alignment horizontal="center" vertical="center"/>
    </xf>
    <xf numFmtId="3" fontId="14" fillId="5" borderId="41" xfId="1" applyNumberFormat="1" applyFont="1" applyFill="1" applyBorder="1" applyAlignment="1">
      <alignment horizontal="center" vertical="center"/>
    </xf>
    <xf numFmtId="0" fontId="4" fillId="0" borderId="56" xfId="2" applyFont="1" applyBorder="1" applyAlignment="1">
      <alignment horizontal="center"/>
    </xf>
    <xf numFmtId="0" fontId="4" fillId="0" borderId="70" xfId="2" applyFont="1" applyBorder="1" applyAlignment="1">
      <alignment horizontal="center"/>
    </xf>
    <xf numFmtId="0" fontId="0" fillId="0" borderId="70" xfId="0" applyBorder="1" applyAlignment="1">
      <alignment horizontal="center"/>
    </xf>
  </cellXfs>
  <cellStyles count="6">
    <cellStyle name="Moderna" xfId="4" xr:uid="{00000000-0005-0000-0000-000000000000}"/>
    <cellStyle name="Normal 2" xfId="1" xr:uid="{00000000-0005-0000-0000-000002000000}"/>
    <cellStyle name="Percent 2" xfId="3" xr:uid="{00000000-0005-0000-0000-000003000000}"/>
    <cellStyle name="Standaard" xfId="0" builtinId="0"/>
    <cellStyle name="Standaard_Drukfactuur EW-sheet - Habo" xfId="2" xr:uid="{00000000-0005-0000-0000-000004000000}"/>
    <cellStyle name="Valuta" xfId="5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748E-8F11-436B-BFC6-054C8C04DB61}">
  <sheetPr>
    <pageSetUpPr fitToPage="1"/>
  </sheetPr>
  <dimension ref="A2:C7"/>
  <sheetViews>
    <sheetView zoomScale="115" zoomScaleNormal="115" workbookViewId="0">
      <selection activeCell="E10" sqref="E10"/>
    </sheetView>
  </sheetViews>
  <sheetFormatPr defaultColWidth="9.28515625" defaultRowHeight="13.15"/>
  <cols>
    <col min="1" max="1" width="11.42578125" style="1" bestFit="1" customWidth="1"/>
    <col min="2" max="2" width="16.140625" style="2" customWidth="1"/>
    <col min="3" max="3" width="47.5703125" style="21" customWidth="1"/>
    <col min="4" max="4" width="13.28515625" style="2" customWidth="1"/>
    <col min="5" max="5" width="10.5703125" style="2" customWidth="1"/>
    <col min="6" max="6" width="45.5703125" style="2" customWidth="1"/>
    <col min="7" max="7" width="9.28515625" style="2"/>
    <col min="8" max="8" width="11.28515625" style="2" customWidth="1"/>
    <col min="9" max="9" width="11.42578125" style="2" bestFit="1" customWidth="1"/>
    <col min="10" max="11" width="9.28515625" style="2"/>
    <col min="12" max="12" width="10.28515625" style="2" bestFit="1" customWidth="1"/>
    <col min="13" max="16384" width="9.28515625" style="2"/>
  </cols>
  <sheetData>
    <row r="2" spans="2:3">
      <c r="C2" s="2"/>
    </row>
    <row r="3" spans="2:3">
      <c r="C3" s="2"/>
    </row>
    <row r="4" spans="2:3">
      <c r="C4" s="2"/>
    </row>
    <row r="5" spans="2:3" ht="13.9" thickBot="1"/>
    <row r="6" spans="2:3">
      <c r="B6" s="121" t="s">
        <v>0</v>
      </c>
      <c r="C6" s="119">
        <f>+TVFilm!D47+VARAgids!D49</f>
        <v>0</v>
      </c>
    </row>
    <row r="7" spans="2:3" ht="13.9" thickBot="1">
      <c r="B7" s="122"/>
      <c r="C7" s="120"/>
    </row>
  </sheetData>
  <sheetProtection algorithmName="SHA-512" hashValue="W1hQNY4/c4XP/cc5tkTK/6mHFVI1nrCSztzkW7AOwNN4ELCO+dWmvzo3oRFOMBH62A5FI85qWvvvnRQJS5SXxg==" saltValue="G3mh4n8+hFiXnVhgQ7CO6Q==" spinCount="100000" sheet="1" objects="1" scenarios="1"/>
  <mergeCells count="2">
    <mergeCell ref="C6:C7"/>
    <mergeCell ref="B6:B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8780-7D6E-41BB-A727-1674CE3FFEFC}">
  <sheetPr>
    <pageSetUpPr fitToPage="1"/>
  </sheetPr>
  <dimension ref="A1:I48"/>
  <sheetViews>
    <sheetView zoomScale="115" zoomScaleNormal="115" workbookViewId="0">
      <pane ySplit="6" topLeftCell="A10" activePane="bottomLeft" state="frozen"/>
      <selection pane="bottomLeft" activeCell="G32" sqref="G32"/>
      <selection activeCell="B6" sqref="B6:B7"/>
    </sheetView>
  </sheetViews>
  <sheetFormatPr defaultColWidth="9.28515625" defaultRowHeight="13.15"/>
  <cols>
    <col min="1" max="1" width="11.42578125" style="1" bestFit="1" customWidth="1"/>
    <col min="2" max="2" width="55.7109375" style="2" customWidth="1"/>
    <col min="3" max="3" width="17.7109375" style="2" customWidth="1"/>
    <col min="4" max="4" width="17.7109375" style="21" customWidth="1"/>
    <col min="5" max="6" width="17.7109375" style="2" customWidth="1"/>
    <col min="7" max="7" width="45.5703125" style="2" customWidth="1"/>
    <col min="8" max="8" width="9.28515625" style="2"/>
    <col min="9" max="9" width="11.28515625" style="2" customWidth="1"/>
    <col min="10" max="10" width="11.42578125" style="2" bestFit="1" customWidth="1"/>
    <col min="11" max="12" width="9.28515625" style="2"/>
    <col min="13" max="13" width="10.28515625" style="2" bestFit="1" customWidth="1"/>
    <col min="14" max="16384" width="9.28515625" style="2"/>
  </cols>
  <sheetData>
    <row r="1" spans="1:9" ht="24.6" thickBot="1">
      <c r="A1" s="28"/>
      <c r="B1" s="29" t="s">
        <v>1</v>
      </c>
      <c r="C1" s="30"/>
      <c r="D1" s="123" t="s">
        <v>2</v>
      </c>
      <c r="E1" s="123"/>
      <c r="F1" s="123"/>
    </row>
    <row r="2" spans="1:9">
      <c r="A2" s="43"/>
      <c r="B2" s="48"/>
      <c r="C2" s="31" t="s">
        <v>3</v>
      </c>
      <c r="D2" s="32" t="s">
        <v>4</v>
      </c>
      <c r="E2" s="31"/>
      <c r="F2" s="33"/>
      <c r="G2" s="3"/>
    </row>
    <row r="3" spans="1:9">
      <c r="A3" s="44"/>
      <c r="B3" s="73"/>
      <c r="C3" s="34"/>
      <c r="D3" s="124">
        <f>SUM(F3:F5)</f>
        <v>69000</v>
      </c>
      <c r="E3" s="35" t="s">
        <v>5</v>
      </c>
      <c r="F3" s="36">
        <v>29000</v>
      </c>
      <c r="G3" s="3"/>
    </row>
    <row r="4" spans="1:9">
      <c r="A4" s="45"/>
      <c r="B4" s="37"/>
      <c r="C4" s="74" t="s">
        <v>6</v>
      </c>
      <c r="D4" s="125"/>
      <c r="E4" s="35" t="s">
        <v>7</v>
      </c>
      <c r="F4" s="36">
        <v>39000</v>
      </c>
      <c r="G4" s="3"/>
    </row>
    <row r="5" spans="1:9">
      <c r="A5" s="45"/>
      <c r="B5" s="37"/>
      <c r="C5" s="37"/>
      <c r="D5" s="126"/>
      <c r="E5" s="35" t="s">
        <v>8</v>
      </c>
      <c r="F5" s="36">
        <v>1000</v>
      </c>
    </row>
    <row r="6" spans="1:9" ht="13.9" thickBot="1">
      <c r="A6" s="46"/>
      <c r="B6" s="38"/>
      <c r="C6" s="39"/>
      <c r="D6" s="40"/>
      <c r="E6" s="41"/>
      <c r="F6" s="42"/>
      <c r="G6" s="3"/>
      <c r="H6" s="3"/>
      <c r="I6" s="3"/>
    </row>
    <row r="7" spans="1:9">
      <c r="A7" s="4"/>
      <c r="B7" s="86" t="s">
        <v>9</v>
      </c>
      <c r="C7" s="50"/>
      <c r="D7" s="18"/>
      <c r="F7" s="83"/>
    </row>
    <row r="8" spans="1:9">
      <c r="A8" s="49"/>
      <c r="B8" s="91" t="s">
        <v>10</v>
      </c>
      <c r="C8" s="55"/>
      <c r="D8" s="56"/>
      <c r="E8" s="55" t="s">
        <v>11</v>
      </c>
      <c r="F8" s="84" t="s">
        <v>12</v>
      </c>
      <c r="G8" s="3"/>
      <c r="H8" s="14"/>
    </row>
    <row r="9" spans="1:9">
      <c r="A9" s="5" t="s">
        <v>13</v>
      </c>
      <c r="B9" s="47"/>
      <c r="C9" s="51"/>
      <c r="D9" s="52"/>
      <c r="E9" s="53"/>
      <c r="F9" s="54"/>
      <c r="G9" s="3"/>
      <c r="H9" s="14"/>
    </row>
    <row r="10" spans="1:9">
      <c r="A10" s="23">
        <v>26</v>
      </c>
      <c r="B10" s="63" t="s">
        <v>14</v>
      </c>
      <c r="C10" s="51"/>
      <c r="D10" s="94">
        <f>A10*(E10+($D$3/1000*F10))</f>
        <v>0</v>
      </c>
      <c r="E10" s="107">
        <v>0</v>
      </c>
      <c r="F10" s="105">
        <v>0</v>
      </c>
      <c r="G10" s="14"/>
      <c r="H10" s="15"/>
    </row>
    <row r="11" spans="1:9">
      <c r="A11" s="23">
        <v>0</v>
      </c>
      <c r="B11" s="63" t="s">
        <v>15</v>
      </c>
      <c r="C11" s="51"/>
      <c r="D11" s="94">
        <f>A11*(E11+($D$3/1000*F11))</f>
        <v>0</v>
      </c>
      <c r="E11" s="107">
        <v>0</v>
      </c>
      <c r="F11" s="102">
        <v>0</v>
      </c>
    </row>
    <row r="12" spans="1:9">
      <c r="A12" s="23">
        <v>0</v>
      </c>
      <c r="B12" s="64" t="s">
        <v>16</v>
      </c>
      <c r="C12" s="51"/>
      <c r="D12" s="94">
        <f>A12*E12</f>
        <v>0</v>
      </c>
      <c r="E12" s="107">
        <v>0</v>
      </c>
      <c r="F12" s="112"/>
    </row>
    <row r="13" spans="1:9">
      <c r="A13" s="24">
        <v>0</v>
      </c>
      <c r="B13" s="65" t="s">
        <v>17</v>
      </c>
      <c r="C13" s="51"/>
      <c r="D13" s="99">
        <f>A13*E13</f>
        <v>0</v>
      </c>
      <c r="E13" s="114">
        <v>0</v>
      </c>
      <c r="F13" s="113"/>
    </row>
    <row r="14" spans="1:9">
      <c r="A14" s="49"/>
      <c r="B14" s="72" t="s">
        <v>18</v>
      </c>
      <c r="C14" s="55"/>
      <c r="D14" s="56"/>
      <c r="E14" s="55" t="s">
        <v>11</v>
      </c>
      <c r="F14" s="84" t="s">
        <v>12</v>
      </c>
    </row>
    <row r="15" spans="1:9">
      <c r="A15" s="23">
        <v>26</v>
      </c>
      <c r="B15" s="66" t="s">
        <v>19</v>
      </c>
      <c r="C15" s="88"/>
      <c r="D15" s="93">
        <f>A15*(E15+($D$3/1000*F15))</f>
        <v>0</v>
      </c>
      <c r="E15" s="106">
        <v>0</v>
      </c>
      <c r="F15" s="101">
        <v>0</v>
      </c>
    </row>
    <row r="16" spans="1:9">
      <c r="A16" s="23">
        <v>0</v>
      </c>
      <c r="B16" s="63" t="s">
        <v>20</v>
      </c>
      <c r="C16" s="6"/>
      <c r="D16" s="94">
        <f>A16*E16</f>
        <v>0</v>
      </c>
      <c r="E16" s="107">
        <v>0</v>
      </c>
      <c r="F16" s="112"/>
    </row>
    <row r="17" spans="1:6">
      <c r="A17" s="23">
        <v>26</v>
      </c>
      <c r="B17" s="63" t="s">
        <v>16</v>
      </c>
      <c r="C17" s="6"/>
      <c r="D17" s="94">
        <f>A17*E17</f>
        <v>0</v>
      </c>
      <c r="E17" s="107">
        <v>0</v>
      </c>
      <c r="F17" s="112"/>
    </row>
    <row r="18" spans="1:6">
      <c r="A18" s="23">
        <v>0</v>
      </c>
      <c r="B18" s="65" t="s">
        <v>17</v>
      </c>
      <c r="C18" s="17"/>
      <c r="D18" s="99">
        <f>A18*E18</f>
        <v>0</v>
      </c>
      <c r="E18" s="111">
        <v>0</v>
      </c>
      <c r="F18" s="113"/>
    </row>
    <row r="19" spans="1:6">
      <c r="A19" s="49"/>
      <c r="B19" s="72" t="s">
        <v>21</v>
      </c>
      <c r="C19" s="55" t="s">
        <v>22</v>
      </c>
      <c r="D19" s="56"/>
      <c r="E19" s="55" t="s">
        <v>11</v>
      </c>
      <c r="F19" s="84" t="s">
        <v>12</v>
      </c>
    </row>
    <row r="20" spans="1:6">
      <c r="A20" s="23">
        <v>9</v>
      </c>
      <c r="B20" s="66" t="s">
        <v>23</v>
      </c>
      <c r="C20" s="75">
        <f>F3</f>
        <v>29000</v>
      </c>
      <c r="D20" s="93">
        <f>A20*(E20+($C$20/1000*F20))</f>
        <v>0</v>
      </c>
      <c r="E20" s="106">
        <v>0</v>
      </c>
      <c r="F20" s="101">
        <v>0</v>
      </c>
    </row>
    <row r="21" spans="1:6">
      <c r="A21" s="23">
        <v>2</v>
      </c>
      <c r="B21" s="63" t="s">
        <v>24</v>
      </c>
      <c r="C21" s="76">
        <f>F3</f>
        <v>29000</v>
      </c>
      <c r="D21" s="94">
        <f>A21*(E21+($C$21/1000*F21))</f>
        <v>0</v>
      </c>
      <c r="E21" s="107">
        <v>0</v>
      </c>
      <c r="F21" s="102">
        <v>0</v>
      </c>
    </row>
    <row r="22" spans="1:6">
      <c r="A22" s="23">
        <v>3</v>
      </c>
      <c r="B22" s="63" t="s">
        <v>25</v>
      </c>
      <c r="C22" s="76">
        <f>F3</f>
        <v>29000</v>
      </c>
      <c r="D22" s="94">
        <f>A22*(E22+($C$22/1000*F22))</f>
        <v>0</v>
      </c>
      <c r="E22" s="107">
        <v>0</v>
      </c>
      <c r="F22" s="102">
        <v>0</v>
      </c>
    </row>
    <row r="23" spans="1:6">
      <c r="A23" s="23">
        <v>26</v>
      </c>
      <c r="B23" s="63" t="s">
        <v>26</v>
      </c>
      <c r="C23" s="76">
        <f>F4</f>
        <v>39000</v>
      </c>
      <c r="D23" s="94">
        <f>A23*(E23+(C$23/1000*F23))</f>
        <v>0</v>
      </c>
      <c r="E23" s="107">
        <v>0</v>
      </c>
      <c r="F23" s="102">
        <v>0</v>
      </c>
    </row>
    <row r="24" spans="1:6">
      <c r="A24" s="16"/>
      <c r="B24" s="71" t="s">
        <v>5</v>
      </c>
      <c r="C24" s="7"/>
      <c r="D24" s="98"/>
      <c r="E24" s="109"/>
      <c r="F24" s="110"/>
    </row>
    <row r="25" spans="1:6">
      <c r="A25" s="25">
        <v>26</v>
      </c>
      <c r="B25" s="67" t="s">
        <v>27</v>
      </c>
      <c r="C25" s="77">
        <f>F3</f>
        <v>29000</v>
      </c>
      <c r="D25" s="99">
        <f>A25*(E25+(C25/1000*F25))</f>
        <v>0</v>
      </c>
      <c r="E25" s="111">
        <v>0</v>
      </c>
      <c r="F25" s="103">
        <v>0</v>
      </c>
    </row>
    <row r="26" spans="1:6">
      <c r="A26" s="25">
        <v>19</v>
      </c>
      <c r="B26" s="67" t="s">
        <v>28</v>
      </c>
      <c r="C26" s="77">
        <f>F3</f>
        <v>29000</v>
      </c>
      <c r="D26" s="99">
        <f>A26*(E26+(C26/1000*F26))</f>
        <v>0</v>
      </c>
      <c r="E26" s="111">
        <v>0</v>
      </c>
      <c r="F26" s="103">
        <v>0</v>
      </c>
    </row>
    <row r="27" spans="1:6">
      <c r="A27" s="25">
        <v>26</v>
      </c>
      <c r="B27" s="67" t="s">
        <v>29</v>
      </c>
      <c r="C27" s="77">
        <f>F3</f>
        <v>29000</v>
      </c>
      <c r="D27" s="99">
        <f>A27*(E27+(C27/1000*F27))</f>
        <v>0</v>
      </c>
      <c r="E27" s="111">
        <v>0</v>
      </c>
      <c r="F27" s="103">
        <v>0</v>
      </c>
    </row>
    <row r="28" spans="1:6" ht="13.9" thickBot="1">
      <c r="A28" s="26">
        <v>0</v>
      </c>
      <c r="B28" s="68" t="s">
        <v>30</v>
      </c>
      <c r="C28" s="78">
        <f>F3</f>
        <v>29000</v>
      </c>
      <c r="D28" s="95">
        <f>A28*(E28+(C28/1000*F28))</f>
        <v>0</v>
      </c>
      <c r="E28" s="108">
        <v>0</v>
      </c>
      <c r="F28" s="104">
        <v>0</v>
      </c>
    </row>
    <row r="29" spans="1:6" ht="7.5" customHeight="1" thickBot="1">
      <c r="D29" s="115"/>
      <c r="E29" s="100"/>
      <c r="F29" s="100"/>
    </row>
    <row r="30" spans="1:6">
      <c r="A30" s="9"/>
      <c r="B30" s="85" t="s">
        <v>31</v>
      </c>
      <c r="C30" s="13"/>
      <c r="D30" s="18"/>
      <c r="E30" s="55" t="s">
        <v>32</v>
      </c>
      <c r="F30" s="84">
        <v>1000</v>
      </c>
    </row>
    <row r="31" spans="1:6" ht="12.75" customHeight="1">
      <c r="A31" s="5" t="s">
        <v>13</v>
      </c>
      <c r="B31" s="72" t="s">
        <v>10</v>
      </c>
      <c r="C31" s="55" t="s">
        <v>33</v>
      </c>
      <c r="D31" s="56"/>
      <c r="E31" s="127" t="s">
        <v>34</v>
      </c>
      <c r="F31" s="128"/>
    </row>
    <row r="32" spans="1:6">
      <c r="A32" s="23">
        <f t="shared" ref="A32:A33" si="0">A10</f>
        <v>26</v>
      </c>
      <c r="B32" s="63" t="s">
        <v>14</v>
      </c>
      <c r="C32" s="57" t="s">
        <v>35</v>
      </c>
      <c r="D32" s="19">
        <f>A32*(E32+($D$3/1000*F32))</f>
        <v>0</v>
      </c>
      <c r="E32" s="79">
        <v>0</v>
      </c>
      <c r="F32" s="80">
        <v>0</v>
      </c>
    </row>
    <row r="33" spans="1:7">
      <c r="A33" s="23">
        <f t="shared" si="0"/>
        <v>0</v>
      </c>
      <c r="B33" s="63" t="s">
        <v>15</v>
      </c>
      <c r="C33" s="57" t="s">
        <v>35</v>
      </c>
      <c r="D33" s="19">
        <f>A33*(E33+($D$3/1000*F33))</f>
        <v>0</v>
      </c>
      <c r="E33" s="79">
        <v>0</v>
      </c>
      <c r="F33" s="80">
        <v>0</v>
      </c>
    </row>
    <row r="34" spans="1:7" ht="14.45">
      <c r="A34" s="5"/>
      <c r="B34" s="72" t="s">
        <v>18</v>
      </c>
      <c r="C34" s="55" t="s">
        <v>33</v>
      </c>
      <c r="D34" s="56"/>
      <c r="E34" s="127" t="s">
        <v>36</v>
      </c>
      <c r="F34" s="129"/>
    </row>
    <row r="35" spans="1:7" ht="13.9" thickBot="1">
      <c r="A35" s="26">
        <v>26</v>
      </c>
      <c r="B35" s="68" t="str">
        <f>B15</f>
        <v>4 pag. - 100g</v>
      </c>
      <c r="C35" s="92" t="s">
        <v>35</v>
      </c>
      <c r="D35" s="20">
        <f>A35*(E35+($D$3/1000*F35))</f>
        <v>0</v>
      </c>
      <c r="E35" s="81">
        <v>0</v>
      </c>
      <c r="F35" s="82">
        <v>0</v>
      </c>
    </row>
    <row r="36" spans="1:7" ht="7.5" customHeight="1" thickBot="1">
      <c r="A36" s="8"/>
      <c r="D36" s="22"/>
    </row>
    <row r="37" spans="1:7">
      <c r="A37" s="9"/>
      <c r="B37" s="87" t="s">
        <v>37</v>
      </c>
      <c r="C37" s="55"/>
      <c r="D37" s="56"/>
      <c r="E37" s="55" t="s">
        <v>38</v>
      </c>
      <c r="F37" s="84">
        <v>1000</v>
      </c>
    </row>
    <row r="38" spans="1:7">
      <c r="A38" s="5"/>
      <c r="B38" s="63" t="str">
        <f>E31</f>
        <v>Holmen XLNT Classic 49 gram</v>
      </c>
      <c r="C38" s="6"/>
      <c r="D38" s="96">
        <f>(E38/1000)*F38</f>
        <v>0</v>
      </c>
      <c r="E38" s="117">
        <f>SUM(D32:D33)</f>
        <v>0</v>
      </c>
      <c r="F38" s="89">
        <v>790</v>
      </c>
    </row>
    <row r="39" spans="1:7" ht="13.9" thickBot="1">
      <c r="A39" s="10"/>
      <c r="B39" s="69" t="s">
        <v>39</v>
      </c>
      <c r="C39" s="11"/>
      <c r="D39" s="97">
        <f>(E39/1000)*F39</f>
        <v>0</v>
      </c>
      <c r="E39" s="118">
        <f>SUM(D35:D35)</f>
        <v>0</v>
      </c>
      <c r="F39" s="90">
        <v>1200</v>
      </c>
      <c r="G39" s="12"/>
    </row>
    <row r="40" spans="1:7" ht="7.5" customHeight="1">
      <c r="A40" s="8"/>
      <c r="D40" s="22"/>
      <c r="G40" s="12"/>
    </row>
    <row r="41" spans="1:7" ht="13.15" customHeight="1">
      <c r="A41" s="5" t="s">
        <v>13</v>
      </c>
      <c r="B41" s="87" t="s">
        <v>40</v>
      </c>
      <c r="C41" s="55"/>
      <c r="D41" s="56"/>
      <c r="E41" s="55" t="s">
        <v>41</v>
      </c>
      <c r="F41" s="84"/>
      <c r="G41" s="12"/>
    </row>
    <row r="42" spans="1:7" ht="13.15" customHeight="1">
      <c r="A42" s="60">
        <v>26</v>
      </c>
      <c r="B42" s="66" t="s">
        <v>42</v>
      </c>
      <c r="C42" s="61"/>
      <c r="D42" s="93">
        <f>A42*E42</f>
        <v>0</v>
      </c>
      <c r="E42" s="106">
        <v>0</v>
      </c>
      <c r="F42" s="62"/>
      <c r="G42" s="12"/>
    </row>
    <row r="43" spans="1:7" ht="13.15" customHeight="1">
      <c r="A43" s="23">
        <v>26</v>
      </c>
      <c r="B43" s="66" t="s">
        <v>43</v>
      </c>
      <c r="C43" s="6"/>
      <c r="D43" s="94">
        <f>A43*E43</f>
        <v>0</v>
      </c>
      <c r="E43" s="107">
        <v>0</v>
      </c>
      <c r="F43" s="27"/>
      <c r="G43" s="12"/>
    </row>
    <row r="44" spans="1:7" ht="13.15" customHeight="1" thickBot="1">
      <c r="A44" s="26">
        <v>26</v>
      </c>
      <c r="B44" s="70" t="s">
        <v>44</v>
      </c>
      <c r="C44" s="58"/>
      <c r="D44" s="95">
        <f>A44*E44</f>
        <v>0</v>
      </c>
      <c r="E44" s="108">
        <v>0</v>
      </c>
      <c r="F44" s="59"/>
      <c r="G44" s="12"/>
    </row>
    <row r="45" spans="1:7">
      <c r="A45" s="8"/>
      <c r="B45" s="116" t="s">
        <v>45</v>
      </c>
      <c r="D45" s="22"/>
    </row>
    <row r="46" spans="1:7" ht="13.9" thickBot="1"/>
    <row r="47" spans="1:7">
      <c r="C47" s="121" t="s">
        <v>0</v>
      </c>
      <c r="D47" s="119">
        <f>SUM(D10:D44)-D32-D33-D35</f>
        <v>0</v>
      </c>
    </row>
    <row r="48" spans="1:7" ht="13.9" thickBot="1">
      <c r="C48" s="122"/>
      <c r="D48" s="120"/>
    </row>
  </sheetData>
  <sheetProtection algorithmName="SHA-512" hashValue="knOUGWgYGhNGKcGPg1+tNbFCTaez4v0WHIcrsqgbF9K8QQ5s8MQLRHZzTjk+uoqJurSEQ9U1PjPEAi7Bj2UW8w==" saltValue="seo2NSM7SKC6rbc4eyMX9A==" spinCount="100000" sheet="1" objects="1" scenarios="1"/>
  <mergeCells count="6">
    <mergeCell ref="C47:C48"/>
    <mergeCell ref="D1:F1"/>
    <mergeCell ref="D3:D5"/>
    <mergeCell ref="E31:F31"/>
    <mergeCell ref="E34:F34"/>
    <mergeCell ref="D47:D48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BFCD-8B7A-46C3-B1C4-F9EF357F7C86}">
  <sheetPr>
    <pageSetUpPr fitToPage="1"/>
  </sheetPr>
  <dimension ref="A1:I50"/>
  <sheetViews>
    <sheetView tabSelected="1" zoomScale="115" zoomScaleNormal="115" workbookViewId="0">
      <pane ySplit="6" topLeftCell="A22" activePane="bottomLeft" state="frozen"/>
      <selection pane="bottomLeft" activeCell="G36" sqref="G36"/>
      <selection activeCell="B48" sqref="B48"/>
    </sheetView>
  </sheetViews>
  <sheetFormatPr defaultColWidth="9.28515625" defaultRowHeight="13.15"/>
  <cols>
    <col min="1" max="1" width="11.42578125" style="1" bestFit="1" customWidth="1"/>
    <col min="2" max="2" width="55.7109375" style="2" customWidth="1"/>
    <col min="3" max="3" width="17.7109375" style="2" customWidth="1"/>
    <col min="4" max="4" width="17.7109375" style="21" customWidth="1"/>
    <col min="5" max="6" width="17.7109375" style="2" customWidth="1"/>
    <col min="7" max="7" width="45.5703125" style="2" customWidth="1"/>
    <col min="8" max="8" width="9.28515625" style="2"/>
    <col min="9" max="9" width="11.28515625" style="2" customWidth="1"/>
    <col min="10" max="10" width="11.42578125" style="2" bestFit="1" customWidth="1"/>
    <col min="11" max="12" width="9.28515625" style="2"/>
    <col min="13" max="13" width="10.28515625" style="2" bestFit="1" customWidth="1"/>
    <col min="14" max="16384" width="9.28515625" style="2"/>
  </cols>
  <sheetData>
    <row r="1" spans="1:9" ht="24.6" thickBot="1">
      <c r="A1" s="28"/>
      <c r="B1" s="29" t="s">
        <v>46</v>
      </c>
      <c r="C1" s="30"/>
      <c r="D1" s="123" t="s">
        <v>2</v>
      </c>
      <c r="E1" s="123"/>
      <c r="F1" s="123"/>
    </row>
    <row r="2" spans="1:9">
      <c r="A2" s="43"/>
      <c r="B2" s="48"/>
      <c r="C2" s="31" t="s">
        <v>3</v>
      </c>
      <c r="D2" s="32" t="s">
        <v>47</v>
      </c>
      <c r="E2" s="31"/>
      <c r="F2" s="33"/>
      <c r="G2" s="3"/>
    </row>
    <row r="3" spans="1:9">
      <c r="A3" s="44"/>
      <c r="B3" s="73"/>
      <c r="C3" s="34"/>
      <c r="D3" s="124">
        <f>SUM(F3:F5)</f>
        <v>84000</v>
      </c>
      <c r="E3" s="35" t="s">
        <v>5</v>
      </c>
      <c r="F3" s="36">
        <v>72500</v>
      </c>
      <c r="G3" s="3"/>
    </row>
    <row r="4" spans="1:9">
      <c r="A4" s="45"/>
      <c r="B4" s="37"/>
      <c r="C4" s="74" t="s">
        <v>6</v>
      </c>
      <c r="D4" s="125"/>
      <c r="E4" s="35" t="s">
        <v>7</v>
      </c>
      <c r="F4" s="36">
        <v>10000</v>
      </c>
      <c r="G4" s="3"/>
    </row>
    <row r="5" spans="1:9">
      <c r="A5" s="45"/>
      <c r="B5" s="37"/>
      <c r="C5" s="37"/>
      <c r="D5" s="126"/>
      <c r="E5" s="35" t="s">
        <v>8</v>
      </c>
      <c r="F5" s="36">
        <v>1500</v>
      </c>
    </row>
    <row r="6" spans="1:9" ht="13.9" thickBot="1">
      <c r="A6" s="46"/>
      <c r="B6" s="38"/>
      <c r="C6" s="39"/>
      <c r="D6" s="40"/>
      <c r="E6" s="41"/>
      <c r="F6" s="42"/>
      <c r="G6" s="3"/>
      <c r="H6" s="3"/>
      <c r="I6" s="3"/>
    </row>
    <row r="7" spans="1:9">
      <c r="A7" s="4"/>
      <c r="B7" s="86" t="s">
        <v>9</v>
      </c>
      <c r="C7" s="50"/>
      <c r="D7" s="18"/>
      <c r="F7" s="83"/>
    </row>
    <row r="8" spans="1:9">
      <c r="A8" s="49"/>
      <c r="B8" s="91" t="s">
        <v>10</v>
      </c>
      <c r="C8" s="55"/>
      <c r="D8" s="56"/>
      <c r="E8" s="55" t="s">
        <v>11</v>
      </c>
      <c r="F8" s="84" t="s">
        <v>12</v>
      </c>
      <c r="G8" s="3"/>
      <c r="H8" s="14"/>
    </row>
    <row r="9" spans="1:9">
      <c r="A9" s="5" t="s">
        <v>13</v>
      </c>
      <c r="B9" s="47"/>
      <c r="C9" s="51"/>
      <c r="D9" s="52"/>
      <c r="E9" s="53"/>
      <c r="F9" s="54"/>
      <c r="G9" s="3"/>
      <c r="H9" s="14"/>
    </row>
    <row r="10" spans="1:9">
      <c r="A10" s="23">
        <v>40</v>
      </c>
      <c r="B10" s="63" t="s">
        <v>48</v>
      </c>
      <c r="C10" s="51"/>
      <c r="D10" s="94">
        <f>A10*(E10+($D$3/1000*F10))</f>
        <v>0</v>
      </c>
      <c r="E10" s="107">
        <v>0</v>
      </c>
      <c r="F10" s="105">
        <v>0</v>
      </c>
      <c r="G10" s="14"/>
      <c r="H10" s="15"/>
    </row>
    <row r="11" spans="1:9">
      <c r="A11" s="23">
        <v>5</v>
      </c>
      <c r="B11" s="63" t="s">
        <v>49</v>
      </c>
      <c r="C11" s="51"/>
      <c r="D11" s="94">
        <f>A11*(E11+($D$3/1000*F11))</f>
        <v>0</v>
      </c>
      <c r="E11" s="107">
        <v>0</v>
      </c>
      <c r="F11" s="102">
        <v>0</v>
      </c>
    </row>
    <row r="12" spans="1:9">
      <c r="A12" s="23">
        <v>1</v>
      </c>
      <c r="B12" s="63" t="s">
        <v>50</v>
      </c>
      <c r="C12" s="51"/>
      <c r="D12" s="94">
        <f>A12*(E12+($D$3/1000*F12))</f>
        <v>0</v>
      </c>
      <c r="E12" s="107">
        <v>0</v>
      </c>
      <c r="F12" s="102">
        <v>0</v>
      </c>
    </row>
    <row r="13" spans="1:9">
      <c r="A13" s="23">
        <v>0</v>
      </c>
      <c r="B13" s="64" t="s">
        <v>16</v>
      </c>
      <c r="C13" s="51"/>
      <c r="D13" s="94">
        <f>A13*E13</f>
        <v>0</v>
      </c>
      <c r="E13" s="107">
        <v>0</v>
      </c>
      <c r="F13" s="112"/>
    </row>
    <row r="14" spans="1:9">
      <c r="A14" s="24">
        <v>0</v>
      </c>
      <c r="B14" s="65" t="s">
        <v>17</v>
      </c>
      <c r="C14" s="51"/>
      <c r="D14" s="99">
        <f>A14*E14</f>
        <v>0</v>
      </c>
      <c r="E14" s="114">
        <v>0</v>
      </c>
      <c r="F14" s="113"/>
    </row>
    <row r="15" spans="1:9">
      <c r="A15" s="49"/>
      <c r="B15" s="72" t="s">
        <v>18</v>
      </c>
      <c r="C15" s="55"/>
      <c r="D15" s="56"/>
      <c r="E15" s="55" t="s">
        <v>11</v>
      </c>
      <c r="F15" s="84" t="s">
        <v>12</v>
      </c>
    </row>
    <row r="16" spans="1:9">
      <c r="A16" s="23">
        <v>46</v>
      </c>
      <c r="B16" s="66" t="s">
        <v>51</v>
      </c>
      <c r="C16" s="88"/>
      <c r="D16" s="93">
        <f>A16*(E16+($D$3/1000*F16))</f>
        <v>0</v>
      </c>
      <c r="E16" s="106">
        <v>0</v>
      </c>
      <c r="F16" s="101">
        <v>0</v>
      </c>
    </row>
    <row r="17" spans="1:6">
      <c r="A17" s="23">
        <v>0</v>
      </c>
      <c r="B17" s="63" t="s">
        <v>20</v>
      </c>
      <c r="C17" s="6"/>
      <c r="D17" s="94">
        <f>A17*E17</f>
        <v>0</v>
      </c>
      <c r="E17" s="107">
        <v>0</v>
      </c>
      <c r="F17" s="112"/>
    </row>
    <row r="18" spans="1:6">
      <c r="A18" s="23">
        <v>46</v>
      </c>
      <c r="B18" s="63" t="s">
        <v>16</v>
      </c>
      <c r="C18" s="6"/>
      <c r="D18" s="94">
        <f>A18*E18</f>
        <v>0</v>
      </c>
      <c r="E18" s="107">
        <v>0</v>
      </c>
      <c r="F18" s="112"/>
    </row>
    <row r="19" spans="1:6">
      <c r="A19" s="23">
        <v>0</v>
      </c>
      <c r="B19" s="65" t="s">
        <v>17</v>
      </c>
      <c r="C19" s="17"/>
      <c r="D19" s="99">
        <f>A19*E19</f>
        <v>0</v>
      </c>
      <c r="E19" s="111">
        <v>0</v>
      </c>
      <c r="F19" s="113"/>
    </row>
    <row r="20" spans="1:6">
      <c r="A20" s="49"/>
      <c r="B20" s="72" t="s">
        <v>21</v>
      </c>
      <c r="C20" s="55" t="s">
        <v>22</v>
      </c>
      <c r="D20" s="56"/>
      <c r="E20" s="55" t="s">
        <v>11</v>
      </c>
      <c r="F20" s="84" t="s">
        <v>12</v>
      </c>
    </row>
    <row r="21" spans="1:6">
      <c r="A21" s="23">
        <v>8</v>
      </c>
      <c r="B21" s="66" t="s">
        <v>23</v>
      </c>
      <c r="C21" s="75">
        <f>F3</f>
        <v>72500</v>
      </c>
      <c r="D21" s="93">
        <f>A21*(E21+($C$21/1000*F21))</f>
        <v>0</v>
      </c>
      <c r="E21" s="106">
        <v>0</v>
      </c>
      <c r="F21" s="101">
        <v>0</v>
      </c>
    </row>
    <row r="22" spans="1:6">
      <c r="A22" s="23">
        <v>0</v>
      </c>
      <c r="B22" s="63" t="s">
        <v>24</v>
      </c>
      <c r="C22" s="76">
        <f>F3</f>
        <v>72500</v>
      </c>
      <c r="D22" s="94">
        <f>A22*(E22+($C$22/1000*F22))</f>
        <v>0</v>
      </c>
      <c r="E22" s="107">
        <v>0</v>
      </c>
      <c r="F22" s="102">
        <v>0</v>
      </c>
    </row>
    <row r="23" spans="1:6">
      <c r="A23" s="23">
        <v>1</v>
      </c>
      <c r="B23" s="63" t="s">
        <v>25</v>
      </c>
      <c r="C23" s="76">
        <f>F3</f>
        <v>72500</v>
      </c>
      <c r="D23" s="94">
        <f>A23*(E23+($C$23/1000*F23))</f>
        <v>0</v>
      </c>
      <c r="E23" s="107">
        <v>0</v>
      </c>
      <c r="F23" s="102">
        <v>0</v>
      </c>
    </row>
    <row r="24" spans="1:6">
      <c r="A24" s="23">
        <v>0</v>
      </c>
      <c r="B24" s="63" t="s">
        <v>26</v>
      </c>
      <c r="C24" s="76">
        <f>F4</f>
        <v>10000</v>
      </c>
      <c r="D24" s="94">
        <f>A24*(E24+(C$24/1000*F24))</f>
        <v>0</v>
      </c>
      <c r="E24" s="107">
        <v>0</v>
      </c>
      <c r="F24" s="102">
        <v>0</v>
      </c>
    </row>
    <row r="25" spans="1:6">
      <c r="A25" s="16"/>
      <c r="B25" s="71" t="s">
        <v>5</v>
      </c>
      <c r="C25" s="7"/>
      <c r="D25" s="98"/>
      <c r="E25" s="109"/>
      <c r="F25" s="110"/>
    </row>
    <row r="26" spans="1:6">
      <c r="A26" s="25">
        <v>36</v>
      </c>
      <c r="B26" s="67" t="s">
        <v>27</v>
      </c>
      <c r="C26" s="77">
        <f>F3</f>
        <v>72500</v>
      </c>
      <c r="D26" s="99">
        <f>A26*(E26+(C26/1000*F26))</f>
        <v>0</v>
      </c>
      <c r="E26" s="111">
        <v>0</v>
      </c>
      <c r="F26" s="103">
        <v>0</v>
      </c>
    </row>
    <row r="27" spans="1:6">
      <c r="A27" s="25">
        <v>10</v>
      </c>
      <c r="B27" s="67" t="s">
        <v>52</v>
      </c>
      <c r="C27" s="77">
        <f>F3</f>
        <v>72500</v>
      </c>
      <c r="D27" s="99">
        <f>A27*(E27+(C27/1000*F27))</f>
        <v>0</v>
      </c>
      <c r="E27" s="111">
        <v>0</v>
      </c>
      <c r="F27" s="103">
        <v>0</v>
      </c>
    </row>
    <row r="28" spans="1:6">
      <c r="A28" s="25">
        <v>20</v>
      </c>
      <c r="B28" s="67" t="s">
        <v>53</v>
      </c>
      <c r="C28" s="77">
        <f>F3</f>
        <v>72500</v>
      </c>
      <c r="D28" s="99">
        <f>A28*(E28+(C28/1000*F28))</f>
        <v>0</v>
      </c>
      <c r="E28" s="111">
        <v>0</v>
      </c>
      <c r="F28" s="103">
        <v>0</v>
      </c>
    </row>
    <row r="29" spans="1:6" ht="13.9" thickBot="1">
      <c r="A29" s="26">
        <v>0</v>
      </c>
      <c r="B29" s="68" t="s">
        <v>54</v>
      </c>
      <c r="C29" s="78">
        <f>F3</f>
        <v>72500</v>
      </c>
      <c r="D29" s="95">
        <f>A29*(E29+(C29/1000*F29))</f>
        <v>0</v>
      </c>
      <c r="E29" s="108">
        <v>0</v>
      </c>
      <c r="F29" s="104">
        <v>0</v>
      </c>
    </row>
    <row r="30" spans="1:6" ht="7.5" customHeight="1" thickBot="1"/>
    <row r="31" spans="1:6">
      <c r="A31" s="9"/>
      <c r="B31" s="85" t="s">
        <v>31</v>
      </c>
      <c r="C31" s="13"/>
      <c r="D31" s="18"/>
      <c r="E31" s="55" t="s">
        <v>32</v>
      </c>
      <c r="F31" s="84">
        <v>1000</v>
      </c>
    </row>
    <row r="32" spans="1:6" ht="12.75" customHeight="1">
      <c r="A32" s="5" t="s">
        <v>13</v>
      </c>
      <c r="B32" s="72" t="s">
        <v>10</v>
      </c>
      <c r="C32" s="55" t="s">
        <v>33</v>
      </c>
      <c r="D32" s="56"/>
      <c r="E32" s="127" t="s">
        <v>55</v>
      </c>
      <c r="F32" s="129"/>
    </row>
    <row r="33" spans="1:7">
      <c r="A33" s="23">
        <f>A10</f>
        <v>40</v>
      </c>
      <c r="B33" s="63" t="s">
        <v>48</v>
      </c>
      <c r="C33" s="57" t="s">
        <v>35</v>
      </c>
      <c r="D33" s="19">
        <f>A33*(E33+($D$3/1000*F33))</f>
        <v>0</v>
      </c>
      <c r="E33" s="79">
        <v>0</v>
      </c>
      <c r="F33" s="80">
        <v>0</v>
      </c>
    </row>
    <row r="34" spans="1:7">
      <c r="A34" s="23">
        <f t="shared" ref="A34:A35" si="0">A11</f>
        <v>5</v>
      </c>
      <c r="B34" s="63" t="s">
        <v>49</v>
      </c>
      <c r="C34" s="57" t="s">
        <v>35</v>
      </c>
      <c r="D34" s="19">
        <f>A34*(E34+($D$3/1000*F34))</f>
        <v>0</v>
      </c>
      <c r="E34" s="79">
        <v>0</v>
      </c>
      <c r="F34" s="80">
        <v>0</v>
      </c>
    </row>
    <row r="35" spans="1:7">
      <c r="A35" s="23">
        <f t="shared" si="0"/>
        <v>1</v>
      </c>
      <c r="B35" s="63" t="s">
        <v>50</v>
      </c>
      <c r="C35" s="57" t="s">
        <v>35</v>
      </c>
      <c r="D35" s="19">
        <f>A35*(E35+($D$3/1000*F35))</f>
        <v>0</v>
      </c>
      <c r="E35" s="79">
        <v>0</v>
      </c>
      <c r="F35" s="80">
        <v>0</v>
      </c>
    </row>
    <row r="36" spans="1:7" ht="14.45">
      <c r="A36" s="5"/>
      <c r="B36" s="72" t="s">
        <v>18</v>
      </c>
      <c r="C36" s="55" t="s">
        <v>33</v>
      </c>
      <c r="D36" s="56"/>
      <c r="E36" s="127" t="s">
        <v>36</v>
      </c>
      <c r="F36" s="129"/>
    </row>
    <row r="37" spans="1:7" ht="13.9" thickBot="1">
      <c r="A37" s="26">
        <v>46</v>
      </c>
      <c r="B37" s="68" t="str">
        <f>B16</f>
        <v>4 pag. - 100g (incl. hechtkosten)</v>
      </c>
      <c r="C37" s="92" t="s">
        <v>35</v>
      </c>
      <c r="D37" s="20">
        <f>A37*(E37+($D$3/1000*F37))</f>
        <v>0</v>
      </c>
      <c r="E37" s="81">
        <v>0</v>
      </c>
      <c r="F37" s="82">
        <v>0</v>
      </c>
    </row>
    <row r="38" spans="1:7" ht="7.5" customHeight="1" thickBot="1">
      <c r="A38" s="8"/>
      <c r="D38" s="22"/>
    </row>
    <row r="39" spans="1:7">
      <c r="A39" s="9"/>
      <c r="B39" s="87" t="s">
        <v>37</v>
      </c>
      <c r="C39" s="55"/>
      <c r="D39" s="56"/>
      <c r="E39" s="55" t="s">
        <v>38</v>
      </c>
      <c r="F39" s="84">
        <v>1000</v>
      </c>
    </row>
    <row r="40" spans="1:7">
      <c r="A40" s="5"/>
      <c r="B40" s="63" t="str">
        <f>E32</f>
        <v xml:space="preserve">Holmen Uniq - 50g </v>
      </c>
      <c r="C40" s="6"/>
      <c r="D40" s="96">
        <f>(E40/1000)*F40</f>
        <v>0</v>
      </c>
      <c r="E40" s="117">
        <f>SUM(D33:D35)</f>
        <v>0</v>
      </c>
      <c r="F40" s="89">
        <v>805</v>
      </c>
    </row>
    <row r="41" spans="1:7" ht="13.9" thickBot="1">
      <c r="A41" s="10"/>
      <c r="B41" s="69" t="s">
        <v>39</v>
      </c>
      <c r="C41" s="11"/>
      <c r="D41" s="97">
        <f>(E41/1000)*F41</f>
        <v>0</v>
      </c>
      <c r="E41" s="118">
        <f>SUM(D37:D37)</f>
        <v>0</v>
      </c>
      <c r="F41" s="90">
        <v>1200</v>
      </c>
      <c r="G41" s="12"/>
    </row>
    <row r="42" spans="1:7" ht="7.5" customHeight="1">
      <c r="A42" s="8"/>
      <c r="D42" s="22"/>
      <c r="G42" s="12"/>
    </row>
    <row r="43" spans="1:7" ht="13.15" customHeight="1">
      <c r="A43" s="5" t="s">
        <v>13</v>
      </c>
      <c r="B43" s="87" t="s">
        <v>40</v>
      </c>
      <c r="C43" s="55"/>
      <c r="D43" s="56"/>
      <c r="E43" s="55" t="s">
        <v>41</v>
      </c>
      <c r="F43" s="84"/>
      <c r="G43" s="12"/>
    </row>
    <row r="44" spans="1:7" ht="13.15" customHeight="1">
      <c r="A44" s="60">
        <v>46</v>
      </c>
      <c r="B44" s="66" t="s">
        <v>42</v>
      </c>
      <c r="C44" s="61"/>
      <c r="D44" s="93">
        <f>A44*E44</f>
        <v>0</v>
      </c>
      <c r="E44" s="106">
        <v>0</v>
      </c>
      <c r="F44" s="62"/>
      <c r="G44" s="12"/>
    </row>
    <row r="45" spans="1:7" ht="13.15" customHeight="1">
      <c r="A45" s="23">
        <v>46</v>
      </c>
      <c r="B45" s="66" t="s">
        <v>56</v>
      </c>
      <c r="C45" s="6"/>
      <c r="D45" s="94">
        <f>A45*E45</f>
        <v>0</v>
      </c>
      <c r="E45" s="107">
        <v>0</v>
      </c>
      <c r="F45" s="27"/>
      <c r="G45" s="12"/>
    </row>
    <row r="46" spans="1:7" ht="13.15" customHeight="1" thickBot="1">
      <c r="A46" s="26">
        <v>46</v>
      </c>
      <c r="B46" s="70" t="s">
        <v>57</v>
      </c>
      <c r="C46" s="58"/>
      <c r="D46" s="95">
        <f>A46*E46</f>
        <v>0</v>
      </c>
      <c r="E46" s="108">
        <v>0</v>
      </c>
      <c r="F46" s="59"/>
      <c r="G46" s="12"/>
    </row>
    <row r="47" spans="1:7">
      <c r="A47" s="8"/>
      <c r="B47" s="116" t="s">
        <v>45</v>
      </c>
      <c r="D47" s="22"/>
    </row>
    <row r="48" spans="1:7" ht="13.9" thickBot="1"/>
    <row r="49" spans="3:4">
      <c r="C49" s="121" t="s">
        <v>0</v>
      </c>
      <c r="D49" s="119">
        <f>SUM(D10:D46)-D33-D34-D35-D37</f>
        <v>0</v>
      </c>
    </row>
    <row r="50" spans="3:4" ht="13.9" thickBot="1">
      <c r="C50" s="122"/>
      <c r="D50" s="120"/>
    </row>
  </sheetData>
  <sheetProtection algorithmName="SHA-512" hashValue="JtS9/YyxNO9jZqWdkevlsTsTt3jYTfbGF9IfmtKHz/0cePbsdg1GCcJ9dsrpnIw9DTw3dgTwMOQv1LElpSrmLA==" saltValue="BQLisA3ILBlLWlpkpq8nYw==" spinCount="100000" sheet="1" objects="1" scenarios="1"/>
  <mergeCells count="6">
    <mergeCell ref="D1:F1"/>
    <mergeCell ref="D3:D5"/>
    <mergeCell ref="E32:F32"/>
    <mergeCell ref="E36:F36"/>
    <mergeCell ref="C49:C50"/>
    <mergeCell ref="D49:D50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2A07F84E50F449483AA017D96C573" ma:contentTypeVersion="6" ma:contentTypeDescription="Een nieuw document maken." ma:contentTypeScope="" ma:versionID="0a65c670d32de2813f34b0032d0cbab7">
  <xsd:schema xmlns:xsd="http://www.w3.org/2001/XMLSchema" xmlns:xs="http://www.w3.org/2001/XMLSchema" xmlns:p="http://schemas.microsoft.com/office/2006/metadata/properties" xmlns:ns2="6a8f263c-bdae-4d07-beb7-699426cd1ab8" xmlns:ns3="3685859b-d252-40ea-9584-73dc881131d6" targetNamespace="http://schemas.microsoft.com/office/2006/metadata/properties" ma:root="true" ma:fieldsID="e6409c92c22298c9f03b5caa8a6dc249" ns2:_="" ns3:_="">
    <xsd:import namespace="6a8f263c-bdae-4d07-beb7-699426cd1ab8"/>
    <xsd:import namespace="3685859b-d252-40ea-9584-73dc88113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f263c-bdae-4d07-beb7-699426cd1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5859b-d252-40ea-9584-73dc88113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214E2-828B-4F97-9EF6-CE03A17B7400}"/>
</file>

<file path=customXml/itemProps2.xml><?xml version="1.0" encoding="utf-8"?>
<ds:datastoreItem xmlns:ds="http://schemas.openxmlformats.org/officeDocument/2006/customXml" ds:itemID="{7CA009CB-28E0-4A4B-A724-7F51B950C279}"/>
</file>

<file path=customXml/itemProps3.xml><?xml version="1.0" encoding="utf-8"?>
<ds:datastoreItem xmlns:ds="http://schemas.openxmlformats.org/officeDocument/2006/customXml" ds:itemID="{B261896C-02EA-4586-85DB-3FAC52233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DPGmedia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Hendrik De Baere</dc:creator>
  <cp:keywords/>
  <dc:description/>
  <cp:lastModifiedBy>Sophie van Nooten</cp:lastModifiedBy>
  <cp:revision/>
  <dcterms:created xsi:type="dcterms:W3CDTF">2020-07-07T07:55:18Z</dcterms:created>
  <dcterms:modified xsi:type="dcterms:W3CDTF">2025-09-23T12:53:19Z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0x010100E8A2A07F84E50F449483AA017D96C573</vt:lpwstr>
  </property>
</Properties>
</file>