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nitedqualitybv.sharepoint.com/klanten/Docs/BAR Afvalbeheer/EA lease (1335)/06. Bestanden voor publicatie/"/>
    </mc:Choice>
  </mc:AlternateContent>
  <xr:revisionPtr revIDLastSave="0" documentId="8_{182FAA63-8C33-4552-884D-A5F3162E2CD0}" xr6:coauthVersionLast="47" xr6:coauthVersionMax="47" xr10:uidLastSave="{00000000-0000-0000-0000-000000000000}"/>
  <bookViews>
    <workbookView xWindow="-120" yWindow="-120" windowWidth="29040" windowHeight="17520" firstSheet="2" activeTab="6" xr2:uid="{00000000-000D-0000-FFFF-FFFF00000000}"/>
  </bookViews>
  <sheets>
    <sheet name="Voorblad Prijsinvulformulieren" sheetId="96" r:id="rId1"/>
    <sheet name="Staffeling ROB tarief" sheetId="76" r:id="rId2"/>
    <sheet name="Prijsinvulf overige zaken" sheetId="62" r:id="rId3"/>
    <sheet name="1.1 Bestelwagen Klein" sheetId="87" r:id="rId4"/>
    <sheet name="1.2 Bestelwagen Middel" sheetId="42" r:id="rId5"/>
    <sheet name="1.3 Bakwagen met gaasrekken" sheetId="84" r:id="rId6"/>
    <sheet name="1.4 Bakwagen met laadklep" sheetId="81" r:id="rId7"/>
    <sheet name="2.1 Achterlader" sheetId="49" r:id="rId8"/>
    <sheet name="2.2 Bovenlader" sheetId="77" r:id="rId9"/>
    <sheet name="2.3. Haakarmwagen" sheetId="78" r:id="rId10"/>
    <sheet name="2.4. Haakarmkraanwagen" sheetId="79" r:id="rId11"/>
    <sheet name="2.5. Veegvuilwagen-zijbelading" sheetId="80" r:id="rId12"/>
    <sheet name="Totalen" sheetId="61" r:id="rId13"/>
  </sheets>
  <definedNames>
    <definedName name="_xlnm.Print_Area" localSheetId="3">'1.1 Bestelwagen Klein'!$A$1:$C$54</definedName>
    <definedName name="_xlnm.Print_Area" localSheetId="4">'1.2 Bestelwagen Middel'!$A$1:$C$55</definedName>
    <definedName name="_xlnm.Print_Area" localSheetId="5">'1.3 Bakwagen met gaasrekken'!$A$1:$C$54</definedName>
    <definedName name="_xlnm.Print_Area" localSheetId="6">'1.4 Bakwagen met laadklep'!$A$1:$C$54</definedName>
    <definedName name="_xlnm.Print_Area" localSheetId="7">'2.1 Achterlader'!$A$1:$C$47</definedName>
    <definedName name="_xlnm.Print_Area" localSheetId="8">'2.2 Bovenlader'!$A$1:$C$49</definedName>
    <definedName name="_xlnm.Print_Area" localSheetId="9">'2.3. Haakarmwagen'!$A$1:$C$47</definedName>
    <definedName name="_xlnm.Print_Area" localSheetId="10">'2.4. Haakarmkraanwagen'!$A$1:$C$49</definedName>
    <definedName name="_xlnm.Print_Area" localSheetId="11">'2.5. Veegvuilwagen-zijbelading'!$A$1:$B$48</definedName>
    <definedName name="_xlnm.Print_Area" localSheetId="2">'Prijsinvulf overige zaken'!$A$1:$D$9</definedName>
    <definedName name="_xlnm.Print_Area" localSheetId="1">'Staffeling ROB tarief'!$A$1:$J$11</definedName>
    <definedName name="_xlnm.Print_Area" localSheetId="12">Totalen!$A$1:$D$72</definedName>
    <definedName name="_xlnm.Print_Area" localSheetId="0">'Voorblad Prijsinvulformulieren'!$A$1:$J$20</definedName>
    <definedName name="_xlnm.Print_Titles" localSheetId="3">'1.1 Bestelwagen Klein'!$1:$2</definedName>
    <definedName name="_xlnm.Print_Titles" localSheetId="4">'1.2 Bestelwagen Middel'!$1:$2</definedName>
    <definedName name="_xlnm.Print_Titles" localSheetId="7">'2.1 Achterlader'!$1:$1</definedName>
    <definedName name="_xlnm.Print_Titles" localSheetId="8">'2.2 Bovenlader'!$1:$1</definedName>
    <definedName name="_xlnm.Print_Titles" localSheetId="9">'2.3. Haakarmwagen'!$1:$1</definedName>
    <definedName name="_xlnm.Print_Titles" localSheetId="10">'2.4. Haakarmkraanwagen'!$1:$1</definedName>
    <definedName name="_xlnm.Print_Titles" localSheetId="12">Totalen!$1:$2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42" l="1"/>
  <c r="B53" i="42"/>
  <c r="C50" i="84"/>
  <c r="C52" i="84"/>
  <c r="C44" i="84"/>
  <c r="B50" i="84"/>
  <c r="B50" i="87"/>
  <c r="C50" i="87"/>
  <c r="C51" i="42"/>
  <c r="B46" i="80"/>
  <c r="B52" i="84"/>
  <c r="C37" i="79"/>
  <c r="B37" i="79"/>
  <c r="C35" i="78"/>
  <c r="B35" i="78"/>
  <c r="B36" i="80"/>
  <c r="B17" i="80"/>
  <c r="B44" i="84"/>
  <c r="C44" i="81"/>
  <c r="B44" i="81"/>
  <c r="C12" i="81"/>
  <c r="C15" i="81"/>
  <c r="C19" i="81" s="1"/>
  <c r="C21" i="81" s="1"/>
  <c r="C23" i="81" s="1"/>
  <c r="B12" i="81"/>
  <c r="B15" i="81"/>
  <c r="B19" i="81"/>
  <c r="B21" i="81" s="1"/>
  <c r="B23" i="81" s="1"/>
  <c r="C18" i="81"/>
  <c r="C18" i="84"/>
  <c r="C15" i="84"/>
  <c r="C19" i="84" s="1"/>
  <c r="C21" i="84" s="1"/>
  <c r="C23" i="84" s="1"/>
  <c r="C12" i="84"/>
  <c r="B12" i="84"/>
  <c r="B15" i="84"/>
  <c r="B19" i="84" s="1"/>
  <c r="B21" i="84" s="1"/>
  <c r="B23" i="84" s="1"/>
  <c r="C45" i="42"/>
  <c r="C53" i="42" s="1"/>
  <c r="B45" i="42"/>
  <c r="C17" i="42"/>
  <c r="C15" i="42"/>
  <c r="B17" i="42"/>
  <c r="B15" i="42"/>
  <c r="C44" i="87"/>
  <c r="B44" i="87"/>
  <c r="C17" i="87"/>
  <c r="C15" i="87"/>
  <c r="B18" i="87"/>
  <c r="B15" i="87"/>
  <c r="B23" i="80"/>
  <c r="B24" i="80" s="1"/>
  <c r="B24" i="79"/>
  <c r="B25" i="79" s="1"/>
  <c r="B22" i="78"/>
  <c r="B23" i="78" s="1"/>
  <c r="B24" i="77"/>
  <c r="B25" i="77" s="1"/>
  <c r="B22" i="49"/>
  <c r="B23" i="49" s="1"/>
  <c r="B29" i="81"/>
  <c r="B30" i="81" s="1"/>
  <c r="B29" i="84"/>
  <c r="B30" i="84" s="1"/>
  <c r="B30" i="42"/>
  <c r="B31" i="42" s="1"/>
  <c r="B29" i="87"/>
  <c r="B30" i="87" s="1"/>
  <c r="A27" i="61" l="1"/>
  <c r="A33" i="61"/>
  <c r="A39" i="61"/>
  <c r="C53" i="61"/>
  <c r="B53" i="61"/>
  <c r="A53" i="61"/>
  <c r="A51" i="61"/>
  <c r="C48" i="61"/>
  <c r="C47" i="61"/>
  <c r="B48" i="61"/>
  <c r="B47" i="61"/>
  <c r="A48" i="61"/>
  <c r="A47" i="61"/>
  <c r="A45" i="61"/>
  <c r="C42" i="61"/>
  <c r="C41" i="61"/>
  <c r="B42" i="61"/>
  <c r="B41" i="61"/>
  <c r="A42" i="61"/>
  <c r="A41" i="61"/>
  <c r="C36" i="61"/>
  <c r="C35" i="61"/>
  <c r="B36" i="61"/>
  <c r="B35" i="61"/>
  <c r="A36" i="61"/>
  <c r="A35" i="61"/>
  <c r="C30" i="61"/>
  <c r="C29" i="61"/>
  <c r="B30" i="61"/>
  <c r="B29" i="61"/>
  <c r="A30" i="61"/>
  <c r="A29" i="61"/>
  <c r="C24" i="61"/>
  <c r="C23" i="61"/>
  <c r="B24" i="61"/>
  <c r="B23" i="61"/>
  <c r="A24" i="61"/>
  <c r="A23" i="61"/>
  <c r="A21" i="61"/>
  <c r="C18" i="61"/>
  <c r="C17" i="61"/>
  <c r="B18" i="61"/>
  <c r="B17" i="61"/>
  <c r="A18" i="61"/>
  <c r="A17" i="61"/>
  <c r="A15" i="61"/>
  <c r="C12" i="61"/>
  <c r="C11" i="61"/>
  <c r="B12" i="61"/>
  <c r="B11" i="61"/>
  <c r="A12" i="61"/>
  <c r="A11" i="61"/>
  <c r="A9" i="61"/>
  <c r="C6" i="61"/>
  <c r="B6" i="61"/>
  <c r="A6" i="61"/>
  <c r="C5" i="61"/>
  <c r="B5" i="61"/>
  <c r="A5" i="61"/>
  <c r="A3" i="61"/>
  <c r="C50" i="81" l="1"/>
  <c r="C52" i="81" s="1"/>
  <c r="D24" i="61" s="1"/>
  <c r="B50" i="81"/>
  <c r="B52" i="81" s="1"/>
  <c r="D23" i="61" s="1"/>
  <c r="D18" i="61" l="1"/>
  <c r="D17" i="61"/>
  <c r="B12" i="79" l="1"/>
  <c r="C12" i="79"/>
  <c r="B19" i="42"/>
  <c r="B21" i="42" s="1"/>
  <c r="B23" i="42" s="1"/>
  <c r="B19" i="87"/>
  <c r="B21" i="87" s="1"/>
  <c r="B23" i="87" s="1"/>
  <c r="C52" i="87"/>
  <c r="D6" i="61" s="1"/>
  <c r="C18" i="42"/>
  <c r="C19" i="42" l="1"/>
  <c r="C21" i="42" s="1"/>
  <c r="C23" i="42" s="1"/>
  <c r="C19" i="87"/>
  <c r="C21" i="87" s="1"/>
  <c r="C23" i="87" s="1"/>
  <c r="B52" i="87"/>
  <c r="D5" i="61" s="1"/>
  <c r="B41" i="80"/>
  <c r="C18" i="79"/>
  <c r="B18" i="79"/>
  <c r="D53" i="61"/>
  <c r="C38" i="79"/>
  <c r="C42" i="79" s="1"/>
  <c r="B38" i="79"/>
  <c r="B42" i="79" s="1"/>
  <c r="C36" i="78"/>
  <c r="C40" i="78" s="1"/>
  <c r="B36" i="78"/>
  <c r="B40" i="78" s="1"/>
  <c r="C47" i="79"/>
  <c r="D48" i="61" s="1"/>
  <c r="B47" i="79"/>
  <c r="D47" i="61" s="1"/>
  <c r="C16" i="78"/>
  <c r="B16" i="78"/>
  <c r="C45" i="78"/>
  <c r="D42" i="61" s="1"/>
  <c r="B45" i="78"/>
  <c r="D41" i="61" s="1"/>
  <c r="C18" i="77"/>
  <c r="B18" i="77"/>
  <c r="C47" i="77"/>
  <c r="D36" i="61" s="1"/>
  <c r="B47" i="77"/>
  <c r="D35" i="61" s="1"/>
  <c r="C38" i="77"/>
  <c r="C42" i="77" s="1"/>
  <c r="B38" i="77"/>
  <c r="B42" i="77" s="1"/>
  <c r="C36" i="49"/>
  <c r="B36" i="49"/>
  <c r="J9" i="76"/>
  <c r="J8" i="76"/>
  <c r="J7" i="76"/>
  <c r="J6" i="76"/>
  <c r="J5" i="76"/>
  <c r="A68" i="61" l="1"/>
  <c r="A60" i="61"/>
  <c r="A62" i="61"/>
  <c r="A67" i="61"/>
  <c r="A66" i="61"/>
  <c r="A65" i="61"/>
  <c r="A64" i="61"/>
  <c r="A63" i="61"/>
  <c r="A61" i="61"/>
  <c r="D49" i="61" l="1"/>
  <c r="B67" i="61" s="1"/>
  <c r="D67" i="61" s="1"/>
  <c r="D37" i="61" l="1"/>
  <c r="B65" i="61" s="1"/>
  <c r="D65" i="61" s="1"/>
  <c r="C16" i="49"/>
  <c r="B16" i="49"/>
  <c r="D54" i="61" l="1"/>
  <c r="B68" i="61" s="1"/>
  <c r="D68" i="61" s="1"/>
  <c r="B40" i="49" l="1"/>
  <c r="B45" i="49"/>
  <c r="D29" i="61" s="1"/>
  <c r="C40" i="49"/>
  <c r="C45" i="49"/>
  <c r="D30" i="61" s="1"/>
  <c r="D25" i="61" l="1"/>
  <c r="B63" i="61" s="1"/>
  <c r="D63" i="61" s="1"/>
  <c r="D31" i="61"/>
  <c r="B64" i="61" s="1"/>
  <c r="D64" i="61" s="1"/>
  <c r="D43" i="61"/>
  <c r="B66" i="61" s="1"/>
  <c r="D66" i="61" s="1"/>
  <c r="D7" i="61"/>
  <c r="B60" i="61" s="1"/>
  <c r="D60" i="61" s="1"/>
  <c r="D19" i="61"/>
  <c r="B62" i="61" s="1"/>
  <c r="D62" i="61" s="1"/>
  <c r="D12" i="61" l="1"/>
  <c r="D11" i="61"/>
  <c r="D13" i="61" s="1"/>
  <c r="B61" i="61" s="1"/>
  <c r="D61" i="61" s="1"/>
  <c r="D70" i="61" s="1"/>
</calcChain>
</file>

<file path=xl/sharedStrings.xml><?xml version="1.0" encoding="utf-8"?>
<sst xmlns="http://schemas.openxmlformats.org/spreadsheetml/2006/main" count="655" uniqueCount="206">
  <si>
    <t xml:space="preserve"> </t>
  </si>
  <si>
    <t>Inhoud:</t>
  </si>
  <si>
    <t>Categorie/segment</t>
  </si>
  <si>
    <t xml:space="preserve">De Inschrijver hoeft alleen de gele velden in te vullen. Dit formulier wordt verder automatisch gevuld. </t>
  </si>
  <si>
    <t>Voertuiggegevens</t>
  </si>
  <si>
    <t>Merk</t>
  </si>
  <si>
    <t>Model</t>
  </si>
  <si>
    <t>Type</t>
  </si>
  <si>
    <t>Soort voertuig</t>
  </si>
  <si>
    <t>Brandstof</t>
  </si>
  <si>
    <t>Gewicht (kg)</t>
  </si>
  <si>
    <t>Prijzen</t>
  </si>
  <si>
    <t>Catalogusprijs auto zonder opties en accessoires incl. BTW en incl. BPM</t>
  </si>
  <si>
    <t>Prijs auto exclusief BTW en exclusief BPM</t>
  </si>
  <si>
    <t>BPM</t>
  </si>
  <si>
    <t>Fabrieksopties</t>
  </si>
  <si>
    <t>Accessoires</t>
  </si>
  <si>
    <t>Prijs accessoires (niet af fabriek) excl. BTW</t>
  </si>
  <si>
    <t>Kosten rijklaar maken excl. BTW</t>
  </si>
  <si>
    <t>Korting excl. BTW</t>
  </si>
  <si>
    <t>Contractgevens</t>
  </si>
  <si>
    <t>Looptijd (maanden)</t>
  </si>
  <si>
    <t>Jaarkilometrage (km)</t>
  </si>
  <si>
    <t>IRS rente (hiervan dient u uit te gaan voor de calculatie)</t>
  </si>
  <si>
    <t>Meerkilometers per jaar (indicatief, t.b.v. calculatie)</t>
  </si>
  <si>
    <t>Restwaarde bij einde looptijd excl. BTW incl. BPM</t>
  </si>
  <si>
    <t>Reparatie en onderhoud (€/km)</t>
  </si>
  <si>
    <t>Banden (€/km)</t>
  </si>
  <si>
    <t>Meer/minderkilometers (€/km)</t>
  </si>
  <si>
    <t>Prijzen per maand excl. BTW</t>
  </si>
  <si>
    <t>Afschrijvingskosten</t>
  </si>
  <si>
    <t xml:space="preserve">Rentekosten </t>
  </si>
  <si>
    <t>Reparatie en Onderhoud</t>
  </si>
  <si>
    <t>WA+Casco verzekering</t>
  </si>
  <si>
    <t>SVI -verzekering</t>
  </si>
  <si>
    <t>Motorrijtuigenbelasting (MRB)</t>
  </si>
  <si>
    <t>Administratiekosten en beheersfee</t>
  </si>
  <si>
    <t>Vervangend vervoer na 24 uur</t>
  </si>
  <si>
    <t>24-uurs service bij pech- en schade</t>
  </si>
  <si>
    <t>Eventuele overige kosten/ korting</t>
  </si>
  <si>
    <t>Specificatie overige kosten /korting (zover van toepassing):</t>
  </si>
  <si>
    <t>Meerkilometers</t>
  </si>
  <si>
    <t>Maandprijs totaal excl. BTW</t>
  </si>
  <si>
    <t>Elektrisch</t>
  </si>
  <si>
    <t>Gesloten bestelauto</t>
  </si>
  <si>
    <t>Diesel</t>
  </si>
  <si>
    <t>Totaal excl. BTW en excl. BPM</t>
  </si>
  <si>
    <t>Totaal netto excl. BTW en excl. BPM</t>
  </si>
  <si>
    <t>Banden (all-weather)</t>
  </si>
  <si>
    <t>Naam inschrijver: …………………………………….</t>
  </si>
  <si>
    <t>Omschrijving</t>
  </si>
  <si>
    <t xml:space="preserve">Wat is de vaste opslag op het IRS rentepercentage dat inschrijver gedurende de looptijd van de raamovereenkomst hanteert?
Deze opslag dient gelijk te zijn aan de toegepaste opslag in de calculaties in de prijsinvulformulieren. </t>
  </si>
  <si>
    <t>Velden in te vullen door inschrijver</t>
  </si>
  <si>
    <t xml:space="preserve">
* De prijzen zoals ingevuld op het prijsinvul formulier zijn inclusief alle kosten voortkomend uit de beschreven voorwaarden in de aanbestedingsdocumenten en de kwalitatieve gunningscriteria.</t>
  </si>
  <si>
    <t xml:space="preserve">De inschrijver hoeft dit formulier niet in te vullen. Dit formulier wordt automatisch gevuld. </t>
  </si>
  <si>
    <t>Berekening (fictieve) inschrijfprijs</t>
  </si>
  <si>
    <t>(A) **</t>
  </si>
  <si>
    <t>wegingsfactor (B) *</t>
  </si>
  <si>
    <t>Subtotaal (AxB)</t>
  </si>
  <si>
    <t>Gewogen leaseprijs per maand</t>
  </si>
  <si>
    <t>Totaal fictieve inschrijfprijs per maand</t>
  </si>
  <si>
    <t>DAF</t>
  </si>
  <si>
    <t>Volvo</t>
  </si>
  <si>
    <t>FE</t>
  </si>
  <si>
    <t xml:space="preserve"> 6x2 Euro 6 D8K 280 pk gestuurde voorloopas</t>
  </si>
  <si>
    <t>Achterlader</t>
  </si>
  <si>
    <t>Prijs auto exclusief BTW</t>
  </si>
  <si>
    <t>Opbouw</t>
  </si>
  <si>
    <t>Prijs opbouw excl. BTW</t>
  </si>
  <si>
    <t>Totaal excl. BTW</t>
  </si>
  <si>
    <t>Restwaarde bij einde looptijd excl. BTW</t>
  </si>
  <si>
    <t xml:space="preserve">Reparatie en Onderhoud. Dit dient een realistische opgave te zijn. </t>
  </si>
  <si>
    <t xml:space="preserve">Banden. Dit dient een realistische opgave te zijn. </t>
  </si>
  <si>
    <t>Vrijstelling</t>
  </si>
  <si>
    <t>Eurovignet</t>
  </si>
  <si>
    <t>Overige kosten / kortingen</t>
  </si>
  <si>
    <t>Specificatie overige kosten/kortingen (zover van toepassing):</t>
  </si>
  <si>
    <t>Weging</t>
  </si>
  <si>
    <t>1
2
3
4
5
6
7
8</t>
  </si>
  <si>
    <t>Gewogen prijs totaal excl. BTW</t>
  </si>
  <si>
    <t>Bovenlader</t>
  </si>
  <si>
    <t>FM</t>
  </si>
  <si>
    <t>Haakarmwagen</t>
  </si>
  <si>
    <t>Sprinter</t>
  </si>
  <si>
    <t>Mercedes-Benz</t>
  </si>
  <si>
    <t>n.v.t.</t>
  </si>
  <si>
    <t>Percentage*</t>
  </si>
  <si>
    <t>1
2
4</t>
  </si>
  <si>
    <t>Gewogen maandprijs</t>
  </si>
  <si>
    <t>Onderdeel 1:  Bestelwagens tot 3.500 kg GVW</t>
  </si>
  <si>
    <t>Onderdeel 2:  Speciale voertuigen en materieel</t>
  </si>
  <si>
    <t>Prijsinvulformulieren</t>
  </si>
  <si>
    <t>Operationele lease wagenpark</t>
  </si>
  <si>
    <t>Staffeling ROB tarief</t>
  </si>
  <si>
    <t>Naam inschrijver: ………………………………….</t>
  </si>
  <si>
    <t xml:space="preserve">Toelichting: 
In de leasecontracten dienen de reserveringen opgenomen te worden die passend zijn voor de leeftijd van het voertuig (staffeling). 
Doel van de staffeling is dat de ROB reservering de werkelijke kosten volgt. In het geval dat de som van de ROB saldi over alle lopende leasecontracten meer bedraagt dan 25% van de jaarlijkse reservering zal inschrijver het deel boven de 25% crediteren aan de opdrachtgever. Deze uitkering zal verrekend worden met de eerst volgende positieve afrekeningen.  
Indien, na een periode van 6 maanden na aanvang  van het contract,  de som van de ROB saldi over alle lopende contracten minder bedraagt dan 5% van de jaarlijkse reservering is het de inschrijver toegestaan een factuur te sturen. Dit om de som van de saldi aan te vullen tot 5% van de jaarlijkse reservering. De inschrijver dient hierbij rekening te houden met een betalingstermijn van 30 dagen.  </t>
  </si>
  <si>
    <t>Onderdeel</t>
  </si>
  <si>
    <t>1e jaar</t>
  </si>
  <si>
    <t>2e jaar</t>
  </si>
  <si>
    <t>3e jaar</t>
  </si>
  <si>
    <t>4e jaar</t>
  </si>
  <si>
    <t>5e jaar</t>
  </si>
  <si>
    <t>6e jaar</t>
  </si>
  <si>
    <t>7e jaar</t>
  </si>
  <si>
    <t>8e jaar</t>
  </si>
  <si>
    <t>Gemiddelde over gehele looptijd voertuig
 (dient 100% te zijn)</t>
  </si>
  <si>
    <t>Faun kraakpersopbouw Powerpress II PV19B 520V1S
Zoeller GAMMA-2349 containerbelading
Kleur achterlader en opbouw RAL9001
Kleur cilinders en persmechanisme zwart RAL9005
Laadbak vloeistofdicht i.v.m. laden GFT
Elektro/hydraulisch bediende grofvuilklep
2x LED zwaailicht achterzijde links en rechts
LED achterlichten en breedtelicht links en rechts
Zeeppomp met 25 liter tank tussen 2e/3e as. rechts
Gereedschapskist tussen 2e en 3e as. Links
Achterzichtcamera op dashboard met steun
Geschikt voor het ledigen:
Minicontainers 140 t/m 360 liter EN 840-1
Rolcontainers van 550-770 liter EN 840-2
Kunststof DIN-containers 770-1.300 liter EN 840-3
Rolcontainers 750 - 1.600 liter EN 840-4 Bammens containers
Voorbereiding ESE identsysteem
Centrale vetsmering Wiejelo vet II met vulnippel aan zijkant opbouw
Doortrekken vetsmering naar chassis, opbouw en belading
Beveiliging hydrauliekolie bij laag niveau
Windschermen aan beide zijden van de achterlader
Extra LED verlichting bovenzijde van achterlader
Contourverlichting onderzijde achter achterlader
Automatisch heffen containerbelading bij rijden
Afscherming hydrauliekslangen aan de buitenzijde
Handgrepen bij inspectieluik
Werklampen bij belading op verstelbare steun</t>
  </si>
  <si>
    <t>Zoeller kraakpersopbouw Magnum GPM 20H25
Split Lift containerbelading
Kleur achterlader en opbouw RAL9001
Kleur cilinders en persmechanisme zwart RAL9005
Laadbak vloeistofdicht i.v.m. laden GFT
Elektro/hydraulisch bediende grofvuilklep
2x LED zwaailicht achterzijde links en rechts
LED achterlichten en breedtelicht links en rechts
Zeeppomp met 25 liter tank tussen 2e/3e as. rechts
Gereedschapskist tussen 2e en 3e as. Links
Achterzichtcamera op dashboard met steun
Geschikt voor het ledigen:
Minicontainers 140 t/m 360 liter EN 840-1
Rolcontainers van 550-770 liter EN 840-2
Kunststof DIN-containers 770-1.300 liter EN 840-3
Rolcontainers 750 - 1.600 liter EN 840-4 Bammens containers
Voorbereiding ESE identsysteem
Centrale vetsmering Wiejelo vet II met vulnippel aan zijkant opbouw
Doortrekken vetsmering naar chassis, opbouw en belading
Beveiliging hydrauliekolie bij laag niveau
Windschermen aan beide zijden van de achterlader
Extra LED verlichting bovenzijde van achterlader
Contourverlichting onderzijde achter achterlader
Automatisch heffen containerbelading bij rijden
Afscherming hydrauliekslangen aan de buitenzijde
Handgrepen bij inspectieluik
Werklampen bij belading op verstelbare steun
Lekbakjes op draaipunten juk</t>
  </si>
  <si>
    <t>XD</t>
  </si>
  <si>
    <t xml:space="preserve"> FAG 6x2 Euro 6 300 pk</t>
  </si>
  <si>
    <t xml:space="preserve"> FAN 6x2 Euro 6 300 pk</t>
  </si>
  <si>
    <t>Opbouw 1</t>
  </si>
  <si>
    <t>Opbouw 2</t>
  </si>
  <si>
    <t xml:space="preserve">HIAB autolaadkraan S-HIPRO 230 W
Begrensd zwenkbereik van ca. 200 graden
Dubbelwerkende hydraulische steunpoten
Hoogtesignalering en wegrijbeveiliging 
Extra steunpotenset aan achterzijde, sprei 1100 mm
CombiDrive 4 afstandsbediening, Extra lampenpaal tbv transportsignalering
Automatische stempelplaten, 5e/6e functie. Slangtrommel met de slangen naast de giek, Hoogte en steunpoot beveiliging
</t>
  </si>
  <si>
    <t>Zoeller Kraakperswagen opbouw Magnum KT1
Kleur opbouw RAL 9001
Trechter aan achterzijde tbv ledigen containers
Inhoud 16 m3 vloeistofdicht
Dubbele pomp tbv kraan en opbouw
Scharnierbare goot op opbouw tbv opnamestuk kraan
Grofvuilklep aan achterzijde 
Schoonwatertank en zeepdisp. tussen 2/3e as rechts
Gereedschapskist tussen 2/3e as links
Rubberplaten in trechter ter bescherming
Wiejelo centraal vetsmeersysteem (VET II)
Achterzicht camera. Montage laag voor dashboard
LED zwaailamp links achter op trechter
LED werklamp in trog&amp;2 LED werklampen op trechter
LED achterlichten en kentekenverlichting
LED contourverlichting boven/onderzijde trechter
Extra stootbescherming buitenzijde trechter
Schep en Bezem gemonteerd aan de rechter voorzijde</t>
  </si>
  <si>
    <t>FAUN Kraakperswagen opbouw VarioPress II V19B
Kleur opbouw RAL 9001
Trechter aan achterzijde tbv ledigen containers
Inhoud 17 m3 vloeistofdicht
Dubbele pomp tbv kraan en opbouw
Scharnierbare goot op opbouw tbv opnamestuk kraan
Grofvuilklep aan achterzijde 2.000 x 500mm
Slede voorzien van glijblokken i.p.v. rollen
Schoonwatertank en zeepdisp. tussen 2/3e as rechts
Gereedschapskist tussen 2/3e as links
Rubberplaten in trechter ter bescherming
Wiejelo centraal vetsmeersysteem (VET II)
Achterzicht camera. Montage laag voor dashboard
LED zwaailamp links achter op trechter
LED werklamp in trog&amp;2 LED werklampen op trechter
LED achterlichten en kentekenverlichting
LED contourverlichting boven/onderzijde trechter
Extra stootbescherming buitenzijde trechter
Schep en Bezem gemonteerd aan de rechter voorzijde</t>
  </si>
  <si>
    <t>Prijs opbouw 1 excl. BTW</t>
  </si>
  <si>
    <t xml:space="preserve">Opbouw </t>
  </si>
  <si>
    <t>Prijs opbouw 2 excl. BTW</t>
  </si>
  <si>
    <t xml:space="preserve"> 8x2 Tridem Euro 6 D11  430 </t>
  </si>
  <si>
    <t>8X2 FAQ  EURO 6 410</t>
  </si>
  <si>
    <t>Haakarmwagen met autolaadkraan</t>
  </si>
  <si>
    <t>Hiab X-HIPRO 232E-3
Maximaal bereik 10,64 meter
Maximaal hefvermogen op 10,5 meter 1.880 kg
Maximaal zwenkbereik 415 graden
Twee hydraulische steunpoten, maximum sprei 5,5 m
Hydraulische afstandsbediening CombiDrive III
inclusief twee accu's, acculader en draagriem
Hoogstaplateau incl. beschermbeugel en steun afstb.
LED werklamp op knikarm
Groeneveld smeersysteem
Oogspoelfles met houder gemonteerd
Hoogte en steunpootbeveiliging met overbrugging
Licht en lucht verplaatsen en lucht afdoppen.
5 stuks extra LED werklampen
2 stuks amber LED flitsers in de grille
2 stuks amber LED flitsers aan de achterzijde
Welvaarts draadloos Delta kraanweegsysteem</t>
  </si>
  <si>
    <t>Veegvuilwagen met zijbelading</t>
  </si>
  <si>
    <t>Bakwagen met hydraulische laadklep</t>
  </si>
  <si>
    <t>Bakwagen met gaasrekken</t>
  </si>
  <si>
    <t>Onderdeel 2.5 
Veegvuilwagen met zijbelading</t>
  </si>
  <si>
    <t>Peugeot</t>
  </si>
  <si>
    <t>Onderdeel 1.1 Gesloten bestelauto Klein</t>
  </si>
  <si>
    <t>Renault</t>
  </si>
  <si>
    <t xml:space="preserve">Kangoo </t>
  </si>
  <si>
    <t>E-Partner</t>
  </si>
  <si>
    <t>Onderdeel 1.2 Gesloten bestelauto Middel</t>
  </si>
  <si>
    <t>Chassis</t>
  </si>
  <si>
    <t xml:space="preserve">Prijsinvulformulier overige zaken. </t>
  </si>
  <si>
    <t>Multilift Ultima 26S 61 FLEX haakarmsysteem
Capaciteit op-afzetten en kippen 26 ton
Systeemlengte: 6100 mm, totale lengte 6426 mm
Kiphoek: 49 graden
Minimale containerlengte: 4875 mm
Maximale containerlengte: 7595 mm incl. klapbumper
Max lengte met vaste bumper: 6895 mm
Rolhoogte 290/105 mm
Haakhoogte: 1450 mm
Vaste haak met mechanische vergrendelpal
Dubbele hydraulische containerborging 280 mm vanaf hart rol
Binnen-buiten borging worden gelijktijdig bediend
Snelgang kippen en afzetten
Afneembaar blok onderaan haakarm mast
Schoonwatertank en zeepdisp. tussen 2/3e as rechts
Stalen olietank 150 liter incl. peilglas
Kunststof halfronde spatschermen t.b.v. 3 assen.
Een kunststof gereedschapskist, afmetingen 650 x 500 x 480 mm (bxdxh).
Een standaard nettenrek, lengte van 1.200 mm, in geperforeerde stalen uitvoering, elektrolytisch verzinkt.
Wiejelo automatische smeersysteem</t>
  </si>
  <si>
    <t>Catalogusprijs fabrieksopties exclusief BTW</t>
  </si>
  <si>
    <t>Totaal netto excl. BTW en incl. BPM</t>
  </si>
  <si>
    <t>BESCHRIJVING</t>
  </si>
  <si>
    <t>Onderdeel 2.1 Achterlader</t>
  </si>
  <si>
    <t>Onderdeel 2.2 Bovenlader</t>
  </si>
  <si>
    <t>Onderdeel 2.4 Haakarmwagen met autolaadkraan</t>
  </si>
  <si>
    <t>Onderdeel 2.3 Haakarmwagen</t>
  </si>
  <si>
    <t>Ford</t>
  </si>
  <si>
    <t>Transit</t>
  </si>
  <si>
    <t>Onderdeel 1.3 Bakwagen met gaasrekken</t>
  </si>
  <si>
    <t>*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 Alle door inschrijver verstrekte tarieven en prijzen zijn marktconform en realistisch. Indien blijkt dat er niet marktconform of realistisch wordt aangeboden, is Opdrachtgever gerechtigd de inschrijving ongeldig te verklaren. 
* De prijzen zoals ingevuld op het Prijzenblad zijn inclusief alle kosten voortkomend uit het Programma van eisen en Kwalitatieve gunningscriteria.</t>
  </si>
  <si>
    <t>Onderdeel 1.4 Bakwagen met hydraulische laadklep</t>
  </si>
  <si>
    <t>* De genoemde aantallen zijn fictief en er kunnen geen rechten aan worden ontleend.</t>
  </si>
  <si>
    <t>2.1. Achterlader</t>
  </si>
  <si>
    <t xml:space="preserve">2.2 Bovenlader </t>
  </si>
  <si>
    <t>2.3. Haakarmwagen</t>
  </si>
  <si>
    <t>2.4 Kraan-haakarmwagen</t>
  </si>
  <si>
    <t>2.5 Veegvuilwagen</t>
  </si>
  <si>
    <t>1 (gesloten calculatie)</t>
  </si>
  <si>
    <t>2 (open calculatie)</t>
  </si>
  <si>
    <t>IRS rente (hiervan dient Inschrijver uit te gaan voor de calculatie)</t>
  </si>
  <si>
    <t>Renteopslag in percentage. Wordt gevuld vanuit tabblad "Prijzenblad overige zaken"</t>
  </si>
  <si>
    <t>Totale calculatierente</t>
  </si>
  <si>
    <t xml:space="preserve">Totalen aanbesteding "Operationele lease wagenpark"  </t>
  </si>
  <si>
    <t>- Staffeling ROB tarief</t>
  </si>
  <si>
    <t>- Rente opslag</t>
  </si>
  <si>
    <t>- Maandprijzen per onderdeel</t>
  </si>
  <si>
    <t>*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 Alle door inschrijver verstrekte tarieven en prijzen zijn marktconform en realistisch. Indien blijkt dat er niet marktconform of realistisch wordt aangeboden, is Opdrachtgever gerechtigd de inschrijving ongeldig te verklaren. 
* De prijzen zoals ingevuld op het Prijzeninvulformulier zijn inclusief alle kosten voortkomend uit het Programma van eisen en Kwalitatieve gunningscriteria.</t>
  </si>
  <si>
    <t>L1, 44 kWh Extra</t>
  </si>
  <si>
    <t>L1 50 kWh / 136 pk</t>
  </si>
  <si>
    <t>L2 75 kWh</t>
  </si>
  <si>
    <t>E-Expert</t>
  </si>
  <si>
    <t xml:space="preserve">Kleur: Icy White (Wit)
Surround View Pakket (= Blind Spot Pakket + City Pakket)
Comfort Pakket
Winter Pakket
Geïsoleerde comfort scheidingswand met vaste ruit
All Weather banden
</t>
  </si>
  <si>
    <t>E-Transit Custom</t>
  </si>
  <si>
    <t>L1H1 320 Trend 65 kWh 100 kW/136 pk</t>
  </si>
  <si>
    <t>Kleur: Frozen White (wit)
8-weg verstelbare &amp; verwarmbare bestuurdersstoel (i.c.m. bijrijdersbank)
Driver Assistance Pack Premium
Allweather banden</t>
  </si>
  <si>
    <t>Prijs accessoires/opbouw (niet af fabriek) excl. BTW</t>
  </si>
  <si>
    <t>Opbouw / accessoires</t>
  </si>
  <si>
    <t>L2 RWD 419 CDI 140 kW. Enkele cabine</t>
  </si>
  <si>
    <t>L3H1 RWD 2.0 165 pk. Enkele cabine</t>
  </si>
  <si>
    <t xml:space="preserve">Laadbak met aluminium zijborden, lxb 3.400 x 2.030 mm
Kopschot / Ladderdrager voorzijde laadbak
Gaasrekken met verhoogde schotten
Afdeknet (grijs)met pees en rubber lussen
Schrikstrepen op achterklep
Onderrijbeveiliging
Aluminium tranenplaatvloer 
RVS kist 
LED zwaailampbalk op cabine 800 mm
Brandblusser, verbandtrommel en gevarendriehoek
Water jerrycan
Belettering BAR Afvalbeheer
</t>
  </si>
  <si>
    <t xml:space="preserve">Kleur: Wit
GVW 3.500 kg
Trend pakket
10-traps automaat
Vinyl bekleding
Safety &amp; Comfort Pack 2
All Weather banden
2 AGM accu's (H7)
</t>
  </si>
  <si>
    <t xml:space="preserve">Gesloten opbouw met Hydraulische laadklep
Opbouw in cabinekleur
Lengte 4.250 mm uitwendig
Breedte 2.196 mm uitwendig
Hoogte 2.454 mm uitwendig
Combirail op 2 hoogtes en 2 verende borgstangen
Zijwanden voorzien van lat om lat betimmering
Licht doorlatende dakplaat
2 LED plafondlampen in laadruimte
Cabine voorzien van 3D spoiler
Zijdeur rechts achter 2.120 x1.050 mm
DHollandia laadklep 750 kg
2 spanbanden voor combirails
Schampstrook 200 mm hoog
Zijafscherming
Brandweerhandgreep monteren bij achterdeur laadbak
Oogspoelfles met houder 
Flitsers voor en achter monteren
Belettering BAR Afvalbeheer
</t>
  </si>
  <si>
    <t>L3 RWD 419 CDI 140 kW. Enkele cabine</t>
  </si>
  <si>
    <t>L4H1 RWD 2.0 165 pk. Enkele cabine</t>
  </si>
  <si>
    <t>Kleur: Poolwit
GVW 3.500 kg
Pro pakket
Automatische transmissie 9G-Tronic
Vierzeizoenenbanden
Gewichtsvariant 4.100 kg (technisch)
Extra accu voor achteraf in te bouwen nevenverbruikers, interieur
Scheidingsrelais voor extra accu
Comfortbestuurdersstoel en bijrijdersbank
Onderstel voor comfort en ladingbescherming 
Bekleding kunstleder Lederlook ARTICO zwart
Rubbermatten
Elektrische voorbereiding voor laadklep
Contourverlichting
Spiegelsteunen voor opbouwbreedte 2,3 m</t>
  </si>
  <si>
    <t xml:space="preserve">Kleur: Wit
GVW 3.500 kg
Trend pakket
10-traps automaat
Vinyl bekleding
Safety &amp; Comfort Pack 2
All Weather banden
2 AGM accu's (H7)
Buitenspiegels met lange arm
</t>
  </si>
  <si>
    <t>Gesloten opbouw met Hydraulische laadklep
Opbouw in cabinekleur
Lengte 4.250 mm uitwendig
Breedte 2.196 mm uitwendig
Hoogte 2.454 mm uitwendig
Combirail op 2 hoogtes en 2 verende borgstangen
Zijwanden voorzien van lat om lat betimmering
Licht doorlatende dakplaat
2 LED plafondlampen in laadruimte
Cabine voorzien van 3D spoiler
Zijdeur rechts achter 2.120 x1.050 mm
DHollandia laadklep 750 kg
2 spanbanden voor combirails
Schampstrook 200 mm hoog
Zijafscherming
Brandweerhandgreep monteren bij achterdeur laadbak
Oogspoelfles met houder 
Flitsers voor en achter monteren
Rubbermatten
Belettering BAR Afvalbeheer</t>
  </si>
  <si>
    <t>VDL-S haakarmsysteem
Capaciteit op-afzetten en kippen 26 ton
Systeemlengte: 6100 mm, totale lengte 6426 mm
Kiphoek: 49 graden
Minimale containerlengte: 4875 mm
Maximale containerlengte: 7595 mm incl. klapbumper
Max lengte met vaste bumper: 6895 mm
Rolhoogte 290/105 mm
Haakhoogte: 1450 mm
Vaste haak met mechanische vergrendelpal
Dubbele hydraulische containerborging 280 mm vanaf hart rol
Binnen-buiten borging worden gelijktijdig bediend
Snelgang kippen en afzetten
Afneembaar blok onderaan haakarm mast
Schoonwatertank en zeepdisp. tussen 2/3e as rechts
Stalen olietank 150 liter incl. peilglas
Kunststof halfronde spatschermen t.b.v. 3 assen.
Een kunststof gereedschapskist, afmetingen 650 x 500 x 480 mm (bxdxh).
Een standaard nettenrek, lengte van 1.200 mm, in geperforeerde stalen uitvoering, elektrolytisch verzinkt.
Wiejelo automatische smeersysteem</t>
  </si>
  <si>
    <t>Hiab Multilift 21S 56 Flex haakarmsysteem
Capaciteit op-, afzetten en kippen: 21 ton
Systeemlengte: 5600 mm, totale lengte 5906 mm
Kiphoek 53 graden
Minimale containerlengte 4505 mm
Maximale containerlengte met vaste bumper 6375 mm
Maximale containerlengte met klapbumper 7075 mm
Haakhoogte 1450 mm
Second Genaration cabinebediening, Rechts !
Aan linker achterzijde multifaster type 2P206 t.b.v. bediening containerkleppen
Elektrisch uitklapbare achterbumper (slag 800 mm)
RVS gereedschapskist bxdxh 1000 x 550 x 500
Standaard nettenrek
Hydraulische containerborging
Binnen naar buiten en buiten naar binnen borging
Gereedschapskist RVS
Watertank 30 liter en voorzien van zeepdispencer
Kunststof spatborden op achterassen</t>
  </si>
  <si>
    <t>VDL-S haakarmsysteem
Capaciteit op-, afzetten en kippen: 21 ton
Systeemlengte: 5600 mm, totale lengte 5906 mm
Kiphoek 53 graden
Minimale containerlengte 4505 mm
Maximale containerlengte met vaste bumper 6375 mm
Maximale containerlengte met klapbumper 7075 mm
Haakhoogte 1450 mm
Vaste cabinebediening, Rechts !
Aan linker achterzijde multifaster type 2P206 t.b.v. bediening containerkleppen
Elektrisch uitklapbare achterbumper (slag 800 mm)
RVS gereedschapskist bxdxh 1000 x 550 x 500
Standaard nettenrek
Hydraulische containerborging
Binnen naar buiten en buiten naar binnen borging
Gereedschapskist RVS
Watertank 30 liter en voorzien van zeepdispencer
Kunststof spatborden op achterassen</t>
  </si>
  <si>
    <t>Kleur: Poolwit
GVW 3.500 kg
Pro pakket
Automatische transmissie 9G-Tronic
Vierzeizoenenbanden
Gewichtsvariant 4.100 kg (technisch)
Extra accu voor achteraf in te bouwen nevenverbruikers, interieur
Scheidingsrelais voor extra accu
Comfortbestuurdersstoel en bijrijdersbank
Onderstel voor comfort en ladingbescherming 
Bekleding kunstleder Lederlook ARTICO zwart
Rubbermatten
Contourverlichting</t>
  </si>
  <si>
    <t>Totaal excl. BTW incl. BPM</t>
  </si>
  <si>
    <t>Rentekosten</t>
  </si>
  <si>
    <t>Gezien de contractvorm (ROB en Restwaarde risico bij opdrachtgever) worden alleen de componenten waarbij het risico bij de  opdrachtnemer ligt meegewogen in de gunning. Dit betreft de volgende componenten:  
- Rentekosten
- WA+Casco verzekering
- SVI -verzekering
- Administratiekosten en beheersfee
- Overige kosten (indien van toepassing).</t>
  </si>
  <si>
    <t xml:space="preserve">8x2 Tridem Euro 6 D11  430 </t>
  </si>
  <si>
    <t xml:space="preserve">Kleur: Wit Blanc Mineral
Uitvoering: Extra
Vierseizoensbanden en extended grip
Kunststof zijstootstrips
</t>
  </si>
  <si>
    <t xml:space="preserve">Kleur: Poolwit
GVW 3.500 kg
Pro pakket
Automatische transmissie 9G-Tronic
Vierzeizoenenbanden
Gewichtsvariant 4.100 kg (technisch)
Extra accu voor achteraf in te bouwen nevenverbruikers, interieur
Scheidingsrelais voor extra accu
Comfortbestuurdersstoel en bijrijdersbank
Onderstel voor comfort en ladingbescherming 
Bekleding kunstleder Lederlook ARTICO zwart
Achterwand met ruit
Rubbermatten
</t>
  </si>
  <si>
    <t xml:space="preserve">Houten vloer en lat om lat zijbekleding
Extra sleutel
Banden met stikstof gevuld
Rubber vloermatten
Flitsers voor en achter
Belettering BAR Afvalbeheer
</t>
  </si>
  <si>
    <t xml:space="preserve">Kleur: wit
Pakket Comfort Connect 3
Pakket Winter BEV
Tweede sleutel met afstandsbediening
Volledige scheidingswand met ruit en kledinghaak
</t>
  </si>
  <si>
    <t>Dagcabine, comfort, Cabinekleur wit RAL9001
Voorloopas, 6x2
Automatische versnellingsbak Allison 
Bestuurdersstoel / bijrijdersstoel luchtgeveerd
Derde stoel op de motortunnel
Stoelhoezen
Vooras 8.000 kg GVW 27.000 kg
Banden 315/70R22,5
Radio/MP3 speler met USB aansluiting en Bluetooth
Uitlaat verticaal. Opening boven opbouw
VDO Digitale tachograaf
Bumper en koplamppaneel in cabinekleur
Zonneklep groen, 2 LED zwaailampen op het dak
Achteruitrijdsignalering zonder annuleringsschakelaar
Aluminium brandstoftank 
2 LED werklampen zijkant opbouw
Luchtspuitje in cabine
Voorbereiding LED achterlichten
Zijzicht camerasysteem, Monitor gemonteerd op A-stijl in de cabine
Brigade 360 graden camera zonder black box
Lisa 2 alert
Opstarthulp Nato stekker met hoofdschakelaar
Montagebord, oogspoelfles en lifehammer
Hoogtebordje in cabine
Belettering volgens huisstijl BAR Afvalbeheer</t>
  </si>
  <si>
    <t xml:space="preserve">Dagcabine in kleur RAL 9001
Naloopas, Wielbasis 3,80 meter
Allison 3200 automatische versnellingsbak
Motor PTO met directe pompaandrijving
Aluminium brandstoftank 340 liter links
Koplamppaneel en bumper in cabinekleur
Onderste opstap cabinekleur, opstapbak wing grey
Uitlaatmonding omhoog boven opbouw
Radio/cd speler met Bluetooth en usb aansluiting
Airconditioning handbediend
Digitale Tachograaf Stoneridge 1C
Luxury Air Luchtgeveerde chauffeursstoel, Comfort Air luchtgeveerde bijrijdersstoel, Stoelen voorzien van stoelhoezen
Elektrisch verstelbare en verwarmbare spiegels
Vooras 8.000 kg GVW 28.000 kg
Banden 315/70R22,5
Voertuig voorzien van LED verlichting, Twee LED zwaailichten op dak
Zijzicht camera met monitor op A stijl (rechts)
Brigade 360 graden camera zonder black box
Lisa 2-Alert
2 LED flitsers in de grille, 2 LED werklampen aan beide zijde van het chassis
Achteruitrijsignaal niet uitschakelbaar
Dakluik aluminium handbediend, Zonneklep in donkere kleur
Cruise control, Motorrem, Aslastbegrenzer
Luchtspuitje met spiraalslang, Set rubber vloermatten
Montagebord, oogspoelfles en lifehammer, Hoogtebordje in cabine
Belettering volgens huisstijl BAR Afvalbeheer
</t>
  </si>
  <si>
    <t>Dagcabine, comfort, Cabinekleur wit RAL9001
Naloopas
Allison automatische versnellingsbak
Motor PTO met directe pompaandrijving
Aluminium brandstoftank 340 liter links
Koplamppaneel en bumper in cabinekleur
Onderste opstap cabinekleur, opstapbak wing grey
Uitlaatmonding omhoog boven opbouw
Radio/cd speler met Bluetooth en usb aansluiting
Airconditioning handbediend
Digitale Tachograaf Stoneridge 1C
Luchtgeveerde chauffeursstoel, luchtgeveerde bijrijdersstoel, Stoelen voorzien van stoelhoezen
Elektrisch verstelbare en verwarmbare spiegels
Vooras 8.000 kg GVW 28.000 kg
Banden 315/70R22,5
Voertuig voorzien van LED verlichting, Twee LED zwaailichten op dak
Zijzicht camera met monitor op A stijl (rechts)
Brigade 360 graden camera zonder black box
Lisa 2-Alert
2 LED flitsers in de grille, 2 LED werklampen aan beide zijde van het chassis
Achteruitrijsignaal niet uitschakelbaar
Dakluik aluminium handbediend, Zonneklep in donkere kleur
Cruise control, Motorrem, Aslastbegrenzer
Luchtspuitje met spiraalslang, Set rubber vloermatten
Montagebord, oogspoelfles en lifehammer, Hoogtebordje in cabine
Belettering volgens huisstijl BAR Afvalbeheer</t>
  </si>
  <si>
    <t xml:space="preserve">Geautomatiseerde TraXon versnellingsbak. Wielbasis 4.70 m
Cabinekleur H3377 WHTE Day Cab RAL9001
Motor PTO, Achter 13h
Chauffeursstoel en brijrijdersstoel Luxury Air. Stoelhoezen links en rechts
Zwaailampen 2x op het dak, Zonnekap boven de voorruit
Digitale Tachograaf VDO 1C
Airconditioning
DAF infotainment radio met Bluetooth
Cruisecontrol
Koelbox op motortunnel, opening richting chauffeur
2 LED werklampen achter de cabine
Koplamppaneel, onderste opstap en bumper in cabinekleur RAL9001
DAF hoekzicht en achteruitzicht camera
LED koplampen
Twee werklampen in de opstappen aan de voorzijde
2 LED flitsers in de gril
Raam in cabine achterwand
Bandenmaat 1e, 2e  en 4e as: 385/55R22.5B 3e as 315/70R22.5
2 LED werklampen aan beide zijde van het chassis
Hefinrichting 2e en 4e as handbediend
ECAS regeling met afstandsbediening
Centrale portier vergrendeling
Dakluik elektrisch
Achteruitrijsignalering
Plug and Play connectie CAN Truck. Overbouw 27MC bak
Montagebord, oogspoelfles en lifehammer. Brandblusser 6kg poeder, in kunststofkist.
Belettering volgens huisstijl BAR Afvalbeheer
</t>
  </si>
  <si>
    <t>I-Shift versnellingsbak
Cabinekleur  RAL9001
Motor PTO,
Chauffeursstoel en brijrijdersstoel luchtgeveerd
Zwaailampen 2x op het dak Zonnekap boven de voorruit
Digitale Tachograaf
Airconditioning
Cruisecontrol
Koelbox op motortunnel, opening richting chauffeur
2 LED werklampen achter de cabine
Koplamppaneel, onderste opstap en bumper in cabinekleur RAL9001
Hoekzicht en achteruitzicht camera
LED koplampen
Twee werklampen in de opstappen aan de voorzijde
2 LED flitsers in de gril
Raam in cabine achterwand
Bandenmaat 1e, 2e  en 4e as: 385/55R22.5
Bandenmaat 3e as 315/70R22.5
2 LED werklampen aan beide zijde van het chassis
Hefinrichting 2e en 4e as handbediend
Luchtvering regeling met afstandsbediening
Centrale portier vergrendeling
Dakluik
Achteruitrijsignalering
Plug and Play connectie CAN Truck. Overbouw 27MC bak
Montagebord, oogspoelfles en lifehammer. Brandblusser 6kg poeder, in kunststofkist.
Belettering volgens huisstijl BAR Afvalbeheer</t>
  </si>
  <si>
    <t>Kleur: Wit RAL9001, Cabine Day Cab
Geautomatiseerde versnellingsbak Traxon 12 versn.
Wielbasis 5050 mm achteroverbouw 1,20
Motor PTO 13.U permanente pompaandrijving
Uitlaatpijp verticaal hoog
Aluminium brandstoftank rechts 340 liter
Langsligger 310/7,0 mm doorlopende versterking
Externe zonnekap groen transparant
Chauffeurstoel en bijrijdersstoel Luxury Air
Koplamppaneel, bumper en opstap in cabinekleur
Opstapbak Wing Grey
Digitale Tachograaf VDO. Instelling snelheidsbegrenzer 82 km/h
Adaptieve Cruise Control ACC, FCW en LDW
Achteruitrijsignalering. Elektrisch verstelbare spiegels
Orlaco achterzicht camera. LISA-alert
Radio/cd speler incl. Bluetooth
2 LED zwaailampen op cabine dak
Ecas Down. Aslastbegrenzer 11,5 t.
Ruit (dubbel glas) in achterwand cabine
Bandenmaat 1e, 2e  en 4e as: 385/55R22.5
Bandenmaat 3e as 315/70R22.5
Zijzichtcamera. Carkit Parrot MKi9200
Aansluitpunt starthulp bij accubak
Portier windschermset. Stuurwielbediening naar de radio. Dakraam met ondoorzichtig glas
Compressor koelbox 26lt in de cabine. Armsteun stof
Belettering volgens huisstijl BAR Afvalbeheer</t>
  </si>
  <si>
    <t>Kleur: Wit RAL9001
I-Shift versnellingsbak
Wielbasis 5.000 mm
Motor PTO
Uitlaatpijp verticaal hoog
Aluminium brandstoftank rechts 340 liter
Langsligger met doorlopende versterking
Externe zonnekap
Chauffeurstoel en bijrijdersstoel luchtgeveerd
Koplamppaneel, bumper en opstap in cabinekleur
Opstapbak grijs
Digitale Tachograaf. Instelling snelheidsbegrenzer 82 km/h
Adaptieve Cruise Control ACC, FCW en LDW
Achteruitrijsignalering. Elektrisch verstelbare spiegels
Orlaco achterzicht camera. LISA-alert
Radio/cd speler incl. Bluetooth
2 LED zwaailampen op cabine dak
Ecas Down. Aslastbegrenzer 11,5 t.
Ruit (dubbel glas) in achterwand cabine
Bandenmaat 1e, 2e  en 4e as: 385/55R22.5
Bandenmaat 3e as 315/70R22.5
Zijzichtcamera. Carkit Parrot MKi9200
Aansluitpunt starthulp bij accubak
Portier windschermset. Stuurwielbediening naar de radio. Dakraam met ondoorzichtig glas
Compressor koelbox 26lt in de cabine. Armsteun stof
Belettering volgens huisstijl BAR Afvalbeheer</t>
  </si>
  <si>
    <t>Veegvuilopbouw met zijbelading
Kunststof zijborden van 300 mm hoog
Geschikt voor containers tot 360 liter met kamopname volgens EN 840-1
Technische liftcapaciteit van 150 kg
Bediening met twee handen voor extra veiligheid
Gesloten uitvoering met schuifluiken links en rechts
Kippende laadbak
Achterlicht beschermers
Oogspoelfles en lifehammer
Hoogtebordje in cabine
Belettering volgens huisstijl BAR Afvalbeheer</t>
  </si>
  <si>
    <t>Dagcabine, Cabinekleur wit RAL9001
Voorloopas, 6x2, Wielbasis 4,80m
Automatische versnellingsbak Allison 3200
Bestuurdersstoel Luxury-air / bijrijdersstoel comfort air
Derde stoel op de motortunnel
Stoelhoezen
Vooras 8.000 kg GVW 27.000 kg
Banden 315/70R22,5
Radio/MP3 speler met USB aansluiting en Bluetooth
Uitlaat verticaal. Opening boven opbouw
VDO Digitale tachograaf
Bumper en koplamppaneel in cabinekleur
Zonneklep groen, 2 LED zwaailampen op het dak
Achteruitrijdsignalering zonder annuleringsschakelaar
Aluminium brandstoftank 325ltr rechts
2 LED werklampen zijkant opbouw
Luchtspuitje in cabine
Voorbereiding LED achterlichten
Zijzicht camerasysteem, Monitor gemonteerd op A-stijl in de cabine
Brigade 360 graden camera zonder black box
Lisa 2 alert
Tranenplaat voor de derde stoel
Opstarthulp Nato stekker met hoofdschakelaar
Montagebord, oogspoelfles en lifehammer
Hoogtebordje in cabine
Belettering volgens huisstijl BAR Afvalbeheer</t>
  </si>
  <si>
    <t xml:space="preserve">Houten vloer en lat om lat zijbekleding
Banden met stikstof gevuld
Rubber vloermatten
Flitsers voor en achter
Belettering BAR Afvalbeheer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</si>
</sst>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_ [$€-413]\ * #,##0_ ;_ [$€-413]\ * \-#,##0_ ;_ [$€-413]\ * &quot;-&quot;??_ ;_ @_ "/>
    <numFmt numFmtId="166" formatCode="0.000%"/>
  </numFmts>
  <fonts count="61"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2"/>
      <color rgb="FFFF0000"/>
      <name val="Century Gothic"/>
      <family val="2"/>
    </font>
    <font>
      <sz val="11"/>
      <color theme="1"/>
      <name val="Calibri"/>
      <family val="2"/>
      <scheme val="minor"/>
    </font>
    <font>
      <b/>
      <sz val="9"/>
      <color theme="0"/>
      <name val="Century Gothic"/>
      <family val="2"/>
    </font>
    <font>
      <sz val="9"/>
      <color rgb="FFFF0000"/>
      <name val="Century Gothic"/>
      <family val="2"/>
    </font>
    <font>
      <b/>
      <sz val="48"/>
      <name val="Century Gothic"/>
      <family val="2"/>
    </font>
    <font>
      <u/>
      <sz val="10"/>
      <color indexed="30"/>
      <name val="Century Gothic"/>
      <family val="2"/>
    </font>
    <font>
      <b/>
      <sz val="9"/>
      <color indexed="9"/>
      <name val="Century Gothic"/>
      <family val="2"/>
    </font>
    <font>
      <b/>
      <sz val="9"/>
      <name val="Century Gothic"/>
      <family val="2"/>
    </font>
    <font>
      <sz val="10"/>
      <name val="Arial"/>
      <family val="2"/>
    </font>
    <font>
      <b/>
      <sz val="12"/>
      <color theme="0"/>
      <name val="Century Gothic"/>
      <family val="2"/>
    </font>
    <font>
      <b/>
      <sz val="10"/>
      <color theme="0"/>
      <name val="Century Gothic"/>
      <family val="2"/>
    </font>
    <font>
      <b/>
      <sz val="10"/>
      <color rgb="FFFF0000"/>
      <name val="Century Gothic"/>
      <family val="2"/>
    </font>
    <font>
      <b/>
      <sz val="10"/>
      <color theme="1"/>
      <name val="Century Gothic"/>
      <family val="2"/>
    </font>
    <font>
      <sz val="10"/>
      <name val="Arial"/>
      <family val="2"/>
    </font>
    <font>
      <sz val="9"/>
      <name val="Arial"/>
      <family val="2"/>
    </font>
    <font>
      <b/>
      <u/>
      <sz val="10"/>
      <name val="Arial"/>
      <family val="2"/>
    </font>
    <font>
      <sz val="9"/>
      <color theme="0" tint="-4.9989318521683403E-2"/>
      <name val="Century Gothic"/>
      <family val="2"/>
    </font>
    <font>
      <b/>
      <sz val="9"/>
      <color rgb="FFFF0000"/>
      <name val="Century Gothic"/>
      <family val="2"/>
    </font>
    <font>
      <b/>
      <sz val="9"/>
      <color theme="1"/>
      <name val="Century Gothic"/>
      <family val="2"/>
    </font>
    <font>
      <sz val="9"/>
      <color theme="0" tint="-4.9989318521683403E-2"/>
      <name val="Arial"/>
      <family val="2"/>
    </font>
    <font>
      <sz val="9"/>
      <color theme="1"/>
      <name val="Calibri"/>
      <family val="2"/>
      <scheme val="minor"/>
    </font>
    <font>
      <sz val="8"/>
      <name val="Arial"/>
      <family val="2"/>
    </font>
    <font>
      <sz val="12"/>
      <color theme="0" tint="-4.9989318521683403E-2"/>
      <name val="Arial"/>
      <family val="2"/>
    </font>
    <font>
      <sz val="12"/>
      <name val="Arial"/>
      <family val="2"/>
    </font>
    <font>
      <sz val="9"/>
      <color theme="0"/>
      <name val="Century Gothic"/>
      <family val="2"/>
    </font>
    <font>
      <sz val="9"/>
      <color rgb="FFFF0000"/>
      <name val="Calibri"/>
      <family val="2"/>
      <scheme val="minor"/>
    </font>
    <font>
      <sz val="12"/>
      <color rgb="FFFF0000"/>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3366FF"/>
        <bgColor indexed="64"/>
      </patternFill>
    </fill>
    <fill>
      <patternFill patternType="solid">
        <fgColor rgb="FFCCECFF"/>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65">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 fillId="0" borderId="0"/>
    <xf numFmtId="0" fontId="32" fillId="0" borderId="0"/>
    <xf numFmtId="0" fontId="35" fillId="0" borderId="0"/>
    <xf numFmtId="0" fontId="11" fillId="0" borderId="0"/>
    <xf numFmtId="0" fontId="32" fillId="0" borderId="0"/>
    <xf numFmtId="0" fontId="32" fillId="0" borderId="0"/>
    <xf numFmtId="0" fontId="7" fillId="0" borderId="0"/>
    <xf numFmtId="44" fontId="42" fillId="0" borderId="0" applyFont="0" applyFill="0" applyBorder="0" applyAlignment="0" applyProtection="0"/>
    <xf numFmtId="9" fontId="4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6" fillId="0" borderId="0"/>
    <xf numFmtId="0" fontId="6" fillId="0" borderId="0"/>
    <xf numFmtId="0" fontId="6" fillId="0" borderId="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5" fillId="0" borderId="0"/>
    <xf numFmtId="0" fontId="4" fillId="0" borderId="0"/>
  </cellStyleXfs>
  <cellXfs count="218">
    <xf numFmtId="0" fontId="0" fillId="0" borderId="0" xfId="0"/>
    <xf numFmtId="0" fontId="10" fillId="0" borderId="0" xfId="0" applyFont="1"/>
    <xf numFmtId="0" fontId="10" fillId="0" borderId="0" xfId="0" applyFont="1" applyAlignment="1">
      <alignment vertical="top"/>
    </xf>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4" xfId="0" applyFont="1" applyBorder="1" applyAlignment="1">
      <alignment vertical="top"/>
    </xf>
    <xf numFmtId="0" fontId="10" fillId="0" borderId="15" xfId="0" applyFont="1" applyBorder="1" applyAlignment="1">
      <alignment vertical="top"/>
    </xf>
    <xf numFmtId="0" fontId="10" fillId="0" borderId="16" xfId="0" applyFont="1" applyBorder="1"/>
    <xf numFmtId="0" fontId="10" fillId="0" borderId="17" xfId="0" applyFont="1" applyBorder="1"/>
    <xf numFmtId="0" fontId="10" fillId="0" borderId="18" xfId="0" applyFont="1" applyBorder="1"/>
    <xf numFmtId="0" fontId="13" fillId="0" borderId="0" xfId="0" applyFont="1"/>
    <xf numFmtId="0" fontId="38" fillId="0" borderId="12" xfId="651" applyFont="1" applyBorder="1" applyAlignment="1">
      <alignment horizontal="center"/>
    </xf>
    <xf numFmtId="0" fontId="39" fillId="0" borderId="0" xfId="0" applyFont="1"/>
    <xf numFmtId="0" fontId="10" fillId="0" borderId="0" xfId="544" applyFont="1" applyAlignment="1">
      <alignment vertical="center" wrapText="1"/>
    </xf>
    <xf numFmtId="0" fontId="12" fillId="0" borderId="0" xfId="544" applyFont="1" applyAlignment="1">
      <alignment horizontal="center" vertical="center" wrapText="1"/>
    </xf>
    <xf numFmtId="0" fontId="0" fillId="0" borderId="0" xfId="0" applyAlignment="1">
      <alignment wrapText="1"/>
    </xf>
    <xf numFmtId="0" fontId="45" fillId="0" borderId="0" xfId="0" applyFont="1" applyAlignment="1">
      <alignment vertical="center"/>
    </xf>
    <xf numFmtId="0" fontId="32" fillId="0" borderId="0" xfId="0" applyFont="1" applyAlignment="1">
      <alignment vertical="center"/>
    </xf>
    <xf numFmtId="0" fontId="32" fillId="0" borderId="10" xfId="0" applyFont="1" applyBorder="1" applyAlignment="1">
      <alignment vertical="center"/>
    </xf>
    <xf numFmtId="0" fontId="44" fillId="28" borderId="10" xfId="0" applyFont="1" applyFill="1" applyBorder="1" applyAlignment="1">
      <alignment vertical="center"/>
    </xf>
    <xf numFmtId="0" fontId="44" fillId="28" borderId="10" xfId="0" applyFont="1" applyFill="1" applyBorder="1" applyAlignment="1">
      <alignment horizontal="center" vertical="center"/>
    </xf>
    <xf numFmtId="44" fontId="32" fillId="0" borderId="10" xfId="0" applyNumberFormat="1" applyFont="1" applyBorder="1" applyAlignment="1">
      <alignment vertical="center"/>
    </xf>
    <xf numFmtId="0" fontId="46" fillId="0" borderId="0" xfId="0" applyFont="1" applyAlignment="1">
      <alignment horizontal="right" vertical="center"/>
    </xf>
    <xf numFmtId="44" fontId="46" fillId="0" borderId="10" xfId="0" applyNumberFormat="1" applyFont="1" applyBorder="1" applyAlignment="1">
      <alignment vertical="center"/>
    </xf>
    <xf numFmtId="44" fontId="46" fillId="0" borderId="0" xfId="0" applyNumberFormat="1" applyFont="1" applyAlignment="1">
      <alignment vertical="center"/>
    </xf>
    <xf numFmtId="0" fontId="33" fillId="0" borderId="0" xfId="0" applyFont="1" applyAlignment="1">
      <alignment vertical="center"/>
    </xf>
    <xf numFmtId="0" fontId="44" fillId="32" borderId="10" xfId="0" applyFont="1" applyFill="1" applyBorder="1" applyAlignment="1">
      <alignment vertical="center"/>
    </xf>
    <xf numFmtId="0" fontId="44" fillId="32" borderId="10" xfId="0" applyFont="1" applyFill="1" applyBorder="1" applyAlignment="1">
      <alignment horizontal="center" vertical="center"/>
    </xf>
    <xf numFmtId="0" fontId="44" fillId="32" borderId="10" xfId="0" applyFont="1" applyFill="1" applyBorder="1" applyAlignment="1">
      <alignment horizontal="center" vertical="center" wrapText="1"/>
    </xf>
    <xf numFmtId="0" fontId="32" fillId="26" borderId="10" xfId="0" applyFont="1" applyFill="1" applyBorder="1" applyAlignment="1">
      <alignment horizontal="center" vertical="center"/>
    </xf>
    <xf numFmtId="44" fontId="32" fillId="0" borderId="0" xfId="0" applyNumberFormat="1" applyFont="1" applyAlignment="1">
      <alignment vertical="center"/>
    </xf>
    <xf numFmtId="0" fontId="46" fillId="26" borderId="0" xfId="0" applyFont="1" applyFill="1" applyAlignment="1">
      <alignment horizontal="center" vertical="center"/>
    </xf>
    <xf numFmtId="44" fontId="46" fillId="29" borderId="10" xfId="0" applyNumberFormat="1" applyFont="1" applyFill="1" applyBorder="1" applyAlignment="1">
      <alignment vertical="center"/>
    </xf>
    <xf numFmtId="0" fontId="12" fillId="0" borderId="0" xfId="544" applyFont="1" applyAlignment="1">
      <alignment vertical="center" wrapText="1"/>
    </xf>
    <xf numFmtId="0" fontId="11" fillId="0" borderId="0" xfId="543" applyAlignment="1">
      <alignment vertical="center" wrapText="1"/>
    </xf>
    <xf numFmtId="0" fontId="32" fillId="33" borderId="0" xfId="0" applyFont="1" applyFill="1" applyAlignment="1">
      <alignment vertical="center"/>
    </xf>
    <xf numFmtId="0" fontId="0" fillId="33" borderId="0" xfId="0" applyFill="1" applyAlignment="1">
      <alignment wrapText="1"/>
    </xf>
    <xf numFmtId="0" fontId="48" fillId="33" borderId="0" xfId="0" applyFont="1" applyFill="1" applyAlignment="1">
      <alignment wrapText="1"/>
    </xf>
    <xf numFmtId="0" fontId="12" fillId="33" borderId="0" xfId="0" applyFont="1" applyFill="1" applyAlignment="1">
      <alignment wrapText="1"/>
    </xf>
    <xf numFmtId="0" fontId="43" fillId="28" borderId="10" xfId="0" applyFont="1" applyFill="1" applyBorder="1" applyAlignment="1">
      <alignment vertical="center"/>
    </xf>
    <xf numFmtId="0" fontId="10" fillId="33" borderId="0" xfId="544" applyFont="1" applyFill="1" applyAlignment="1">
      <alignment vertical="center" wrapText="1"/>
    </xf>
    <xf numFmtId="0" fontId="12" fillId="33" borderId="0" xfId="544" applyFont="1" applyFill="1" applyAlignment="1">
      <alignment vertical="center" wrapText="1"/>
    </xf>
    <xf numFmtId="0" fontId="11" fillId="33" borderId="0" xfId="543" applyFill="1" applyAlignment="1">
      <alignment vertical="center" wrapText="1"/>
    </xf>
    <xf numFmtId="166" fontId="12" fillId="31" borderId="10" xfId="662" applyNumberFormat="1" applyFont="1" applyFill="1" applyBorder="1" applyAlignment="1" applyProtection="1">
      <alignment horizontal="center" vertical="center" wrapText="1"/>
      <protection locked="0"/>
    </xf>
    <xf numFmtId="0" fontId="12" fillId="0" borderId="0" xfId="0" applyFont="1"/>
    <xf numFmtId="0" fontId="12" fillId="0" borderId="0" xfId="0" applyFont="1" applyAlignment="1">
      <alignment wrapText="1"/>
    </xf>
    <xf numFmtId="0" fontId="12" fillId="0" borderId="0" xfId="0" applyFont="1" applyAlignment="1">
      <alignment horizontal="center"/>
    </xf>
    <xf numFmtId="0" fontId="40" fillId="24" borderId="10" xfId="543" applyFont="1" applyFill="1" applyBorder="1" applyAlignment="1">
      <alignment horizontal="center" vertical="center" wrapText="1"/>
    </xf>
    <xf numFmtId="0" fontId="12" fillId="25" borderId="10" xfId="543" applyFont="1" applyFill="1" applyBorder="1" applyAlignment="1">
      <alignment vertical="center" wrapText="1"/>
    </xf>
    <xf numFmtId="0" fontId="40" fillId="24" borderId="10" xfId="543" applyFont="1" applyFill="1" applyBorder="1" applyAlignment="1">
      <alignment vertical="center" wrapText="1"/>
    </xf>
    <xf numFmtId="9" fontId="12" fillId="31" borderId="10" xfId="662" applyFont="1" applyFill="1" applyBorder="1" applyAlignment="1" applyProtection="1">
      <alignment horizontal="center" vertical="center" wrapText="1"/>
      <protection locked="0"/>
    </xf>
    <xf numFmtId="9" fontId="12" fillId="26" borderId="10" xfId="662" applyFont="1" applyFill="1" applyBorder="1" applyAlignment="1">
      <alignment horizontal="center" vertical="center" wrapText="1"/>
    </xf>
    <xf numFmtId="0" fontId="49" fillId="0" borderId="0" xfId="543" applyFont="1" applyAlignment="1">
      <alignment vertical="center" wrapText="1"/>
    </xf>
    <xf numFmtId="0" fontId="53" fillId="33" borderId="0" xfId="0" applyFont="1" applyFill="1" applyAlignment="1">
      <alignment wrapText="1"/>
    </xf>
    <xf numFmtId="0" fontId="51" fillId="0" borderId="0" xfId="0" applyFont="1" applyAlignment="1">
      <alignment vertical="center"/>
    </xf>
    <xf numFmtId="0" fontId="8" fillId="0" borderId="0" xfId="0" applyFont="1" applyAlignment="1">
      <alignment vertical="center"/>
    </xf>
    <xf numFmtId="0" fontId="8" fillId="0" borderId="10" xfId="0" applyFont="1" applyBorder="1" applyAlignment="1">
      <alignment vertical="center"/>
    </xf>
    <xf numFmtId="0" fontId="8" fillId="29" borderId="10" xfId="0" applyFont="1" applyFill="1" applyBorder="1" applyAlignment="1">
      <alignment horizontal="center" vertical="center"/>
    </xf>
    <xf numFmtId="3" fontId="8" fillId="29" borderId="10" xfId="0" applyNumberFormat="1" applyFont="1" applyFill="1" applyBorder="1" applyAlignment="1">
      <alignment horizontal="center" vertical="center"/>
    </xf>
    <xf numFmtId="44" fontId="8" fillId="29" borderId="10" xfId="0" applyNumberFormat="1" applyFont="1" applyFill="1" applyBorder="1" applyAlignment="1">
      <alignment horizontal="center" vertical="center"/>
    </xf>
    <xf numFmtId="49" fontId="8" fillId="29" borderId="10" xfId="0" applyNumberFormat="1" applyFont="1" applyFill="1" applyBorder="1" applyAlignment="1">
      <alignment horizontal="left" vertical="top" wrapText="1"/>
    </xf>
    <xf numFmtId="44" fontId="8" fillId="29" borderId="10" xfId="0" applyNumberFormat="1" applyFont="1" applyFill="1" applyBorder="1" applyAlignment="1">
      <alignment horizontal="center" vertical="center" wrapText="1"/>
    </xf>
    <xf numFmtId="44" fontId="52" fillId="29" borderId="10" xfId="0" applyNumberFormat="1" applyFont="1" applyFill="1" applyBorder="1" applyAlignment="1">
      <alignment horizontal="center" vertical="center"/>
    </xf>
    <xf numFmtId="166" fontId="8" fillId="29" borderId="10" xfId="654" applyNumberFormat="1" applyFont="1" applyFill="1" applyBorder="1" applyAlignment="1" applyProtection="1">
      <alignment horizontal="center" vertical="center"/>
    </xf>
    <xf numFmtId="44" fontId="8" fillId="31" borderId="10"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44" fontId="8" fillId="31" borderId="10" xfId="653" applyFont="1" applyFill="1" applyBorder="1" applyAlignment="1" applyProtection="1">
      <alignment horizontal="center" vertical="center"/>
      <protection locked="0"/>
    </xf>
    <xf numFmtId="0" fontId="8" fillId="0" borderId="10" xfId="0" applyFont="1" applyBorder="1" applyAlignment="1">
      <alignment vertical="center" wrapText="1"/>
    </xf>
    <xf numFmtId="0" fontId="48" fillId="0" borderId="0" xfId="0" applyFont="1" applyAlignment="1">
      <alignment wrapText="1"/>
    </xf>
    <xf numFmtId="0" fontId="8" fillId="0" borderId="0" xfId="0" applyFont="1" applyAlignment="1">
      <alignment vertical="center" wrapText="1"/>
    </xf>
    <xf numFmtId="0" fontId="48" fillId="0" borderId="0" xfId="0" applyFont="1"/>
    <xf numFmtId="0" fontId="8" fillId="33" borderId="0" xfId="0" applyFont="1" applyFill="1" applyAlignment="1">
      <alignment horizontal="left" vertical="center" wrapText="1"/>
    </xf>
    <xf numFmtId="0" fontId="8" fillId="33" borderId="0" xfId="0" applyFont="1" applyFill="1" applyAlignment="1">
      <alignment vertical="center" wrapText="1"/>
    </xf>
    <xf numFmtId="0" fontId="54" fillId="33" borderId="0" xfId="0" applyFont="1" applyFill="1" applyAlignment="1">
      <alignment wrapText="1"/>
    </xf>
    <xf numFmtId="49" fontId="8" fillId="29" borderId="10" xfId="0" applyNumberFormat="1" applyFont="1" applyFill="1" applyBorder="1" applyAlignment="1">
      <alignment horizontal="left" vertical="center" wrapText="1"/>
    </xf>
    <xf numFmtId="3" fontId="12" fillId="29" borderId="10" xfId="0" applyNumberFormat="1" applyFont="1" applyFill="1" applyBorder="1" applyAlignment="1">
      <alignment horizontal="center" vertical="center"/>
    </xf>
    <xf numFmtId="44" fontId="12" fillId="29" borderId="10" xfId="0" applyNumberFormat="1" applyFont="1" applyFill="1" applyBorder="1" applyAlignment="1">
      <alignment horizontal="center" vertical="center"/>
    </xf>
    <xf numFmtId="0" fontId="37" fillId="0" borderId="0" xfId="0" applyFont="1" applyAlignment="1">
      <alignment horizontal="left" vertical="center" wrapText="1"/>
    </xf>
    <xf numFmtId="0" fontId="10" fillId="34" borderId="0" xfId="0" applyFont="1" applyFill="1"/>
    <xf numFmtId="0" fontId="13" fillId="34" borderId="0" xfId="0" applyFont="1" applyFill="1"/>
    <xf numFmtId="0" fontId="43" fillId="28" borderId="28" xfId="0" applyFont="1" applyFill="1" applyBorder="1" applyAlignment="1">
      <alignment vertical="center"/>
    </xf>
    <xf numFmtId="44" fontId="8" fillId="31" borderId="29" xfId="0" applyNumberFormat="1" applyFont="1" applyFill="1" applyBorder="1" applyAlignment="1" applyProtection="1">
      <alignment horizontal="left" vertical="center"/>
      <protection locked="0"/>
    </xf>
    <xf numFmtId="0" fontId="8" fillId="29" borderId="28" xfId="0" applyFont="1" applyFill="1" applyBorder="1" applyAlignment="1">
      <alignment horizontal="center" vertical="center"/>
    </xf>
    <xf numFmtId="44" fontId="8" fillId="29" borderId="28" xfId="0" applyNumberFormat="1" applyFont="1" applyFill="1" applyBorder="1" applyAlignment="1">
      <alignment horizontal="center" vertical="center"/>
    </xf>
    <xf numFmtId="49" fontId="8" fillId="29" borderId="28" xfId="0" applyNumberFormat="1" applyFont="1" applyFill="1" applyBorder="1" applyAlignment="1">
      <alignment horizontal="left" vertical="top" wrapText="1"/>
    </xf>
    <xf numFmtId="44" fontId="52" fillId="29" borderId="28" xfId="0" applyNumberFormat="1" applyFont="1" applyFill="1" applyBorder="1" applyAlignment="1">
      <alignment horizontal="center" vertical="center"/>
    </xf>
    <xf numFmtId="3" fontId="8" fillId="29" borderId="28" xfId="0" applyNumberFormat="1" applyFont="1" applyFill="1" applyBorder="1" applyAlignment="1">
      <alignment horizontal="center" vertical="center"/>
    </xf>
    <xf numFmtId="44" fontId="8" fillId="31" borderId="28" xfId="0" applyNumberFormat="1" applyFont="1" applyFill="1" applyBorder="1" applyAlignment="1" applyProtection="1">
      <alignment horizontal="center" vertical="center"/>
      <protection locked="0"/>
    </xf>
    <xf numFmtId="44" fontId="12" fillId="29" borderId="28" xfId="0" applyNumberFormat="1" applyFont="1" applyFill="1" applyBorder="1" applyAlignment="1">
      <alignment horizontal="center" vertical="center"/>
    </xf>
    <xf numFmtId="0" fontId="56" fillId="33" borderId="0" xfId="0" applyFont="1" applyFill="1" applyAlignment="1">
      <alignment wrapText="1"/>
    </xf>
    <xf numFmtId="0" fontId="57" fillId="33" borderId="0" xfId="0" applyFont="1" applyFill="1" applyAlignment="1">
      <alignment wrapText="1"/>
    </xf>
    <xf numFmtId="0" fontId="36" fillId="34" borderId="0" xfId="664" applyFont="1" applyFill="1" applyAlignment="1">
      <alignment vertical="center" wrapText="1"/>
    </xf>
    <xf numFmtId="0" fontId="48" fillId="34" borderId="0" xfId="543" applyFont="1" applyFill="1" applyAlignment="1">
      <alignment vertical="center" wrapText="1"/>
    </xf>
    <xf numFmtId="0" fontId="36" fillId="28" borderId="28" xfId="0" applyFont="1" applyFill="1" applyBorder="1" applyAlignment="1">
      <alignment vertical="center"/>
    </xf>
    <xf numFmtId="0" fontId="48" fillId="33" borderId="0" xfId="0" applyFont="1" applyFill="1"/>
    <xf numFmtId="0" fontId="8" fillId="0" borderId="28" xfId="0" applyFont="1" applyBorder="1" applyAlignment="1">
      <alignment vertical="center"/>
    </xf>
    <xf numFmtId="0" fontId="36" fillId="28" borderId="28" xfId="0" applyFont="1" applyFill="1" applyBorder="1" applyAlignment="1">
      <alignment horizontal="center" vertical="center"/>
    </xf>
    <xf numFmtId="0" fontId="8" fillId="0" borderId="28" xfId="0" applyFont="1" applyBorder="1" applyAlignment="1">
      <alignment vertical="center" wrapText="1"/>
    </xf>
    <xf numFmtId="165" fontId="8" fillId="31" borderId="28" xfId="653" applyNumberFormat="1" applyFont="1" applyFill="1" applyBorder="1" applyAlignment="1" applyProtection="1">
      <alignment horizontal="center" vertical="center"/>
      <protection locked="0"/>
    </xf>
    <xf numFmtId="9" fontId="8" fillId="29" borderId="28" xfId="0" applyNumberFormat="1" applyFont="1" applyFill="1" applyBorder="1" applyAlignment="1">
      <alignment horizontal="center" vertical="center"/>
    </xf>
    <xf numFmtId="0" fontId="58" fillId="28" borderId="28" xfId="0" applyFont="1" applyFill="1" applyBorder="1" applyAlignment="1">
      <alignment horizontal="center" vertical="center"/>
    </xf>
    <xf numFmtId="0" fontId="8" fillId="0" borderId="21" xfId="0" applyFont="1" applyBorder="1" applyAlignment="1">
      <alignment vertical="center" wrapText="1"/>
    </xf>
    <xf numFmtId="44" fontId="8" fillId="29" borderId="28" xfId="0" applyNumberFormat="1" applyFont="1" applyFill="1" applyBorder="1" applyAlignment="1">
      <alignment vertical="center"/>
    </xf>
    <xf numFmtId="0" fontId="52" fillId="30" borderId="28" xfId="0" applyFont="1" applyFill="1" applyBorder="1" applyAlignment="1">
      <alignment horizontal="center" vertical="center"/>
    </xf>
    <xf numFmtId="44" fontId="52" fillId="30" borderId="28" xfId="0" applyNumberFormat="1" applyFont="1" applyFill="1" applyBorder="1" applyAlignment="1">
      <alignment vertical="center"/>
    </xf>
    <xf numFmtId="0" fontId="8" fillId="33" borderId="0" xfId="0" applyFont="1" applyFill="1" applyAlignment="1">
      <alignment vertical="center"/>
    </xf>
    <xf numFmtId="0" fontId="54" fillId="33" borderId="0" xfId="0" applyFont="1" applyFill="1"/>
    <xf numFmtId="0" fontId="59" fillId="33" borderId="0" xfId="0" applyFont="1" applyFill="1" applyAlignment="1">
      <alignment horizontal="left" wrapText="1"/>
    </xf>
    <xf numFmtId="0" fontId="50" fillId="33" borderId="0" xfId="544" applyFont="1" applyFill="1" applyAlignment="1">
      <alignment vertical="center" wrapText="1"/>
    </xf>
    <xf numFmtId="0" fontId="48" fillId="0" borderId="0" xfId="543" applyFont="1" applyAlignment="1">
      <alignment vertical="center" wrapText="1"/>
    </xf>
    <xf numFmtId="0" fontId="48" fillId="34" borderId="0" xfId="0" applyFont="1" applyFill="1" applyAlignment="1">
      <alignment wrapText="1"/>
    </xf>
    <xf numFmtId="0" fontId="59" fillId="34" borderId="0" xfId="0" applyFont="1" applyFill="1" applyAlignment="1">
      <alignment horizontal="left" wrapText="1"/>
    </xf>
    <xf numFmtId="0" fontId="36" fillId="28" borderId="10" xfId="0" applyFont="1" applyFill="1" applyBorder="1" applyAlignment="1">
      <alignment vertical="center"/>
    </xf>
    <xf numFmtId="0" fontId="36" fillId="28" borderId="10" xfId="0" applyFont="1" applyFill="1" applyBorder="1" applyAlignment="1">
      <alignment horizontal="center" vertical="center"/>
    </xf>
    <xf numFmtId="0" fontId="58" fillId="28" borderId="10" xfId="0" applyFont="1" applyFill="1" applyBorder="1" applyAlignment="1">
      <alignment horizontal="center" vertical="center"/>
    </xf>
    <xf numFmtId="0" fontId="52" fillId="30" borderId="28" xfId="0" applyFont="1" applyFill="1" applyBorder="1" applyAlignment="1">
      <alignment horizontal="right" vertical="center"/>
    </xf>
    <xf numFmtId="0" fontId="52" fillId="30" borderId="28" xfId="0" applyFont="1" applyFill="1" applyBorder="1" applyAlignment="1">
      <alignment horizontal="right" vertical="center" wrapText="1"/>
    </xf>
    <xf numFmtId="44" fontId="52" fillId="30" borderId="28" xfId="0" applyNumberFormat="1" applyFont="1" applyFill="1" applyBorder="1" applyAlignment="1">
      <alignment vertical="center" wrapText="1"/>
    </xf>
    <xf numFmtId="0" fontId="52" fillId="30" borderId="28" xfId="0" applyFont="1" applyFill="1" applyBorder="1" applyAlignment="1">
      <alignment horizontal="right" vertical="center" indent="1"/>
    </xf>
    <xf numFmtId="0" fontId="52" fillId="30" borderId="28" xfId="0" applyFont="1" applyFill="1" applyBorder="1" applyAlignment="1">
      <alignment horizontal="right" vertical="center" wrapText="1" indent="1"/>
    </xf>
    <xf numFmtId="0" fontId="52" fillId="30" borderId="28" xfId="0" applyFont="1" applyFill="1" applyBorder="1" applyAlignment="1">
      <alignment horizontal="right" vertical="center" indent="2"/>
    </xf>
    <xf numFmtId="44" fontId="8" fillId="29" borderId="10" xfId="0" applyNumberFormat="1" applyFont="1" applyFill="1" applyBorder="1" applyAlignment="1">
      <alignment vertical="center"/>
    </xf>
    <xf numFmtId="0" fontId="52" fillId="30" borderId="10" xfId="0" applyFont="1" applyFill="1" applyBorder="1" applyAlignment="1">
      <alignment horizontal="center" vertical="center"/>
    </xf>
    <xf numFmtId="44" fontId="52" fillId="30" borderId="10" xfId="0" applyNumberFormat="1" applyFont="1" applyFill="1" applyBorder="1" applyAlignment="1">
      <alignment vertical="center"/>
    </xf>
    <xf numFmtId="165" fontId="8" fillId="31" borderId="10" xfId="653" applyNumberFormat="1" applyFont="1" applyFill="1" applyBorder="1" applyAlignment="1" applyProtection="1">
      <alignment horizontal="center" vertical="center"/>
      <protection locked="0"/>
    </xf>
    <xf numFmtId="0" fontId="48" fillId="34" borderId="0" xfId="0" applyFont="1" applyFill="1"/>
    <xf numFmtId="0" fontId="57" fillId="33" borderId="0" xfId="0" applyFont="1" applyFill="1"/>
    <xf numFmtId="0" fontId="57" fillId="0" borderId="0" xfId="0" applyFont="1"/>
    <xf numFmtId="0" fontId="43" fillId="28" borderId="10" xfId="0" applyFont="1" applyFill="1" applyBorder="1" applyAlignment="1">
      <alignment horizontal="center" vertical="center" wrapText="1"/>
    </xf>
    <xf numFmtId="0" fontId="57" fillId="0" borderId="0" xfId="0" applyFont="1" applyAlignment="1">
      <alignment wrapText="1"/>
    </xf>
    <xf numFmtId="0" fontId="60" fillId="33" borderId="0" xfId="0" applyFont="1" applyFill="1" applyAlignment="1">
      <alignment horizontal="left" wrapText="1"/>
    </xf>
    <xf numFmtId="9" fontId="32" fillId="0" borderId="10" xfId="0" applyNumberFormat="1" applyFont="1" applyBorder="1" applyAlignment="1">
      <alignment vertical="center"/>
    </xf>
    <xf numFmtId="49" fontId="32" fillId="0" borderId="10" xfId="0" applyNumberFormat="1" applyFont="1" applyBorder="1" applyAlignment="1">
      <alignment vertical="center"/>
    </xf>
    <xf numFmtId="0" fontId="40" fillId="24" borderId="34" xfId="543" applyFont="1" applyFill="1" applyBorder="1" applyAlignment="1">
      <alignment horizontal="center" vertical="center" wrapText="1"/>
    </xf>
    <xf numFmtId="0" fontId="12" fillId="0" borderId="34" xfId="544" applyFont="1" applyBorder="1" applyAlignment="1">
      <alignment horizontal="center" vertical="center" wrapText="1"/>
    </xf>
    <xf numFmtId="0" fontId="48" fillId="0" borderId="0" xfId="543" applyFont="1" applyAlignment="1">
      <alignment horizontal="center" vertical="center" wrapText="1"/>
    </xf>
    <xf numFmtId="0" fontId="48" fillId="34" borderId="0" xfId="543" applyFont="1" applyFill="1" applyAlignment="1">
      <alignment horizontal="center" vertical="center" wrapText="1"/>
    </xf>
    <xf numFmtId="0" fontId="48" fillId="0" borderId="0" xfId="0" applyFont="1" applyAlignment="1">
      <alignment horizontal="center"/>
    </xf>
    <xf numFmtId="0" fontId="48" fillId="0" borderId="0" xfId="0" applyFont="1" applyAlignment="1">
      <alignment horizontal="center" wrapText="1"/>
    </xf>
    <xf numFmtId="0" fontId="10" fillId="0" borderId="0" xfId="0" quotePrefix="1" applyFont="1" applyAlignment="1">
      <alignment vertical="top"/>
    </xf>
    <xf numFmtId="3" fontId="12" fillId="29" borderId="28" xfId="0" applyNumberFormat="1" applyFont="1" applyFill="1" applyBorder="1" applyAlignment="1">
      <alignment horizontal="center" vertical="center"/>
    </xf>
    <xf numFmtId="0" fontId="12" fillId="29" borderId="10" xfId="0" applyFont="1" applyFill="1" applyBorder="1" applyAlignment="1">
      <alignment horizontal="center" vertical="center"/>
    </xf>
    <xf numFmtId="44" fontId="12" fillId="31" borderId="10" xfId="0" applyNumberFormat="1" applyFont="1" applyFill="1" applyBorder="1" applyAlignment="1" applyProtection="1">
      <alignment horizontal="center" vertical="center"/>
      <protection locked="0"/>
    </xf>
    <xf numFmtId="0" fontId="14" fillId="0" borderId="28" xfId="544" applyFont="1" applyBorder="1" applyAlignment="1">
      <alignment wrapText="1"/>
    </xf>
    <xf numFmtId="49" fontId="3" fillId="29" borderId="10" xfId="0" applyNumberFormat="1" applyFont="1" applyFill="1" applyBorder="1" applyAlignment="1">
      <alignment horizontal="left" vertical="top" wrapText="1"/>
    </xf>
    <xf numFmtId="49" fontId="3" fillId="29" borderId="10" xfId="0" applyNumberFormat="1" applyFont="1" applyFill="1" applyBorder="1" applyAlignment="1">
      <alignment horizontal="left" vertical="center" wrapText="1"/>
    </xf>
    <xf numFmtId="49" fontId="3" fillId="29" borderId="28" xfId="0" applyNumberFormat="1" applyFont="1" applyFill="1" applyBorder="1" applyAlignment="1">
      <alignment horizontal="left" vertical="top" wrapText="1"/>
    </xf>
    <xf numFmtId="49" fontId="3" fillId="29" borderId="28" xfId="0" applyNumberFormat="1" applyFont="1" applyFill="1" applyBorder="1" applyAlignment="1">
      <alignment horizontal="left" vertical="center" wrapText="1"/>
    </xf>
    <xf numFmtId="49" fontId="2" fillId="29" borderId="10" xfId="0" applyNumberFormat="1" applyFont="1" applyFill="1" applyBorder="1" applyAlignment="1">
      <alignment horizontal="left" vertical="center" wrapText="1"/>
    </xf>
    <xf numFmtId="9" fontId="8" fillId="29" borderId="10" xfId="0" applyNumberFormat="1" applyFont="1" applyFill="1" applyBorder="1" applyAlignment="1">
      <alignment horizontal="center" vertical="center"/>
    </xf>
    <xf numFmtId="49" fontId="2" fillId="29" borderId="10" xfId="0" applyNumberFormat="1" applyFont="1" applyFill="1" applyBorder="1" applyAlignment="1">
      <alignment horizontal="left" vertical="top" wrapText="1"/>
    </xf>
    <xf numFmtId="166" fontId="8" fillId="29" borderId="28" xfId="654" applyNumberFormat="1" applyFont="1" applyFill="1" applyBorder="1" applyAlignment="1" applyProtection="1">
      <alignment horizontal="center" vertical="center"/>
    </xf>
    <xf numFmtId="0" fontId="50" fillId="33" borderId="0" xfId="0" applyFont="1" applyFill="1" applyAlignment="1">
      <alignment wrapText="1"/>
    </xf>
    <xf numFmtId="0" fontId="8" fillId="0" borderId="23" xfId="0" applyFont="1" applyBorder="1" applyAlignment="1">
      <alignment vertical="center" wrapText="1"/>
    </xf>
    <xf numFmtId="49" fontId="1" fillId="29" borderId="28" xfId="0" applyNumberFormat="1" applyFont="1" applyFill="1" applyBorder="1" applyAlignment="1">
      <alignment horizontal="left" vertical="top" wrapText="1"/>
    </xf>
    <xf numFmtId="0" fontId="34" fillId="0" borderId="14" xfId="0" applyFont="1" applyBorder="1" applyAlignment="1">
      <alignment horizontal="center" vertical="center" wrapText="1"/>
    </xf>
    <xf numFmtId="0" fontId="34" fillId="0" borderId="0" xfId="0" applyFont="1" applyAlignment="1">
      <alignment horizontal="center" vertical="center" wrapText="1"/>
    </xf>
    <xf numFmtId="0" fontId="34" fillId="0" borderId="15" xfId="0" applyFont="1" applyBorder="1" applyAlignment="1">
      <alignment horizontal="center" vertical="center" wrapText="1"/>
    </xf>
    <xf numFmtId="0" fontId="14" fillId="0" borderId="14" xfId="0" applyFont="1" applyBorder="1" applyAlignment="1">
      <alignment horizontal="center"/>
    </xf>
    <xf numFmtId="0" fontId="14" fillId="0" borderId="0" xfId="0" applyFont="1" applyAlignment="1">
      <alignment horizontal="center"/>
    </xf>
    <xf numFmtId="0" fontId="14" fillId="0" borderId="15" xfId="0" applyFont="1" applyBorder="1" applyAlignment="1">
      <alignment horizontal="center"/>
    </xf>
    <xf numFmtId="0" fontId="9" fillId="0" borderId="14" xfId="0" applyFont="1" applyBorder="1" applyAlignment="1">
      <alignment horizontal="center"/>
    </xf>
    <xf numFmtId="0" fontId="9" fillId="0" borderId="0" xfId="0" applyFont="1" applyAlignment="1">
      <alignment horizontal="center"/>
    </xf>
    <xf numFmtId="0" fontId="9" fillId="0" borderId="15" xfId="0" applyFont="1" applyBorder="1" applyAlignment="1">
      <alignment horizontal="center"/>
    </xf>
    <xf numFmtId="0" fontId="33" fillId="0" borderId="0" xfId="0" applyFont="1" applyAlignment="1">
      <alignment horizontal="left" vertical="top" wrapText="1"/>
    </xf>
    <xf numFmtId="0" fontId="33" fillId="0" borderId="0" xfId="0" applyFont="1" applyAlignment="1">
      <alignment horizontal="left" vertical="top"/>
    </xf>
    <xf numFmtId="0" fontId="41" fillId="31" borderId="0" xfId="543" applyFont="1" applyFill="1" applyAlignment="1">
      <alignment horizontal="center" vertical="center" wrapText="1"/>
    </xf>
    <xf numFmtId="0" fontId="14" fillId="31" borderId="28" xfId="543" applyFont="1" applyFill="1" applyBorder="1" applyAlignment="1" applyProtection="1">
      <alignment horizontal="left" wrapText="1"/>
      <protection locked="0"/>
    </xf>
    <xf numFmtId="0" fontId="10" fillId="0" borderId="10" xfId="544" applyFont="1" applyBorder="1" applyAlignment="1">
      <alignment horizontal="left" vertical="center" wrapText="1"/>
    </xf>
    <xf numFmtId="0" fontId="10" fillId="0" borderId="0" xfId="544" applyFont="1" applyAlignment="1">
      <alignment horizontal="center" vertical="center" wrapText="1"/>
    </xf>
    <xf numFmtId="0" fontId="14" fillId="0" borderId="38" xfId="544" applyFont="1" applyBorder="1" applyAlignment="1">
      <alignment horizontal="left" wrapText="1"/>
    </xf>
    <xf numFmtId="0" fontId="14" fillId="0" borderId="36" xfId="544" applyFont="1" applyBorder="1" applyAlignment="1">
      <alignment horizontal="left" wrapText="1"/>
    </xf>
    <xf numFmtId="0" fontId="14" fillId="0" borderId="37" xfId="544" applyFont="1" applyBorder="1" applyAlignment="1">
      <alignment horizontal="left" wrapText="1"/>
    </xf>
    <xf numFmtId="0" fontId="40" fillId="24" borderId="19" xfId="543" applyFont="1" applyFill="1" applyBorder="1" applyAlignment="1">
      <alignment horizontal="left" vertical="center" wrapText="1"/>
    </xf>
    <xf numFmtId="0" fontId="40" fillId="24" borderId="20" xfId="543" applyFont="1" applyFill="1" applyBorder="1" applyAlignment="1">
      <alignment horizontal="left" vertical="center" wrapText="1"/>
    </xf>
    <xf numFmtId="0" fontId="36" fillId="27" borderId="0" xfId="543" applyFont="1" applyFill="1" applyAlignment="1">
      <alignment horizontal="left" vertical="center" wrapText="1"/>
    </xf>
    <xf numFmtId="0" fontId="12" fillId="0" borderId="30" xfId="544" applyFont="1" applyBorder="1" applyAlignment="1">
      <alignment horizontal="left" vertical="center" wrapText="1"/>
    </xf>
    <xf numFmtId="0" fontId="12" fillId="0" borderId="31" xfId="544" applyFont="1" applyBorder="1" applyAlignment="1">
      <alignment horizontal="left" vertical="center" wrapText="1"/>
    </xf>
    <xf numFmtId="0" fontId="12" fillId="0" borderId="24" xfId="544" applyFont="1" applyBorder="1" applyAlignment="1">
      <alignment horizontal="left" vertical="center" wrapText="1"/>
    </xf>
    <xf numFmtId="0" fontId="12" fillId="0" borderId="27" xfId="544" applyFont="1" applyBorder="1" applyAlignment="1">
      <alignment horizontal="left" vertical="center" wrapText="1"/>
    </xf>
    <xf numFmtId="0" fontId="43" fillId="28" borderId="28" xfId="0" applyFont="1" applyFill="1" applyBorder="1" applyAlignment="1">
      <alignment horizontal="center" vertical="center"/>
    </xf>
    <xf numFmtId="0" fontId="58" fillId="27" borderId="0" xfId="0" applyFont="1" applyFill="1" applyAlignment="1">
      <alignment horizontal="left" vertical="center" wrapText="1"/>
    </xf>
    <xf numFmtId="0" fontId="8" fillId="31" borderId="25" xfId="0" applyFont="1" applyFill="1" applyBorder="1" applyAlignment="1" applyProtection="1">
      <alignment horizontal="left" vertical="center"/>
      <protection locked="0"/>
    </xf>
    <xf numFmtId="0" fontId="8" fillId="31" borderId="26" xfId="0" applyFont="1" applyFill="1" applyBorder="1" applyAlignment="1" applyProtection="1">
      <alignment horizontal="left" vertical="center"/>
      <protection locked="0"/>
    </xf>
    <xf numFmtId="166" fontId="8" fillId="29" borderId="32" xfId="654" applyNumberFormat="1" applyFont="1" applyFill="1" applyBorder="1" applyAlignment="1" applyProtection="1">
      <alignment horizontal="center" vertical="center"/>
    </xf>
    <xf numFmtId="166" fontId="8" fillId="29" borderId="34" xfId="654" applyNumberFormat="1" applyFont="1" applyFill="1" applyBorder="1" applyAlignment="1" applyProtection="1">
      <alignment horizontal="center" vertical="center"/>
    </xf>
    <xf numFmtId="166" fontId="8" fillId="29" borderId="32" xfId="0" applyNumberFormat="1" applyFont="1" applyFill="1" applyBorder="1" applyAlignment="1">
      <alignment horizontal="center" vertical="center"/>
    </xf>
    <xf numFmtId="166" fontId="8" fillId="29" borderId="34" xfId="0" applyNumberFormat="1" applyFont="1" applyFill="1" applyBorder="1" applyAlignment="1">
      <alignment horizontal="center" vertical="center"/>
    </xf>
    <xf numFmtId="0" fontId="43" fillId="28" borderId="10" xfId="0" applyFont="1" applyFill="1" applyBorder="1" applyAlignment="1">
      <alignment horizontal="center" vertical="center"/>
    </xf>
    <xf numFmtId="0" fontId="43" fillId="28" borderId="32" xfId="0" applyFont="1" applyFill="1" applyBorder="1" applyAlignment="1">
      <alignment horizontal="center" vertical="center" wrapText="1"/>
    </xf>
    <xf numFmtId="0" fontId="43" fillId="28" borderId="34" xfId="0" applyFont="1" applyFill="1" applyBorder="1" applyAlignment="1">
      <alignment horizontal="center" vertical="center" wrapText="1"/>
    </xf>
    <xf numFmtId="0" fontId="36" fillId="27" borderId="35" xfId="664" applyFont="1" applyFill="1" applyBorder="1" applyAlignment="1">
      <alignment horizontal="left" vertical="center" wrapText="1"/>
    </xf>
    <xf numFmtId="0" fontId="36" fillId="27" borderId="0" xfId="664" applyFont="1" applyFill="1" applyAlignment="1">
      <alignment horizontal="left" vertical="center" wrapText="1"/>
    </xf>
    <xf numFmtId="0" fontId="43" fillId="28" borderId="10"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36" fillId="28" borderId="19" xfId="0" applyFont="1" applyFill="1" applyBorder="1" applyAlignment="1">
      <alignment horizontal="left" vertical="center" wrapText="1"/>
    </xf>
    <xf numFmtId="0" fontId="36" fillId="28" borderId="22" xfId="0" applyFont="1" applyFill="1" applyBorder="1" applyAlignment="1">
      <alignment horizontal="left" vertical="center" wrapText="1"/>
    </xf>
    <xf numFmtId="0" fontId="36" fillId="28" borderId="20" xfId="0" applyFont="1" applyFill="1" applyBorder="1" applyAlignment="1">
      <alignment horizontal="left" vertical="center" wrapText="1"/>
    </xf>
    <xf numFmtId="0" fontId="8" fillId="31" borderId="30" xfId="0" applyFont="1" applyFill="1" applyBorder="1" applyAlignment="1" applyProtection="1">
      <alignment horizontal="left" vertical="center"/>
      <protection locked="0"/>
    </xf>
    <xf numFmtId="0" fontId="8" fillId="31" borderId="31" xfId="0" applyFont="1" applyFill="1" applyBorder="1" applyAlignment="1" applyProtection="1">
      <alignment horizontal="left" vertical="center"/>
      <protection locked="0"/>
    </xf>
    <xf numFmtId="0" fontId="36" fillId="28" borderId="32" xfId="0" applyFont="1" applyFill="1" applyBorder="1" applyAlignment="1">
      <alignment horizontal="left" vertical="center" wrapText="1"/>
    </xf>
    <xf numFmtId="0" fontId="36" fillId="28" borderId="34" xfId="0" applyFont="1" applyFill="1" applyBorder="1" applyAlignment="1">
      <alignment horizontal="left"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44" fillId="27" borderId="0" xfId="543" applyFont="1" applyFill="1" applyAlignment="1">
      <alignment horizontal="left" vertical="center" wrapText="1"/>
    </xf>
    <xf numFmtId="49" fontId="44" fillId="28" borderId="10" xfId="0" applyNumberFormat="1" applyFont="1" applyFill="1" applyBorder="1" applyAlignment="1">
      <alignment horizontal="left" vertical="center"/>
    </xf>
    <xf numFmtId="0" fontId="44" fillId="28" borderId="10" xfId="0" applyFont="1" applyFill="1" applyBorder="1" applyAlignment="1">
      <alignment horizontal="left" vertical="center"/>
    </xf>
    <xf numFmtId="0" fontId="46" fillId="29" borderId="10" xfId="0" applyFont="1" applyFill="1" applyBorder="1" applyAlignment="1">
      <alignment horizontal="right" vertical="center"/>
    </xf>
    <xf numFmtId="0" fontId="43" fillId="28" borderId="19" xfId="0" applyFont="1" applyFill="1" applyBorder="1" applyAlignment="1">
      <alignment horizontal="center" vertical="center" wrapText="1"/>
    </xf>
    <xf numFmtId="0" fontId="43" fillId="28" borderId="22" xfId="0" applyFont="1" applyFill="1" applyBorder="1" applyAlignment="1">
      <alignment horizontal="center" vertical="center" wrapText="1"/>
    </xf>
    <xf numFmtId="0" fontId="43" fillId="28" borderId="20" xfId="0" applyFont="1" applyFill="1" applyBorder="1" applyAlignment="1">
      <alignment horizontal="center" vertical="center" wrapText="1"/>
    </xf>
    <xf numFmtId="49" fontId="44" fillId="28" borderId="32" xfId="0" applyNumberFormat="1" applyFont="1" applyFill="1" applyBorder="1" applyAlignment="1">
      <alignment horizontal="left" vertical="center"/>
    </xf>
    <xf numFmtId="49" fontId="44" fillId="28" borderId="34" xfId="0" applyNumberFormat="1" applyFont="1" applyFill="1" applyBorder="1" applyAlignment="1">
      <alignment horizontal="left" vertical="center"/>
    </xf>
  </cellXfs>
  <cellStyles count="665">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mma 2" xfId="661"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3" xfId="521" xr:uid="{00000000-0005-0000-0000-000009020000}"/>
    <cellStyle name="Notitie 4" xfId="522" xr:uid="{00000000-0005-0000-0000-00000A020000}"/>
    <cellStyle name="Notitie 5" xfId="523" xr:uid="{00000000-0005-0000-0000-00000B020000}"/>
    <cellStyle name="Notitie 6" xfId="524" xr:uid="{00000000-0005-0000-0000-00000C020000}"/>
    <cellStyle name="Notitie 7" xfId="525" xr:uid="{00000000-0005-0000-0000-00000D020000}"/>
    <cellStyle name="Notitie 8" xfId="526" xr:uid="{00000000-0005-0000-0000-00000E020000}"/>
    <cellStyle name="Notitie 9" xfId="527" xr:uid="{00000000-0005-0000-0000-00000F020000}"/>
    <cellStyle name="Ongeldig 10" xfId="528" xr:uid="{00000000-0005-0000-0000-000010020000}"/>
    <cellStyle name="Ongeldig 11" xfId="529" xr:uid="{00000000-0005-0000-0000-000011020000}"/>
    <cellStyle name="Ongeldig 12" xfId="530" xr:uid="{00000000-0005-0000-0000-000012020000}"/>
    <cellStyle name="Ongeldig 13" xfId="531" xr:uid="{00000000-0005-0000-0000-000013020000}"/>
    <cellStyle name="Ongeldig 14" xfId="532" xr:uid="{00000000-0005-0000-0000-000014020000}"/>
    <cellStyle name="Ongeldig 15" xfId="533" xr:uid="{00000000-0005-0000-0000-000015020000}"/>
    <cellStyle name="Ongeldig 16" xfId="534" xr:uid="{00000000-0005-0000-0000-000016020000}"/>
    <cellStyle name="Ongeldig 2" xfId="535" xr:uid="{00000000-0005-0000-0000-000017020000}"/>
    <cellStyle name="Ongeldig 3" xfId="536" xr:uid="{00000000-0005-0000-0000-000018020000}"/>
    <cellStyle name="Ongeldig 4" xfId="537" xr:uid="{00000000-0005-0000-0000-000019020000}"/>
    <cellStyle name="Ongeldig 5" xfId="538" xr:uid="{00000000-0005-0000-0000-00001A020000}"/>
    <cellStyle name="Ongeldig 6" xfId="539" xr:uid="{00000000-0005-0000-0000-00001B020000}"/>
    <cellStyle name="Ongeldig 7" xfId="540" xr:uid="{00000000-0005-0000-0000-00001C020000}"/>
    <cellStyle name="Ongeldig 8" xfId="541" xr:uid="{00000000-0005-0000-0000-00001D020000}"/>
    <cellStyle name="Ongeldig 9" xfId="542" xr:uid="{00000000-0005-0000-0000-00001E020000}"/>
    <cellStyle name="Procent" xfId="654" builtinId="5"/>
    <cellStyle name="Procent 2" xfId="662" xr:uid="{00000000-0005-0000-0000-000020020000}"/>
    <cellStyle name="Standaard" xfId="0" builtinId="0"/>
    <cellStyle name="Standaard 10" xfId="543" xr:uid="{00000000-0005-0000-0000-000022020000}"/>
    <cellStyle name="Standaard 11" xfId="544" xr:uid="{00000000-0005-0000-0000-000023020000}"/>
    <cellStyle name="Standaard 12" xfId="545" xr:uid="{00000000-0005-0000-0000-000024020000}"/>
    <cellStyle name="Standaard 13" xfId="546" xr:uid="{00000000-0005-0000-0000-000025020000}"/>
    <cellStyle name="Standaard 14" xfId="547" xr:uid="{00000000-0005-0000-0000-000026020000}"/>
    <cellStyle name="Standaard 15" xfId="548" xr:uid="{00000000-0005-0000-0000-000027020000}"/>
    <cellStyle name="Standaard 16" xfId="549" xr:uid="{00000000-0005-0000-0000-000028020000}"/>
    <cellStyle name="Standaard 17" xfId="550" xr:uid="{00000000-0005-0000-0000-000029020000}"/>
    <cellStyle name="Standaard 18" xfId="551" xr:uid="{00000000-0005-0000-0000-00002A020000}"/>
    <cellStyle name="Standaard 19" xfId="552" xr:uid="{00000000-0005-0000-0000-00002B020000}"/>
    <cellStyle name="Standaard 19 2" xfId="553" xr:uid="{00000000-0005-0000-0000-00002C020000}"/>
    <cellStyle name="Standaard 19 2 2" xfId="647" xr:uid="{00000000-0005-0000-0000-00002D020000}"/>
    <cellStyle name="Standaard 19 2 2 2" xfId="652" xr:uid="{00000000-0005-0000-0000-00002E020000}"/>
    <cellStyle name="Standaard 19 2 2 2 2" xfId="659" xr:uid="{00000000-0005-0000-0000-00002F020000}"/>
    <cellStyle name="Standaard 19 2 2 2 3" xfId="658" xr:uid="{00000000-0005-0000-0000-000030020000}"/>
    <cellStyle name="Standaard 19 2 2 2 4" xfId="663" xr:uid="{00000000-0005-0000-0000-000031020000}"/>
    <cellStyle name="Standaard 19 2 3" xfId="646" xr:uid="{00000000-0005-0000-0000-000032020000}"/>
    <cellStyle name="Standaard 19 3" xfId="554" xr:uid="{00000000-0005-0000-0000-000033020000}"/>
    <cellStyle name="Standaard 2" xfId="555" xr:uid="{00000000-0005-0000-0000-000034020000}"/>
    <cellStyle name="Standaard 2 2" xfId="651" xr:uid="{00000000-0005-0000-0000-000035020000}"/>
    <cellStyle name="Standaard 20" xfId="556" xr:uid="{00000000-0005-0000-0000-000036020000}"/>
    <cellStyle name="Standaard 21" xfId="557" xr:uid="{00000000-0005-0000-0000-000037020000}"/>
    <cellStyle name="Standaard 22" xfId="558" xr:uid="{00000000-0005-0000-0000-000038020000}"/>
    <cellStyle name="Standaard 23" xfId="559" xr:uid="{00000000-0005-0000-0000-000039020000}"/>
    <cellStyle name="Standaard 24" xfId="560" xr:uid="{00000000-0005-0000-0000-00003A020000}"/>
    <cellStyle name="Standaard 25" xfId="648" xr:uid="{00000000-0005-0000-0000-00003B020000}"/>
    <cellStyle name="Standaard 25 2" xfId="657" xr:uid="{00000000-0005-0000-0000-00003C020000}"/>
    <cellStyle name="Standaard 26" xfId="649" xr:uid="{00000000-0005-0000-0000-00003D020000}"/>
    <cellStyle name="Standaard 27" xfId="664" xr:uid="{00000000-0005-0000-0000-00003E020000}"/>
    <cellStyle name="Standaard 3" xfId="561" xr:uid="{00000000-0005-0000-0000-00003F020000}"/>
    <cellStyle name="Standaard 3 2" xfId="562" xr:uid="{00000000-0005-0000-0000-000040020000}"/>
    <cellStyle name="Standaard 3 3" xfId="650" xr:uid="{00000000-0005-0000-0000-000041020000}"/>
    <cellStyle name="Standaard 4" xfId="563" xr:uid="{00000000-0005-0000-0000-000042020000}"/>
    <cellStyle name="Standaard 5" xfId="564" xr:uid="{00000000-0005-0000-0000-000043020000}"/>
    <cellStyle name="Standaard 6" xfId="565" xr:uid="{00000000-0005-0000-0000-000044020000}"/>
    <cellStyle name="Standaard 7" xfId="566" xr:uid="{00000000-0005-0000-0000-000045020000}"/>
    <cellStyle name="Standaard 8" xfId="567" xr:uid="{00000000-0005-0000-0000-000046020000}"/>
    <cellStyle name="Standaard 9" xfId="568" xr:uid="{00000000-0005-0000-0000-000047020000}"/>
    <cellStyle name="Titel 10" xfId="569" xr:uid="{00000000-0005-0000-0000-000048020000}"/>
    <cellStyle name="Titel 11" xfId="570" xr:uid="{00000000-0005-0000-0000-000049020000}"/>
    <cellStyle name="Titel 12" xfId="571" xr:uid="{00000000-0005-0000-0000-00004A020000}"/>
    <cellStyle name="Titel 13" xfId="572" xr:uid="{00000000-0005-0000-0000-00004B020000}"/>
    <cellStyle name="Titel 14" xfId="573" xr:uid="{00000000-0005-0000-0000-00004C020000}"/>
    <cellStyle name="Titel 15" xfId="574" xr:uid="{00000000-0005-0000-0000-00004D020000}"/>
    <cellStyle name="Titel 16" xfId="575" xr:uid="{00000000-0005-0000-0000-00004E020000}"/>
    <cellStyle name="Titel 2" xfId="576" xr:uid="{00000000-0005-0000-0000-00004F020000}"/>
    <cellStyle name="Titel 3" xfId="577" xr:uid="{00000000-0005-0000-0000-000050020000}"/>
    <cellStyle name="Titel 4" xfId="578" xr:uid="{00000000-0005-0000-0000-000051020000}"/>
    <cellStyle name="Titel 5" xfId="579" xr:uid="{00000000-0005-0000-0000-000052020000}"/>
    <cellStyle name="Titel 6" xfId="580" xr:uid="{00000000-0005-0000-0000-000053020000}"/>
    <cellStyle name="Titel 7" xfId="581" xr:uid="{00000000-0005-0000-0000-000054020000}"/>
    <cellStyle name="Titel 8" xfId="582" xr:uid="{00000000-0005-0000-0000-000055020000}"/>
    <cellStyle name="Titel 9" xfId="583" xr:uid="{00000000-0005-0000-0000-000056020000}"/>
    <cellStyle name="Totaal 10" xfId="584" xr:uid="{00000000-0005-0000-0000-000057020000}"/>
    <cellStyle name="Totaal 11" xfId="585" xr:uid="{00000000-0005-0000-0000-000058020000}"/>
    <cellStyle name="Totaal 12" xfId="586" xr:uid="{00000000-0005-0000-0000-000059020000}"/>
    <cellStyle name="Totaal 13" xfId="587" xr:uid="{00000000-0005-0000-0000-00005A020000}"/>
    <cellStyle name="Totaal 14" xfId="588" xr:uid="{00000000-0005-0000-0000-00005B020000}"/>
    <cellStyle name="Totaal 15" xfId="589" xr:uid="{00000000-0005-0000-0000-00005C020000}"/>
    <cellStyle name="Totaal 16" xfId="590" xr:uid="{00000000-0005-0000-0000-00005D020000}"/>
    <cellStyle name="Totaal 2" xfId="591" xr:uid="{00000000-0005-0000-0000-00005E020000}"/>
    <cellStyle name="Totaal 3" xfId="592" xr:uid="{00000000-0005-0000-0000-00005F020000}"/>
    <cellStyle name="Totaal 4" xfId="593" xr:uid="{00000000-0005-0000-0000-000060020000}"/>
    <cellStyle name="Totaal 5" xfId="594" xr:uid="{00000000-0005-0000-0000-000061020000}"/>
    <cellStyle name="Totaal 6" xfId="595" xr:uid="{00000000-0005-0000-0000-000062020000}"/>
    <cellStyle name="Totaal 7" xfId="596" xr:uid="{00000000-0005-0000-0000-000063020000}"/>
    <cellStyle name="Totaal 8" xfId="597" xr:uid="{00000000-0005-0000-0000-000064020000}"/>
    <cellStyle name="Totaal 9" xfId="598" xr:uid="{00000000-0005-0000-0000-000065020000}"/>
    <cellStyle name="Uitvoer 10" xfId="599" xr:uid="{00000000-0005-0000-0000-000066020000}"/>
    <cellStyle name="Uitvoer 11" xfId="600" xr:uid="{00000000-0005-0000-0000-000067020000}"/>
    <cellStyle name="Uitvoer 12" xfId="601" xr:uid="{00000000-0005-0000-0000-000068020000}"/>
    <cellStyle name="Uitvoer 13" xfId="602" xr:uid="{00000000-0005-0000-0000-000069020000}"/>
    <cellStyle name="Uitvoer 14" xfId="603" xr:uid="{00000000-0005-0000-0000-00006A020000}"/>
    <cellStyle name="Uitvoer 15" xfId="604" xr:uid="{00000000-0005-0000-0000-00006B020000}"/>
    <cellStyle name="Uitvoer 16" xfId="605" xr:uid="{00000000-0005-0000-0000-00006C020000}"/>
    <cellStyle name="Uitvoer 2" xfId="606" xr:uid="{00000000-0005-0000-0000-00006D020000}"/>
    <cellStyle name="Uitvoer 3" xfId="607" xr:uid="{00000000-0005-0000-0000-00006E020000}"/>
    <cellStyle name="Uitvoer 4" xfId="608" xr:uid="{00000000-0005-0000-0000-00006F020000}"/>
    <cellStyle name="Uitvoer 5" xfId="609" xr:uid="{00000000-0005-0000-0000-000070020000}"/>
    <cellStyle name="Uitvoer 6" xfId="610" xr:uid="{00000000-0005-0000-0000-000071020000}"/>
    <cellStyle name="Uitvoer 7" xfId="611" xr:uid="{00000000-0005-0000-0000-000072020000}"/>
    <cellStyle name="Uitvoer 8" xfId="612" xr:uid="{00000000-0005-0000-0000-000073020000}"/>
    <cellStyle name="Uitvoer 9" xfId="613" xr:uid="{00000000-0005-0000-0000-000074020000}"/>
    <cellStyle name="Valuta" xfId="653" builtinId="4"/>
    <cellStyle name="Valuta 2" xfId="614" xr:uid="{00000000-0005-0000-0000-000076020000}"/>
    <cellStyle name="Valuta 2 2" xfId="615" xr:uid="{00000000-0005-0000-0000-000077020000}"/>
    <cellStyle name="Valuta 2 2 2" xfId="656" xr:uid="{00000000-0005-0000-0000-000078020000}"/>
    <cellStyle name="Valuta 2 3" xfId="655" xr:uid="{00000000-0005-0000-0000-000079020000}"/>
    <cellStyle name="Valuta 3" xfId="660" xr:uid="{00000000-0005-0000-0000-00007A020000}"/>
    <cellStyle name="Verklarende tekst 10" xfId="616" xr:uid="{00000000-0005-0000-0000-00007B020000}"/>
    <cellStyle name="Verklarende tekst 11" xfId="617" xr:uid="{00000000-0005-0000-0000-00007C020000}"/>
    <cellStyle name="Verklarende tekst 12" xfId="618" xr:uid="{00000000-0005-0000-0000-00007D020000}"/>
    <cellStyle name="Verklarende tekst 13" xfId="619" xr:uid="{00000000-0005-0000-0000-00007E020000}"/>
    <cellStyle name="Verklarende tekst 14" xfId="620" xr:uid="{00000000-0005-0000-0000-00007F020000}"/>
    <cellStyle name="Verklarende tekst 15" xfId="621" xr:uid="{00000000-0005-0000-0000-000080020000}"/>
    <cellStyle name="Verklarende tekst 16" xfId="622" xr:uid="{00000000-0005-0000-0000-000081020000}"/>
    <cellStyle name="Verklarende tekst 2" xfId="623" xr:uid="{00000000-0005-0000-0000-000082020000}"/>
    <cellStyle name="Verklarende tekst 3" xfId="624" xr:uid="{00000000-0005-0000-0000-000083020000}"/>
    <cellStyle name="Verklarende tekst 4" xfId="625" xr:uid="{00000000-0005-0000-0000-000084020000}"/>
    <cellStyle name="Verklarende tekst 5" xfId="626" xr:uid="{00000000-0005-0000-0000-000085020000}"/>
    <cellStyle name="Verklarende tekst 6" xfId="627" xr:uid="{00000000-0005-0000-0000-000086020000}"/>
    <cellStyle name="Verklarende tekst 7" xfId="628" xr:uid="{00000000-0005-0000-0000-000087020000}"/>
    <cellStyle name="Verklarende tekst 8" xfId="629" xr:uid="{00000000-0005-0000-0000-000088020000}"/>
    <cellStyle name="Verklarende tekst 9" xfId="630" xr:uid="{00000000-0005-0000-0000-000089020000}"/>
    <cellStyle name="Waarschuwingstekst 10" xfId="631" xr:uid="{00000000-0005-0000-0000-00008A020000}"/>
    <cellStyle name="Waarschuwingstekst 11" xfId="632" xr:uid="{00000000-0005-0000-0000-00008B020000}"/>
    <cellStyle name="Waarschuwingstekst 12" xfId="633" xr:uid="{00000000-0005-0000-0000-00008C020000}"/>
    <cellStyle name="Waarschuwingstekst 13" xfId="634" xr:uid="{00000000-0005-0000-0000-00008D020000}"/>
    <cellStyle name="Waarschuwingstekst 14" xfId="635" xr:uid="{00000000-0005-0000-0000-00008E020000}"/>
    <cellStyle name="Waarschuwingstekst 15" xfId="636" xr:uid="{00000000-0005-0000-0000-00008F020000}"/>
    <cellStyle name="Waarschuwingstekst 16" xfId="637" xr:uid="{00000000-0005-0000-0000-000090020000}"/>
    <cellStyle name="Waarschuwingstekst 2" xfId="638" xr:uid="{00000000-0005-0000-0000-000091020000}"/>
    <cellStyle name="Waarschuwingstekst 3" xfId="639" xr:uid="{00000000-0005-0000-0000-000092020000}"/>
    <cellStyle name="Waarschuwingstekst 4" xfId="640" xr:uid="{00000000-0005-0000-0000-000093020000}"/>
    <cellStyle name="Waarschuwingstekst 5" xfId="641" xr:uid="{00000000-0005-0000-0000-000094020000}"/>
    <cellStyle name="Waarschuwingstekst 6" xfId="642" xr:uid="{00000000-0005-0000-0000-000095020000}"/>
    <cellStyle name="Waarschuwingstekst 7" xfId="643" xr:uid="{00000000-0005-0000-0000-000096020000}"/>
    <cellStyle name="Waarschuwingstekst 8" xfId="644" xr:uid="{00000000-0005-0000-0000-000097020000}"/>
    <cellStyle name="Waarschuwingstekst 9" xfId="645" xr:uid="{00000000-0005-0000-0000-00009802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ECFF"/>
      <color rgb="FFFFFF99"/>
      <color rgb="FFFFFF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666750</xdr:colOff>
      <xdr:row>1</xdr:row>
      <xdr:rowOff>1209675</xdr:rowOff>
    </xdr:from>
    <xdr:to>
      <xdr:col>7</xdr:col>
      <xdr:colOff>131445</xdr:colOff>
      <xdr:row>3</xdr:row>
      <xdr:rowOff>989330</xdr:rowOff>
    </xdr:to>
    <xdr:pic>
      <xdr:nvPicPr>
        <xdr:cNvPr id="2" name="Afbeelding 1" descr="Home | BAR Afvalbeheer">
          <a:extLst>
            <a:ext uri="{FF2B5EF4-FFF2-40B4-BE49-F238E27FC236}">
              <a16:creationId xmlns:a16="http://schemas.microsoft.com/office/drawing/2014/main" id="{BE9FB245-80B9-4D93-A7D8-358B5B2D5D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609725"/>
          <a:ext cx="3046095" cy="16751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869"/>
  <sheetViews>
    <sheetView showGridLines="0" workbookViewId="0">
      <pane xSplit="10" ySplit="4" topLeftCell="K11" activePane="bottomRight" state="frozen"/>
      <selection activeCell="K11" sqref="K11"/>
      <selection pane="topRight" activeCell="K11" sqref="K11"/>
      <selection pane="bottomLeft" activeCell="K11" sqref="K11"/>
      <selection pane="bottomRight" activeCell="K11" sqref="K11"/>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6" style="1" customWidth="1"/>
    <col min="11" max="11" width="168.85546875" style="81" customWidth="1"/>
    <col min="12" max="59" width="9.140625" style="81"/>
    <col min="60" max="16384" width="9.140625" style="1"/>
  </cols>
  <sheetData>
    <row r="1" spans="2:59" ht="31.5" customHeight="1" x14ac:dyDescent="0.25"/>
    <row r="2" spans="2:59" ht="108.75" customHeight="1" x14ac:dyDescent="0.7">
      <c r="B2" s="3"/>
      <c r="C2" s="4"/>
      <c r="D2" s="4"/>
      <c r="E2" s="4"/>
      <c r="F2" s="14"/>
      <c r="G2" s="4"/>
      <c r="H2" s="4"/>
      <c r="I2" s="5"/>
    </row>
    <row r="3" spans="2:59" ht="40.5" customHeight="1" x14ac:dyDescent="0.25">
      <c r="B3" s="6"/>
      <c r="I3" s="7"/>
    </row>
    <row r="4" spans="2:59" ht="92.25" customHeight="1" x14ac:dyDescent="0.25">
      <c r="B4" s="158"/>
      <c r="C4" s="159"/>
      <c r="D4" s="159"/>
      <c r="E4" s="159"/>
      <c r="F4" s="159"/>
      <c r="G4" s="159"/>
      <c r="H4" s="159"/>
      <c r="I4" s="160"/>
    </row>
    <row r="5" spans="2:59" x14ac:dyDescent="0.25">
      <c r="B5" s="6"/>
      <c r="I5" s="7"/>
    </row>
    <row r="6" spans="2:59" s="13" customFormat="1" ht="25.5" customHeight="1" x14ac:dyDescent="0.3">
      <c r="B6" s="161" t="s">
        <v>92</v>
      </c>
      <c r="C6" s="162"/>
      <c r="D6" s="162"/>
      <c r="E6" s="162"/>
      <c r="F6" s="162"/>
      <c r="G6" s="162"/>
      <c r="H6" s="162"/>
      <c r="I6" s="163"/>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row>
    <row r="7" spans="2:59" x14ac:dyDescent="0.25">
      <c r="B7" s="164"/>
      <c r="C7" s="165"/>
      <c r="D7" s="165"/>
      <c r="E7" s="165"/>
      <c r="F7" s="165"/>
      <c r="G7" s="165"/>
      <c r="H7" s="165"/>
      <c r="I7" s="166"/>
      <c r="K7" s="81" t="s">
        <v>0</v>
      </c>
    </row>
    <row r="8" spans="2:59" x14ac:dyDescent="0.25">
      <c r="B8" s="8"/>
      <c r="C8" s="2"/>
      <c r="D8" s="2"/>
      <c r="E8" s="2"/>
      <c r="F8" s="2"/>
      <c r="G8" s="2"/>
      <c r="H8" s="2"/>
      <c r="I8" s="9"/>
    </row>
    <row r="9" spans="2:59" ht="24.75" customHeight="1" x14ac:dyDescent="0.25">
      <c r="B9" s="8"/>
      <c r="C9" s="2"/>
      <c r="D9" s="2" t="s">
        <v>89</v>
      </c>
      <c r="E9" s="2"/>
      <c r="F9" s="2"/>
      <c r="G9" s="2"/>
      <c r="H9" s="2"/>
      <c r="I9" s="9"/>
    </row>
    <row r="10" spans="2:59" ht="24.75" customHeight="1" x14ac:dyDescent="0.25">
      <c r="B10" s="8"/>
      <c r="C10" s="2"/>
      <c r="D10" s="2" t="s">
        <v>90</v>
      </c>
      <c r="E10" s="2"/>
      <c r="F10" s="2"/>
      <c r="G10" s="2"/>
      <c r="H10" s="2"/>
      <c r="I10" s="9"/>
    </row>
    <row r="11" spans="2:59" ht="122.25" customHeight="1" x14ac:dyDescent="0.25">
      <c r="B11" s="8"/>
      <c r="C11" s="2"/>
      <c r="D11" s="167" t="s">
        <v>0</v>
      </c>
      <c r="E11" s="168"/>
      <c r="F11" s="168"/>
      <c r="G11" s="168"/>
      <c r="H11" s="168"/>
      <c r="I11" s="9"/>
    </row>
    <row r="12" spans="2:59" ht="45" customHeight="1" x14ac:dyDescent="0.25">
      <c r="B12" s="8"/>
      <c r="D12" s="15" t="s">
        <v>1</v>
      </c>
      <c r="E12" s="2"/>
      <c r="F12" s="2"/>
      <c r="G12" s="2"/>
      <c r="H12" s="2"/>
      <c r="I12" s="9"/>
    </row>
    <row r="13" spans="2:59" ht="24.75" customHeight="1" x14ac:dyDescent="0.25">
      <c r="B13" s="8"/>
      <c r="D13" s="1" t="s">
        <v>91</v>
      </c>
      <c r="E13" s="2"/>
      <c r="F13" s="2"/>
      <c r="G13" s="2"/>
      <c r="H13" s="2"/>
      <c r="I13" s="9"/>
    </row>
    <row r="14" spans="2:59" ht="24.75" customHeight="1" x14ac:dyDescent="0.25">
      <c r="B14" s="8"/>
      <c r="E14" s="142" t="s">
        <v>160</v>
      </c>
      <c r="F14" s="2"/>
      <c r="G14" s="2"/>
      <c r="H14" s="2"/>
      <c r="I14" s="9"/>
    </row>
    <row r="15" spans="2:59" ht="24.75" customHeight="1" x14ac:dyDescent="0.25">
      <c r="B15" s="8"/>
      <c r="E15" s="142" t="s">
        <v>161</v>
      </c>
      <c r="F15" s="2"/>
      <c r="G15" s="2"/>
      <c r="H15" s="2"/>
      <c r="I15" s="9"/>
    </row>
    <row r="16" spans="2:59" ht="29.25" customHeight="1" x14ac:dyDescent="0.25">
      <c r="B16" s="8"/>
      <c r="E16" s="142" t="s">
        <v>162</v>
      </c>
      <c r="F16" s="2"/>
      <c r="G16" s="2"/>
      <c r="H16" s="2"/>
      <c r="I16" s="9"/>
    </row>
    <row r="17" spans="2:9" ht="29.25" customHeight="1" x14ac:dyDescent="0.25">
      <c r="B17" s="8"/>
      <c r="E17" s="2"/>
      <c r="F17" s="2"/>
      <c r="G17" s="2"/>
      <c r="H17" s="2"/>
      <c r="I17" s="9"/>
    </row>
    <row r="18" spans="2:9" ht="29.25" customHeight="1" x14ac:dyDescent="0.25">
      <c r="B18" s="8"/>
      <c r="E18" s="2"/>
      <c r="F18" s="2"/>
      <c r="G18" s="2"/>
      <c r="H18" s="2"/>
      <c r="I18" s="9"/>
    </row>
    <row r="19" spans="2:9" ht="21.75" customHeight="1" x14ac:dyDescent="0.25">
      <c r="B19" s="10"/>
      <c r="C19" s="11"/>
      <c r="D19" s="11"/>
      <c r="E19" s="11"/>
      <c r="F19" s="11"/>
      <c r="G19" s="11"/>
      <c r="H19" s="11"/>
      <c r="I19" s="12"/>
    </row>
    <row r="21" spans="2:9" s="81" customFormat="1" ht="235.5" customHeight="1" x14ac:dyDescent="0.25"/>
    <row r="22" spans="2:9" s="81" customFormat="1" x14ac:dyDescent="0.25"/>
    <row r="23" spans="2:9" s="81" customFormat="1" x14ac:dyDescent="0.25"/>
    <row r="24" spans="2:9" s="81" customFormat="1" x14ac:dyDescent="0.25"/>
    <row r="25" spans="2:9" s="81" customFormat="1" x14ac:dyDescent="0.25"/>
    <row r="26" spans="2:9" s="81" customFormat="1" x14ac:dyDescent="0.25"/>
    <row r="27" spans="2:9" s="81" customFormat="1" x14ac:dyDescent="0.25"/>
    <row r="28" spans="2:9" s="81" customFormat="1" x14ac:dyDescent="0.25"/>
    <row r="29" spans="2:9" s="81" customFormat="1" x14ac:dyDescent="0.25"/>
    <row r="30" spans="2:9" s="81" customFormat="1" x14ac:dyDescent="0.25"/>
    <row r="31" spans="2:9" s="81" customFormat="1" x14ac:dyDescent="0.25"/>
    <row r="32" spans="2:9"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row r="158" s="81" customFormat="1" x14ac:dyDescent="0.25"/>
    <row r="159" s="81" customFormat="1" x14ac:dyDescent="0.25"/>
    <row r="160" s="81" customFormat="1" x14ac:dyDescent="0.25"/>
    <row r="161" s="81" customFormat="1" x14ac:dyDescent="0.25"/>
    <row r="162" s="81" customFormat="1" x14ac:dyDescent="0.25"/>
    <row r="163" s="81" customFormat="1" x14ac:dyDescent="0.25"/>
    <row r="164" s="81" customFormat="1" x14ac:dyDescent="0.25"/>
    <row r="165" s="81" customFormat="1" x14ac:dyDescent="0.25"/>
    <row r="166" s="81" customFormat="1" x14ac:dyDescent="0.25"/>
    <row r="167" s="81" customFormat="1" x14ac:dyDescent="0.25"/>
    <row r="168" s="81" customFormat="1" x14ac:dyDescent="0.25"/>
    <row r="169" s="81" customFormat="1" x14ac:dyDescent="0.25"/>
    <row r="170" s="81" customFormat="1" x14ac:dyDescent="0.25"/>
    <row r="171" s="81" customFormat="1" x14ac:dyDescent="0.25"/>
    <row r="172" s="81" customFormat="1" x14ac:dyDescent="0.25"/>
    <row r="173" s="81" customFormat="1" x14ac:dyDescent="0.25"/>
    <row r="174" s="81" customFormat="1" x14ac:dyDescent="0.25"/>
    <row r="175" s="81" customFormat="1" x14ac:dyDescent="0.25"/>
    <row r="176" s="81" customFormat="1" x14ac:dyDescent="0.25"/>
    <row r="177" s="81" customFormat="1" x14ac:dyDescent="0.25"/>
    <row r="178" s="81" customFormat="1" x14ac:dyDescent="0.25"/>
    <row r="179" s="81" customFormat="1" x14ac:dyDescent="0.25"/>
    <row r="180" s="81" customFormat="1" x14ac:dyDescent="0.25"/>
    <row r="181" s="81" customFormat="1" x14ac:dyDescent="0.25"/>
    <row r="182" s="81" customFormat="1" x14ac:dyDescent="0.25"/>
    <row r="183" s="81" customFormat="1" x14ac:dyDescent="0.25"/>
    <row r="184" s="81" customFormat="1" x14ac:dyDescent="0.25"/>
    <row r="185" s="81" customFormat="1" x14ac:dyDescent="0.25"/>
    <row r="186" s="81" customFormat="1" x14ac:dyDescent="0.25"/>
    <row r="187" s="81" customFormat="1" x14ac:dyDescent="0.25"/>
    <row r="188" s="81" customFormat="1" x14ac:dyDescent="0.25"/>
    <row r="189" s="81" customFormat="1" x14ac:dyDescent="0.25"/>
    <row r="190" s="81" customFormat="1" x14ac:dyDescent="0.25"/>
    <row r="191" s="81" customFormat="1" x14ac:dyDescent="0.25"/>
    <row r="192" s="81" customFormat="1" x14ac:dyDescent="0.25"/>
    <row r="193" s="81" customFormat="1" x14ac:dyDescent="0.25"/>
    <row r="194" s="81" customFormat="1" x14ac:dyDescent="0.25"/>
    <row r="195" s="81" customFormat="1" x14ac:dyDescent="0.25"/>
    <row r="196" s="81" customFormat="1" x14ac:dyDescent="0.25"/>
    <row r="197" s="81" customFormat="1" x14ac:dyDescent="0.25"/>
    <row r="198" s="81" customFormat="1" x14ac:dyDescent="0.25"/>
    <row r="199" s="81" customFormat="1" x14ac:dyDescent="0.25"/>
    <row r="200" s="81" customFormat="1" x14ac:dyDescent="0.25"/>
    <row r="201" s="81" customFormat="1" x14ac:dyDescent="0.25"/>
    <row r="202" s="81" customFormat="1" x14ac:dyDescent="0.25"/>
    <row r="203" s="81" customFormat="1" x14ac:dyDescent="0.25"/>
    <row r="204" s="81" customFormat="1" x14ac:dyDescent="0.25"/>
    <row r="205" s="81" customFormat="1" x14ac:dyDescent="0.25"/>
    <row r="206" s="81" customFormat="1" x14ac:dyDescent="0.25"/>
    <row r="207" s="81" customFormat="1" x14ac:dyDescent="0.25"/>
    <row r="208" s="81" customFormat="1" x14ac:dyDescent="0.25"/>
    <row r="209" s="81" customFormat="1" x14ac:dyDescent="0.25"/>
    <row r="210" s="81" customFormat="1" x14ac:dyDescent="0.25"/>
    <row r="211" s="81" customFormat="1" x14ac:dyDescent="0.25"/>
    <row r="212" s="81" customFormat="1" x14ac:dyDescent="0.25"/>
    <row r="213" s="81" customFormat="1" x14ac:dyDescent="0.25"/>
    <row r="214" s="81" customFormat="1" x14ac:dyDescent="0.25"/>
    <row r="215" s="81" customFormat="1" x14ac:dyDescent="0.25"/>
    <row r="216" s="81" customFormat="1" x14ac:dyDescent="0.25"/>
    <row r="217" s="81" customFormat="1" x14ac:dyDescent="0.25"/>
    <row r="218" s="81" customFormat="1" x14ac:dyDescent="0.25"/>
    <row r="219" s="81" customFormat="1" x14ac:dyDescent="0.25"/>
    <row r="220" s="81" customFormat="1" x14ac:dyDescent="0.25"/>
    <row r="221" s="81" customFormat="1" x14ac:dyDescent="0.25"/>
    <row r="222" s="81" customFormat="1" x14ac:dyDescent="0.25"/>
    <row r="223" s="81" customFormat="1" x14ac:dyDescent="0.25"/>
    <row r="224" s="81" customFormat="1" x14ac:dyDescent="0.25"/>
    <row r="225" s="81" customFormat="1" x14ac:dyDescent="0.25"/>
    <row r="226" s="81" customFormat="1" x14ac:dyDescent="0.25"/>
    <row r="227" s="81" customFormat="1" x14ac:dyDescent="0.25"/>
    <row r="228" s="81" customFormat="1" x14ac:dyDescent="0.25"/>
    <row r="229" s="81" customFormat="1" x14ac:dyDescent="0.25"/>
    <row r="230" s="81" customFormat="1" x14ac:dyDescent="0.25"/>
    <row r="231" s="81" customFormat="1" x14ac:dyDescent="0.25"/>
    <row r="232" s="81" customFormat="1" x14ac:dyDescent="0.25"/>
    <row r="233" s="81" customFormat="1" x14ac:dyDescent="0.25"/>
    <row r="234" s="81" customFormat="1" x14ac:dyDescent="0.25"/>
    <row r="235" s="81" customFormat="1" x14ac:dyDescent="0.25"/>
    <row r="236" s="81" customFormat="1" x14ac:dyDescent="0.25"/>
    <row r="237" s="81" customFormat="1" x14ac:dyDescent="0.25"/>
    <row r="238" s="81" customFormat="1" x14ac:dyDescent="0.25"/>
    <row r="239" s="81" customFormat="1" x14ac:dyDescent="0.25"/>
    <row r="240" s="81" customFormat="1" x14ac:dyDescent="0.25"/>
    <row r="241" s="81" customFormat="1" x14ac:dyDescent="0.25"/>
    <row r="242" s="81" customFormat="1" x14ac:dyDescent="0.25"/>
    <row r="243" s="81" customFormat="1" x14ac:dyDescent="0.25"/>
    <row r="244" s="81" customFormat="1" x14ac:dyDescent="0.25"/>
    <row r="245" s="81" customFormat="1" x14ac:dyDescent="0.25"/>
    <row r="246" s="81" customFormat="1" x14ac:dyDescent="0.25"/>
    <row r="247" s="81" customFormat="1" x14ac:dyDescent="0.25"/>
    <row r="248" s="81" customFormat="1" x14ac:dyDescent="0.25"/>
    <row r="249" s="81" customFormat="1" x14ac:dyDescent="0.25"/>
    <row r="250" s="81" customFormat="1" x14ac:dyDescent="0.25"/>
    <row r="251" s="81" customFormat="1" x14ac:dyDescent="0.25"/>
    <row r="252" s="81" customFormat="1" x14ac:dyDescent="0.25"/>
    <row r="253" s="81" customFormat="1" x14ac:dyDescent="0.25"/>
    <row r="254" s="81" customFormat="1" x14ac:dyDescent="0.25"/>
    <row r="255" s="81" customFormat="1" x14ac:dyDescent="0.25"/>
    <row r="256" s="81" customFormat="1" x14ac:dyDescent="0.25"/>
    <row r="257" s="81" customFormat="1" x14ac:dyDescent="0.25"/>
    <row r="258" s="81" customFormat="1" x14ac:dyDescent="0.25"/>
    <row r="259" s="81" customFormat="1" x14ac:dyDescent="0.25"/>
    <row r="260" s="81" customFormat="1" x14ac:dyDescent="0.25"/>
    <row r="261" s="81" customFormat="1" x14ac:dyDescent="0.25"/>
    <row r="262" s="81" customFormat="1" x14ac:dyDescent="0.25"/>
    <row r="263" s="81" customFormat="1" x14ac:dyDescent="0.25"/>
    <row r="264" s="81" customFormat="1" x14ac:dyDescent="0.25"/>
    <row r="265" s="81" customFormat="1" x14ac:dyDescent="0.25"/>
    <row r="266" s="81" customFormat="1" x14ac:dyDescent="0.25"/>
    <row r="267" s="81" customFormat="1" x14ac:dyDescent="0.25"/>
    <row r="268" s="81" customFormat="1" x14ac:dyDescent="0.25"/>
    <row r="269" s="81" customFormat="1" x14ac:dyDescent="0.25"/>
    <row r="270" s="81" customFormat="1" x14ac:dyDescent="0.25"/>
    <row r="271" s="81" customFormat="1" x14ac:dyDescent="0.25"/>
    <row r="272" s="81" customFormat="1" x14ac:dyDescent="0.25"/>
    <row r="273" s="81" customFormat="1" x14ac:dyDescent="0.25"/>
    <row r="274" s="81" customFormat="1" x14ac:dyDescent="0.25"/>
    <row r="275" s="81" customFormat="1" x14ac:dyDescent="0.25"/>
    <row r="276" s="81" customFormat="1" x14ac:dyDescent="0.25"/>
    <row r="277" s="81" customFormat="1" x14ac:dyDescent="0.25"/>
    <row r="278" s="81" customFormat="1" x14ac:dyDescent="0.25"/>
    <row r="279" s="81" customFormat="1" x14ac:dyDescent="0.25"/>
    <row r="280" s="81" customFormat="1" x14ac:dyDescent="0.25"/>
    <row r="281" s="81" customFormat="1" x14ac:dyDescent="0.25"/>
    <row r="282" s="81" customFormat="1" x14ac:dyDescent="0.25"/>
    <row r="283" s="81" customFormat="1" x14ac:dyDescent="0.25"/>
    <row r="284" s="81" customFormat="1" x14ac:dyDescent="0.25"/>
    <row r="285" s="81" customFormat="1" x14ac:dyDescent="0.25"/>
    <row r="286" s="81" customFormat="1" x14ac:dyDescent="0.25"/>
    <row r="287" s="81" customFormat="1" x14ac:dyDescent="0.25"/>
    <row r="288" s="81" customFormat="1" x14ac:dyDescent="0.25"/>
    <row r="289" s="81" customFormat="1" x14ac:dyDescent="0.25"/>
    <row r="290" s="81" customFormat="1" x14ac:dyDescent="0.25"/>
    <row r="291" s="81" customFormat="1" x14ac:dyDescent="0.25"/>
    <row r="292" s="81" customFormat="1" x14ac:dyDescent="0.25"/>
    <row r="293" s="81" customFormat="1" x14ac:dyDescent="0.25"/>
    <row r="294" s="81" customFormat="1" x14ac:dyDescent="0.25"/>
    <row r="295" s="81" customFormat="1" x14ac:dyDescent="0.25"/>
    <row r="296" s="81" customFormat="1" x14ac:dyDescent="0.25"/>
    <row r="297" s="81" customFormat="1" x14ac:dyDescent="0.25"/>
    <row r="298" s="81" customFormat="1" x14ac:dyDescent="0.25"/>
    <row r="299" s="81" customFormat="1" x14ac:dyDescent="0.25"/>
    <row r="300" s="81" customFormat="1" x14ac:dyDescent="0.25"/>
    <row r="301" s="81" customFormat="1" x14ac:dyDescent="0.25"/>
    <row r="302" s="81" customFormat="1" x14ac:dyDescent="0.25"/>
    <row r="303" s="81" customFormat="1" x14ac:dyDescent="0.25"/>
    <row r="304" s="81" customFormat="1" x14ac:dyDescent="0.25"/>
    <row r="305" s="81" customFormat="1" x14ac:dyDescent="0.25"/>
    <row r="306" s="81" customFormat="1" x14ac:dyDescent="0.25"/>
    <row r="307" s="81" customFormat="1" x14ac:dyDescent="0.25"/>
    <row r="308" s="81" customFormat="1" x14ac:dyDescent="0.25"/>
    <row r="309" s="81" customFormat="1" x14ac:dyDescent="0.25"/>
    <row r="310" s="81" customFormat="1" x14ac:dyDescent="0.25"/>
    <row r="311" s="81" customFormat="1" x14ac:dyDescent="0.25"/>
    <row r="312" s="81" customFormat="1" x14ac:dyDescent="0.25"/>
    <row r="313" s="81" customFormat="1" x14ac:dyDescent="0.25"/>
    <row r="314" s="81" customFormat="1" x14ac:dyDescent="0.25"/>
    <row r="315" s="81" customFormat="1" x14ac:dyDescent="0.25"/>
    <row r="316" s="81" customFormat="1" x14ac:dyDescent="0.25"/>
    <row r="317" s="81" customFormat="1" x14ac:dyDescent="0.25"/>
    <row r="318" s="81" customFormat="1" x14ac:dyDescent="0.25"/>
    <row r="319" s="81" customFormat="1" x14ac:dyDescent="0.25"/>
    <row r="320" s="81" customFormat="1" x14ac:dyDescent="0.25"/>
    <row r="321" s="81" customFormat="1" x14ac:dyDescent="0.25"/>
    <row r="322" s="81" customFormat="1" x14ac:dyDescent="0.25"/>
    <row r="323" s="81" customFormat="1" x14ac:dyDescent="0.25"/>
    <row r="324" s="81" customFormat="1" x14ac:dyDescent="0.25"/>
    <row r="325" s="81" customFormat="1" x14ac:dyDescent="0.25"/>
    <row r="326" s="81" customFormat="1" x14ac:dyDescent="0.25"/>
    <row r="327" s="81" customFormat="1" x14ac:dyDescent="0.25"/>
    <row r="328" s="81" customFormat="1" x14ac:dyDescent="0.25"/>
    <row r="329" s="81" customFormat="1" x14ac:dyDescent="0.25"/>
    <row r="330" s="81" customFormat="1" x14ac:dyDescent="0.25"/>
    <row r="331" s="81" customFormat="1" x14ac:dyDescent="0.25"/>
    <row r="332" s="81" customFormat="1" x14ac:dyDescent="0.25"/>
    <row r="333" s="81" customFormat="1" x14ac:dyDescent="0.25"/>
    <row r="334" s="81" customFormat="1" x14ac:dyDescent="0.25"/>
    <row r="335" s="81" customFormat="1" x14ac:dyDescent="0.25"/>
    <row r="336" s="81" customFormat="1" x14ac:dyDescent="0.25"/>
    <row r="337" s="81" customFormat="1" x14ac:dyDescent="0.25"/>
    <row r="338" s="81" customFormat="1" x14ac:dyDescent="0.25"/>
    <row r="339" s="81" customFormat="1" x14ac:dyDescent="0.25"/>
    <row r="340" s="81" customFormat="1" x14ac:dyDescent="0.25"/>
    <row r="341" s="81" customFormat="1" x14ac:dyDescent="0.25"/>
    <row r="342" s="81" customFormat="1" x14ac:dyDescent="0.25"/>
    <row r="343" s="81" customFormat="1" x14ac:dyDescent="0.25"/>
    <row r="344" s="81" customFormat="1" x14ac:dyDescent="0.25"/>
    <row r="345" s="81" customFormat="1" x14ac:dyDescent="0.25"/>
    <row r="346" s="81" customFormat="1" x14ac:dyDescent="0.25"/>
    <row r="347" s="81" customFormat="1" x14ac:dyDescent="0.25"/>
    <row r="348" s="81" customFormat="1" x14ac:dyDescent="0.25"/>
    <row r="349" s="81" customFormat="1" x14ac:dyDescent="0.25"/>
    <row r="350" s="81" customFormat="1" x14ac:dyDescent="0.25"/>
    <row r="351" s="81" customFormat="1" x14ac:dyDescent="0.25"/>
    <row r="352" s="81" customFormat="1" x14ac:dyDescent="0.25"/>
    <row r="353" s="81" customFormat="1" x14ac:dyDescent="0.25"/>
    <row r="354" s="81" customFormat="1" x14ac:dyDescent="0.25"/>
    <row r="355" s="81" customFormat="1" x14ac:dyDescent="0.25"/>
    <row r="356" s="81" customFormat="1" x14ac:dyDescent="0.25"/>
    <row r="357" s="81" customFormat="1" x14ac:dyDescent="0.25"/>
    <row r="358" s="81" customFormat="1" x14ac:dyDescent="0.25"/>
    <row r="359" s="81" customFormat="1" x14ac:dyDescent="0.25"/>
    <row r="360" s="81" customFormat="1" x14ac:dyDescent="0.25"/>
    <row r="361" s="81" customFormat="1" x14ac:dyDescent="0.25"/>
    <row r="362" s="81" customFormat="1" x14ac:dyDescent="0.25"/>
    <row r="363" s="81" customFormat="1" x14ac:dyDescent="0.25"/>
    <row r="364" s="81" customFormat="1" x14ac:dyDescent="0.25"/>
    <row r="365" s="81" customFormat="1" x14ac:dyDescent="0.25"/>
    <row r="366" s="81" customFormat="1" x14ac:dyDescent="0.25"/>
    <row r="367" s="81" customFormat="1" x14ac:dyDescent="0.25"/>
    <row r="368" s="81" customFormat="1" x14ac:dyDescent="0.25"/>
    <row r="369" s="81" customFormat="1" x14ac:dyDescent="0.25"/>
    <row r="370" s="81" customFormat="1" x14ac:dyDescent="0.25"/>
    <row r="371" s="81" customFormat="1" x14ac:dyDescent="0.25"/>
    <row r="372" s="81" customFormat="1" x14ac:dyDescent="0.25"/>
    <row r="373" s="81" customFormat="1" x14ac:dyDescent="0.25"/>
    <row r="374" s="81" customFormat="1" x14ac:dyDescent="0.25"/>
    <row r="375" s="81" customFormat="1" x14ac:dyDescent="0.25"/>
    <row r="376" s="81" customFormat="1" x14ac:dyDescent="0.25"/>
    <row r="377" s="81" customFormat="1" x14ac:dyDescent="0.25"/>
    <row r="378" s="81" customFormat="1" x14ac:dyDescent="0.25"/>
    <row r="379" s="81" customFormat="1" x14ac:dyDescent="0.25"/>
    <row r="380" s="81" customFormat="1" x14ac:dyDescent="0.25"/>
    <row r="381" s="81" customFormat="1" x14ac:dyDescent="0.25"/>
    <row r="382" s="81" customFormat="1" x14ac:dyDescent="0.25"/>
    <row r="383" s="81" customFormat="1" x14ac:dyDescent="0.25"/>
    <row r="384" s="81" customFormat="1" x14ac:dyDescent="0.25"/>
    <row r="385" s="81" customFormat="1" x14ac:dyDescent="0.25"/>
    <row r="386" s="81" customFormat="1" x14ac:dyDescent="0.25"/>
    <row r="387" s="81" customFormat="1" x14ac:dyDescent="0.25"/>
    <row r="388" s="81" customFormat="1" x14ac:dyDescent="0.25"/>
    <row r="389" s="81" customFormat="1" x14ac:dyDescent="0.25"/>
    <row r="390" s="81" customFormat="1" x14ac:dyDescent="0.25"/>
    <row r="391" s="81" customFormat="1" x14ac:dyDescent="0.25"/>
    <row r="392" s="81" customFormat="1" x14ac:dyDescent="0.25"/>
    <row r="393" s="81" customFormat="1" x14ac:dyDescent="0.25"/>
    <row r="394" s="81" customFormat="1" x14ac:dyDescent="0.25"/>
    <row r="395" s="81" customFormat="1" x14ac:dyDescent="0.25"/>
    <row r="396" s="81" customFormat="1" x14ac:dyDescent="0.25"/>
    <row r="397" s="81" customFormat="1" x14ac:dyDescent="0.25"/>
    <row r="398" s="81" customFormat="1" x14ac:dyDescent="0.25"/>
    <row r="399" s="81" customFormat="1" x14ac:dyDescent="0.25"/>
    <row r="400" s="81" customFormat="1" x14ac:dyDescent="0.25"/>
    <row r="401" s="81" customFormat="1" x14ac:dyDescent="0.25"/>
    <row r="402" s="81" customFormat="1" x14ac:dyDescent="0.25"/>
    <row r="403" s="81" customFormat="1" x14ac:dyDescent="0.25"/>
    <row r="404" s="81" customFormat="1" x14ac:dyDescent="0.25"/>
    <row r="405" s="81" customFormat="1" x14ac:dyDescent="0.25"/>
    <row r="406" s="81" customFormat="1" x14ac:dyDescent="0.25"/>
    <row r="407" s="81" customFormat="1" x14ac:dyDescent="0.25"/>
    <row r="408" s="81" customFormat="1" x14ac:dyDescent="0.25"/>
    <row r="409" s="81" customFormat="1" x14ac:dyDescent="0.25"/>
    <row r="410" s="81" customFormat="1" x14ac:dyDescent="0.25"/>
    <row r="411" s="81" customFormat="1" x14ac:dyDescent="0.25"/>
    <row r="412" s="81" customFormat="1" x14ac:dyDescent="0.25"/>
    <row r="413" s="81" customFormat="1" x14ac:dyDescent="0.25"/>
    <row r="414" s="81" customFormat="1" x14ac:dyDescent="0.25"/>
    <row r="415" s="81" customFormat="1" x14ac:dyDescent="0.25"/>
    <row r="416" s="81" customFormat="1" x14ac:dyDescent="0.25"/>
    <row r="417" s="81" customFormat="1" x14ac:dyDescent="0.25"/>
    <row r="418" s="81" customFormat="1" x14ac:dyDescent="0.25"/>
    <row r="419" s="81" customFormat="1" x14ac:dyDescent="0.25"/>
    <row r="420" s="81" customFormat="1" x14ac:dyDescent="0.25"/>
    <row r="421" s="81" customFormat="1" x14ac:dyDescent="0.25"/>
    <row r="422" s="81" customFormat="1" x14ac:dyDescent="0.25"/>
    <row r="423" s="81" customFormat="1" x14ac:dyDescent="0.25"/>
    <row r="424" s="81" customFormat="1" x14ac:dyDescent="0.25"/>
    <row r="425" s="81" customFormat="1" x14ac:dyDescent="0.25"/>
    <row r="426" s="81" customFormat="1" x14ac:dyDescent="0.25"/>
    <row r="427" s="81" customFormat="1" x14ac:dyDescent="0.25"/>
    <row r="428" s="81" customFormat="1" x14ac:dyDescent="0.25"/>
    <row r="429" s="81" customFormat="1" x14ac:dyDescent="0.25"/>
    <row r="430" s="81" customFormat="1" x14ac:dyDescent="0.25"/>
    <row r="431" s="81" customFormat="1" x14ac:dyDescent="0.25"/>
    <row r="432" s="81" customFormat="1" x14ac:dyDescent="0.25"/>
    <row r="433" s="81" customFormat="1" x14ac:dyDescent="0.25"/>
    <row r="434" s="81" customFormat="1" x14ac:dyDescent="0.25"/>
    <row r="435" s="81" customFormat="1" x14ac:dyDescent="0.25"/>
    <row r="436" s="81" customFormat="1" x14ac:dyDescent="0.25"/>
    <row r="437" s="81" customFormat="1" x14ac:dyDescent="0.25"/>
    <row r="438" s="81" customFormat="1" x14ac:dyDescent="0.25"/>
    <row r="439" s="81" customFormat="1" x14ac:dyDescent="0.25"/>
    <row r="440" s="81" customFormat="1" x14ac:dyDescent="0.25"/>
    <row r="441" s="81" customFormat="1" x14ac:dyDescent="0.25"/>
    <row r="442" s="81" customFormat="1" x14ac:dyDescent="0.25"/>
    <row r="443" s="81" customFormat="1" x14ac:dyDescent="0.25"/>
    <row r="444" s="81" customFormat="1" x14ac:dyDescent="0.25"/>
    <row r="445" s="81" customFormat="1" x14ac:dyDescent="0.25"/>
    <row r="446" s="81" customFormat="1" x14ac:dyDescent="0.25"/>
    <row r="447" s="81" customFormat="1" x14ac:dyDescent="0.25"/>
    <row r="448" s="81" customFormat="1" x14ac:dyDescent="0.25"/>
    <row r="449" s="81" customFormat="1" x14ac:dyDescent="0.25"/>
    <row r="450" s="81" customFormat="1" x14ac:dyDescent="0.25"/>
    <row r="451" s="81" customFormat="1" x14ac:dyDescent="0.25"/>
    <row r="452" s="81" customFormat="1" x14ac:dyDescent="0.25"/>
    <row r="453" s="81" customFormat="1" x14ac:dyDescent="0.25"/>
    <row r="454" s="81" customFormat="1" x14ac:dyDescent="0.25"/>
    <row r="455" s="81" customFormat="1" x14ac:dyDescent="0.25"/>
    <row r="456" s="81" customFormat="1" x14ac:dyDescent="0.25"/>
    <row r="457" s="81" customFormat="1" x14ac:dyDescent="0.25"/>
    <row r="458" s="81" customFormat="1" x14ac:dyDescent="0.25"/>
    <row r="459" s="81" customFormat="1" x14ac:dyDescent="0.25"/>
    <row r="460" s="81" customFormat="1" x14ac:dyDescent="0.25"/>
    <row r="461" s="81" customFormat="1" x14ac:dyDescent="0.25"/>
    <row r="462" s="81" customFormat="1" x14ac:dyDescent="0.25"/>
    <row r="463" s="81" customFormat="1" x14ac:dyDescent="0.25"/>
    <row r="464" s="81" customFormat="1" x14ac:dyDescent="0.25"/>
    <row r="465" s="81" customFormat="1" x14ac:dyDescent="0.25"/>
    <row r="466" s="81" customFormat="1" x14ac:dyDescent="0.25"/>
    <row r="467" s="81" customFormat="1" x14ac:dyDescent="0.25"/>
    <row r="468" s="81" customFormat="1" x14ac:dyDescent="0.25"/>
    <row r="469" s="81" customFormat="1" x14ac:dyDescent="0.25"/>
    <row r="470" s="81" customFormat="1" x14ac:dyDescent="0.25"/>
    <row r="471" s="81" customFormat="1" x14ac:dyDescent="0.25"/>
    <row r="472" s="81" customFormat="1" x14ac:dyDescent="0.25"/>
    <row r="473" s="81" customFormat="1" x14ac:dyDescent="0.25"/>
    <row r="474" s="81" customFormat="1" x14ac:dyDescent="0.25"/>
    <row r="475" s="81" customFormat="1" x14ac:dyDescent="0.25"/>
    <row r="476" s="81" customFormat="1" x14ac:dyDescent="0.25"/>
    <row r="477" s="81" customFormat="1" x14ac:dyDescent="0.25"/>
    <row r="478" s="81" customFormat="1" x14ac:dyDescent="0.25"/>
    <row r="479" s="81" customFormat="1" x14ac:dyDescent="0.25"/>
    <row r="480" s="81" customFormat="1" x14ac:dyDescent="0.25"/>
    <row r="481" s="81" customFormat="1" x14ac:dyDescent="0.25"/>
    <row r="482" s="81" customFormat="1" x14ac:dyDescent="0.25"/>
    <row r="483" s="81" customFormat="1" x14ac:dyDescent="0.25"/>
    <row r="484" s="81" customFormat="1" x14ac:dyDescent="0.25"/>
    <row r="485" s="81" customFormat="1" x14ac:dyDescent="0.25"/>
    <row r="486" s="81" customFormat="1" x14ac:dyDescent="0.25"/>
    <row r="487" s="81" customFormat="1" x14ac:dyDescent="0.25"/>
    <row r="488" s="81" customFormat="1" x14ac:dyDescent="0.25"/>
    <row r="489" s="81" customFormat="1" x14ac:dyDescent="0.25"/>
    <row r="490" s="81" customFormat="1" x14ac:dyDescent="0.25"/>
    <row r="491" s="81" customFormat="1" x14ac:dyDescent="0.25"/>
    <row r="492" s="81" customFormat="1" x14ac:dyDescent="0.25"/>
    <row r="493" s="81" customFormat="1" x14ac:dyDescent="0.25"/>
    <row r="494" s="81" customFormat="1" x14ac:dyDescent="0.25"/>
    <row r="495" s="81" customFormat="1" x14ac:dyDescent="0.25"/>
    <row r="496" s="81" customFormat="1" x14ac:dyDescent="0.25"/>
    <row r="497" s="81" customFormat="1" x14ac:dyDescent="0.25"/>
    <row r="498" s="81" customFormat="1" x14ac:dyDescent="0.25"/>
    <row r="499" s="81" customFormat="1" x14ac:dyDescent="0.25"/>
    <row r="500" s="81" customFormat="1" x14ac:dyDescent="0.25"/>
    <row r="501" s="81" customFormat="1" x14ac:dyDescent="0.25"/>
    <row r="502" s="81" customFormat="1" x14ac:dyDescent="0.25"/>
    <row r="503" s="81" customFormat="1" x14ac:dyDescent="0.25"/>
    <row r="504" s="81" customFormat="1" x14ac:dyDescent="0.25"/>
    <row r="505" s="81" customFormat="1" x14ac:dyDescent="0.25"/>
    <row r="506" s="81" customFormat="1" x14ac:dyDescent="0.25"/>
    <row r="507" s="81" customFormat="1" x14ac:dyDescent="0.25"/>
    <row r="508" s="81" customFormat="1" x14ac:dyDescent="0.25"/>
    <row r="509" s="81" customFormat="1" x14ac:dyDescent="0.25"/>
    <row r="510" s="81" customFormat="1" x14ac:dyDescent="0.25"/>
    <row r="511" s="81" customFormat="1" x14ac:dyDescent="0.25"/>
    <row r="512" s="81" customFormat="1" x14ac:dyDescent="0.25"/>
    <row r="513" s="81" customFormat="1" x14ac:dyDescent="0.25"/>
    <row r="514" s="81" customFormat="1" x14ac:dyDescent="0.25"/>
    <row r="515" s="81" customFormat="1" x14ac:dyDescent="0.25"/>
    <row r="516" s="81" customFormat="1" x14ac:dyDescent="0.25"/>
    <row r="517" s="81" customFormat="1" x14ac:dyDescent="0.25"/>
    <row r="518" s="81" customFormat="1" x14ac:dyDescent="0.25"/>
    <row r="519" s="81" customFormat="1" x14ac:dyDescent="0.25"/>
    <row r="520" s="81" customFormat="1" x14ac:dyDescent="0.25"/>
    <row r="521" s="81" customFormat="1" x14ac:dyDescent="0.25"/>
    <row r="522" s="81" customFormat="1" x14ac:dyDescent="0.25"/>
    <row r="523" s="81" customFormat="1" x14ac:dyDescent="0.25"/>
    <row r="524" s="81" customFormat="1" x14ac:dyDescent="0.25"/>
    <row r="525" s="81" customFormat="1" x14ac:dyDescent="0.25"/>
    <row r="526" s="81" customFormat="1" x14ac:dyDescent="0.25"/>
    <row r="527" s="81" customFormat="1" x14ac:dyDescent="0.25"/>
    <row r="528" s="81" customFormat="1" x14ac:dyDescent="0.25"/>
    <row r="529" s="81" customFormat="1" x14ac:dyDescent="0.25"/>
    <row r="530" s="81" customFormat="1" x14ac:dyDescent="0.25"/>
    <row r="531" s="81" customFormat="1" x14ac:dyDescent="0.25"/>
    <row r="532" s="81" customFormat="1" x14ac:dyDescent="0.25"/>
    <row r="533" s="81" customFormat="1" x14ac:dyDescent="0.25"/>
    <row r="534" s="81" customFormat="1" x14ac:dyDescent="0.25"/>
    <row r="535" s="81" customFormat="1" x14ac:dyDescent="0.25"/>
    <row r="536" s="81" customFormat="1" x14ac:dyDescent="0.25"/>
    <row r="537" s="81" customFormat="1" x14ac:dyDescent="0.25"/>
    <row r="538" s="81" customFormat="1" x14ac:dyDescent="0.25"/>
    <row r="539" s="81" customFormat="1" x14ac:dyDescent="0.25"/>
    <row r="540" s="81" customFormat="1" x14ac:dyDescent="0.25"/>
    <row r="541" s="81" customFormat="1" x14ac:dyDescent="0.25"/>
    <row r="542" s="81" customFormat="1" x14ac:dyDescent="0.25"/>
    <row r="543" s="81" customFormat="1" x14ac:dyDescent="0.25"/>
    <row r="544" s="81" customFormat="1" x14ac:dyDescent="0.25"/>
    <row r="545" s="81" customFormat="1" x14ac:dyDescent="0.25"/>
    <row r="546" s="81" customFormat="1" x14ac:dyDescent="0.25"/>
    <row r="547" s="81" customFormat="1" x14ac:dyDescent="0.25"/>
    <row r="548" s="81" customFormat="1" x14ac:dyDescent="0.25"/>
    <row r="549" s="81" customFormat="1" x14ac:dyDescent="0.25"/>
    <row r="550" s="81" customFormat="1" x14ac:dyDescent="0.25"/>
    <row r="551" s="81" customFormat="1" x14ac:dyDescent="0.25"/>
    <row r="552" s="81" customFormat="1" x14ac:dyDescent="0.25"/>
    <row r="553" s="81" customFormat="1" x14ac:dyDescent="0.25"/>
    <row r="554" s="81" customFormat="1" x14ac:dyDescent="0.25"/>
    <row r="555" s="81" customFormat="1" x14ac:dyDescent="0.25"/>
    <row r="556" s="81" customFormat="1" x14ac:dyDescent="0.25"/>
    <row r="557" s="81" customFormat="1" x14ac:dyDescent="0.25"/>
    <row r="558" s="81" customFormat="1" x14ac:dyDescent="0.25"/>
    <row r="559" s="81" customFormat="1" x14ac:dyDescent="0.25"/>
    <row r="560" s="81" customFormat="1" x14ac:dyDescent="0.25"/>
    <row r="561" s="81" customFormat="1" x14ac:dyDescent="0.25"/>
    <row r="562" s="81" customFormat="1" x14ac:dyDescent="0.25"/>
    <row r="563" s="81" customFormat="1" x14ac:dyDescent="0.25"/>
    <row r="564" s="81" customFormat="1" x14ac:dyDescent="0.25"/>
    <row r="565" s="81" customFormat="1" x14ac:dyDescent="0.25"/>
    <row r="566" s="81" customFormat="1" x14ac:dyDescent="0.25"/>
    <row r="567" s="81" customFormat="1" x14ac:dyDescent="0.25"/>
    <row r="568" s="81" customFormat="1" x14ac:dyDescent="0.25"/>
    <row r="569" s="81" customFormat="1" x14ac:dyDescent="0.25"/>
    <row r="570" s="81" customFormat="1" x14ac:dyDescent="0.25"/>
    <row r="571" s="81" customFormat="1" x14ac:dyDescent="0.25"/>
    <row r="572" s="81" customFormat="1" x14ac:dyDescent="0.25"/>
    <row r="573" s="81" customFormat="1" x14ac:dyDescent="0.25"/>
    <row r="574" s="81" customFormat="1" x14ac:dyDescent="0.25"/>
    <row r="575" s="81" customFormat="1" x14ac:dyDescent="0.25"/>
    <row r="576" s="81" customFormat="1" x14ac:dyDescent="0.25"/>
    <row r="577" s="81" customFormat="1" x14ac:dyDescent="0.25"/>
    <row r="578" s="81" customFormat="1" x14ac:dyDescent="0.25"/>
    <row r="579" s="81" customFormat="1" x14ac:dyDescent="0.25"/>
    <row r="580" s="81" customFormat="1" x14ac:dyDescent="0.25"/>
    <row r="581" s="81" customFormat="1" x14ac:dyDescent="0.25"/>
    <row r="582" s="81" customFormat="1" x14ac:dyDescent="0.25"/>
    <row r="583" s="81" customFormat="1" x14ac:dyDescent="0.25"/>
    <row r="584" s="81" customFormat="1" x14ac:dyDescent="0.25"/>
    <row r="585" s="81" customFormat="1" x14ac:dyDescent="0.25"/>
    <row r="586" s="81" customFormat="1" x14ac:dyDescent="0.25"/>
    <row r="587" s="81" customFormat="1" x14ac:dyDescent="0.25"/>
    <row r="588" s="81" customFormat="1" x14ac:dyDescent="0.25"/>
    <row r="589" s="81" customFormat="1" x14ac:dyDescent="0.25"/>
    <row r="590" s="81" customFormat="1" x14ac:dyDescent="0.25"/>
    <row r="591" s="81" customFormat="1" x14ac:dyDescent="0.25"/>
    <row r="592" s="81" customFormat="1" x14ac:dyDescent="0.25"/>
    <row r="593" s="81" customFormat="1" x14ac:dyDescent="0.25"/>
    <row r="594" s="81" customFormat="1" x14ac:dyDescent="0.25"/>
    <row r="595" s="81" customFormat="1" x14ac:dyDescent="0.25"/>
    <row r="596" s="81" customFormat="1" x14ac:dyDescent="0.25"/>
    <row r="597" s="81" customFormat="1" x14ac:dyDescent="0.25"/>
    <row r="598" s="81" customFormat="1" x14ac:dyDescent="0.25"/>
    <row r="599" s="81" customFormat="1" x14ac:dyDescent="0.25"/>
    <row r="600" s="81" customFormat="1" x14ac:dyDescent="0.25"/>
    <row r="601" s="81" customFormat="1" x14ac:dyDescent="0.25"/>
    <row r="602" s="81" customFormat="1" x14ac:dyDescent="0.25"/>
    <row r="603" s="81" customFormat="1" x14ac:dyDescent="0.25"/>
    <row r="604" s="81" customFormat="1" x14ac:dyDescent="0.25"/>
    <row r="605" s="81" customFormat="1" x14ac:dyDescent="0.25"/>
    <row r="606" s="81" customFormat="1" x14ac:dyDescent="0.25"/>
    <row r="607" s="81" customFormat="1" x14ac:dyDescent="0.25"/>
    <row r="608" s="81" customFormat="1" x14ac:dyDescent="0.25"/>
    <row r="609" s="81" customFormat="1" x14ac:dyDescent="0.25"/>
    <row r="610" s="81" customFormat="1" x14ac:dyDescent="0.25"/>
    <row r="611" s="81" customFormat="1" x14ac:dyDescent="0.25"/>
    <row r="612" s="81" customFormat="1" x14ac:dyDescent="0.25"/>
    <row r="613" s="81" customFormat="1" x14ac:dyDescent="0.25"/>
    <row r="614" s="81" customFormat="1" x14ac:dyDescent="0.25"/>
    <row r="615" s="81" customFormat="1" x14ac:dyDescent="0.25"/>
    <row r="616" s="81" customFormat="1" x14ac:dyDescent="0.25"/>
    <row r="617" s="81" customFormat="1" x14ac:dyDescent="0.25"/>
    <row r="618" s="81" customFormat="1" x14ac:dyDescent="0.25"/>
    <row r="619" s="81" customFormat="1" x14ac:dyDescent="0.25"/>
    <row r="620" s="81" customFormat="1" x14ac:dyDescent="0.25"/>
    <row r="621" s="81" customFormat="1" x14ac:dyDescent="0.25"/>
    <row r="622" s="81" customFormat="1" x14ac:dyDescent="0.25"/>
    <row r="623" s="81" customFormat="1" x14ac:dyDescent="0.25"/>
    <row r="624" s="81" customFormat="1" x14ac:dyDescent="0.25"/>
    <row r="625" s="81" customFormat="1" x14ac:dyDescent="0.25"/>
    <row r="626" s="81" customFormat="1" x14ac:dyDescent="0.25"/>
    <row r="627" s="81" customFormat="1" x14ac:dyDescent="0.25"/>
    <row r="628" s="81" customFormat="1" x14ac:dyDescent="0.25"/>
    <row r="629" s="81" customFormat="1" x14ac:dyDescent="0.25"/>
    <row r="630" s="81" customFormat="1" x14ac:dyDescent="0.25"/>
    <row r="631" s="81" customFormat="1" x14ac:dyDescent="0.25"/>
    <row r="632" s="81" customFormat="1" x14ac:dyDescent="0.25"/>
    <row r="633" s="81" customFormat="1" x14ac:dyDescent="0.25"/>
    <row r="634" s="81" customFormat="1" x14ac:dyDescent="0.25"/>
    <row r="635" s="81" customFormat="1" x14ac:dyDescent="0.25"/>
    <row r="636" s="81" customFormat="1" x14ac:dyDescent="0.25"/>
    <row r="637" s="81" customFormat="1" x14ac:dyDescent="0.25"/>
    <row r="638" s="81" customFormat="1" x14ac:dyDescent="0.25"/>
    <row r="639" s="81" customFormat="1" x14ac:dyDescent="0.25"/>
    <row r="640" s="81" customFormat="1" x14ac:dyDescent="0.25"/>
    <row r="641" s="81" customFormat="1" x14ac:dyDescent="0.25"/>
    <row r="642" s="81" customFormat="1" x14ac:dyDescent="0.25"/>
    <row r="643" s="81" customFormat="1" x14ac:dyDescent="0.25"/>
    <row r="644" s="81" customFormat="1" x14ac:dyDescent="0.25"/>
    <row r="645" s="81" customFormat="1" x14ac:dyDescent="0.25"/>
    <row r="646" s="81" customFormat="1" x14ac:dyDescent="0.25"/>
    <row r="647" s="81" customFormat="1" x14ac:dyDescent="0.25"/>
    <row r="648" s="81" customFormat="1" x14ac:dyDescent="0.25"/>
    <row r="649" s="81" customFormat="1" x14ac:dyDescent="0.25"/>
    <row r="650" s="81" customFormat="1" x14ac:dyDescent="0.25"/>
    <row r="651" s="81" customFormat="1" x14ac:dyDescent="0.25"/>
    <row r="652" s="81" customFormat="1" x14ac:dyDescent="0.25"/>
    <row r="653" s="81" customFormat="1" x14ac:dyDescent="0.25"/>
    <row r="654" s="81" customFormat="1" x14ac:dyDescent="0.25"/>
    <row r="655" s="81" customFormat="1" x14ac:dyDescent="0.25"/>
    <row r="656" s="81" customFormat="1" x14ac:dyDescent="0.25"/>
    <row r="657" s="81" customFormat="1" x14ac:dyDescent="0.25"/>
    <row r="658" s="81" customFormat="1" x14ac:dyDescent="0.25"/>
    <row r="659" s="81" customFormat="1" x14ac:dyDescent="0.25"/>
    <row r="660" s="81" customFormat="1" x14ac:dyDescent="0.25"/>
    <row r="661" s="81" customFormat="1" x14ac:dyDescent="0.25"/>
    <row r="662" s="81" customFormat="1" x14ac:dyDescent="0.25"/>
    <row r="663" s="81" customFormat="1" x14ac:dyDescent="0.25"/>
    <row r="664" s="81" customFormat="1" x14ac:dyDescent="0.25"/>
    <row r="665" s="81" customFormat="1" x14ac:dyDescent="0.25"/>
    <row r="666" s="81" customFormat="1" x14ac:dyDescent="0.25"/>
    <row r="667" s="81" customFormat="1" x14ac:dyDescent="0.25"/>
    <row r="668" s="81" customFormat="1" x14ac:dyDescent="0.25"/>
    <row r="669" s="81" customFormat="1" x14ac:dyDescent="0.25"/>
    <row r="670" s="81" customFormat="1" x14ac:dyDescent="0.25"/>
    <row r="671" s="81" customFormat="1" x14ac:dyDescent="0.25"/>
    <row r="672" s="81" customFormat="1" x14ac:dyDescent="0.25"/>
    <row r="673" s="81" customFormat="1" x14ac:dyDescent="0.25"/>
    <row r="674" s="81" customFormat="1" x14ac:dyDescent="0.25"/>
    <row r="675" s="81" customFormat="1" x14ac:dyDescent="0.25"/>
    <row r="676" s="81" customFormat="1" x14ac:dyDescent="0.25"/>
    <row r="677" s="81" customFormat="1" x14ac:dyDescent="0.25"/>
    <row r="678" s="81" customFormat="1" x14ac:dyDescent="0.25"/>
    <row r="679" s="81" customFormat="1" x14ac:dyDescent="0.25"/>
    <row r="680" s="81" customFormat="1" x14ac:dyDescent="0.25"/>
    <row r="681" s="81" customFormat="1" x14ac:dyDescent="0.25"/>
    <row r="682" s="81" customFormat="1" x14ac:dyDescent="0.25"/>
    <row r="683" s="81" customFormat="1" x14ac:dyDescent="0.25"/>
    <row r="684" s="81" customFormat="1" x14ac:dyDescent="0.25"/>
    <row r="685" s="81" customFormat="1" x14ac:dyDescent="0.25"/>
    <row r="686" s="81" customFormat="1" x14ac:dyDescent="0.25"/>
    <row r="687" s="81" customFormat="1" x14ac:dyDescent="0.25"/>
    <row r="688" s="81" customFormat="1" x14ac:dyDescent="0.25"/>
    <row r="689" s="81" customFormat="1" x14ac:dyDescent="0.25"/>
    <row r="690" s="81" customFormat="1" x14ac:dyDescent="0.25"/>
    <row r="691" s="81" customFormat="1" x14ac:dyDescent="0.25"/>
    <row r="692" s="81" customFormat="1" x14ac:dyDescent="0.25"/>
    <row r="693" s="81" customFormat="1" x14ac:dyDescent="0.25"/>
    <row r="694" s="81" customFormat="1" x14ac:dyDescent="0.25"/>
    <row r="695" s="81" customFormat="1" x14ac:dyDescent="0.25"/>
    <row r="696" s="81" customFormat="1" x14ac:dyDescent="0.25"/>
    <row r="697" s="81" customFormat="1" x14ac:dyDescent="0.25"/>
    <row r="698" s="81" customFormat="1" x14ac:dyDescent="0.25"/>
    <row r="699" s="81" customFormat="1" x14ac:dyDescent="0.25"/>
    <row r="700" s="81" customFormat="1" x14ac:dyDescent="0.25"/>
    <row r="701" s="81" customFormat="1" x14ac:dyDescent="0.25"/>
    <row r="702" s="81" customFormat="1" x14ac:dyDescent="0.25"/>
    <row r="703" s="81" customFormat="1" x14ac:dyDescent="0.25"/>
    <row r="704" s="81" customFormat="1" x14ac:dyDescent="0.25"/>
    <row r="705" s="81" customFormat="1" x14ac:dyDescent="0.25"/>
    <row r="706" s="81" customFormat="1" x14ac:dyDescent="0.25"/>
    <row r="707" s="81" customFormat="1" x14ac:dyDescent="0.25"/>
    <row r="708" s="81" customFormat="1" x14ac:dyDescent="0.25"/>
    <row r="709" s="81" customFormat="1" x14ac:dyDescent="0.25"/>
    <row r="710" s="81" customFormat="1" x14ac:dyDescent="0.25"/>
    <row r="711" s="81" customFormat="1" x14ac:dyDescent="0.25"/>
    <row r="712" s="81" customFormat="1" x14ac:dyDescent="0.25"/>
    <row r="713" s="81" customFormat="1" x14ac:dyDescent="0.25"/>
    <row r="714" s="81" customFormat="1" x14ac:dyDescent="0.25"/>
    <row r="715" s="81" customFormat="1" x14ac:dyDescent="0.25"/>
    <row r="716" s="81" customFormat="1" x14ac:dyDescent="0.25"/>
    <row r="717" s="81" customFormat="1" x14ac:dyDescent="0.25"/>
    <row r="718" s="81" customFormat="1" x14ac:dyDescent="0.25"/>
    <row r="719" s="81" customFormat="1" x14ac:dyDescent="0.25"/>
    <row r="720" s="81" customFormat="1" x14ac:dyDescent="0.25"/>
    <row r="721" s="81" customFormat="1" x14ac:dyDescent="0.25"/>
    <row r="722" s="81" customFormat="1" x14ac:dyDescent="0.25"/>
    <row r="723" s="81" customFormat="1" x14ac:dyDescent="0.25"/>
    <row r="724" s="81" customFormat="1" x14ac:dyDescent="0.25"/>
    <row r="725" s="81" customFormat="1" x14ac:dyDescent="0.25"/>
    <row r="726" s="81" customFormat="1" x14ac:dyDescent="0.25"/>
    <row r="727" s="81" customFormat="1" x14ac:dyDescent="0.25"/>
    <row r="728" s="81" customFormat="1" x14ac:dyDescent="0.25"/>
    <row r="729" s="81" customFormat="1" x14ac:dyDescent="0.25"/>
    <row r="730" s="81" customFormat="1" x14ac:dyDescent="0.25"/>
    <row r="731" s="81" customFormat="1" x14ac:dyDescent="0.25"/>
    <row r="732" s="81" customFormat="1" x14ac:dyDescent="0.25"/>
    <row r="733" s="81" customFormat="1" x14ac:dyDescent="0.25"/>
    <row r="734" s="81" customFormat="1" x14ac:dyDescent="0.25"/>
    <row r="735" s="81" customFormat="1" x14ac:dyDescent="0.25"/>
    <row r="736" s="81" customFormat="1" x14ac:dyDescent="0.25"/>
    <row r="737" s="81" customFormat="1" x14ac:dyDescent="0.25"/>
    <row r="738" s="81" customFormat="1" x14ac:dyDescent="0.25"/>
    <row r="739" s="81" customFormat="1" x14ac:dyDescent="0.25"/>
    <row r="740" s="81" customFormat="1" x14ac:dyDescent="0.25"/>
    <row r="741" s="81" customFormat="1" x14ac:dyDescent="0.25"/>
    <row r="742" s="81" customFormat="1" x14ac:dyDescent="0.25"/>
    <row r="743" s="81" customFormat="1" x14ac:dyDescent="0.25"/>
    <row r="744" s="81" customFormat="1" x14ac:dyDescent="0.25"/>
    <row r="745" s="81" customFormat="1" x14ac:dyDescent="0.25"/>
    <row r="746" s="81" customFormat="1" x14ac:dyDescent="0.25"/>
    <row r="747" s="81" customFormat="1" x14ac:dyDescent="0.25"/>
    <row r="748" s="81" customFormat="1" x14ac:dyDescent="0.25"/>
    <row r="749" s="81" customFormat="1" x14ac:dyDescent="0.25"/>
    <row r="750" s="81" customFormat="1" x14ac:dyDescent="0.25"/>
    <row r="751" s="81" customFormat="1" x14ac:dyDescent="0.25"/>
    <row r="752" s="81" customFormat="1" x14ac:dyDescent="0.25"/>
    <row r="753" s="81" customFormat="1" x14ac:dyDescent="0.25"/>
    <row r="754" s="81" customFormat="1" x14ac:dyDescent="0.25"/>
    <row r="755" s="81" customFormat="1" x14ac:dyDescent="0.25"/>
    <row r="756" s="81" customFormat="1" x14ac:dyDescent="0.25"/>
    <row r="757" s="81" customFormat="1" x14ac:dyDescent="0.25"/>
    <row r="758" s="81" customFormat="1" x14ac:dyDescent="0.25"/>
    <row r="759" s="81" customFormat="1" x14ac:dyDescent="0.25"/>
    <row r="760" s="81" customFormat="1" x14ac:dyDescent="0.25"/>
    <row r="761" s="81" customFormat="1" x14ac:dyDescent="0.25"/>
    <row r="762" s="81" customFormat="1" x14ac:dyDescent="0.25"/>
    <row r="763" s="81" customFormat="1" x14ac:dyDescent="0.25"/>
    <row r="764" s="81" customFormat="1" x14ac:dyDescent="0.25"/>
    <row r="765" s="81" customFormat="1" x14ac:dyDescent="0.25"/>
    <row r="766" s="81" customFormat="1" x14ac:dyDescent="0.25"/>
    <row r="767" s="81" customFormat="1" x14ac:dyDescent="0.25"/>
    <row r="768" s="81" customFormat="1" x14ac:dyDescent="0.25"/>
    <row r="769" s="81" customFormat="1" x14ac:dyDescent="0.25"/>
    <row r="770" s="81" customFormat="1" x14ac:dyDescent="0.25"/>
    <row r="771" s="81" customFormat="1" x14ac:dyDescent="0.25"/>
    <row r="772" s="81" customFormat="1" x14ac:dyDescent="0.25"/>
    <row r="773" s="81" customFormat="1" x14ac:dyDescent="0.25"/>
    <row r="774" s="81" customFormat="1" x14ac:dyDescent="0.25"/>
    <row r="775" s="81" customFormat="1" x14ac:dyDescent="0.25"/>
    <row r="776" s="81" customFormat="1" x14ac:dyDescent="0.25"/>
    <row r="777" s="81" customFormat="1" x14ac:dyDescent="0.25"/>
    <row r="778" s="81" customFormat="1" x14ac:dyDescent="0.25"/>
    <row r="779" s="81" customFormat="1" x14ac:dyDescent="0.25"/>
    <row r="780" s="81" customFormat="1" x14ac:dyDescent="0.25"/>
    <row r="781" s="81" customFormat="1" x14ac:dyDescent="0.25"/>
    <row r="782" s="81" customFormat="1" x14ac:dyDescent="0.25"/>
    <row r="783" s="81" customFormat="1" x14ac:dyDescent="0.25"/>
    <row r="784" s="81" customFormat="1" x14ac:dyDescent="0.25"/>
    <row r="785" s="81" customFormat="1" x14ac:dyDescent="0.25"/>
    <row r="786" s="81" customFormat="1" x14ac:dyDescent="0.25"/>
    <row r="787" s="81" customFormat="1" x14ac:dyDescent="0.25"/>
    <row r="788" s="81" customFormat="1" x14ac:dyDescent="0.25"/>
    <row r="789" s="81" customFormat="1" x14ac:dyDescent="0.25"/>
    <row r="790" s="81" customFormat="1" x14ac:dyDescent="0.25"/>
    <row r="791" s="81" customFormat="1" x14ac:dyDescent="0.25"/>
    <row r="792" s="81" customFormat="1" x14ac:dyDescent="0.25"/>
    <row r="793" s="81" customFormat="1" x14ac:dyDescent="0.25"/>
    <row r="794" s="81" customFormat="1" x14ac:dyDescent="0.25"/>
    <row r="795" s="81" customFormat="1" x14ac:dyDescent="0.25"/>
    <row r="796" s="81" customFormat="1" x14ac:dyDescent="0.25"/>
    <row r="797" s="81" customFormat="1" x14ac:dyDescent="0.25"/>
    <row r="798" s="81" customFormat="1" x14ac:dyDescent="0.25"/>
    <row r="799" s="81" customFormat="1" x14ac:dyDescent="0.25"/>
    <row r="800" s="81" customFormat="1" x14ac:dyDescent="0.25"/>
    <row r="801" s="81" customFormat="1" x14ac:dyDescent="0.25"/>
    <row r="802" s="81" customFormat="1" x14ac:dyDescent="0.25"/>
    <row r="803" s="81" customFormat="1" x14ac:dyDescent="0.25"/>
    <row r="804" s="81" customFormat="1" x14ac:dyDescent="0.25"/>
    <row r="805" s="81" customFormat="1" x14ac:dyDescent="0.25"/>
    <row r="806" s="81" customFormat="1" x14ac:dyDescent="0.25"/>
    <row r="807" s="81" customFormat="1" x14ac:dyDescent="0.25"/>
    <row r="808" s="81" customFormat="1" x14ac:dyDescent="0.25"/>
    <row r="809" s="81" customFormat="1" x14ac:dyDescent="0.25"/>
    <row r="810" s="81" customFormat="1" x14ac:dyDescent="0.25"/>
    <row r="811" s="81" customFormat="1" x14ac:dyDescent="0.25"/>
    <row r="812" s="81" customFormat="1" x14ac:dyDescent="0.25"/>
    <row r="813" s="81" customFormat="1" x14ac:dyDescent="0.25"/>
    <row r="814" s="81" customFormat="1" x14ac:dyDescent="0.25"/>
    <row r="815" s="81" customFormat="1" x14ac:dyDescent="0.25"/>
    <row r="816" s="81" customFormat="1" x14ac:dyDescent="0.25"/>
    <row r="817" s="81" customFormat="1" x14ac:dyDescent="0.25"/>
    <row r="818" s="81" customFormat="1" x14ac:dyDescent="0.25"/>
    <row r="819" s="81" customFormat="1" x14ac:dyDescent="0.25"/>
    <row r="820" s="81" customFormat="1" x14ac:dyDescent="0.25"/>
    <row r="821" s="81" customFormat="1" x14ac:dyDescent="0.25"/>
    <row r="822" s="81" customFormat="1" x14ac:dyDescent="0.25"/>
    <row r="823" s="81" customFormat="1" x14ac:dyDescent="0.25"/>
    <row r="824" s="81" customFormat="1" x14ac:dyDescent="0.25"/>
    <row r="825" s="81" customFormat="1" x14ac:dyDescent="0.25"/>
    <row r="826" s="81" customFormat="1" x14ac:dyDescent="0.25"/>
    <row r="827" s="81" customFormat="1" x14ac:dyDescent="0.25"/>
    <row r="828" s="81" customFormat="1" x14ac:dyDescent="0.25"/>
    <row r="829" s="81" customFormat="1" x14ac:dyDescent="0.25"/>
    <row r="830" s="81" customFormat="1" x14ac:dyDescent="0.25"/>
    <row r="831" s="81" customFormat="1" x14ac:dyDescent="0.25"/>
    <row r="832" s="81" customFormat="1" x14ac:dyDescent="0.25"/>
    <row r="833" s="81" customFormat="1" x14ac:dyDescent="0.25"/>
    <row r="834" s="81" customFormat="1" x14ac:dyDescent="0.25"/>
    <row r="835" s="81" customFormat="1" x14ac:dyDescent="0.25"/>
    <row r="836" s="81" customFormat="1" x14ac:dyDescent="0.25"/>
    <row r="837" s="81" customFormat="1" x14ac:dyDescent="0.25"/>
    <row r="838" s="81" customFormat="1" x14ac:dyDescent="0.25"/>
    <row r="839" s="81" customFormat="1" x14ac:dyDescent="0.25"/>
    <row r="840" s="81" customFormat="1" x14ac:dyDescent="0.25"/>
    <row r="841" s="81" customFormat="1" x14ac:dyDescent="0.25"/>
    <row r="842" s="81" customFormat="1" x14ac:dyDescent="0.25"/>
    <row r="843" s="81" customFormat="1" x14ac:dyDescent="0.25"/>
    <row r="844" s="81" customFormat="1" x14ac:dyDescent="0.25"/>
    <row r="845" s="81" customFormat="1" x14ac:dyDescent="0.25"/>
    <row r="846" s="81" customFormat="1" x14ac:dyDescent="0.25"/>
    <row r="847" s="81" customFormat="1" x14ac:dyDescent="0.25"/>
    <row r="848" s="81" customFormat="1" x14ac:dyDescent="0.25"/>
    <row r="849" s="81" customFormat="1" x14ac:dyDescent="0.25"/>
    <row r="850" s="81" customFormat="1" x14ac:dyDescent="0.25"/>
    <row r="851" s="81" customFormat="1" x14ac:dyDescent="0.25"/>
    <row r="852" s="81" customFormat="1" x14ac:dyDescent="0.25"/>
    <row r="853" s="81" customFormat="1" x14ac:dyDescent="0.25"/>
    <row r="854" s="81" customFormat="1" x14ac:dyDescent="0.25"/>
    <row r="855" s="81" customFormat="1" x14ac:dyDescent="0.25"/>
    <row r="856" s="81" customFormat="1" x14ac:dyDescent="0.25"/>
    <row r="857" s="81" customFormat="1" x14ac:dyDescent="0.25"/>
    <row r="858" s="81" customFormat="1" x14ac:dyDescent="0.25"/>
    <row r="859" s="81" customFormat="1" x14ac:dyDescent="0.25"/>
    <row r="860" s="81" customFormat="1" x14ac:dyDescent="0.25"/>
    <row r="861" s="81" customFormat="1" x14ac:dyDescent="0.25"/>
    <row r="862" s="81" customFormat="1" x14ac:dyDescent="0.25"/>
    <row r="863" s="81" customFormat="1" x14ac:dyDescent="0.25"/>
    <row r="864" s="81" customFormat="1" x14ac:dyDescent="0.25"/>
    <row r="865" s="81" customFormat="1" x14ac:dyDescent="0.25"/>
    <row r="866" s="81" customFormat="1" x14ac:dyDescent="0.25"/>
    <row r="867" s="81" customFormat="1" x14ac:dyDescent="0.25"/>
    <row r="868" s="81" customFormat="1" x14ac:dyDescent="0.25"/>
    <row r="869" s="81" customFormat="1" x14ac:dyDescent="0.25"/>
  </sheetData>
  <mergeCells count="4">
    <mergeCell ref="B4:I4"/>
    <mergeCell ref="B6:I6"/>
    <mergeCell ref="B7:I7"/>
    <mergeCell ref="D11:H11"/>
  </mergeCells>
  <printOptions horizontalCentered="1" verticalCentered="1"/>
  <pageMargins left="0.23622047244094491" right="0.23622047244094491" top="0.74803149606299213" bottom="0.74803149606299213" header="0.31496062992125984" footer="0.31496062992125984"/>
  <pageSetup paperSize="9"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BY249"/>
  <sheetViews>
    <sheetView showGridLines="0" zoomScaleNormal="100" workbookViewId="0">
      <pane ySplit="2" topLeftCell="A14" activePane="bottomLeft" state="frozen"/>
      <selection activeCell="K11" sqref="K11"/>
      <selection pane="bottomLeft" activeCell="K11" sqref="K11"/>
    </sheetView>
  </sheetViews>
  <sheetFormatPr defaultColWidth="9.140625" defaultRowHeight="12" x14ac:dyDescent="0.2"/>
  <cols>
    <col min="1" max="1" width="51" style="71" customWidth="1"/>
    <col min="2" max="3" width="69.85546875" style="71" customWidth="1"/>
    <col min="4" max="4" width="9.140625" style="56"/>
    <col min="5" max="77" width="9.140625" style="40"/>
    <col min="78" max="16384" width="9.140625" style="71"/>
  </cols>
  <sheetData>
    <row r="1" spans="1:77" s="92" customFormat="1" ht="29.25" customHeight="1" x14ac:dyDescent="0.2">
      <c r="A1" s="42" t="s">
        <v>2</v>
      </c>
      <c r="B1" s="196" t="s">
        <v>142</v>
      </c>
      <c r="C1" s="191"/>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row>
    <row r="2" spans="1:77" s="56" customFormat="1" ht="14.25" x14ac:dyDescent="0.2">
      <c r="A2" s="57" t="s">
        <v>3</v>
      </c>
      <c r="B2" s="58"/>
      <c r="C2" s="58"/>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s="56" customFormat="1" ht="13.5" x14ac:dyDescent="0.2">
      <c r="A3" s="115" t="s">
        <v>4</v>
      </c>
      <c r="B3" s="115"/>
      <c r="C3" s="115"/>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row>
    <row r="4" spans="1:77" s="56" customFormat="1" ht="14.25" x14ac:dyDescent="0.2">
      <c r="A4" s="59" t="s">
        <v>5</v>
      </c>
      <c r="B4" s="60" t="s">
        <v>61</v>
      </c>
      <c r="C4" s="60" t="s">
        <v>62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row>
    <row r="5" spans="1:77" s="56" customFormat="1" ht="14.25" x14ac:dyDescent="0.2">
      <c r="A5" s="59" t="s">
        <v>6</v>
      </c>
      <c r="B5" s="60" t="s">
        <v>108</v>
      </c>
      <c r="C5" s="60" t="s">
        <v>81</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56" customFormat="1" ht="14.25" x14ac:dyDescent="0.2">
      <c r="A6" s="59" t="s">
        <v>7</v>
      </c>
      <c r="B6" s="60" t="s">
        <v>120</v>
      </c>
      <c r="C6" s="60" t="s">
        <v>119</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56" customFormat="1" ht="14.25" x14ac:dyDescent="0.2">
      <c r="A7" s="59" t="s">
        <v>8</v>
      </c>
      <c r="B7" s="60" t="s">
        <v>82</v>
      </c>
      <c r="C7" s="60" t="s">
        <v>82</v>
      </c>
      <c r="E7" s="40"/>
      <c r="F7" s="40"/>
      <c r="G7" s="40"/>
      <c r="H7" s="40"/>
      <c r="I7" s="40"/>
      <c r="J7" s="40" t="s">
        <v>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56" customFormat="1" ht="14.25" x14ac:dyDescent="0.2">
      <c r="A8" s="59" t="s">
        <v>9</v>
      </c>
      <c r="B8" s="60" t="s">
        <v>45</v>
      </c>
      <c r="C8" s="60" t="s">
        <v>45</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56" customFormat="1" ht="14.25" x14ac:dyDescent="0.2">
      <c r="A9" s="59" t="s">
        <v>10</v>
      </c>
      <c r="B9" s="78">
        <v>12550</v>
      </c>
      <c r="C9" s="78">
        <v>12550</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77" s="56" customFormat="1" ht="14.25" x14ac:dyDescent="0.2">
      <c r="A10" s="58"/>
      <c r="B10" s="80"/>
      <c r="C10" s="8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s="56" customFormat="1" ht="13.5" x14ac:dyDescent="0.2">
      <c r="A11" s="115" t="s">
        <v>11</v>
      </c>
      <c r="B11" s="116"/>
      <c r="C11" s="11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s="56" customFormat="1" ht="14.25" x14ac:dyDescent="0.2">
      <c r="A12" s="59" t="s">
        <v>66</v>
      </c>
      <c r="B12" s="62">
        <v>132850</v>
      </c>
      <c r="C12" s="62">
        <v>130000</v>
      </c>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77" s="56" customFormat="1" ht="409.5" x14ac:dyDescent="0.2">
      <c r="A13" s="59" t="s">
        <v>133</v>
      </c>
      <c r="B13" s="147" t="s">
        <v>199</v>
      </c>
      <c r="C13" s="147" t="s">
        <v>200</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77" s="56" customFormat="1" ht="299.25" x14ac:dyDescent="0.2">
      <c r="A14" s="59" t="s">
        <v>117</v>
      </c>
      <c r="B14" s="63" t="s">
        <v>135</v>
      </c>
      <c r="C14" s="63" t="s">
        <v>184</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77" s="56" customFormat="1" ht="14.25" x14ac:dyDescent="0.2">
      <c r="A15" s="59" t="s">
        <v>68</v>
      </c>
      <c r="B15" s="64">
        <v>65106</v>
      </c>
      <c r="C15" s="64">
        <v>65106</v>
      </c>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row>
    <row r="16" spans="1:77" s="56" customFormat="1" ht="14.25" x14ac:dyDescent="0.2">
      <c r="A16" s="59" t="s">
        <v>69</v>
      </c>
      <c r="B16" s="65">
        <f>B15+B12</f>
        <v>197956</v>
      </c>
      <c r="C16" s="65">
        <f>C15+C12</f>
        <v>195106</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77" s="56" customFormat="1" ht="14.25" x14ac:dyDescent="0.2">
      <c r="A17" s="58"/>
      <c r="B17" s="58"/>
      <c r="C17" s="58"/>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row>
    <row r="18" spans="1:77" s="56" customFormat="1" ht="13.5" x14ac:dyDescent="0.2">
      <c r="A18" s="115" t="s">
        <v>20</v>
      </c>
      <c r="B18" s="115"/>
      <c r="C18" s="115"/>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row>
    <row r="19" spans="1:77" s="56" customFormat="1" ht="14.25" x14ac:dyDescent="0.2">
      <c r="A19" s="59" t="s">
        <v>21</v>
      </c>
      <c r="B19" s="61">
        <v>96</v>
      </c>
      <c r="C19" s="61">
        <v>96</v>
      </c>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row>
    <row r="20" spans="1:77" s="56" customFormat="1" ht="14.25" x14ac:dyDescent="0.2">
      <c r="A20" s="59" t="s">
        <v>22</v>
      </c>
      <c r="B20" s="61">
        <v>30000</v>
      </c>
      <c r="C20" s="61">
        <v>30000</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row>
    <row r="21" spans="1:77" ht="28.5" x14ac:dyDescent="0.2">
      <c r="A21" s="100" t="s">
        <v>156</v>
      </c>
      <c r="B21" s="187">
        <v>2.5000000000000001E-2</v>
      </c>
      <c r="C21" s="188"/>
    </row>
    <row r="22" spans="1:77" ht="28.5" x14ac:dyDescent="0.2">
      <c r="A22" s="100" t="s">
        <v>157</v>
      </c>
      <c r="B22" s="189">
        <f>'Prijsinvulf overige zaken'!$D$5</f>
        <v>0.1</v>
      </c>
      <c r="C22" s="190"/>
    </row>
    <row r="23" spans="1:77" ht="14.25" x14ac:dyDescent="0.2">
      <c r="A23" s="100" t="s">
        <v>158</v>
      </c>
      <c r="B23" s="189">
        <f>B22+B21</f>
        <v>0.125</v>
      </c>
      <c r="C23" s="190"/>
    </row>
    <row r="24" spans="1:77" s="56" customFormat="1" ht="14.25" x14ac:dyDescent="0.2">
      <c r="A24" s="59" t="s">
        <v>70</v>
      </c>
      <c r="B24" s="62">
        <v>1</v>
      </c>
      <c r="C24" s="62">
        <v>1</v>
      </c>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row>
    <row r="25" spans="1:77" s="56" customFormat="1" ht="14.25" x14ac:dyDescent="0.2">
      <c r="A25" s="59" t="s">
        <v>26</v>
      </c>
      <c r="B25" s="67">
        <v>0</v>
      </c>
      <c r="C25" s="67">
        <v>0</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row>
    <row r="26" spans="1:77" s="56" customFormat="1" ht="14.25" x14ac:dyDescent="0.2">
      <c r="A26" s="59" t="s">
        <v>27</v>
      </c>
      <c r="B26" s="67">
        <v>0</v>
      </c>
      <c r="C26" s="67">
        <v>0</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77" s="56" customFormat="1" ht="14.25" x14ac:dyDescent="0.2">
      <c r="A27" s="58"/>
      <c r="B27" s="68"/>
      <c r="C27" s="68"/>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row>
    <row r="28" spans="1:77" s="56" customFormat="1" ht="14.25" x14ac:dyDescent="0.2">
      <c r="A28" s="115" t="s">
        <v>29</v>
      </c>
      <c r="B28" s="117"/>
      <c r="C28" s="117"/>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row>
    <row r="29" spans="1:77" s="56" customFormat="1" ht="14.25" x14ac:dyDescent="0.2">
      <c r="A29" s="59" t="s">
        <v>30</v>
      </c>
      <c r="B29" s="67">
        <v>0</v>
      </c>
      <c r="C29" s="67">
        <v>0</v>
      </c>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row>
    <row r="30" spans="1:77" s="56" customFormat="1" ht="14.25" x14ac:dyDescent="0.2">
      <c r="A30" s="59" t="s">
        <v>189</v>
      </c>
      <c r="B30" s="69">
        <v>0</v>
      </c>
      <c r="C30" s="69">
        <v>0</v>
      </c>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row>
    <row r="31" spans="1:77" s="56" customFormat="1" ht="28.5" x14ac:dyDescent="0.2">
      <c r="A31" s="70" t="s">
        <v>71</v>
      </c>
      <c r="B31" s="67">
        <v>0</v>
      </c>
      <c r="C31" s="67">
        <v>0</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row>
    <row r="32" spans="1:77" s="56" customFormat="1" ht="14.25" x14ac:dyDescent="0.2">
      <c r="A32" s="59" t="s">
        <v>72</v>
      </c>
      <c r="B32" s="67">
        <v>0</v>
      </c>
      <c r="C32" s="67">
        <v>0</v>
      </c>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row>
    <row r="33" spans="1:77" s="56" customFormat="1" ht="14.25" x14ac:dyDescent="0.2">
      <c r="A33" s="59" t="s">
        <v>33</v>
      </c>
      <c r="B33" s="67">
        <v>0</v>
      </c>
      <c r="C33" s="67">
        <v>0</v>
      </c>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row>
    <row r="34" spans="1:77" ht="14.25" x14ac:dyDescent="0.2">
      <c r="A34" s="59" t="s">
        <v>34</v>
      </c>
      <c r="B34" s="67">
        <v>0</v>
      </c>
      <c r="C34" s="67">
        <v>0</v>
      </c>
    </row>
    <row r="35" spans="1:77" ht="14.25" x14ac:dyDescent="0.2">
      <c r="A35" s="59" t="s">
        <v>35</v>
      </c>
      <c r="B35" s="64">
        <f>152/3</f>
        <v>50.666666666666664</v>
      </c>
      <c r="C35" s="64">
        <f>152/3</f>
        <v>50.666666666666664</v>
      </c>
    </row>
    <row r="36" spans="1:77" ht="14.25" x14ac:dyDescent="0.2">
      <c r="A36" s="59" t="s">
        <v>74</v>
      </c>
      <c r="B36" s="62">
        <f>1274/12</f>
        <v>106.16666666666667</v>
      </c>
      <c r="C36" s="62">
        <f>1274/12</f>
        <v>106.16666666666667</v>
      </c>
    </row>
    <row r="37" spans="1:77" ht="14.25" x14ac:dyDescent="0.2">
      <c r="A37" s="59" t="s">
        <v>36</v>
      </c>
      <c r="B37" s="67">
        <v>0</v>
      </c>
      <c r="C37" s="67">
        <v>0</v>
      </c>
    </row>
    <row r="38" spans="1:77" ht="14.25" x14ac:dyDescent="0.2">
      <c r="A38" s="59" t="s">
        <v>75</v>
      </c>
      <c r="B38" s="67">
        <v>0</v>
      </c>
      <c r="C38" s="67">
        <v>0</v>
      </c>
    </row>
    <row r="39" spans="1:77" ht="45" customHeight="1" x14ac:dyDescent="0.2">
      <c r="A39" s="156" t="s">
        <v>76</v>
      </c>
      <c r="B39" s="203" t="s">
        <v>138</v>
      </c>
      <c r="C39" s="204"/>
    </row>
    <row r="40" spans="1:77" ht="13.5" x14ac:dyDescent="0.2">
      <c r="A40" s="121" t="s">
        <v>42</v>
      </c>
      <c r="B40" s="107">
        <f>SUM(B29:B38)</f>
        <v>156.83333333333334</v>
      </c>
      <c r="C40" s="107">
        <f>SUM(C29:C38)</f>
        <v>156.83333333333334</v>
      </c>
    </row>
    <row r="41" spans="1:77" s="48" customFormat="1" ht="14.25" x14ac:dyDescent="0.3">
      <c r="A41" s="47"/>
      <c r="B41" s="49"/>
      <c r="C41" s="49"/>
      <c r="D41" s="155"/>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row>
    <row r="42" spans="1:77" ht="13.5" x14ac:dyDescent="0.2">
      <c r="A42" s="200" t="s">
        <v>77</v>
      </c>
      <c r="B42" s="201"/>
      <c r="C42" s="202"/>
    </row>
    <row r="43" spans="1:77" ht="96" customHeight="1" x14ac:dyDescent="0.2">
      <c r="A43" s="197" t="s">
        <v>190</v>
      </c>
      <c r="B43" s="198"/>
      <c r="C43" s="199"/>
      <c r="D43" s="56" t="s">
        <v>78</v>
      </c>
    </row>
    <row r="44" spans="1:77" ht="14.25" x14ac:dyDescent="0.2">
      <c r="A44" s="72"/>
      <c r="B44" s="72"/>
      <c r="C44" s="72"/>
    </row>
    <row r="45" spans="1:77" ht="13.5" x14ac:dyDescent="0.2">
      <c r="A45" s="122" t="s">
        <v>79</v>
      </c>
      <c r="B45" s="120">
        <f>B33+B34+B37+B38+B30</f>
        <v>0</v>
      </c>
      <c r="C45" s="120">
        <f>C33+C34+C37+C38+C30</f>
        <v>0</v>
      </c>
    </row>
    <row r="46" spans="1:77" ht="14.25" x14ac:dyDescent="0.2">
      <c r="A46" s="58"/>
      <c r="B46" s="73"/>
      <c r="C46" s="73"/>
    </row>
    <row r="47" spans="1:77" s="40" customFormat="1" ht="90.75" customHeight="1" x14ac:dyDescent="0.2">
      <c r="A47" s="184" t="s">
        <v>163</v>
      </c>
      <c r="B47" s="184"/>
      <c r="C47" s="184"/>
      <c r="D47" s="56"/>
    </row>
    <row r="48" spans="1:77" s="40" customFormat="1" ht="14.25" x14ac:dyDescent="0.2">
      <c r="A48" s="74"/>
      <c r="D48" s="56"/>
    </row>
    <row r="49" spans="1:4" s="40" customFormat="1" ht="14.25" x14ac:dyDescent="0.2">
      <c r="A49" s="74"/>
      <c r="D49" s="56"/>
    </row>
    <row r="50" spans="1:4" s="40" customFormat="1" ht="14.25" x14ac:dyDescent="0.2">
      <c r="A50" s="74"/>
      <c r="D50" s="56"/>
    </row>
    <row r="51" spans="1:4" s="40" customFormat="1" ht="14.25" x14ac:dyDescent="0.2">
      <c r="A51" s="74"/>
      <c r="D51" s="56"/>
    </row>
    <row r="52" spans="1:4" s="40" customFormat="1" ht="14.25" x14ac:dyDescent="0.2">
      <c r="A52" s="74"/>
      <c r="D52" s="56"/>
    </row>
    <row r="53" spans="1:4" s="40" customFormat="1" ht="14.25" x14ac:dyDescent="0.2">
      <c r="A53" s="74"/>
      <c r="D53" s="56"/>
    </row>
    <row r="54" spans="1:4" s="40" customFormat="1" x14ac:dyDescent="0.2">
      <c r="D54" s="56"/>
    </row>
    <row r="55" spans="1:4" s="40" customFormat="1" ht="14.25" x14ac:dyDescent="0.2">
      <c r="A55" s="75"/>
      <c r="D55" s="56"/>
    </row>
    <row r="56" spans="1:4" s="40" customFormat="1" ht="14.25" x14ac:dyDescent="0.2">
      <c r="A56" s="75"/>
      <c r="D56" s="56"/>
    </row>
    <row r="57" spans="1:4" s="40" customFormat="1" ht="14.25" x14ac:dyDescent="0.2">
      <c r="A57" s="75"/>
      <c r="D57" s="56"/>
    </row>
    <row r="58" spans="1:4" s="40" customFormat="1" ht="14.25" x14ac:dyDescent="0.2">
      <c r="A58" s="75"/>
      <c r="D58" s="56"/>
    </row>
    <row r="59" spans="1:4" s="40" customFormat="1" ht="14.25" x14ac:dyDescent="0.2">
      <c r="A59" s="75"/>
      <c r="D59" s="56"/>
    </row>
    <row r="60" spans="1:4" s="40" customFormat="1" ht="14.25" x14ac:dyDescent="0.2">
      <c r="A60" s="75"/>
      <c r="D60" s="56"/>
    </row>
    <row r="61" spans="1:4" s="40" customFormat="1" ht="14.25" x14ac:dyDescent="0.2">
      <c r="A61" s="75"/>
      <c r="D61" s="56"/>
    </row>
    <row r="62" spans="1:4" s="40" customFormat="1" ht="14.25" x14ac:dyDescent="0.2">
      <c r="A62" s="75"/>
      <c r="D62" s="56"/>
    </row>
    <row r="63" spans="1:4" s="40" customFormat="1" ht="14.25" x14ac:dyDescent="0.2">
      <c r="A63" s="75"/>
      <c r="D63" s="56"/>
    </row>
    <row r="64" spans="1:4" s="40" customFormat="1" ht="14.25" x14ac:dyDescent="0.2">
      <c r="A64" s="75"/>
      <c r="D64" s="56"/>
    </row>
    <row r="65" spans="1:4" s="40" customFormat="1" ht="14.25" x14ac:dyDescent="0.2">
      <c r="A65" s="75"/>
      <c r="D65" s="56"/>
    </row>
    <row r="66" spans="1:4" s="40" customFormat="1" ht="14.25" x14ac:dyDescent="0.2">
      <c r="A66" s="75"/>
      <c r="D66" s="56"/>
    </row>
    <row r="67" spans="1:4" s="40" customFormat="1" ht="14.25" x14ac:dyDescent="0.2">
      <c r="A67" s="75"/>
      <c r="D67" s="56"/>
    </row>
    <row r="68" spans="1:4" s="40" customFormat="1" ht="14.25" x14ac:dyDescent="0.2">
      <c r="A68" s="75"/>
      <c r="D68" s="56"/>
    </row>
    <row r="69" spans="1:4" s="40" customFormat="1" ht="14.25" x14ac:dyDescent="0.2">
      <c r="A69" s="75"/>
      <c r="D69" s="56"/>
    </row>
    <row r="70" spans="1:4" s="40" customFormat="1" ht="14.25" x14ac:dyDescent="0.2">
      <c r="A70" s="75"/>
      <c r="D70" s="56"/>
    </row>
    <row r="71" spans="1:4" s="40" customFormat="1" ht="14.25" x14ac:dyDescent="0.2">
      <c r="A71" s="75"/>
      <c r="D71" s="56"/>
    </row>
    <row r="72" spans="1:4" s="40" customFormat="1" ht="14.25" x14ac:dyDescent="0.2">
      <c r="A72" s="75"/>
      <c r="D72" s="56"/>
    </row>
    <row r="73" spans="1:4" s="40" customFormat="1" ht="14.25" x14ac:dyDescent="0.2">
      <c r="A73" s="75"/>
      <c r="D73" s="56"/>
    </row>
    <row r="74" spans="1:4" s="40" customFormat="1" ht="14.25" x14ac:dyDescent="0.2">
      <c r="A74" s="75"/>
      <c r="D74" s="56"/>
    </row>
    <row r="75" spans="1:4" s="40" customFormat="1" x14ac:dyDescent="0.2">
      <c r="A75" s="76"/>
      <c r="D75" s="56"/>
    </row>
    <row r="76" spans="1:4" s="40" customFormat="1" x14ac:dyDescent="0.2">
      <c r="A76" s="76"/>
      <c r="D76" s="56"/>
    </row>
    <row r="77" spans="1:4" s="40" customFormat="1" x14ac:dyDescent="0.2">
      <c r="A77" s="76"/>
      <c r="D77" s="56"/>
    </row>
    <row r="78" spans="1:4" s="40" customFormat="1" x14ac:dyDescent="0.2">
      <c r="A78" s="76"/>
      <c r="D78" s="56"/>
    </row>
    <row r="79" spans="1:4" s="40" customFormat="1" x14ac:dyDescent="0.2">
      <c r="A79" s="76"/>
      <c r="D79" s="56"/>
    </row>
    <row r="80" spans="1:4" s="40" customFormat="1" x14ac:dyDescent="0.2">
      <c r="A80" s="76"/>
      <c r="D80" s="56"/>
    </row>
    <row r="81" spans="1:4" s="40" customFormat="1" x14ac:dyDescent="0.2">
      <c r="A81" s="76"/>
      <c r="D81" s="56"/>
    </row>
    <row r="82" spans="1:4" s="40" customFormat="1" x14ac:dyDescent="0.2">
      <c r="A82" s="76"/>
      <c r="D82" s="56"/>
    </row>
    <row r="83" spans="1:4" s="40" customFormat="1" x14ac:dyDescent="0.2">
      <c r="A83" s="76"/>
      <c r="D83" s="56"/>
    </row>
    <row r="84" spans="1:4" s="40" customFormat="1" x14ac:dyDescent="0.2">
      <c r="A84" s="76"/>
      <c r="D84" s="56"/>
    </row>
    <row r="85" spans="1:4" s="40" customFormat="1" x14ac:dyDescent="0.2">
      <c r="A85" s="76"/>
      <c r="D85" s="56"/>
    </row>
    <row r="86" spans="1:4" s="40" customFormat="1" x14ac:dyDescent="0.2">
      <c r="A86" s="76"/>
      <c r="D86" s="56"/>
    </row>
    <row r="87" spans="1:4" s="40" customFormat="1" x14ac:dyDescent="0.2">
      <c r="A87" s="76"/>
      <c r="D87" s="56"/>
    </row>
    <row r="88" spans="1:4" s="40" customFormat="1" x14ac:dyDescent="0.2">
      <c r="A88" s="76"/>
      <c r="D88" s="56"/>
    </row>
    <row r="89" spans="1:4" s="40" customFormat="1" x14ac:dyDescent="0.2">
      <c r="A89" s="76"/>
      <c r="D89" s="56"/>
    </row>
    <row r="90" spans="1:4" s="40" customFormat="1" x14ac:dyDescent="0.2">
      <c r="A90" s="76"/>
      <c r="D90" s="56"/>
    </row>
    <row r="91" spans="1:4" s="40" customFormat="1" x14ac:dyDescent="0.2">
      <c r="A91" s="76"/>
      <c r="D91" s="56"/>
    </row>
    <row r="92" spans="1:4" s="40" customFormat="1" x14ac:dyDescent="0.2">
      <c r="A92" s="76"/>
      <c r="D92" s="56"/>
    </row>
    <row r="93" spans="1:4" s="40" customFormat="1" x14ac:dyDescent="0.2">
      <c r="A93" s="76"/>
      <c r="D93" s="56"/>
    </row>
    <row r="94" spans="1:4" s="40" customFormat="1" x14ac:dyDescent="0.2">
      <c r="A94" s="76"/>
      <c r="D94" s="56"/>
    </row>
    <row r="95" spans="1:4" s="40" customFormat="1" x14ac:dyDescent="0.2">
      <c r="A95" s="76"/>
      <c r="D95" s="56"/>
    </row>
    <row r="96" spans="1:4" s="40" customFormat="1" x14ac:dyDescent="0.2">
      <c r="A96" s="76"/>
      <c r="D96" s="56"/>
    </row>
    <row r="97" spans="1:4" s="40" customFormat="1" x14ac:dyDescent="0.2">
      <c r="A97" s="76"/>
      <c r="D97" s="56"/>
    </row>
    <row r="98" spans="1:4" s="40" customFormat="1" x14ac:dyDescent="0.2">
      <c r="A98" s="76"/>
      <c r="D98" s="56"/>
    </row>
    <row r="99" spans="1:4" s="40" customFormat="1" x14ac:dyDescent="0.2">
      <c r="A99" s="76"/>
      <c r="D99" s="56"/>
    </row>
    <row r="100" spans="1:4" s="40" customFormat="1" x14ac:dyDescent="0.2">
      <c r="A100" s="76"/>
      <c r="D100" s="56"/>
    </row>
    <row r="101" spans="1:4" s="40" customFormat="1" x14ac:dyDescent="0.2">
      <c r="A101" s="76"/>
      <c r="D101" s="56"/>
    </row>
    <row r="102" spans="1:4" s="40" customFormat="1" x14ac:dyDescent="0.2">
      <c r="A102" s="76"/>
      <c r="D102" s="56"/>
    </row>
    <row r="103" spans="1:4" s="40" customFormat="1" x14ac:dyDescent="0.2">
      <c r="A103" s="76"/>
      <c r="D103" s="56"/>
    </row>
    <row r="104" spans="1:4" s="40" customFormat="1" x14ac:dyDescent="0.2">
      <c r="A104" s="76"/>
      <c r="D104" s="56"/>
    </row>
    <row r="105" spans="1:4" s="40" customFormat="1" x14ac:dyDescent="0.2">
      <c r="A105" s="76"/>
      <c r="D105" s="56"/>
    </row>
    <row r="106" spans="1:4" s="40" customFormat="1" x14ac:dyDescent="0.2">
      <c r="A106" s="76"/>
      <c r="D106" s="56"/>
    </row>
    <row r="107" spans="1:4" s="40" customFormat="1" x14ac:dyDescent="0.2">
      <c r="A107" s="76"/>
      <c r="D107" s="56"/>
    </row>
    <row r="108" spans="1:4" s="40" customFormat="1" x14ac:dyDescent="0.2">
      <c r="A108" s="76"/>
      <c r="D108" s="56"/>
    </row>
    <row r="109" spans="1:4" s="40" customFormat="1" x14ac:dyDescent="0.2">
      <c r="A109" s="76"/>
      <c r="D109" s="56"/>
    </row>
    <row r="110" spans="1:4" s="40" customFormat="1" x14ac:dyDescent="0.2">
      <c r="A110" s="76"/>
      <c r="D110" s="56"/>
    </row>
    <row r="111" spans="1:4" s="40" customFormat="1" x14ac:dyDescent="0.2">
      <c r="A111" s="76"/>
      <c r="D111" s="56"/>
    </row>
    <row r="112" spans="1:4" s="40" customFormat="1" x14ac:dyDescent="0.2">
      <c r="A112" s="76"/>
      <c r="D112" s="56"/>
    </row>
    <row r="113" spans="1:4" s="40" customFormat="1" x14ac:dyDescent="0.2">
      <c r="A113" s="76"/>
      <c r="D113" s="56"/>
    </row>
    <row r="114" spans="1:4" s="40" customFormat="1" x14ac:dyDescent="0.2">
      <c r="A114" s="76"/>
      <c r="D114" s="56"/>
    </row>
    <row r="115" spans="1:4" s="40" customFormat="1" x14ac:dyDescent="0.2">
      <c r="A115" s="76"/>
      <c r="D115" s="56"/>
    </row>
    <row r="116" spans="1:4" s="40" customFormat="1" x14ac:dyDescent="0.2">
      <c r="A116" s="76"/>
      <c r="D116" s="56"/>
    </row>
    <row r="117" spans="1:4" s="40" customFormat="1" x14ac:dyDescent="0.2">
      <c r="A117" s="76"/>
      <c r="D117" s="56"/>
    </row>
    <row r="118" spans="1:4" s="40" customFormat="1" x14ac:dyDescent="0.2">
      <c r="A118" s="76"/>
      <c r="D118" s="56"/>
    </row>
    <row r="119" spans="1:4" s="40" customFormat="1" x14ac:dyDescent="0.2">
      <c r="A119" s="76"/>
      <c r="D119" s="56"/>
    </row>
    <row r="120" spans="1:4" s="40" customFormat="1" x14ac:dyDescent="0.2">
      <c r="A120" s="76"/>
      <c r="D120" s="56"/>
    </row>
    <row r="121" spans="1:4" s="40" customFormat="1" x14ac:dyDescent="0.2">
      <c r="A121" s="76"/>
      <c r="D121" s="56"/>
    </row>
    <row r="122" spans="1:4" s="40" customFormat="1" x14ac:dyDescent="0.2">
      <c r="A122" s="76"/>
      <c r="D122" s="56"/>
    </row>
    <row r="123" spans="1:4" s="40" customFormat="1" x14ac:dyDescent="0.2">
      <c r="A123" s="76"/>
      <c r="D123" s="56"/>
    </row>
    <row r="124" spans="1:4" s="40" customFormat="1" x14ac:dyDescent="0.2">
      <c r="A124" s="76"/>
      <c r="D124" s="56"/>
    </row>
    <row r="125" spans="1:4" s="40" customFormat="1" x14ac:dyDescent="0.2">
      <c r="A125" s="76"/>
      <c r="D125" s="56"/>
    </row>
    <row r="126" spans="1:4" s="40" customFormat="1" x14ac:dyDescent="0.2">
      <c r="A126" s="76"/>
      <c r="D126" s="56"/>
    </row>
    <row r="127" spans="1:4" s="40" customFormat="1" x14ac:dyDescent="0.2">
      <c r="A127" s="76"/>
      <c r="D127" s="56"/>
    </row>
    <row r="128" spans="1:4" s="40" customFormat="1" x14ac:dyDescent="0.2">
      <c r="A128" s="76"/>
      <c r="D128" s="56"/>
    </row>
    <row r="129" spans="1:4" s="40" customFormat="1" x14ac:dyDescent="0.2">
      <c r="A129" s="76"/>
      <c r="D129" s="56"/>
    </row>
    <row r="130" spans="1:4" s="40" customFormat="1" x14ac:dyDescent="0.2">
      <c r="A130" s="76"/>
      <c r="D130" s="56"/>
    </row>
    <row r="131" spans="1:4" s="40" customFormat="1" x14ac:dyDescent="0.2">
      <c r="A131" s="76"/>
      <c r="D131" s="56"/>
    </row>
    <row r="132" spans="1:4" s="40" customFormat="1" x14ac:dyDescent="0.2">
      <c r="A132" s="76"/>
      <c r="D132" s="56"/>
    </row>
    <row r="133" spans="1:4" s="40" customFormat="1" x14ac:dyDescent="0.2">
      <c r="A133" s="76"/>
      <c r="D133" s="56"/>
    </row>
    <row r="134" spans="1:4" s="40" customFormat="1" x14ac:dyDescent="0.2">
      <c r="A134" s="76"/>
      <c r="D134" s="56"/>
    </row>
    <row r="135" spans="1:4" s="40" customFormat="1" x14ac:dyDescent="0.2">
      <c r="A135" s="76"/>
      <c r="D135" s="56"/>
    </row>
    <row r="136" spans="1:4" s="40" customFormat="1" x14ac:dyDescent="0.2">
      <c r="A136" s="76"/>
      <c r="D136" s="56"/>
    </row>
    <row r="137" spans="1:4" s="40" customFormat="1" x14ac:dyDescent="0.2">
      <c r="A137" s="76"/>
      <c r="D137" s="56"/>
    </row>
    <row r="138" spans="1:4" s="40" customFormat="1" x14ac:dyDescent="0.2">
      <c r="A138" s="76"/>
      <c r="D138" s="56"/>
    </row>
    <row r="139" spans="1:4" s="40" customFormat="1" x14ac:dyDescent="0.2">
      <c r="A139" s="76"/>
      <c r="D139" s="56"/>
    </row>
    <row r="140" spans="1:4" s="40" customFormat="1" x14ac:dyDescent="0.2">
      <c r="A140" s="76"/>
      <c r="D140" s="56"/>
    </row>
    <row r="141" spans="1:4" s="40" customFormat="1" x14ac:dyDescent="0.2">
      <c r="A141" s="76"/>
      <c r="D141" s="56"/>
    </row>
    <row r="142" spans="1:4" s="40" customFormat="1" x14ac:dyDescent="0.2">
      <c r="A142" s="76"/>
      <c r="D142" s="56"/>
    </row>
    <row r="143" spans="1:4" s="40" customFormat="1" x14ac:dyDescent="0.2">
      <c r="A143" s="76"/>
      <c r="D143" s="56"/>
    </row>
    <row r="144" spans="1:4" s="40" customFormat="1" x14ac:dyDescent="0.2">
      <c r="A144" s="76"/>
      <c r="D144" s="56"/>
    </row>
    <row r="145" spans="1:4" s="40" customFormat="1" x14ac:dyDescent="0.2">
      <c r="A145" s="76"/>
      <c r="D145" s="56"/>
    </row>
    <row r="146" spans="1:4" s="40" customFormat="1" x14ac:dyDescent="0.2">
      <c r="A146" s="76"/>
      <c r="D146" s="56"/>
    </row>
    <row r="147" spans="1:4" s="40" customFormat="1" x14ac:dyDescent="0.2">
      <c r="A147" s="76"/>
      <c r="D147" s="56"/>
    </row>
    <row r="148" spans="1:4" s="40" customFormat="1" x14ac:dyDescent="0.2">
      <c r="A148" s="76"/>
      <c r="D148" s="56"/>
    </row>
    <row r="149" spans="1:4" s="40" customFormat="1" x14ac:dyDescent="0.2">
      <c r="A149" s="76"/>
      <c r="D149" s="56"/>
    </row>
    <row r="150" spans="1:4" s="40" customFormat="1" x14ac:dyDescent="0.2">
      <c r="A150" s="76"/>
      <c r="D150" s="56"/>
    </row>
    <row r="151" spans="1:4" s="40" customFormat="1" x14ac:dyDescent="0.2">
      <c r="A151" s="76"/>
      <c r="D151" s="56"/>
    </row>
    <row r="152" spans="1:4" s="40" customFormat="1" x14ac:dyDescent="0.2">
      <c r="A152" s="76"/>
      <c r="D152" s="56"/>
    </row>
    <row r="153" spans="1:4" s="40" customFormat="1" x14ac:dyDescent="0.2">
      <c r="A153" s="76"/>
      <c r="D153" s="56"/>
    </row>
    <row r="154" spans="1:4" s="40" customFormat="1" x14ac:dyDescent="0.2">
      <c r="A154" s="76"/>
      <c r="D154" s="56"/>
    </row>
    <row r="155" spans="1:4" s="40" customFormat="1" x14ac:dyDescent="0.2">
      <c r="A155" s="76"/>
      <c r="D155" s="56"/>
    </row>
    <row r="156" spans="1:4" s="40" customFormat="1" x14ac:dyDescent="0.2">
      <c r="A156" s="76"/>
      <c r="D156" s="56"/>
    </row>
    <row r="157" spans="1:4" s="40" customFormat="1" x14ac:dyDescent="0.2">
      <c r="A157" s="76"/>
      <c r="D157" s="56"/>
    </row>
    <row r="158" spans="1:4" s="40" customFormat="1" x14ac:dyDescent="0.2">
      <c r="A158" s="76"/>
      <c r="D158" s="56"/>
    </row>
    <row r="159" spans="1:4" s="40" customFormat="1" x14ac:dyDescent="0.2">
      <c r="A159" s="76"/>
      <c r="D159" s="56"/>
    </row>
    <row r="160" spans="1:4" s="40" customFormat="1" x14ac:dyDescent="0.2">
      <c r="A160" s="76"/>
      <c r="D160" s="56"/>
    </row>
    <row r="161" spans="1:4" s="40" customFormat="1" x14ac:dyDescent="0.2">
      <c r="A161" s="76"/>
      <c r="D161" s="56"/>
    </row>
    <row r="162" spans="1:4" s="40" customFormat="1" x14ac:dyDescent="0.2">
      <c r="A162" s="76"/>
      <c r="D162" s="56"/>
    </row>
    <row r="163" spans="1:4" s="40" customFormat="1" x14ac:dyDescent="0.2">
      <c r="A163" s="76"/>
      <c r="D163" s="56"/>
    </row>
    <row r="164" spans="1:4" s="40" customFormat="1" x14ac:dyDescent="0.2">
      <c r="A164" s="76"/>
      <c r="D164" s="56"/>
    </row>
    <row r="165" spans="1:4" s="40" customFormat="1" x14ac:dyDescent="0.2">
      <c r="A165" s="76"/>
      <c r="D165" s="56"/>
    </row>
    <row r="166" spans="1:4" s="40" customFormat="1" x14ac:dyDescent="0.2">
      <c r="A166" s="76"/>
      <c r="D166" s="56"/>
    </row>
    <row r="167" spans="1:4" s="40" customFormat="1" x14ac:dyDescent="0.2">
      <c r="A167" s="76"/>
      <c r="D167" s="56"/>
    </row>
    <row r="168" spans="1:4" s="40" customFormat="1" x14ac:dyDescent="0.2">
      <c r="A168" s="76"/>
      <c r="D168" s="56"/>
    </row>
    <row r="169" spans="1:4" s="40" customFormat="1" x14ac:dyDescent="0.2">
      <c r="A169" s="76"/>
      <c r="D169" s="56"/>
    </row>
    <row r="170" spans="1:4" s="40" customFormat="1" x14ac:dyDescent="0.2">
      <c r="A170" s="76"/>
      <c r="D170" s="56"/>
    </row>
    <row r="171" spans="1:4" s="40" customFormat="1" x14ac:dyDescent="0.2">
      <c r="A171" s="76"/>
      <c r="D171" s="56"/>
    </row>
    <row r="172" spans="1:4" s="40" customFormat="1" x14ac:dyDescent="0.2">
      <c r="A172" s="76"/>
      <c r="D172" s="56"/>
    </row>
    <row r="173" spans="1:4" s="40" customFormat="1" x14ac:dyDescent="0.2">
      <c r="A173" s="76"/>
      <c r="D173" s="56"/>
    </row>
    <row r="174" spans="1:4" s="40" customFormat="1" x14ac:dyDescent="0.2">
      <c r="A174" s="76"/>
      <c r="D174" s="56"/>
    </row>
    <row r="175" spans="1:4" s="40" customFormat="1" x14ac:dyDescent="0.2">
      <c r="A175" s="76"/>
      <c r="D175" s="56"/>
    </row>
    <row r="176" spans="1:4" s="40" customFormat="1" x14ac:dyDescent="0.2">
      <c r="A176" s="76"/>
      <c r="D176" s="56"/>
    </row>
    <row r="177" spans="1:4" s="40" customFormat="1" x14ac:dyDescent="0.2">
      <c r="A177" s="76"/>
      <c r="D177" s="56"/>
    </row>
    <row r="178" spans="1:4" s="40" customFormat="1" x14ac:dyDescent="0.2">
      <c r="A178" s="76"/>
      <c r="D178" s="56"/>
    </row>
    <row r="179" spans="1:4" s="40" customFormat="1" x14ac:dyDescent="0.2">
      <c r="A179" s="76"/>
      <c r="D179" s="56"/>
    </row>
    <row r="180" spans="1:4" s="40" customFormat="1" x14ac:dyDescent="0.2">
      <c r="A180" s="76"/>
      <c r="D180" s="56"/>
    </row>
    <row r="181" spans="1:4" s="40" customFormat="1" x14ac:dyDescent="0.2">
      <c r="A181" s="76"/>
      <c r="D181" s="56"/>
    </row>
    <row r="182" spans="1:4" s="40" customFormat="1" x14ac:dyDescent="0.2">
      <c r="A182" s="76"/>
      <c r="D182" s="56"/>
    </row>
    <row r="183" spans="1:4" s="40" customFormat="1" x14ac:dyDescent="0.2">
      <c r="A183" s="76"/>
      <c r="D183" s="56"/>
    </row>
    <row r="184" spans="1:4" s="40" customFormat="1" x14ac:dyDescent="0.2">
      <c r="A184" s="76"/>
      <c r="D184" s="56"/>
    </row>
    <row r="185" spans="1:4" s="40" customFormat="1" x14ac:dyDescent="0.2">
      <c r="A185" s="76"/>
      <c r="D185" s="56"/>
    </row>
    <row r="186" spans="1:4" s="40" customFormat="1" x14ac:dyDescent="0.2">
      <c r="A186" s="76"/>
      <c r="D186" s="56"/>
    </row>
    <row r="187" spans="1:4" s="40" customFormat="1" x14ac:dyDescent="0.2">
      <c r="A187" s="76"/>
      <c r="D187" s="56"/>
    </row>
    <row r="188" spans="1:4" s="40" customFormat="1" x14ac:dyDescent="0.2">
      <c r="A188" s="76"/>
      <c r="D188" s="56"/>
    </row>
    <row r="189" spans="1:4" s="40" customFormat="1" x14ac:dyDescent="0.2">
      <c r="A189" s="76"/>
      <c r="D189" s="56"/>
    </row>
    <row r="190" spans="1:4" s="40" customFormat="1" x14ac:dyDescent="0.2">
      <c r="A190" s="76"/>
      <c r="D190" s="56"/>
    </row>
    <row r="191" spans="1:4" s="40" customFormat="1" x14ac:dyDescent="0.2">
      <c r="A191" s="76"/>
      <c r="D191" s="56"/>
    </row>
    <row r="192" spans="1:4" s="40" customFormat="1" x14ac:dyDescent="0.2">
      <c r="A192" s="76"/>
      <c r="D192" s="56"/>
    </row>
    <row r="193" spans="1:4" s="40" customFormat="1" x14ac:dyDescent="0.2">
      <c r="A193" s="76"/>
      <c r="D193" s="56"/>
    </row>
    <row r="194" spans="1:4" s="40" customFormat="1" x14ac:dyDescent="0.2">
      <c r="A194" s="76"/>
      <c r="D194" s="56"/>
    </row>
    <row r="195" spans="1:4" s="40" customFormat="1" x14ac:dyDescent="0.2">
      <c r="A195" s="76"/>
      <c r="D195" s="56"/>
    </row>
    <row r="196" spans="1:4" s="40" customFormat="1" x14ac:dyDescent="0.2">
      <c r="A196" s="76"/>
      <c r="D196" s="56"/>
    </row>
    <row r="197" spans="1:4" s="40" customFormat="1" x14ac:dyDescent="0.2">
      <c r="A197" s="76"/>
      <c r="D197" s="56"/>
    </row>
    <row r="198" spans="1:4" s="40" customFormat="1" x14ac:dyDescent="0.2">
      <c r="A198" s="76"/>
      <c r="D198" s="56"/>
    </row>
    <row r="199" spans="1:4" s="40" customFormat="1" x14ac:dyDescent="0.2">
      <c r="A199" s="76"/>
      <c r="D199" s="56"/>
    </row>
    <row r="200" spans="1:4" s="40" customFormat="1" x14ac:dyDescent="0.2">
      <c r="A200" s="76"/>
      <c r="D200" s="56"/>
    </row>
    <row r="201" spans="1:4" s="40" customFormat="1" x14ac:dyDescent="0.2">
      <c r="A201" s="76"/>
      <c r="D201" s="56"/>
    </row>
    <row r="202" spans="1:4" s="40" customFormat="1" x14ac:dyDescent="0.2">
      <c r="A202" s="76"/>
      <c r="D202" s="56"/>
    </row>
    <row r="203" spans="1:4" s="40" customFormat="1" x14ac:dyDescent="0.2">
      <c r="A203" s="76"/>
      <c r="D203" s="56"/>
    </row>
    <row r="204" spans="1:4" s="40" customFormat="1" x14ac:dyDescent="0.2">
      <c r="A204" s="76"/>
      <c r="D204" s="56"/>
    </row>
    <row r="205" spans="1:4" s="40" customFormat="1" x14ac:dyDescent="0.2">
      <c r="A205" s="76"/>
      <c r="D205" s="56"/>
    </row>
    <row r="206" spans="1:4" s="40" customFormat="1" x14ac:dyDescent="0.2">
      <c r="A206" s="76"/>
      <c r="D206" s="56"/>
    </row>
    <row r="207" spans="1:4" s="40" customFormat="1" x14ac:dyDescent="0.2">
      <c r="A207" s="76"/>
      <c r="D207" s="56"/>
    </row>
    <row r="208" spans="1:4" s="40" customFormat="1" x14ac:dyDescent="0.2">
      <c r="A208" s="76"/>
      <c r="D208" s="56"/>
    </row>
    <row r="209" spans="1:4" s="40" customFormat="1" x14ac:dyDescent="0.2">
      <c r="A209" s="76"/>
      <c r="D209" s="56"/>
    </row>
    <row r="210" spans="1:4" s="40" customFormat="1" x14ac:dyDescent="0.2">
      <c r="A210" s="76"/>
      <c r="D210" s="56"/>
    </row>
    <row r="211" spans="1:4" s="40" customFormat="1" x14ac:dyDescent="0.2">
      <c r="A211" s="76"/>
      <c r="D211" s="56"/>
    </row>
    <row r="212" spans="1:4" s="40" customFormat="1" x14ac:dyDescent="0.2">
      <c r="A212" s="76"/>
      <c r="D212" s="56"/>
    </row>
    <row r="213" spans="1:4" s="40" customFormat="1" x14ac:dyDescent="0.2">
      <c r="A213" s="76"/>
      <c r="D213" s="56"/>
    </row>
    <row r="214" spans="1:4" s="40" customFormat="1" x14ac:dyDescent="0.2">
      <c r="A214" s="76"/>
      <c r="D214" s="56"/>
    </row>
    <row r="215" spans="1:4" s="40" customFormat="1" x14ac:dyDescent="0.2">
      <c r="A215" s="76"/>
      <c r="D215" s="56"/>
    </row>
    <row r="216" spans="1:4" s="40" customFormat="1" x14ac:dyDescent="0.2">
      <c r="A216" s="76"/>
      <c r="D216" s="56"/>
    </row>
    <row r="217" spans="1:4" s="40" customFormat="1" x14ac:dyDescent="0.2">
      <c r="A217" s="76"/>
      <c r="D217" s="56"/>
    </row>
    <row r="218" spans="1:4" s="40" customFormat="1" x14ac:dyDescent="0.2">
      <c r="A218" s="76"/>
      <c r="D218" s="56"/>
    </row>
    <row r="219" spans="1:4" s="40" customFormat="1" x14ac:dyDescent="0.2">
      <c r="A219" s="76"/>
      <c r="D219" s="56"/>
    </row>
    <row r="220" spans="1:4" s="40" customFormat="1" x14ac:dyDescent="0.2">
      <c r="A220" s="76"/>
      <c r="D220" s="56"/>
    </row>
    <row r="221" spans="1:4" s="40" customFormat="1" x14ac:dyDescent="0.2">
      <c r="A221" s="76"/>
      <c r="D221" s="56"/>
    </row>
    <row r="222" spans="1:4" s="40" customFormat="1" x14ac:dyDescent="0.2">
      <c r="A222" s="76"/>
      <c r="D222" s="56"/>
    </row>
    <row r="223" spans="1:4" s="40" customFormat="1" x14ac:dyDescent="0.2">
      <c r="A223" s="76"/>
      <c r="D223" s="56"/>
    </row>
    <row r="224" spans="1:4" s="40" customFormat="1" x14ac:dyDescent="0.2">
      <c r="A224" s="76"/>
      <c r="D224" s="56"/>
    </row>
    <row r="225" spans="1:4" s="40" customFormat="1" x14ac:dyDescent="0.2">
      <c r="A225" s="76"/>
      <c r="D225" s="56"/>
    </row>
    <row r="226" spans="1:4" s="40" customFormat="1" x14ac:dyDescent="0.2">
      <c r="A226" s="76"/>
      <c r="D226" s="56"/>
    </row>
    <row r="227" spans="1:4" s="40" customFormat="1" x14ac:dyDescent="0.2">
      <c r="A227" s="76"/>
      <c r="D227" s="56"/>
    </row>
    <row r="228" spans="1:4" s="40" customFormat="1" x14ac:dyDescent="0.2">
      <c r="A228" s="76"/>
      <c r="D228" s="56"/>
    </row>
    <row r="229" spans="1:4" s="40" customFormat="1" x14ac:dyDescent="0.2">
      <c r="A229" s="76"/>
      <c r="D229" s="56"/>
    </row>
    <row r="230" spans="1:4" s="40" customFormat="1" x14ac:dyDescent="0.2">
      <c r="A230" s="76"/>
      <c r="D230" s="56"/>
    </row>
    <row r="231" spans="1:4" s="40" customFormat="1" x14ac:dyDescent="0.2">
      <c r="A231" s="76"/>
      <c r="D231" s="56"/>
    </row>
    <row r="232" spans="1:4" s="40" customFormat="1" x14ac:dyDescent="0.2">
      <c r="A232" s="76"/>
      <c r="D232" s="56"/>
    </row>
    <row r="233" spans="1:4" s="40" customFormat="1" x14ac:dyDescent="0.2">
      <c r="A233" s="76"/>
      <c r="D233" s="56"/>
    </row>
    <row r="234" spans="1:4" s="40" customFormat="1" x14ac:dyDescent="0.2">
      <c r="A234" s="76"/>
      <c r="D234" s="56"/>
    </row>
    <row r="235" spans="1:4" s="40" customFormat="1" x14ac:dyDescent="0.2">
      <c r="A235" s="76"/>
      <c r="D235" s="56"/>
    </row>
    <row r="236" spans="1:4" s="40" customFormat="1" x14ac:dyDescent="0.2">
      <c r="A236" s="76"/>
      <c r="D236" s="56"/>
    </row>
    <row r="237" spans="1:4" s="40" customFormat="1" x14ac:dyDescent="0.2">
      <c r="A237" s="76"/>
      <c r="D237" s="56"/>
    </row>
    <row r="238" spans="1:4" s="40" customFormat="1" x14ac:dyDescent="0.2">
      <c r="A238" s="76"/>
      <c r="D238" s="56"/>
    </row>
    <row r="239" spans="1:4" s="40" customFormat="1" x14ac:dyDescent="0.2">
      <c r="A239" s="76"/>
      <c r="D239" s="56"/>
    </row>
    <row r="240" spans="1:4" s="40" customFormat="1" x14ac:dyDescent="0.2">
      <c r="A240" s="76"/>
      <c r="D240" s="56"/>
    </row>
    <row r="241" spans="1:4" s="40" customFormat="1" x14ac:dyDescent="0.2">
      <c r="A241" s="76"/>
      <c r="D241" s="56"/>
    </row>
    <row r="242" spans="1:4" s="40" customFormat="1" x14ac:dyDescent="0.2">
      <c r="A242" s="76"/>
      <c r="D242" s="56"/>
    </row>
    <row r="243" spans="1:4" s="40" customFormat="1" x14ac:dyDescent="0.2">
      <c r="A243" s="76"/>
      <c r="D243" s="56"/>
    </row>
    <row r="244" spans="1:4" s="40" customFormat="1" x14ac:dyDescent="0.2">
      <c r="A244" s="76"/>
      <c r="D244" s="56"/>
    </row>
    <row r="245" spans="1:4" s="40" customFormat="1" x14ac:dyDescent="0.2">
      <c r="A245" s="76"/>
      <c r="D245" s="56"/>
    </row>
    <row r="246" spans="1:4" s="40" customFormat="1" x14ac:dyDescent="0.2">
      <c r="A246" s="76"/>
      <c r="D246" s="56"/>
    </row>
    <row r="247" spans="1:4" s="40" customFormat="1" x14ac:dyDescent="0.2">
      <c r="A247" s="76"/>
      <c r="D247" s="56"/>
    </row>
    <row r="248" spans="1:4" s="40" customFormat="1" x14ac:dyDescent="0.2">
      <c r="A248" s="76"/>
      <c r="D248" s="56"/>
    </row>
    <row r="249" spans="1:4" s="40" customFormat="1" x14ac:dyDescent="0.2">
      <c r="A249" s="76"/>
      <c r="D249" s="56"/>
    </row>
  </sheetData>
  <sheetProtection algorithmName="SHA-512" hashValue="FuL7qpUYM7uYjAtHNzatDUA24l8/FY5b4yzP69dh53qMQ+hFTfM/bh4uJltYXvGcwS74/fjm02CSwrupXZh9Cg==" saltValue="3DFCFNyAaF651aqzQgFnww==" spinCount="100000" sheet="1" selectLockedCells="1"/>
  <dataConsolidate/>
  <mergeCells count="8">
    <mergeCell ref="B1:C1"/>
    <mergeCell ref="A42:C42"/>
    <mergeCell ref="A43:C43"/>
    <mergeCell ref="A47:C47"/>
    <mergeCell ref="B39:C39"/>
    <mergeCell ref="B21:C21"/>
    <mergeCell ref="B22:C22"/>
    <mergeCell ref="B23:C23"/>
  </mergeCells>
  <printOptions horizontalCentered="1"/>
  <pageMargins left="0.23622047244094491" right="0.23622047244094491" top="0.74803149606299213" bottom="0.74803149606299213" header="0.31496062992125984" footer="0.31496062992125984"/>
  <pageSetup paperSize="9" scale="53" fitToHeight="0"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BY251"/>
  <sheetViews>
    <sheetView showGridLines="0" zoomScaleNormal="100" workbookViewId="0">
      <pane ySplit="2" topLeftCell="A13" activePane="bottomLeft" state="frozen"/>
      <selection activeCell="K11" sqref="K11"/>
      <selection pane="bottomLeft" activeCell="K11" sqref="K11"/>
    </sheetView>
  </sheetViews>
  <sheetFormatPr defaultColWidth="9.140625" defaultRowHeight="12" x14ac:dyDescent="0.2"/>
  <cols>
    <col min="1" max="1" width="51" style="71" customWidth="1"/>
    <col min="2" max="3" width="69.85546875" style="71" customWidth="1"/>
    <col min="4" max="4" width="9.140625" style="56"/>
    <col min="5" max="77" width="9.140625" style="40"/>
    <col min="78" max="16384" width="9.140625" style="71"/>
  </cols>
  <sheetData>
    <row r="1" spans="1:77" s="92" customFormat="1" ht="25.5" customHeight="1" x14ac:dyDescent="0.2">
      <c r="A1" s="42" t="s">
        <v>2</v>
      </c>
      <c r="B1" s="196" t="s">
        <v>141</v>
      </c>
      <c r="C1" s="191"/>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row>
    <row r="2" spans="1:77" s="56" customFormat="1" ht="14.25" x14ac:dyDescent="0.2">
      <c r="A2" s="57" t="s">
        <v>3</v>
      </c>
      <c r="B2" s="58"/>
      <c r="C2" s="58"/>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s="56" customFormat="1" ht="13.5" x14ac:dyDescent="0.2">
      <c r="A3" s="115" t="s">
        <v>4</v>
      </c>
      <c r="B3" s="115"/>
      <c r="C3" s="115"/>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row>
    <row r="4" spans="1:77" s="56" customFormat="1" ht="15" customHeight="1" x14ac:dyDescent="0.2">
      <c r="A4" s="59" t="s">
        <v>5</v>
      </c>
      <c r="B4" s="60" t="s">
        <v>61</v>
      </c>
      <c r="C4" s="60" t="s">
        <v>62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row>
    <row r="5" spans="1:77" s="56" customFormat="1" ht="15" customHeight="1" x14ac:dyDescent="0.2">
      <c r="A5" s="59" t="s">
        <v>6</v>
      </c>
      <c r="B5" s="60" t="s">
        <v>108</v>
      </c>
      <c r="C5" s="60" t="s">
        <v>81</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56" customFormat="1" ht="15" customHeight="1" x14ac:dyDescent="0.2">
      <c r="A6" s="59" t="s">
        <v>7</v>
      </c>
      <c r="B6" s="60" t="s">
        <v>120</v>
      </c>
      <c r="C6" s="60" t="s">
        <v>191</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56" customFormat="1" ht="15" customHeight="1" x14ac:dyDescent="0.2">
      <c r="A7" s="59" t="s">
        <v>8</v>
      </c>
      <c r="B7" s="60" t="s">
        <v>121</v>
      </c>
      <c r="C7" s="60" t="s">
        <v>121</v>
      </c>
      <c r="E7" s="40"/>
      <c r="F7" s="40"/>
      <c r="G7" s="40"/>
      <c r="H7" s="40"/>
      <c r="I7" s="40"/>
      <c r="J7" s="40" t="s">
        <v>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56" customFormat="1" ht="15" customHeight="1" x14ac:dyDescent="0.2">
      <c r="A8" s="59" t="s">
        <v>9</v>
      </c>
      <c r="B8" s="60" t="s">
        <v>45</v>
      </c>
      <c r="C8" s="60" t="s">
        <v>45</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56" customFormat="1" ht="15" customHeight="1" x14ac:dyDescent="0.2">
      <c r="A9" s="59" t="s">
        <v>10</v>
      </c>
      <c r="B9" s="78">
        <v>15870</v>
      </c>
      <c r="C9" s="78">
        <v>15870</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77" s="56" customFormat="1" ht="15" customHeight="1" x14ac:dyDescent="0.2">
      <c r="A10" s="58"/>
      <c r="B10" s="80"/>
      <c r="C10" s="8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s="56" customFormat="1" ht="15" customHeight="1" x14ac:dyDescent="0.2">
      <c r="A11" s="115" t="s">
        <v>11</v>
      </c>
      <c r="B11" s="116"/>
      <c r="C11" s="11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s="56" customFormat="1" ht="15" customHeight="1" x14ac:dyDescent="0.2">
      <c r="A12" s="59" t="s">
        <v>66</v>
      </c>
      <c r="B12" s="62">
        <f>106000+8364-2000</f>
        <v>112364</v>
      </c>
      <c r="C12" s="62">
        <f>106000+8364</f>
        <v>114364</v>
      </c>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77" s="56" customFormat="1" ht="384.75" x14ac:dyDescent="0.2">
      <c r="A13" s="59" t="s">
        <v>133</v>
      </c>
      <c r="B13" s="147" t="s">
        <v>201</v>
      </c>
      <c r="C13" s="147" t="s">
        <v>202</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77" s="56" customFormat="1" ht="242.25" x14ac:dyDescent="0.2">
      <c r="A14" s="59" t="s">
        <v>111</v>
      </c>
      <c r="B14" s="77" t="s">
        <v>122</v>
      </c>
      <c r="C14" s="77" t="s">
        <v>122</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77" s="56" customFormat="1" ht="14.25" x14ac:dyDescent="0.2">
      <c r="A15" s="59" t="s">
        <v>116</v>
      </c>
      <c r="B15" s="64">
        <v>89289</v>
      </c>
      <c r="C15" s="64">
        <v>89289</v>
      </c>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row>
    <row r="16" spans="1:77" s="56" customFormat="1" ht="256.5" x14ac:dyDescent="0.2">
      <c r="A16" s="59" t="s">
        <v>112</v>
      </c>
      <c r="B16" s="63" t="s">
        <v>185</v>
      </c>
      <c r="C16" s="63" t="s">
        <v>186</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77" s="56" customFormat="1" ht="14.25" x14ac:dyDescent="0.2">
      <c r="A17" s="59" t="s">
        <v>118</v>
      </c>
      <c r="B17" s="64">
        <v>48845</v>
      </c>
      <c r="C17" s="64">
        <v>48845</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row>
    <row r="18" spans="1:77" s="56" customFormat="1" ht="15" customHeight="1" x14ac:dyDescent="0.2">
      <c r="A18" s="59" t="s">
        <v>69</v>
      </c>
      <c r="B18" s="65">
        <f>B17+B12+B15</f>
        <v>250498</v>
      </c>
      <c r="C18" s="65">
        <f>C17+C12+C15</f>
        <v>252498</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row>
    <row r="19" spans="1:77" s="56" customFormat="1" ht="15" customHeight="1" x14ac:dyDescent="0.2">
      <c r="A19" s="58"/>
      <c r="B19" s="58"/>
      <c r="C19" s="5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row>
    <row r="20" spans="1:77" s="56" customFormat="1" ht="13.5" x14ac:dyDescent="0.2">
      <c r="A20" s="115" t="s">
        <v>20</v>
      </c>
      <c r="B20" s="115"/>
      <c r="C20" s="115"/>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row>
    <row r="21" spans="1:77" s="56" customFormat="1" ht="15" customHeight="1" x14ac:dyDescent="0.2">
      <c r="A21" s="59" t="s">
        <v>21</v>
      </c>
      <c r="B21" s="61">
        <v>96</v>
      </c>
      <c r="C21" s="61">
        <v>96</v>
      </c>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row>
    <row r="22" spans="1:77" s="56" customFormat="1" ht="14.25" x14ac:dyDescent="0.2">
      <c r="A22" s="59" t="s">
        <v>22</v>
      </c>
      <c r="B22" s="61">
        <v>30000</v>
      </c>
      <c r="C22" s="61">
        <v>30000</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row>
    <row r="23" spans="1:77" ht="28.5" x14ac:dyDescent="0.2">
      <c r="A23" s="100" t="s">
        <v>156</v>
      </c>
      <c r="B23" s="187">
        <v>2.5000000000000001E-2</v>
      </c>
      <c r="C23" s="188"/>
    </row>
    <row r="24" spans="1:77" ht="28.5" x14ac:dyDescent="0.2">
      <c r="A24" s="100" t="s">
        <v>157</v>
      </c>
      <c r="B24" s="189">
        <f>'Prijsinvulf overige zaken'!$D$5</f>
        <v>0.1</v>
      </c>
      <c r="C24" s="190"/>
    </row>
    <row r="25" spans="1:77" ht="14.25" x14ac:dyDescent="0.2">
      <c r="A25" s="100" t="s">
        <v>158</v>
      </c>
      <c r="B25" s="189">
        <f>B24+B23</f>
        <v>0.125</v>
      </c>
      <c r="C25" s="190"/>
    </row>
    <row r="26" spans="1:77" s="56" customFormat="1" ht="15" customHeight="1" x14ac:dyDescent="0.2">
      <c r="A26" s="59" t="s">
        <v>70</v>
      </c>
      <c r="B26" s="62">
        <v>1</v>
      </c>
      <c r="C26" s="62">
        <v>1</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77" s="56" customFormat="1" ht="15" customHeight="1" x14ac:dyDescent="0.2">
      <c r="A27" s="59" t="s">
        <v>26</v>
      </c>
      <c r="B27" s="67">
        <v>0</v>
      </c>
      <c r="C27" s="67">
        <v>0</v>
      </c>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row>
    <row r="28" spans="1:77" s="56" customFormat="1" ht="15" customHeight="1" x14ac:dyDescent="0.2">
      <c r="A28" s="59" t="s">
        <v>27</v>
      </c>
      <c r="B28" s="67">
        <v>0</v>
      </c>
      <c r="C28" s="67">
        <v>0</v>
      </c>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row>
    <row r="29" spans="1:77" s="56" customFormat="1" ht="15" customHeight="1" x14ac:dyDescent="0.2">
      <c r="A29" s="58"/>
      <c r="B29" s="68"/>
      <c r="C29" s="68"/>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row>
    <row r="30" spans="1:77" s="56" customFormat="1" ht="15" customHeight="1" x14ac:dyDescent="0.2">
      <c r="A30" s="115" t="s">
        <v>29</v>
      </c>
      <c r="B30" s="117"/>
      <c r="C30" s="117"/>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row>
    <row r="31" spans="1:77" s="56" customFormat="1" ht="15" customHeight="1" x14ac:dyDescent="0.2">
      <c r="A31" s="59" t="s">
        <v>30</v>
      </c>
      <c r="B31" s="67">
        <v>0</v>
      </c>
      <c r="C31" s="67">
        <v>0</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row>
    <row r="32" spans="1:77" s="56" customFormat="1" ht="14.25" x14ac:dyDescent="0.2">
      <c r="A32" s="59" t="s">
        <v>189</v>
      </c>
      <c r="B32" s="69">
        <v>0</v>
      </c>
      <c r="C32" s="69">
        <v>0</v>
      </c>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row>
    <row r="33" spans="1:77" s="56" customFormat="1" ht="28.5" x14ac:dyDescent="0.2">
      <c r="A33" s="70" t="s">
        <v>71</v>
      </c>
      <c r="B33" s="67">
        <v>0</v>
      </c>
      <c r="C33" s="67">
        <v>0</v>
      </c>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row>
    <row r="34" spans="1:77" s="56" customFormat="1" ht="15" customHeight="1" x14ac:dyDescent="0.2">
      <c r="A34" s="59" t="s">
        <v>72</v>
      </c>
      <c r="B34" s="67">
        <v>0</v>
      </c>
      <c r="C34" s="67">
        <v>0</v>
      </c>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row>
    <row r="35" spans="1:77" s="56" customFormat="1" ht="15" customHeight="1" x14ac:dyDescent="0.2">
      <c r="A35" s="59" t="s">
        <v>33</v>
      </c>
      <c r="B35" s="67">
        <v>0</v>
      </c>
      <c r="C35" s="67">
        <v>0</v>
      </c>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row>
    <row r="36" spans="1:77" ht="15" customHeight="1" x14ac:dyDescent="0.2">
      <c r="A36" s="59" t="s">
        <v>34</v>
      </c>
      <c r="B36" s="67">
        <v>0</v>
      </c>
      <c r="C36" s="67">
        <v>0</v>
      </c>
    </row>
    <row r="37" spans="1:77" ht="15" customHeight="1" x14ac:dyDescent="0.2">
      <c r="A37" s="59" t="s">
        <v>35</v>
      </c>
      <c r="B37" s="64">
        <f>152/3</f>
        <v>50.666666666666664</v>
      </c>
      <c r="C37" s="64">
        <f>152/3</f>
        <v>50.666666666666664</v>
      </c>
    </row>
    <row r="38" spans="1:77" ht="15" customHeight="1" x14ac:dyDescent="0.2">
      <c r="A38" s="59" t="s">
        <v>74</v>
      </c>
      <c r="B38" s="62">
        <f>1274/12</f>
        <v>106.16666666666667</v>
      </c>
      <c r="C38" s="62">
        <f>1274/12</f>
        <v>106.16666666666667</v>
      </c>
    </row>
    <row r="39" spans="1:77" ht="15" customHeight="1" x14ac:dyDescent="0.2">
      <c r="A39" s="59" t="s">
        <v>36</v>
      </c>
      <c r="B39" s="67">
        <v>0</v>
      </c>
      <c r="C39" s="67">
        <v>0</v>
      </c>
    </row>
    <row r="40" spans="1:77" ht="14.25" x14ac:dyDescent="0.2">
      <c r="A40" s="59" t="s">
        <v>75</v>
      </c>
      <c r="B40" s="67">
        <v>0</v>
      </c>
      <c r="C40" s="67">
        <v>0</v>
      </c>
    </row>
    <row r="41" spans="1:77" ht="36" customHeight="1" x14ac:dyDescent="0.2">
      <c r="A41" s="156" t="s">
        <v>76</v>
      </c>
      <c r="B41" s="203" t="s">
        <v>138</v>
      </c>
      <c r="C41" s="204"/>
    </row>
    <row r="42" spans="1:77" ht="15" customHeight="1" x14ac:dyDescent="0.2">
      <c r="A42" s="118" t="s">
        <v>42</v>
      </c>
      <c r="B42" s="107">
        <f>SUM(B31:B40)</f>
        <v>156.83333333333334</v>
      </c>
      <c r="C42" s="107">
        <f>SUM(C31:C40)</f>
        <v>156.83333333333334</v>
      </c>
    </row>
    <row r="43" spans="1:77" s="48" customFormat="1" ht="15" customHeight="1" x14ac:dyDescent="0.3">
      <c r="A43" s="47"/>
      <c r="B43" s="49"/>
      <c r="C43" s="49"/>
      <c r="D43" s="155"/>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row>
    <row r="44" spans="1:77" ht="15" customHeight="1" x14ac:dyDescent="0.2">
      <c r="A44" s="200" t="s">
        <v>77</v>
      </c>
      <c r="B44" s="201"/>
      <c r="C44" s="202"/>
    </row>
    <row r="45" spans="1:77" ht="96.75" customHeight="1" x14ac:dyDescent="0.2">
      <c r="A45" s="197" t="s">
        <v>190</v>
      </c>
      <c r="B45" s="198"/>
      <c r="C45" s="199"/>
      <c r="D45" s="56" t="s">
        <v>78</v>
      </c>
    </row>
    <row r="46" spans="1:77" ht="15" customHeight="1" x14ac:dyDescent="0.2">
      <c r="A46" s="72"/>
      <c r="B46" s="72"/>
      <c r="C46" s="72"/>
    </row>
    <row r="47" spans="1:77" ht="13.5" x14ac:dyDescent="0.2">
      <c r="A47" s="119" t="s">
        <v>79</v>
      </c>
      <c r="B47" s="120">
        <f>B35+B36+B39+B40+B32</f>
        <v>0</v>
      </c>
      <c r="C47" s="120">
        <f>C35+C36+C39+C40+C32</f>
        <v>0</v>
      </c>
    </row>
    <row r="48" spans="1:77" ht="15" customHeight="1" x14ac:dyDescent="0.2">
      <c r="A48" s="58"/>
      <c r="B48" s="73"/>
      <c r="C48" s="73"/>
    </row>
    <row r="49" spans="1:4" s="40" customFormat="1" ht="92.25" customHeight="1" x14ac:dyDescent="0.2">
      <c r="A49" s="184" t="s">
        <v>163</v>
      </c>
      <c r="B49" s="184"/>
      <c r="C49" s="184"/>
      <c r="D49" s="56"/>
    </row>
    <row r="50" spans="1:4" s="40" customFormat="1" ht="15" customHeight="1" x14ac:dyDescent="0.2">
      <c r="A50" s="74"/>
      <c r="D50" s="56"/>
    </row>
    <row r="51" spans="1:4" s="40" customFormat="1" ht="15" customHeight="1" x14ac:dyDescent="0.2">
      <c r="A51" s="74"/>
      <c r="D51" s="56"/>
    </row>
    <row r="52" spans="1:4" s="40" customFormat="1" ht="93" customHeight="1" x14ac:dyDescent="0.2">
      <c r="A52" s="74"/>
      <c r="D52" s="56"/>
    </row>
    <row r="53" spans="1:4" s="40" customFormat="1" ht="15" customHeight="1" x14ac:dyDescent="0.2">
      <c r="A53" s="74"/>
      <c r="D53" s="56"/>
    </row>
    <row r="54" spans="1:4" s="40" customFormat="1" ht="15" customHeight="1" x14ac:dyDescent="0.2">
      <c r="A54" s="74"/>
      <c r="D54" s="56"/>
    </row>
    <row r="55" spans="1:4" s="40" customFormat="1" ht="15" customHeight="1" x14ac:dyDescent="0.2">
      <c r="A55" s="74"/>
      <c r="D55" s="56"/>
    </row>
    <row r="56" spans="1:4" s="40" customFormat="1" ht="63.75" customHeight="1" x14ac:dyDescent="0.2">
      <c r="D56" s="56"/>
    </row>
    <row r="57" spans="1:4" s="40" customFormat="1" ht="15" customHeight="1" x14ac:dyDescent="0.2">
      <c r="A57" s="75"/>
      <c r="D57" s="56"/>
    </row>
    <row r="58" spans="1:4" s="40" customFormat="1" ht="15" customHeight="1" x14ac:dyDescent="0.2">
      <c r="A58" s="75"/>
      <c r="D58" s="56"/>
    </row>
    <row r="59" spans="1:4" s="40" customFormat="1" ht="15" customHeight="1" x14ac:dyDescent="0.2">
      <c r="A59" s="75"/>
      <c r="D59" s="56"/>
    </row>
    <row r="60" spans="1:4" s="40" customFormat="1" ht="15" customHeight="1" x14ac:dyDescent="0.2">
      <c r="A60" s="75"/>
      <c r="D60" s="56"/>
    </row>
    <row r="61" spans="1:4" s="40" customFormat="1" ht="15" customHeight="1" x14ac:dyDescent="0.2">
      <c r="A61" s="75"/>
      <c r="D61" s="56"/>
    </row>
    <row r="62" spans="1:4" s="40" customFormat="1" ht="15" customHeight="1" x14ac:dyDescent="0.2">
      <c r="A62" s="75"/>
      <c r="D62" s="56"/>
    </row>
    <row r="63" spans="1:4" s="40" customFormat="1" ht="15" customHeight="1" x14ac:dyDescent="0.2">
      <c r="A63" s="75"/>
      <c r="D63" s="56"/>
    </row>
    <row r="64" spans="1:4" s="40" customFormat="1" ht="15" customHeight="1" x14ac:dyDescent="0.2">
      <c r="A64" s="75"/>
      <c r="D64" s="56"/>
    </row>
    <row r="65" spans="1:4" s="40" customFormat="1" ht="15" customHeight="1" x14ac:dyDescent="0.2">
      <c r="A65" s="75"/>
      <c r="D65" s="56"/>
    </row>
    <row r="66" spans="1:4" s="40" customFormat="1" ht="15" customHeight="1" x14ac:dyDescent="0.2">
      <c r="A66" s="75"/>
      <c r="D66" s="56"/>
    </row>
    <row r="67" spans="1:4" s="40" customFormat="1" ht="15" customHeight="1" x14ac:dyDescent="0.2">
      <c r="A67" s="75"/>
      <c r="D67" s="56"/>
    </row>
    <row r="68" spans="1:4" s="40" customFormat="1" ht="15" customHeight="1" x14ac:dyDescent="0.2">
      <c r="A68" s="75"/>
      <c r="D68" s="56"/>
    </row>
    <row r="69" spans="1:4" s="40" customFormat="1" ht="15" customHeight="1" x14ac:dyDescent="0.2">
      <c r="A69" s="75"/>
      <c r="D69" s="56"/>
    </row>
    <row r="70" spans="1:4" s="40" customFormat="1" ht="15" customHeight="1" x14ac:dyDescent="0.2">
      <c r="A70" s="75"/>
      <c r="D70" s="56"/>
    </row>
    <row r="71" spans="1:4" s="40" customFormat="1" ht="15" customHeight="1" x14ac:dyDescent="0.2">
      <c r="A71" s="75"/>
      <c r="D71" s="56"/>
    </row>
    <row r="72" spans="1:4" s="40" customFormat="1" ht="15" customHeight="1" x14ac:dyDescent="0.2">
      <c r="A72" s="75"/>
      <c r="D72" s="56"/>
    </row>
    <row r="73" spans="1:4" s="40" customFormat="1" ht="15" customHeight="1" x14ac:dyDescent="0.2">
      <c r="A73" s="75"/>
      <c r="D73" s="56"/>
    </row>
    <row r="74" spans="1:4" s="40" customFormat="1" ht="15" customHeight="1" x14ac:dyDescent="0.2">
      <c r="A74" s="75"/>
      <c r="D74" s="56"/>
    </row>
    <row r="75" spans="1:4" s="40" customFormat="1" ht="15" customHeight="1" x14ac:dyDescent="0.2">
      <c r="A75" s="75"/>
      <c r="D75" s="56"/>
    </row>
    <row r="76" spans="1:4" s="40" customFormat="1" ht="15" customHeight="1" x14ac:dyDescent="0.2">
      <c r="A76" s="75"/>
      <c r="D76" s="56"/>
    </row>
    <row r="77" spans="1:4" s="40" customFormat="1" ht="15" customHeight="1" x14ac:dyDescent="0.2">
      <c r="A77" s="76"/>
      <c r="D77" s="56"/>
    </row>
    <row r="78" spans="1:4" s="40" customFormat="1" ht="15" customHeight="1" x14ac:dyDescent="0.2">
      <c r="A78" s="76"/>
      <c r="D78" s="56"/>
    </row>
    <row r="79" spans="1:4" s="40" customFormat="1" ht="15" customHeight="1" x14ac:dyDescent="0.2">
      <c r="A79" s="76"/>
      <c r="D79" s="56"/>
    </row>
    <row r="80" spans="1:4" s="40" customFormat="1" ht="15" customHeight="1" x14ac:dyDescent="0.2">
      <c r="A80" s="76"/>
      <c r="D80" s="56"/>
    </row>
    <row r="81" spans="1:4" s="40" customFormat="1" ht="15" customHeight="1" x14ac:dyDescent="0.2">
      <c r="A81" s="76"/>
      <c r="D81" s="56"/>
    </row>
    <row r="82" spans="1:4" s="40" customFormat="1" ht="15" customHeight="1" x14ac:dyDescent="0.2">
      <c r="A82" s="76"/>
      <c r="D82" s="56"/>
    </row>
    <row r="83" spans="1:4" s="40" customFormat="1" ht="15" customHeight="1" x14ac:dyDescent="0.2">
      <c r="A83" s="76"/>
      <c r="D83" s="56"/>
    </row>
    <row r="84" spans="1:4" s="40" customFormat="1" ht="15" customHeight="1" x14ac:dyDescent="0.2">
      <c r="A84" s="76"/>
      <c r="D84" s="56"/>
    </row>
    <row r="85" spans="1:4" s="40" customFormat="1" ht="15" customHeight="1" x14ac:dyDescent="0.2">
      <c r="A85" s="76"/>
      <c r="D85" s="56"/>
    </row>
    <row r="86" spans="1:4" s="40" customFormat="1" ht="15" customHeight="1" x14ac:dyDescent="0.2">
      <c r="A86" s="76"/>
      <c r="D86" s="56"/>
    </row>
    <row r="87" spans="1:4" s="40" customFormat="1" ht="15" customHeight="1" x14ac:dyDescent="0.2">
      <c r="A87" s="76"/>
      <c r="D87" s="56"/>
    </row>
    <row r="88" spans="1:4" s="40" customFormat="1" ht="15" customHeight="1" x14ac:dyDescent="0.2">
      <c r="A88" s="76"/>
      <c r="D88" s="56"/>
    </row>
    <row r="89" spans="1:4" s="40" customFormat="1" ht="15" customHeight="1" x14ac:dyDescent="0.2">
      <c r="A89" s="76"/>
      <c r="D89" s="56"/>
    </row>
    <row r="90" spans="1:4" s="40" customFormat="1" ht="15" customHeight="1" x14ac:dyDescent="0.2">
      <c r="A90" s="76"/>
      <c r="D90" s="56"/>
    </row>
    <row r="91" spans="1:4" s="40" customFormat="1" ht="15" customHeight="1" x14ac:dyDescent="0.2">
      <c r="A91" s="76"/>
      <c r="D91" s="56"/>
    </row>
    <row r="92" spans="1:4" s="40" customFormat="1" ht="15" customHeight="1" x14ac:dyDescent="0.2">
      <c r="A92" s="76"/>
      <c r="D92" s="56"/>
    </row>
    <row r="93" spans="1:4" s="40" customFormat="1" ht="15" customHeight="1" x14ac:dyDescent="0.2">
      <c r="A93" s="76"/>
      <c r="D93" s="56"/>
    </row>
    <row r="94" spans="1:4" s="40" customFormat="1" ht="15" customHeight="1" x14ac:dyDescent="0.2">
      <c r="A94" s="76"/>
      <c r="D94" s="56"/>
    </row>
    <row r="95" spans="1:4" s="40" customFormat="1" ht="15" customHeight="1" x14ac:dyDescent="0.2">
      <c r="A95" s="76"/>
      <c r="D95" s="56"/>
    </row>
    <row r="96" spans="1:4" s="40" customFormat="1" ht="15" customHeight="1" x14ac:dyDescent="0.2">
      <c r="A96" s="76"/>
      <c r="D96" s="56"/>
    </row>
    <row r="97" spans="1:4" s="40" customFormat="1" ht="15" customHeight="1" x14ac:dyDescent="0.2">
      <c r="A97" s="76"/>
      <c r="D97" s="56"/>
    </row>
    <row r="98" spans="1:4" s="40" customFormat="1" ht="15" customHeight="1" x14ac:dyDescent="0.2">
      <c r="A98" s="76"/>
      <c r="D98" s="56"/>
    </row>
    <row r="99" spans="1:4" s="40" customFormat="1" ht="15" customHeight="1" x14ac:dyDescent="0.2">
      <c r="A99" s="76"/>
      <c r="D99" s="56"/>
    </row>
    <row r="100" spans="1:4" s="40" customFormat="1" ht="15" customHeight="1" x14ac:dyDescent="0.2">
      <c r="A100" s="76"/>
      <c r="D100" s="56"/>
    </row>
    <row r="101" spans="1:4" s="40" customFormat="1" ht="15" customHeight="1" x14ac:dyDescent="0.2">
      <c r="A101" s="76"/>
      <c r="D101" s="56"/>
    </row>
    <row r="102" spans="1:4" s="40" customFormat="1" ht="15" customHeight="1" x14ac:dyDescent="0.2">
      <c r="A102" s="76"/>
      <c r="D102" s="56"/>
    </row>
    <row r="103" spans="1:4" s="40" customFormat="1" ht="15" customHeight="1" x14ac:dyDescent="0.2">
      <c r="A103" s="76"/>
      <c r="D103" s="56"/>
    </row>
    <row r="104" spans="1:4" s="40" customFormat="1" ht="15" customHeight="1" x14ac:dyDescent="0.2">
      <c r="A104" s="76"/>
      <c r="D104" s="56"/>
    </row>
    <row r="105" spans="1:4" s="40" customFormat="1" ht="15" customHeight="1" x14ac:dyDescent="0.2">
      <c r="A105" s="76"/>
      <c r="D105" s="56"/>
    </row>
    <row r="106" spans="1:4" s="40" customFormat="1" ht="15" customHeight="1" x14ac:dyDescent="0.2">
      <c r="A106" s="76"/>
      <c r="D106" s="56"/>
    </row>
    <row r="107" spans="1:4" s="40" customFormat="1" ht="15" customHeight="1" x14ac:dyDescent="0.2">
      <c r="A107" s="76"/>
      <c r="D107" s="56"/>
    </row>
    <row r="108" spans="1:4" s="40" customFormat="1" ht="15" customHeight="1" x14ac:dyDescent="0.2">
      <c r="A108" s="76"/>
      <c r="D108" s="56"/>
    </row>
    <row r="109" spans="1:4" s="40" customFormat="1" ht="15" customHeight="1" x14ac:dyDescent="0.2">
      <c r="A109" s="76"/>
      <c r="D109" s="56"/>
    </row>
    <row r="110" spans="1:4" s="40" customFormat="1" ht="15" customHeight="1" x14ac:dyDescent="0.2">
      <c r="A110" s="76"/>
      <c r="D110" s="56"/>
    </row>
    <row r="111" spans="1:4" s="40" customFormat="1" ht="15" customHeight="1" x14ac:dyDescent="0.2">
      <c r="A111" s="76"/>
      <c r="D111" s="56"/>
    </row>
    <row r="112" spans="1:4" s="40" customFormat="1" ht="15" customHeight="1" x14ac:dyDescent="0.2">
      <c r="A112" s="76"/>
      <c r="D112" s="56"/>
    </row>
    <row r="113" spans="1:4" s="40" customFormat="1" ht="15" customHeight="1" x14ac:dyDescent="0.2">
      <c r="A113" s="76"/>
      <c r="D113" s="56"/>
    </row>
    <row r="114" spans="1:4" s="40" customFormat="1" ht="15" customHeight="1" x14ac:dyDescent="0.2">
      <c r="A114" s="76"/>
      <c r="D114" s="56"/>
    </row>
    <row r="115" spans="1:4" s="40" customFormat="1" ht="15" customHeight="1" x14ac:dyDescent="0.2">
      <c r="A115" s="76"/>
      <c r="D115" s="56"/>
    </row>
    <row r="116" spans="1:4" s="40" customFormat="1" ht="15" customHeight="1" x14ac:dyDescent="0.2">
      <c r="A116" s="76"/>
      <c r="D116" s="56"/>
    </row>
    <row r="117" spans="1:4" s="40" customFormat="1" ht="15" customHeight="1" x14ac:dyDescent="0.2">
      <c r="A117" s="76"/>
      <c r="D117" s="56"/>
    </row>
    <row r="118" spans="1:4" s="40" customFormat="1" ht="15" customHeight="1" x14ac:dyDescent="0.2">
      <c r="A118" s="76"/>
      <c r="D118" s="56"/>
    </row>
    <row r="119" spans="1:4" s="40" customFormat="1" ht="15" customHeight="1" x14ac:dyDescent="0.2">
      <c r="A119" s="76"/>
      <c r="D119" s="56"/>
    </row>
    <row r="120" spans="1:4" s="40" customFormat="1" ht="15" customHeight="1" x14ac:dyDescent="0.2">
      <c r="A120" s="76"/>
      <c r="D120" s="56"/>
    </row>
    <row r="121" spans="1:4" s="40" customFormat="1" ht="15" customHeight="1" x14ac:dyDescent="0.2">
      <c r="A121" s="76"/>
      <c r="D121" s="56"/>
    </row>
    <row r="122" spans="1:4" s="40" customFormat="1" ht="15" customHeight="1" x14ac:dyDescent="0.2">
      <c r="A122" s="76"/>
      <c r="D122" s="56"/>
    </row>
    <row r="123" spans="1:4" s="40" customFormat="1" ht="15" customHeight="1" x14ac:dyDescent="0.2">
      <c r="A123" s="76"/>
      <c r="D123" s="56"/>
    </row>
    <row r="124" spans="1:4" s="40" customFormat="1" ht="15" customHeight="1" x14ac:dyDescent="0.2">
      <c r="A124" s="76"/>
      <c r="D124" s="56"/>
    </row>
    <row r="125" spans="1:4" s="40" customFormat="1" ht="15" customHeight="1" x14ac:dyDescent="0.2">
      <c r="A125" s="76"/>
      <c r="D125" s="56"/>
    </row>
    <row r="126" spans="1:4" s="40" customFormat="1" ht="15" customHeight="1" x14ac:dyDescent="0.2">
      <c r="A126" s="76"/>
      <c r="D126" s="56"/>
    </row>
    <row r="127" spans="1:4" s="40" customFormat="1" ht="15" customHeight="1" x14ac:dyDescent="0.2">
      <c r="A127" s="76"/>
      <c r="D127" s="56"/>
    </row>
    <row r="128" spans="1:4" s="40" customFormat="1" ht="15" customHeight="1" x14ac:dyDescent="0.2">
      <c r="A128" s="76"/>
      <c r="D128" s="56"/>
    </row>
    <row r="129" spans="1:4" s="40" customFormat="1" ht="15" customHeight="1" x14ac:dyDescent="0.2">
      <c r="A129" s="76"/>
      <c r="D129" s="56"/>
    </row>
    <row r="130" spans="1:4" s="40" customFormat="1" ht="15" customHeight="1" x14ac:dyDescent="0.2">
      <c r="A130" s="76"/>
      <c r="D130" s="56"/>
    </row>
    <row r="131" spans="1:4" s="40" customFormat="1" ht="15" customHeight="1" x14ac:dyDescent="0.2">
      <c r="A131" s="76"/>
      <c r="D131" s="56"/>
    </row>
    <row r="132" spans="1:4" s="40" customFormat="1" ht="15" customHeight="1" x14ac:dyDescent="0.2">
      <c r="A132" s="76"/>
      <c r="D132" s="56"/>
    </row>
    <row r="133" spans="1:4" s="40" customFormat="1" ht="15" customHeight="1" x14ac:dyDescent="0.2">
      <c r="A133" s="76"/>
      <c r="D133" s="56"/>
    </row>
    <row r="134" spans="1:4" s="40" customFormat="1" ht="15" customHeight="1" x14ac:dyDescent="0.2">
      <c r="A134" s="76"/>
      <c r="D134" s="56"/>
    </row>
    <row r="135" spans="1:4" s="40" customFormat="1" ht="15" customHeight="1" x14ac:dyDescent="0.2">
      <c r="A135" s="76"/>
      <c r="D135" s="56"/>
    </row>
    <row r="136" spans="1:4" s="40" customFormat="1" ht="15" customHeight="1" x14ac:dyDescent="0.2">
      <c r="A136" s="76"/>
      <c r="D136" s="56"/>
    </row>
    <row r="137" spans="1:4" s="40" customFormat="1" ht="15" customHeight="1" x14ac:dyDescent="0.2">
      <c r="A137" s="76"/>
      <c r="D137" s="56"/>
    </row>
    <row r="138" spans="1:4" s="40" customFormat="1" ht="15" customHeight="1" x14ac:dyDescent="0.2">
      <c r="A138" s="76"/>
      <c r="D138" s="56"/>
    </row>
    <row r="139" spans="1:4" s="40" customFormat="1" ht="15" customHeight="1" x14ac:dyDescent="0.2">
      <c r="A139" s="76"/>
      <c r="D139" s="56"/>
    </row>
    <row r="140" spans="1:4" s="40" customFormat="1" ht="15" customHeight="1" x14ac:dyDescent="0.2">
      <c r="A140" s="76"/>
      <c r="D140" s="56"/>
    </row>
    <row r="141" spans="1:4" s="40" customFormat="1" ht="15" customHeight="1" x14ac:dyDescent="0.2">
      <c r="A141" s="76"/>
      <c r="D141" s="56"/>
    </row>
    <row r="142" spans="1:4" s="40" customFormat="1" ht="15" customHeight="1" x14ac:dyDescent="0.2">
      <c r="A142" s="76"/>
      <c r="D142" s="56"/>
    </row>
    <row r="143" spans="1:4" s="40" customFormat="1" ht="15" customHeight="1" x14ac:dyDescent="0.2">
      <c r="A143" s="76"/>
      <c r="D143" s="56"/>
    </row>
    <row r="144" spans="1:4" s="40" customFormat="1" ht="15" customHeight="1" x14ac:dyDescent="0.2">
      <c r="A144" s="76"/>
      <c r="D144" s="56"/>
    </row>
    <row r="145" spans="1:4" s="40" customFormat="1" ht="15" customHeight="1" x14ac:dyDescent="0.2">
      <c r="A145" s="76"/>
      <c r="D145" s="56"/>
    </row>
    <row r="146" spans="1:4" s="40" customFormat="1" ht="15" customHeight="1" x14ac:dyDescent="0.2">
      <c r="A146" s="76"/>
      <c r="D146" s="56"/>
    </row>
    <row r="147" spans="1:4" s="40" customFormat="1" ht="15" customHeight="1" x14ac:dyDescent="0.2">
      <c r="A147" s="76"/>
      <c r="D147" s="56"/>
    </row>
    <row r="148" spans="1:4" s="40" customFormat="1" ht="15" customHeight="1" x14ac:dyDescent="0.2">
      <c r="A148" s="76"/>
      <c r="D148" s="56"/>
    </row>
    <row r="149" spans="1:4" s="40" customFormat="1" ht="15" customHeight="1" x14ac:dyDescent="0.2">
      <c r="A149" s="76"/>
      <c r="D149" s="56"/>
    </row>
    <row r="150" spans="1:4" s="40" customFormat="1" ht="15" customHeight="1" x14ac:dyDescent="0.2">
      <c r="A150" s="76"/>
      <c r="D150" s="56"/>
    </row>
    <row r="151" spans="1:4" s="40" customFormat="1" ht="15" customHeight="1" x14ac:dyDescent="0.2">
      <c r="A151" s="76"/>
      <c r="D151" s="56"/>
    </row>
    <row r="152" spans="1:4" s="40" customFormat="1" ht="15" customHeight="1" x14ac:dyDescent="0.2">
      <c r="A152" s="76"/>
      <c r="D152" s="56"/>
    </row>
    <row r="153" spans="1:4" s="40" customFormat="1" ht="15" customHeight="1" x14ac:dyDescent="0.2">
      <c r="A153" s="76"/>
      <c r="D153" s="56"/>
    </row>
    <row r="154" spans="1:4" s="40" customFormat="1" ht="15" customHeight="1" x14ac:dyDescent="0.2">
      <c r="A154" s="76"/>
      <c r="D154" s="56"/>
    </row>
    <row r="155" spans="1:4" s="40" customFormat="1" ht="15" customHeight="1" x14ac:dyDescent="0.2">
      <c r="A155" s="76"/>
      <c r="D155" s="56"/>
    </row>
    <row r="156" spans="1:4" s="40" customFormat="1" ht="15" customHeight="1" x14ac:dyDescent="0.2">
      <c r="A156" s="76"/>
      <c r="D156" s="56"/>
    </row>
    <row r="157" spans="1:4" s="40" customFormat="1" ht="15" customHeight="1" x14ac:dyDescent="0.2">
      <c r="A157" s="76"/>
      <c r="D157" s="56"/>
    </row>
    <row r="158" spans="1:4" s="40" customFormat="1" ht="15" customHeight="1" x14ac:dyDescent="0.2">
      <c r="A158" s="76"/>
      <c r="D158" s="56"/>
    </row>
    <row r="159" spans="1:4" s="40" customFormat="1" ht="15" customHeight="1" x14ac:dyDescent="0.2">
      <c r="A159" s="76"/>
      <c r="D159" s="56"/>
    </row>
    <row r="160" spans="1:4" s="40" customFormat="1" ht="15" customHeight="1" x14ac:dyDescent="0.2">
      <c r="A160" s="76"/>
      <c r="D160" s="56"/>
    </row>
    <row r="161" spans="1:4" s="40" customFormat="1" ht="15" customHeight="1" x14ac:dyDescent="0.2">
      <c r="A161" s="76"/>
      <c r="D161" s="56"/>
    </row>
    <row r="162" spans="1:4" s="40" customFormat="1" ht="15" customHeight="1" x14ac:dyDescent="0.2">
      <c r="A162" s="76"/>
      <c r="D162" s="56"/>
    </row>
    <row r="163" spans="1:4" s="40" customFormat="1" ht="15" customHeight="1" x14ac:dyDescent="0.2">
      <c r="A163" s="76"/>
      <c r="D163" s="56"/>
    </row>
    <row r="164" spans="1:4" s="40" customFormat="1" ht="15" customHeight="1" x14ac:dyDescent="0.2">
      <c r="A164" s="76"/>
      <c r="D164" s="56"/>
    </row>
    <row r="165" spans="1:4" s="40" customFormat="1" ht="15" customHeight="1" x14ac:dyDescent="0.2">
      <c r="A165" s="76"/>
      <c r="D165" s="56"/>
    </row>
    <row r="166" spans="1:4" s="40" customFormat="1" ht="15" customHeight="1" x14ac:dyDescent="0.2">
      <c r="A166" s="76"/>
      <c r="D166" s="56"/>
    </row>
    <row r="167" spans="1:4" s="40" customFormat="1" ht="15" customHeight="1" x14ac:dyDescent="0.2">
      <c r="A167" s="76"/>
      <c r="D167" s="56"/>
    </row>
    <row r="168" spans="1:4" s="40" customFormat="1" ht="15" customHeight="1" x14ac:dyDescent="0.2">
      <c r="A168" s="76"/>
      <c r="D168" s="56"/>
    </row>
    <row r="169" spans="1:4" s="40" customFormat="1" ht="15" customHeight="1" x14ac:dyDescent="0.2">
      <c r="A169" s="76"/>
      <c r="D169" s="56"/>
    </row>
    <row r="170" spans="1:4" s="40" customFormat="1" ht="15" customHeight="1" x14ac:dyDescent="0.2">
      <c r="A170" s="76"/>
      <c r="D170" s="56"/>
    </row>
    <row r="171" spans="1:4" s="40" customFormat="1" ht="15" customHeight="1" x14ac:dyDescent="0.2">
      <c r="A171" s="76"/>
      <c r="D171" s="56"/>
    </row>
    <row r="172" spans="1:4" s="40" customFormat="1" ht="15" customHeight="1" x14ac:dyDescent="0.2">
      <c r="A172" s="76"/>
      <c r="D172" s="56"/>
    </row>
    <row r="173" spans="1:4" s="40" customFormat="1" ht="15" customHeight="1" x14ac:dyDescent="0.2">
      <c r="A173" s="76"/>
      <c r="D173" s="56"/>
    </row>
    <row r="174" spans="1:4" s="40" customFormat="1" ht="15" customHeight="1" x14ac:dyDescent="0.2">
      <c r="A174" s="76"/>
      <c r="D174" s="56"/>
    </row>
    <row r="175" spans="1:4" s="40" customFormat="1" ht="15" customHeight="1" x14ac:dyDescent="0.2">
      <c r="A175" s="76"/>
      <c r="D175" s="56"/>
    </row>
    <row r="176" spans="1:4" s="40" customFormat="1" ht="15" customHeight="1" x14ac:dyDescent="0.2">
      <c r="A176" s="76"/>
      <c r="D176" s="56"/>
    </row>
    <row r="177" spans="1:4" s="40" customFormat="1" ht="15" customHeight="1" x14ac:dyDescent="0.2">
      <c r="A177" s="76"/>
      <c r="D177" s="56"/>
    </row>
    <row r="178" spans="1:4" s="40" customFormat="1" ht="15" customHeight="1" x14ac:dyDescent="0.2">
      <c r="A178" s="76"/>
      <c r="D178" s="56"/>
    </row>
    <row r="179" spans="1:4" s="40" customFormat="1" ht="15" customHeight="1" x14ac:dyDescent="0.2">
      <c r="A179" s="76"/>
      <c r="D179" s="56"/>
    </row>
    <row r="180" spans="1:4" s="40" customFormat="1" ht="15" customHeight="1" x14ac:dyDescent="0.2">
      <c r="A180" s="76"/>
      <c r="D180" s="56"/>
    </row>
    <row r="181" spans="1:4" s="40" customFormat="1" ht="15" customHeight="1" x14ac:dyDescent="0.2">
      <c r="A181" s="76"/>
      <c r="D181" s="56"/>
    </row>
    <row r="182" spans="1:4" s="40" customFormat="1" ht="15" customHeight="1" x14ac:dyDescent="0.2">
      <c r="A182" s="76"/>
      <c r="D182" s="56"/>
    </row>
    <row r="183" spans="1:4" s="40" customFormat="1" ht="15" customHeight="1" x14ac:dyDescent="0.2">
      <c r="A183" s="76"/>
      <c r="D183" s="56"/>
    </row>
    <row r="184" spans="1:4" s="40" customFormat="1" ht="15" customHeight="1" x14ac:dyDescent="0.2">
      <c r="A184" s="76"/>
      <c r="D184" s="56"/>
    </row>
    <row r="185" spans="1:4" s="40" customFormat="1" ht="15" customHeight="1" x14ac:dyDescent="0.2">
      <c r="A185" s="76"/>
      <c r="D185" s="56"/>
    </row>
    <row r="186" spans="1:4" s="40" customFormat="1" ht="15" customHeight="1" x14ac:dyDescent="0.2">
      <c r="A186" s="76"/>
      <c r="D186" s="56"/>
    </row>
    <row r="187" spans="1:4" s="40" customFormat="1" ht="15" customHeight="1" x14ac:dyDescent="0.2">
      <c r="A187" s="76"/>
      <c r="D187" s="56"/>
    </row>
    <row r="188" spans="1:4" s="40" customFormat="1" ht="15" customHeight="1" x14ac:dyDescent="0.2">
      <c r="A188" s="76"/>
      <c r="D188" s="56"/>
    </row>
    <row r="189" spans="1:4" s="40" customFormat="1" ht="15" customHeight="1" x14ac:dyDescent="0.2">
      <c r="A189" s="76"/>
      <c r="D189" s="56"/>
    </row>
    <row r="190" spans="1:4" s="40" customFormat="1" ht="15" customHeight="1" x14ac:dyDescent="0.2">
      <c r="A190" s="76"/>
      <c r="D190" s="56"/>
    </row>
    <row r="191" spans="1:4" s="40" customFormat="1" ht="15" customHeight="1" x14ac:dyDescent="0.2">
      <c r="A191" s="76"/>
      <c r="D191" s="56"/>
    </row>
    <row r="192" spans="1:4" s="40" customFormat="1" ht="15" customHeight="1" x14ac:dyDescent="0.2">
      <c r="A192" s="76"/>
      <c r="D192" s="56"/>
    </row>
    <row r="193" spans="1:4" s="40" customFormat="1" ht="15" customHeight="1" x14ac:dyDescent="0.2">
      <c r="A193" s="76"/>
      <c r="D193" s="56"/>
    </row>
    <row r="194" spans="1:4" s="40" customFormat="1" ht="15" customHeight="1" x14ac:dyDescent="0.2">
      <c r="A194" s="76"/>
      <c r="D194" s="56"/>
    </row>
    <row r="195" spans="1:4" s="40" customFormat="1" ht="15" customHeight="1" x14ac:dyDescent="0.2">
      <c r="A195" s="76"/>
      <c r="D195" s="56"/>
    </row>
    <row r="196" spans="1:4" s="40" customFormat="1" ht="15" customHeight="1" x14ac:dyDescent="0.2">
      <c r="A196" s="76"/>
      <c r="D196" s="56"/>
    </row>
    <row r="197" spans="1:4" s="40" customFormat="1" ht="15" customHeight="1" x14ac:dyDescent="0.2">
      <c r="A197" s="76"/>
      <c r="D197" s="56"/>
    </row>
    <row r="198" spans="1:4" s="40" customFormat="1" ht="15" customHeight="1" x14ac:dyDescent="0.2">
      <c r="A198" s="76"/>
      <c r="D198" s="56"/>
    </row>
    <row r="199" spans="1:4" s="40" customFormat="1" ht="15" customHeight="1" x14ac:dyDescent="0.2">
      <c r="A199" s="76"/>
      <c r="D199" s="56"/>
    </row>
    <row r="200" spans="1:4" s="40" customFormat="1" ht="15" customHeight="1" x14ac:dyDescent="0.2">
      <c r="A200" s="76"/>
      <c r="D200" s="56"/>
    </row>
    <row r="201" spans="1:4" s="40" customFormat="1" ht="15" customHeight="1" x14ac:dyDescent="0.2">
      <c r="A201" s="76"/>
      <c r="D201" s="56"/>
    </row>
    <row r="202" spans="1:4" s="40" customFormat="1" ht="15" customHeight="1" x14ac:dyDescent="0.2">
      <c r="A202" s="76"/>
      <c r="D202" s="56"/>
    </row>
    <row r="203" spans="1:4" s="40" customFormat="1" ht="15" customHeight="1" x14ac:dyDescent="0.2">
      <c r="A203" s="76"/>
      <c r="D203" s="56"/>
    </row>
    <row r="204" spans="1:4" s="40" customFormat="1" ht="15" customHeight="1" x14ac:dyDescent="0.2">
      <c r="A204" s="76"/>
      <c r="D204" s="56"/>
    </row>
    <row r="205" spans="1:4" s="40" customFormat="1" ht="15" customHeight="1" x14ac:dyDescent="0.2">
      <c r="A205" s="76"/>
      <c r="D205" s="56"/>
    </row>
    <row r="206" spans="1:4" s="40" customFormat="1" ht="15" customHeight="1" x14ac:dyDescent="0.2">
      <c r="A206" s="76"/>
      <c r="D206" s="56"/>
    </row>
    <row r="207" spans="1:4" s="40" customFormat="1" ht="15" customHeight="1" x14ac:dyDescent="0.2">
      <c r="A207" s="76"/>
      <c r="D207" s="56"/>
    </row>
    <row r="208" spans="1:4" s="40" customFormat="1" ht="15" customHeight="1" x14ac:dyDescent="0.2">
      <c r="A208" s="76"/>
      <c r="D208" s="56"/>
    </row>
    <row r="209" spans="1:4" s="40" customFormat="1" ht="15" customHeight="1" x14ac:dyDescent="0.2">
      <c r="A209" s="76"/>
      <c r="D209" s="56"/>
    </row>
    <row r="210" spans="1:4" s="40" customFormat="1" ht="15" customHeight="1" x14ac:dyDescent="0.2">
      <c r="A210" s="76"/>
      <c r="D210" s="56"/>
    </row>
    <row r="211" spans="1:4" s="40" customFormat="1" ht="15" customHeight="1" x14ac:dyDescent="0.2">
      <c r="A211" s="76"/>
      <c r="D211" s="56"/>
    </row>
    <row r="212" spans="1:4" s="40" customFormat="1" ht="15" customHeight="1" x14ac:dyDescent="0.2">
      <c r="A212" s="76"/>
      <c r="D212" s="56"/>
    </row>
    <row r="213" spans="1:4" s="40" customFormat="1" ht="15" customHeight="1" x14ac:dyDescent="0.2">
      <c r="A213" s="76"/>
      <c r="D213" s="56"/>
    </row>
    <row r="214" spans="1:4" s="40" customFormat="1" ht="15" customHeight="1" x14ac:dyDescent="0.2">
      <c r="A214" s="76"/>
      <c r="D214" s="56"/>
    </row>
    <row r="215" spans="1:4" s="40" customFormat="1" ht="15" customHeight="1" x14ac:dyDescent="0.2">
      <c r="A215" s="76"/>
      <c r="D215" s="56"/>
    </row>
    <row r="216" spans="1:4" s="40" customFormat="1" ht="15" customHeight="1" x14ac:dyDescent="0.2">
      <c r="A216" s="76"/>
      <c r="D216" s="56"/>
    </row>
    <row r="217" spans="1:4" s="40" customFormat="1" ht="15" customHeight="1" x14ac:dyDescent="0.2">
      <c r="A217" s="76"/>
      <c r="D217" s="56"/>
    </row>
    <row r="218" spans="1:4" s="40" customFormat="1" ht="15" customHeight="1" x14ac:dyDescent="0.2">
      <c r="A218" s="76"/>
      <c r="D218" s="56"/>
    </row>
    <row r="219" spans="1:4" s="40" customFormat="1" ht="15" customHeight="1" x14ac:dyDescent="0.2">
      <c r="A219" s="76"/>
      <c r="D219" s="56"/>
    </row>
    <row r="220" spans="1:4" s="40" customFormat="1" ht="15" customHeight="1" x14ac:dyDescent="0.2">
      <c r="A220" s="76"/>
      <c r="D220" s="56"/>
    </row>
    <row r="221" spans="1:4" s="40" customFormat="1" ht="15" customHeight="1" x14ac:dyDescent="0.2">
      <c r="A221" s="76"/>
      <c r="D221" s="56"/>
    </row>
    <row r="222" spans="1:4" s="40" customFormat="1" ht="15" customHeight="1" x14ac:dyDescent="0.2">
      <c r="A222" s="76"/>
      <c r="D222" s="56"/>
    </row>
    <row r="223" spans="1:4" s="40" customFormat="1" ht="15" customHeight="1" x14ac:dyDescent="0.2">
      <c r="A223" s="76"/>
      <c r="D223" s="56"/>
    </row>
    <row r="224" spans="1:4" s="40" customFormat="1" ht="15" customHeight="1" x14ac:dyDescent="0.2">
      <c r="A224" s="76"/>
      <c r="D224" s="56"/>
    </row>
    <row r="225" spans="1:4" s="40" customFormat="1" ht="15" customHeight="1" x14ac:dyDescent="0.2">
      <c r="A225" s="76"/>
      <c r="D225" s="56"/>
    </row>
    <row r="226" spans="1:4" s="40" customFormat="1" ht="15" customHeight="1" x14ac:dyDescent="0.2">
      <c r="A226" s="76"/>
      <c r="D226" s="56"/>
    </row>
    <row r="227" spans="1:4" s="40" customFormat="1" ht="15" customHeight="1" x14ac:dyDescent="0.2">
      <c r="A227" s="76"/>
      <c r="D227" s="56"/>
    </row>
    <row r="228" spans="1:4" s="40" customFormat="1" ht="15" customHeight="1" x14ac:dyDescent="0.2">
      <c r="A228" s="76"/>
      <c r="D228" s="56"/>
    </row>
    <row r="229" spans="1:4" s="40" customFormat="1" ht="15" customHeight="1" x14ac:dyDescent="0.2">
      <c r="A229" s="76"/>
      <c r="D229" s="56"/>
    </row>
    <row r="230" spans="1:4" s="40" customFormat="1" ht="15" customHeight="1" x14ac:dyDescent="0.2">
      <c r="A230" s="76"/>
      <c r="D230" s="56"/>
    </row>
    <row r="231" spans="1:4" s="40" customFormat="1" ht="15" customHeight="1" x14ac:dyDescent="0.2">
      <c r="A231" s="76"/>
      <c r="D231" s="56"/>
    </row>
    <row r="232" spans="1:4" s="40" customFormat="1" ht="15" customHeight="1" x14ac:dyDescent="0.2">
      <c r="A232" s="76"/>
      <c r="D232" s="56"/>
    </row>
    <row r="233" spans="1:4" s="40" customFormat="1" ht="15" customHeight="1" x14ac:dyDescent="0.2">
      <c r="A233" s="76"/>
      <c r="D233" s="56"/>
    </row>
    <row r="234" spans="1:4" s="40" customFormat="1" ht="15" customHeight="1" x14ac:dyDescent="0.2">
      <c r="A234" s="76"/>
      <c r="D234" s="56"/>
    </row>
    <row r="235" spans="1:4" s="40" customFormat="1" ht="15" customHeight="1" x14ac:dyDescent="0.2">
      <c r="A235" s="76"/>
      <c r="D235" s="56"/>
    </row>
    <row r="236" spans="1:4" s="40" customFormat="1" ht="15" customHeight="1" x14ac:dyDescent="0.2">
      <c r="A236" s="76"/>
      <c r="D236" s="56"/>
    </row>
    <row r="237" spans="1:4" s="40" customFormat="1" ht="15" customHeight="1" x14ac:dyDescent="0.2">
      <c r="A237" s="76"/>
      <c r="D237" s="56"/>
    </row>
    <row r="238" spans="1:4" s="40" customFormat="1" ht="15" customHeight="1" x14ac:dyDescent="0.2">
      <c r="A238" s="76"/>
      <c r="D238" s="56"/>
    </row>
    <row r="239" spans="1:4" s="40" customFormat="1" ht="15" customHeight="1" x14ac:dyDescent="0.2">
      <c r="A239" s="76"/>
      <c r="D239" s="56"/>
    </row>
    <row r="240" spans="1:4" s="40" customFormat="1" ht="15" customHeight="1" x14ac:dyDescent="0.2">
      <c r="A240" s="76"/>
      <c r="D240" s="56"/>
    </row>
    <row r="241" spans="1:4" s="40" customFormat="1" ht="15" customHeight="1" x14ac:dyDescent="0.2">
      <c r="A241" s="76"/>
      <c r="D241" s="56"/>
    </row>
    <row r="242" spans="1:4" s="40" customFormat="1" ht="15" customHeight="1" x14ac:dyDescent="0.2">
      <c r="A242" s="76"/>
      <c r="D242" s="56"/>
    </row>
    <row r="243" spans="1:4" s="40" customFormat="1" ht="15" customHeight="1" x14ac:dyDescent="0.2">
      <c r="A243" s="76"/>
      <c r="D243" s="56"/>
    </row>
    <row r="244" spans="1:4" s="40" customFormat="1" ht="15" customHeight="1" x14ac:dyDescent="0.2">
      <c r="A244" s="76"/>
      <c r="D244" s="56"/>
    </row>
    <row r="245" spans="1:4" s="40" customFormat="1" ht="15" customHeight="1" x14ac:dyDescent="0.2">
      <c r="A245" s="76"/>
      <c r="D245" s="56"/>
    </row>
    <row r="246" spans="1:4" s="40" customFormat="1" ht="15" customHeight="1" x14ac:dyDescent="0.2">
      <c r="A246" s="76"/>
      <c r="D246" s="56"/>
    </row>
    <row r="247" spans="1:4" s="40" customFormat="1" ht="15" customHeight="1" x14ac:dyDescent="0.2">
      <c r="A247" s="76"/>
      <c r="D247" s="56"/>
    </row>
    <row r="248" spans="1:4" s="40" customFormat="1" ht="15" customHeight="1" x14ac:dyDescent="0.2">
      <c r="A248" s="76"/>
      <c r="D248" s="56"/>
    </row>
    <row r="249" spans="1:4" s="40" customFormat="1" ht="15" customHeight="1" x14ac:dyDescent="0.2">
      <c r="A249" s="76"/>
      <c r="D249" s="56"/>
    </row>
    <row r="250" spans="1:4" s="40" customFormat="1" ht="15" customHeight="1" x14ac:dyDescent="0.2">
      <c r="A250" s="76"/>
      <c r="D250" s="56"/>
    </row>
    <row r="251" spans="1:4" s="40" customFormat="1" ht="15" customHeight="1" x14ac:dyDescent="0.2">
      <c r="A251" s="76"/>
      <c r="D251" s="56"/>
    </row>
  </sheetData>
  <sheetProtection algorithmName="SHA-512" hashValue="QN7UrMXHRBD9x4cd+PbXNf5EUIGQlZ+9dP2SDal3ziJ2tdtkz8I036Q9zRafjf/O0oBLrz4wqE0doPUKGX+xpA==" saltValue="RloNMElCcD40GdGlRqHa2A==" spinCount="100000" sheet="1" selectLockedCells="1"/>
  <dataConsolidate/>
  <mergeCells count="8">
    <mergeCell ref="B1:C1"/>
    <mergeCell ref="A44:C44"/>
    <mergeCell ref="A45:C45"/>
    <mergeCell ref="A49:C49"/>
    <mergeCell ref="B41:C41"/>
    <mergeCell ref="B23:C23"/>
    <mergeCell ref="B24:C24"/>
    <mergeCell ref="B25:C25"/>
  </mergeCells>
  <printOptions horizontalCentered="1"/>
  <pageMargins left="0.23622047244094491" right="0.23622047244094491" top="0.74803149606299213" bottom="0.74803149606299213" header="0.31496062992125984" footer="0.31496062992125984"/>
  <pageSetup paperSize="9" scale="53" fitToHeight="0"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rowBreaks count="1" manualBreakCount="1">
    <brk id="18"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BX250"/>
  <sheetViews>
    <sheetView showGridLines="0" zoomScaleNormal="100" workbookViewId="0">
      <pane ySplit="2" topLeftCell="A3" activePane="bottomLeft" state="frozen"/>
      <selection activeCell="K11" sqref="K11"/>
      <selection pane="bottomLeft" activeCell="K11" sqref="K11"/>
    </sheetView>
  </sheetViews>
  <sheetFormatPr defaultColWidth="9.140625" defaultRowHeight="12" x14ac:dyDescent="0.2"/>
  <cols>
    <col min="1" max="1" width="51" style="71" customWidth="1"/>
    <col min="2" max="2" width="69.85546875" style="71" customWidth="1"/>
    <col min="3" max="3" width="57.140625" style="56" customWidth="1"/>
    <col min="4" max="76" width="9.140625" style="40"/>
    <col min="77" max="16384" width="9.140625" style="71"/>
  </cols>
  <sheetData>
    <row r="1" spans="1:76" s="92" customFormat="1" ht="30" x14ac:dyDescent="0.2">
      <c r="A1" s="42" t="s">
        <v>2</v>
      </c>
      <c r="B1" s="131" t="s">
        <v>126</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row>
    <row r="2" spans="1:76" s="56" customFormat="1" ht="14.25" x14ac:dyDescent="0.2">
      <c r="A2" s="57" t="s">
        <v>3</v>
      </c>
      <c r="B2" s="58"/>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row>
    <row r="3" spans="1:76" s="56" customFormat="1" ht="13.5" x14ac:dyDescent="0.2">
      <c r="A3" s="115" t="s">
        <v>4</v>
      </c>
      <c r="B3" s="115"/>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row>
    <row r="4" spans="1:76" s="56" customFormat="1" ht="14.25" x14ac:dyDescent="0.2">
      <c r="A4" s="59" t="s">
        <v>5</v>
      </c>
      <c r="B4" s="60" t="s">
        <v>84</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row>
    <row r="5" spans="1:76" s="56" customFormat="1" ht="14.25" x14ac:dyDescent="0.2">
      <c r="A5" s="59" t="s">
        <v>6</v>
      </c>
      <c r="B5" s="60" t="s">
        <v>83</v>
      </c>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row>
    <row r="6" spans="1:76" s="56" customFormat="1" ht="14.25" x14ac:dyDescent="0.2">
      <c r="A6" s="59" t="s">
        <v>7</v>
      </c>
      <c r="B6" s="60" t="s">
        <v>179</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row>
    <row r="7" spans="1:76" s="56" customFormat="1" ht="14.25" x14ac:dyDescent="0.2">
      <c r="A7" s="59" t="s">
        <v>8</v>
      </c>
      <c r="B7" s="60" t="s">
        <v>123</v>
      </c>
      <c r="D7" s="40"/>
      <c r="E7" s="40"/>
      <c r="F7" s="40"/>
      <c r="G7" s="40"/>
      <c r="H7" s="40"/>
      <c r="I7" s="40"/>
      <c r="J7" s="40" t="s">
        <v>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row>
    <row r="8" spans="1:76" s="56" customFormat="1" ht="14.25" x14ac:dyDescent="0.2">
      <c r="A8" s="59" t="s">
        <v>9</v>
      </c>
      <c r="B8" s="60" t="s">
        <v>45</v>
      </c>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row>
    <row r="9" spans="1:76" s="56" customFormat="1" ht="14.25" x14ac:dyDescent="0.2">
      <c r="A9" s="59" t="s">
        <v>10</v>
      </c>
      <c r="B9" s="78">
        <v>2662</v>
      </c>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row>
    <row r="10" spans="1:76" s="56" customFormat="1" ht="15" customHeight="1" x14ac:dyDescent="0.2">
      <c r="A10" s="58"/>
      <c r="B10" s="8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row>
    <row r="11" spans="1:76" s="56" customFormat="1" ht="15" customHeight="1" x14ac:dyDescent="0.2">
      <c r="A11" s="115" t="s">
        <v>11</v>
      </c>
      <c r="B11" s="11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row>
    <row r="12" spans="1:76" s="56" customFormat="1" ht="15" customHeight="1" x14ac:dyDescent="0.2">
      <c r="A12" s="59" t="s">
        <v>66</v>
      </c>
      <c r="B12" s="62">
        <v>47500</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row>
    <row r="13" spans="1:76" s="56" customFormat="1" ht="185.25" x14ac:dyDescent="0.2">
      <c r="A13" s="59" t="s">
        <v>133</v>
      </c>
      <c r="B13" s="63" t="s">
        <v>187</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row>
    <row r="14" spans="1:76" s="56" customFormat="1" ht="156.75" x14ac:dyDescent="0.2">
      <c r="A14" s="59" t="s">
        <v>67</v>
      </c>
      <c r="B14" s="148" t="s">
        <v>203</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row>
    <row r="15" spans="1:76" s="56" customFormat="1" ht="14.25" x14ac:dyDescent="0.2">
      <c r="A15" s="59" t="s">
        <v>68</v>
      </c>
      <c r="B15" s="64">
        <v>42500</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row>
    <row r="16" spans="1:76" s="56" customFormat="1" ht="15" customHeight="1" x14ac:dyDescent="0.2">
      <c r="A16" s="59" t="s">
        <v>14</v>
      </c>
      <c r="B16" s="79">
        <v>24555.3</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row>
    <row r="17" spans="1:76" s="56" customFormat="1" ht="15" customHeight="1" x14ac:dyDescent="0.2">
      <c r="A17" s="59" t="s">
        <v>188</v>
      </c>
      <c r="B17" s="65">
        <f>B15+B12+B16</f>
        <v>114555.3</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row>
    <row r="18" spans="1:76" s="56" customFormat="1" ht="15" customHeight="1" x14ac:dyDescent="0.2">
      <c r="A18" s="58"/>
      <c r="B18" s="58"/>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row>
    <row r="19" spans="1:76" s="56" customFormat="1" ht="13.5" x14ac:dyDescent="0.2">
      <c r="A19" s="115" t="s">
        <v>20</v>
      </c>
      <c r="B19" s="11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row>
    <row r="20" spans="1:76" s="56" customFormat="1" ht="15" customHeight="1" x14ac:dyDescent="0.2">
      <c r="A20" s="59" t="s">
        <v>21</v>
      </c>
      <c r="B20" s="61">
        <v>96</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row>
    <row r="21" spans="1:76" s="56" customFormat="1" ht="14.25" x14ac:dyDescent="0.2">
      <c r="A21" s="59" t="s">
        <v>22</v>
      </c>
      <c r="B21" s="61">
        <v>25000</v>
      </c>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row>
    <row r="22" spans="1:76" s="56" customFormat="1" ht="28.5" x14ac:dyDescent="0.2">
      <c r="A22" s="100" t="s">
        <v>156</v>
      </c>
      <c r="B22" s="66">
        <v>2.5000000000000001E-2</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row>
    <row r="23" spans="1:76" s="56" customFormat="1" ht="28.5" x14ac:dyDescent="0.2">
      <c r="A23" s="100" t="s">
        <v>157</v>
      </c>
      <c r="B23" s="66">
        <f>'Prijsinvulf overige zaken'!D5</f>
        <v>0.1</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row>
    <row r="24" spans="1:76" s="56" customFormat="1" ht="15" customHeight="1" x14ac:dyDescent="0.2">
      <c r="A24" s="100" t="s">
        <v>158</v>
      </c>
      <c r="B24" s="154">
        <f>B23+B22</f>
        <v>0.125</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row>
    <row r="25" spans="1:76" s="56" customFormat="1" ht="15" customHeight="1" x14ac:dyDescent="0.2">
      <c r="A25" s="59" t="s">
        <v>70</v>
      </c>
      <c r="B25" s="62">
        <v>1</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row>
    <row r="26" spans="1:76" s="56" customFormat="1" ht="15" customHeight="1" x14ac:dyDescent="0.2">
      <c r="A26" s="59" t="s">
        <v>26</v>
      </c>
      <c r="B26" s="67">
        <v>0</v>
      </c>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row>
    <row r="27" spans="1:76" s="56" customFormat="1" ht="15" customHeight="1" x14ac:dyDescent="0.2">
      <c r="A27" s="59" t="s">
        <v>27</v>
      </c>
      <c r="B27" s="67">
        <v>0</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row>
    <row r="28" spans="1:76" s="56" customFormat="1" ht="15" customHeight="1" x14ac:dyDescent="0.2">
      <c r="A28" s="58"/>
      <c r="B28" s="68"/>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row>
    <row r="29" spans="1:76" s="56" customFormat="1" ht="15" customHeight="1" x14ac:dyDescent="0.2">
      <c r="A29" s="115" t="s">
        <v>29</v>
      </c>
      <c r="B29" s="117"/>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row>
    <row r="30" spans="1:76" s="56" customFormat="1" ht="15" customHeight="1" x14ac:dyDescent="0.2">
      <c r="A30" s="59" t="s">
        <v>30</v>
      </c>
      <c r="B30" s="67">
        <v>0</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row>
    <row r="31" spans="1:76" s="56" customFormat="1" ht="14.25" x14ac:dyDescent="0.2">
      <c r="A31" s="59" t="s">
        <v>189</v>
      </c>
      <c r="B31" s="67">
        <v>0</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row>
    <row r="32" spans="1:76" s="56" customFormat="1" ht="28.5" x14ac:dyDescent="0.2">
      <c r="A32" s="70" t="s">
        <v>71</v>
      </c>
      <c r="B32" s="67">
        <v>0</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row>
    <row r="33" spans="1:76" s="56" customFormat="1" ht="15" customHeight="1" x14ac:dyDescent="0.2">
      <c r="A33" s="59" t="s">
        <v>72</v>
      </c>
      <c r="B33" s="67">
        <v>0</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row>
    <row r="34" spans="1:76" s="56" customFormat="1" ht="15" customHeight="1" x14ac:dyDescent="0.2">
      <c r="A34" s="59" t="s">
        <v>33</v>
      </c>
      <c r="B34" s="67">
        <v>0</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row>
    <row r="35" spans="1:76" ht="15" customHeight="1" x14ac:dyDescent="0.2">
      <c r="A35" s="59" t="s">
        <v>34</v>
      </c>
      <c r="B35" s="67">
        <v>0</v>
      </c>
    </row>
    <row r="36" spans="1:76" ht="15" customHeight="1" x14ac:dyDescent="0.2">
      <c r="A36" s="59" t="s">
        <v>35</v>
      </c>
      <c r="B36" s="79">
        <f>243/3</f>
        <v>81</v>
      </c>
    </row>
    <row r="37" spans="1:76" ht="15" customHeight="1" x14ac:dyDescent="0.2">
      <c r="A37" s="59" t="s">
        <v>74</v>
      </c>
      <c r="B37" s="79" t="s">
        <v>85</v>
      </c>
    </row>
    <row r="38" spans="1:76" ht="15" customHeight="1" x14ac:dyDescent="0.2">
      <c r="A38" s="59" t="s">
        <v>36</v>
      </c>
      <c r="B38" s="67">
        <v>0</v>
      </c>
    </row>
    <row r="39" spans="1:76" ht="14.25" x14ac:dyDescent="0.2">
      <c r="A39" s="59" t="s">
        <v>75</v>
      </c>
      <c r="B39" s="67">
        <v>0</v>
      </c>
    </row>
    <row r="40" spans="1:76" ht="42.75" customHeight="1" x14ac:dyDescent="0.2">
      <c r="A40" s="156" t="s">
        <v>76</v>
      </c>
      <c r="B40" s="84" t="s">
        <v>138</v>
      </c>
    </row>
    <row r="41" spans="1:76" ht="15" customHeight="1" x14ac:dyDescent="0.2">
      <c r="A41" s="118" t="s">
        <v>42</v>
      </c>
      <c r="B41" s="107">
        <f>SUM(B30:B39)</f>
        <v>81</v>
      </c>
    </row>
    <row r="42" spans="1:76" s="48" customFormat="1" ht="15" customHeight="1" x14ac:dyDescent="0.3">
      <c r="A42" s="47"/>
      <c r="B42" s="49"/>
      <c r="C42" s="155"/>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row>
    <row r="43" spans="1:76" ht="15" customHeight="1" x14ac:dyDescent="0.2">
      <c r="A43" s="205" t="s">
        <v>77</v>
      </c>
      <c r="B43" s="206"/>
    </row>
    <row r="44" spans="1:76" ht="96.75" customHeight="1" x14ac:dyDescent="0.2">
      <c r="A44" s="207" t="s">
        <v>190</v>
      </c>
      <c r="B44" s="208"/>
      <c r="C44" s="56" t="s">
        <v>78</v>
      </c>
    </row>
    <row r="45" spans="1:76" ht="15" customHeight="1" x14ac:dyDescent="0.2">
      <c r="A45" s="72"/>
      <c r="B45" s="72"/>
    </row>
    <row r="46" spans="1:76" ht="13.5" x14ac:dyDescent="0.2">
      <c r="A46" s="119" t="s">
        <v>79</v>
      </c>
      <c r="B46" s="120">
        <f>B34+B35+B38+B39+B31</f>
        <v>0</v>
      </c>
    </row>
    <row r="47" spans="1:76" ht="15" customHeight="1" x14ac:dyDescent="0.2">
      <c r="A47" s="58"/>
      <c r="B47" s="73"/>
    </row>
    <row r="48" spans="1:76" s="40" customFormat="1" ht="126.75" customHeight="1" x14ac:dyDescent="0.2">
      <c r="A48" s="184" t="s">
        <v>163</v>
      </c>
      <c r="B48" s="184"/>
      <c r="C48" s="56"/>
    </row>
    <row r="49" spans="1:3" s="40" customFormat="1" ht="15" customHeight="1" x14ac:dyDescent="0.2">
      <c r="A49" s="74"/>
      <c r="C49" s="56"/>
    </row>
    <row r="50" spans="1:3" s="40" customFormat="1" ht="15" customHeight="1" x14ac:dyDescent="0.2">
      <c r="A50" s="74"/>
      <c r="C50" s="56"/>
    </row>
    <row r="51" spans="1:3" s="40" customFormat="1" ht="93" customHeight="1" x14ac:dyDescent="0.2">
      <c r="A51" s="74"/>
      <c r="C51" s="56"/>
    </row>
    <row r="52" spans="1:3" s="40" customFormat="1" ht="15" customHeight="1" x14ac:dyDescent="0.2">
      <c r="A52" s="74"/>
      <c r="C52" s="56"/>
    </row>
    <row r="53" spans="1:3" s="40" customFormat="1" ht="15" customHeight="1" x14ac:dyDescent="0.2">
      <c r="A53" s="74"/>
      <c r="C53" s="56"/>
    </row>
    <row r="54" spans="1:3" s="40" customFormat="1" ht="15" customHeight="1" x14ac:dyDescent="0.2">
      <c r="A54" s="74"/>
      <c r="C54" s="56"/>
    </row>
    <row r="55" spans="1:3" s="40" customFormat="1" ht="63.75" customHeight="1" x14ac:dyDescent="0.2">
      <c r="C55" s="56"/>
    </row>
    <row r="56" spans="1:3" s="40" customFormat="1" ht="15" customHeight="1" x14ac:dyDescent="0.2">
      <c r="A56" s="75"/>
      <c r="C56" s="56"/>
    </row>
    <row r="57" spans="1:3" s="40" customFormat="1" ht="15" customHeight="1" x14ac:dyDescent="0.2">
      <c r="A57" s="75"/>
      <c r="C57" s="56"/>
    </row>
    <row r="58" spans="1:3" s="40" customFormat="1" ht="15" customHeight="1" x14ac:dyDescent="0.2">
      <c r="A58" s="75"/>
      <c r="C58" s="56"/>
    </row>
    <row r="59" spans="1:3" s="40" customFormat="1" ht="15" customHeight="1" x14ac:dyDescent="0.2">
      <c r="A59" s="75"/>
      <c r="C59" s="56"/>
    </row>
    <row r="60" spans="1:3" s="40" customFormat="1" ht="15" customHeight="1" x14ac:dyDescent="0.2">
      <c r="A60" s="75"/>
      <c r="C60" s="56"/>
    </row>
    <row r="61" spans="1:3" s="40" customFormat="1" ht="15" customHeight="1" x14ac:dyDescent="0.2">
      <c r="A61" s="75"/>
      <c r="C61" s="56"/>
    </row>
    <row r="62" spans="1:3" s="40" customFormat="1" ht="15" customHeight="1" x14ac:dyDescent="0.2">
      <c r="A62" s="75"/>
      <c r="C62" s="56"/>
    </row>
    <row r="63" spans="1:3" s="40" customFormat="1" ht="15" customHeight="1" x14ac:dyDescent="0.2">
      <c r="A63" s="75"/>
      <c r="C63" s="56"/>
    </row>
    <row r="64" spans="1:3" s="40" customFormat="1" ht="15" customHeight="1" x14ac:dyDescent="0.2">
      <c r="A64" s="75"/>
      <c r="C64" s="56"/>
    </row>
    <row r="65" spans="1:3" s="40" customFormat="1" ht="15" customHeight="1" x14ac:dyDescent="0.2">
      <c r="A65" s="75"/>
      <c r="C65" s="56"/>
    </row>
    <row r="66" spans="1:3" s="40" customFormat="1" ht="15" customHeight="1" x14ac:dyDescent="0.2">
      <c r="A66" s="75"/>
      <c r="C66" s="56"/>
    </row>
    <row r="67" spans="1:3" s="40" customFormat="1" ht="15" customHeight="1" x14ac:dyDescent="0.2">
      <c r="A67" s="75"/>
      <c r="C67" s="56"/>
    </row>
    <row r="68" spans="1:3" s="40" customFormat="1" ht="15" customHeight="1" x14ac:dyDescent="0.2">
      <c r="A68" s="75"/>
      <c r="C68" s="56"/>
    </row>
    <row r="69" spans="1:3" s="40" customFormat="1" ht="15" customHeight="1" x14ac:dyDescent="0.2">
      <c r="A69" s="75"/>
      <c r="C69" s="56"/>
    </row>
    <row r="70" spans="1:3" s="40" customFormat="1" ht="15" customHeight="1" x14ac:dyDescent="0.2">
      <c r="A70" s="75"/>
      <c r="C70" s="56"/>
    </row>
    <row r="71" spans="1:3" s="40" customFormat="1" ht="15" customHeight="1" x14ac:dyDescent="0.2">
      <c r="A71" s="75"/>
      <c r="C71" s="56"/>
    </row>
    <row r="72" spans="1:3" s="40" customFormat="1" ht="15" customHeight="1" x14ac:dyDescent="0.2">
      <c r="A72" s="75"/>
      <c r="C72" s="56"/>
    </row>
    <row r="73" spans="1:3" s="40" customFormat="1" ht="15" customHeight="1" x14ac:dyDescent="0.2">
      <c r="A73" s="75"/>
      <c r="C73" s="56"/>
    </row>
    <row r="74" spans="1:3" s="40" customFormat="1" ht="15" customHeight="1" x14ac:dyDescent="0.2">
      <c r="A74" s="75"/>
      <c r="C74" s="56"/>
    </row>
    <row r="75" spans="1:3" s="40" customFormat="1" ht="15" customHeight="1" x14ac:dyDescent="0.2">
      <c r="A75" s="75"/>
      <c r="C75" s="56"/>
    </row>
    <row r="76" spans="1:3" s="40" customFormat="1" ht="15" customHeight="1" x14ac:dyDescent="0.2">
      <c r="A76" s="76"/>
      <c r="C76" s="56"/>
    </row>
    <row r="77" spans="1:3" s="40" customFormat="1" ht="15" customHeight="1" x14ac:dyDescent="0.2">
      <c r="A77" s="76"/>
      <c r="C77" s="56"/>
    </row>
    <row r="78" spans="1:3" s="40" customFormat="1" ht="15" customHeight="1" x14ac:dyDescent="0.2">
      <c r="A78" s="76"/>
      <c r="C78" s="56"/>
    </row>
    <row r="79" spans="1:3" s="40" customFormat="1" ht="15" customHeight="1" x14ac:dyDescent="0.2">
      <c r="A79" s="76"/>
      <c r="C79" s="56"/>
    </row>
    <row r="80" spans="1:3" s="40" customFormat="1" ht="15" customHeight="1" x14ac:dyDescent="0.2">
      <c r="A80" s="76"/>
      <c r="C80" s="56"/>
    </row>
    <row r="81" spans="1:3" s="40" customFormat="1" ht="15" customHeight="1" x14ac:dyDescent="0.2">
      <c r="A81" s="76"/>
      <c r="C81" s="56"/>
    </row>
    <row r="82" spans="1:3" s="40" customFormat="1" ht="15" customHeight="1" x14ac:dyDescent="0.2">
      <c r="A82" s="76"/>
      <c r="C82" s="56"/>
    </row>
    <row r="83" spans="1:3" s="40" customFormat="1" ht="15" customHeight="1" x14ac:dyDescent="0.2">
      <c r="A83" s="76"/>
      <c r="C83" s="56"/>
    </row>
    <row r="84" spans="1:3" s="40" customFormat="1" ht="15" customHeight="1" x14ac:dyDescent="0.2">
      <c r="A84" s="76"/>
      <c r="C84" s="56"/>
    </row>
    <row r="85" spans="1:3" s="40" customFormat="1" ht="15" customHeight="1" x14ac:dyDescent="0.2">
      <c r="A85" s="76"/>
      <c r="C85" s="56"/>
    </row>
    <row r="86" spans="1:3" s="40" customFormat="1" ht="15" customHeight="1" x14ac:dyDescent="0.2">
      <c r="A86" s="76"/>
      <c r="C86" s="56"/>
    </row>
    <row r="87" spans="1:3" s="40" customFormat="1" ht="15" customHeight="1" x14ac:dyDescent="0.2">
      <c r="A87" s="76"/>
      <c r="C87" s="56"/>
    </row>
    <row r="88" spans="1:3" s="40" customFormat="1" ht="15" customHeight="1" x14ac:dyDescent="0.2">
      <c r="A88" s="76"/>
      <c r="C88" s="56"/>
    </row>
    <row r="89" spans="1:3" s="40" customFormat="1" ht="15" customHeight="1" x14ac:dyDescent="0.2">
      <c r="A89" s="76"/>
      <c r="C89" s="56"/>
    </row>
    <row r="90" spans="1:3" s="40" customFormat="1" ht="15" customHeight="1" x14ac:dyDescent="0.2">
      <c r="A90" s="76"/>
      <c r="C90" s="56"/>
    </row>
    <row r="91" spans="1:3" s="40" customFormat="1" ht="15" customHeight="1" x14ac:dyDescent="0.2">
      <c r="A91" s="76"/>
      <c r="C91" s="56"/>
    </row>
    <row r="92" spans="1:3" s="40" customFormat="1" ht="15" customHeight="1" x14ac:dyDescent="0.2">
      <c r="A92" s="76"/>
      <c r="C92" s="56"/>
    </row>
    <row r="93" spans="1:3" s="40" customFormat="1" ht="15" customHeight="1" x14ac:dyDescent="0.2">
      <c r="A93" s="76"/>
      <c r="C93" s="56"/>
    </row>
    <row r="94" spans="1:3" s="40" customFormat="1" ht="15" customHeight="1" x14ac:dyDescent="0.2">
      <c r="A94" s="76"/>
      <c r="C94" s="56"/>
    </row>
    <row r="95" spans="1:3" s="40" customFormat="1" ht="15" customHeight="1" x14ac:dyDescent="0.2">
      <c r="A95" s="76"/>
      <c r="C95" s="56"/>
    </row>
    <row r="96" spans="1:3" s="40" customFormat="1" ht="15" customHeight="1" x14ac:dyDescent="0.2">
      <c r="A96" s="76"/>
      <c r="C96" s="56"/>
    </row>
    <row r="97" spans="1:3" s="40" customFormat="1" ht="15" customHeight="1" x14ac:dyDescent="0.2">
      <c r="A97" s="76"/>
      <c r="C97" s="56"/>
    </row>
    <row r="98" spans="1:3" s="40" customFormat="1" ht="15" customHeight="1" x14ac:dyDescent="0.2">
      <c r="A98" s="76"/>
      <c r="C98" s="56"/>
    </row>
    <row r="99" spans="1:3" s="40" customFormat="1" ht="15" customHeight="1" x14ac:dyDescent="0.2">
      <c r="A99" s="76"/>
      <c r="C99" s="56"/>
    </row>
    <row r="100" spans="1:3" s="40" customFormat="1" ht="15" customHeight="1" x14ac:dyDescent="0.2">
      <c r="A100" s="76"/>
      <c r="C100" s="56"/>
    </row>
    <row r="101" spans="1:3" s="40" customFormat="1" ht="15" customHeight="1" x14ac:dyDescent="0.2">
      <c r="A101" s="76"/>
      <c r="C101" s="56"/>
    </row>
    <row r="102" spans="1:3" s="40" customFormat="1" ht="15" customHeight="1" x14ac:dyDescent="0.2">
      <c r="A102" s="76"/>
      <c r="C102" s="56"/>
    </row>
    <row r="103" spans="1:3" s="40" customFormat="1" ht="15" customHeight="1" x14ac:dyDescent="0.2">
      <c r="A103" s="76"/>
      <c r="C103" s="56"/>
    </row>
    <row r="104" spans="1:3" s="40" customFormat="1" ht="15" customHeight="1" x14ac:dyDescent="0.2">
      <c r="A104" s="76"/>
      <c r="C104" s="56"/>
    </row>
    <row r="105" spans="1:3" s="40" customFormat="1" ht="15" customHeight="1" x14ac:dyDescent="0.2">
      <c r="A105" s="76"/>
      <c r="C105" s="56"/>
    </row>
    <row r="106" spans="1:3" s="40" customFormat="1" ht="15" customHeight="1" x14ac:dyDescent="0.2">
      <c r="A106" s="76"/>
      <c r="C106" s="56"/>
    </row>
    <row r="107" spans="1:3" s="40" customFormat="1" ht="15" customHeight="1" x14ac:dyDescent="0.2">
      <c r="A107" s="76"/>
      <c r="C107" s="56"/>
    </row>
    <row r="108" spans="1:3" s="40" customFormat="1" ht="15" customHeight="1" x14ac:dyDescent="0.2">
      <c r="A108" s="76"/>
      <c r="C108" s="56"/>
    </row>
    <row r="109" spans="1:3" s="40" customFormat="1" ht="15" customHeight="1" x14ac:dyDescent="0.2">
      <c r="A109" s="76"/>
      <c r="C109" s="56"/>
    </row>
    <row r="110" spans="1:3" s="40" customFormat="1" ht="15" customHeight="1" x14ac:dyDescent="0.2">
      <c r="A110" s="76"/>
      <c r="C110" s="56"/>
    </row>
    <row r="111" spans="1:3" s="40" customFormat="1" ht="15" customHeight="1" x14ac:dyDescent="0.2">
      <c r="A111" s="76"/>
      <c r="C111" s="56"/>
    </row>
    <row r="112" spans="1:3" s="40" customFormat="1" ht="15" customHeight="1" x14ac:dyDescent="0.2">
      <c r="A112" s="76"/>
      <c r="C112" s="56"/>
    </row>
    <row r="113" spans="1:3" s="40" customFormat="1" ht="15" customHeight="1" x14ac:dyDescent="0.2">
      <c r="A113" s="76"/>
      <c r="C113" s="56"/>
    </row>
    <row r="114" spans="1:3" s="40" customFormat="1" ht="15" customHeight="1" x14ac:dyDescent="0.2">
      <c r="A114" s="76"/>
      <c r="C114" s="56"/>
    </row>
    <row r="115" spans="1:3" s="40" customFormat="1" ht="15" customHeight="1" x14ac:dyDescent="0.2">
      <c r="A115" s="76"/>
      <c r="C115" s="56"/>
    </row>
    <row r="116" spans="1:3" s="40" customFormat="1" ht="15" customHeight="1" x14ac:dyDescent="0.2">
      <c r="A116" s="76"/>
      <c r="C116" s="56"/>
    </row>
    <row r="117" spans="1:3" s="40" customFormat="1" ht="15" customHeight="1" x14ac:dyDescent="0.2">
      <c r="A117" s="76"/>
      <c r="C117" s="56"/>
    </row>
    <row r="118" spans="1:3" s="40" customFormat="1" ht="15" customHeight="1" x14ac:dyDescent="0.2">
      <c r="A118" s="76"/>
      <c r="C118" s="56"/>
    </row>
    <row r="119" spans="1:3" s="40" customFormat="1" ht="15" customHeight="1" x14ac:dyDescent="0.2">
      <c r="A119" s="76"/>
      <c r="C119" s="56"/>
    </row>
    <row r="120" spans="1:3" s="40" customFormat="1" ht="15" customHeight="1" x14ac:dyDescent="0.2">
      <c r="A120" s="76"/>
      <c r="C120" s="56"/>
    </row>
    <row r="121" spans="1:3" s="40" customFormat="1" ht="15" customHeight="1" x14ac:dyDescent="0.2">
      <c r="A121" s="76"/>
      <c r="C121" s="56"/>
    </row>
    <row r="122" spans="1:3" s="40" customFormat="1" ht="15" customHeight="1" x14ac:dyDescent="0.2">
      <c r="A122" s="76"/>
      <c r="C122" s="56"/>
    </row>
    <row r="123" spans="1:3" s="40" customFormat="1" ht="15" customHeight="1" x14ac:dyDescent="0.2">
      <c r="A123" s="76"/>
      <c r="C123" s="56"/>
    </row>
    <row r="124" spans="1:3" s="40" customFormat="1" ht="15" customHeight="1" x14ac:dyDescent="0.2">
      <c r="A124" s="76"/>
      <c r="C124" s="56"/>
    </row>
    <row r="125" spans="1:3" s="40" customFormat="1" ht="15" customHeight="1" x14ac:dyDescent="0.2">
      <c r="A125" s="76"/>
      <c r="C125" s="56"/>
    </row>
    <row r="126" spans="1:3" s="40" customFormat="1" ht="15" customHeight="1" x14ac:dyDescent="0.2">
      <c r="A126" s="76"/>
      <c r="C126" s="56"/>
    </row>
    <row r="127" spans="1:3" s="40" customFormat="1" ht="15" customHeight="1" x14ac:dyDescent="0.2">
      <c r="A127" s="76"/>
      <c r="C127" s="56"/>
    </row>
    <row r="128" spans="1:3" s="40" customFormat="1" ht="15" customHeight="1" x14ac:dyDescent="0.2">
      <c r="A128" s="76"/>
      <c r="C128" s="56"/>
    </row>
    <row r="129" spans="1:3" s="40" customFormat="1" ht="15" customHeight="1" x14ac:dyDescent="0.2">
      <c r="A129" s="76"/>
      <c r="C129" s="56"/>
    </row>
    <row r="130" spans="1:3" s="40" customFormat="1" ht="15" customHeight="1" x14ac:dyDescent="0.2">
      <c r="A130" s="76"/>
      <c r="C130" s="56"/>
    </row>
    <row r="131" spans="1:3" s="40" customFormat="1" ht="15" customHeight="1" x14ac:dyDescent="0.2">
      <c r="A131" s="76"/>
      <c r="C131" s="56"/>
    </row>
    <row r="132" spans="1:3" s="40" customFormat="1" ht="15" customHeight="1" x14ac:dyDescent="0.2">
      <c r="A132" s="76"/>
      <c r="C132" s="56"/>
    </row>
    <row r="133" spans="1:3" s="40" customFormat="1" ht="15" customHeight="1" x14ac:dyDescent="0.2">
      <c r="A133" s="76"/>
      <c r="C133" s="56"/>
    </row>
    <row r="134" spans="1:3" s="40" customFormat="1" ht="15" customHeight="1" x14ac:dyDescent="0.2">
      <c r="A134" s="76"/>
      <c r="C134" s="56"/>
    </row>
    <row r="135" spans="1:3" s="40" customFormat="1" ht="15" customHeight="1" x14ac:dyDescent="0.2">
      <c r="A135" s="76"/>
      <c r="C135" s="56"/>
    </row>
    <row r="136" spans="1:3" s="40" customFormat="1" ht="15" customHeight="1" x14ac:dyDescent="0.2">
      <c r="A136" s="76"/>
      <c r="C136" s="56"/>
    </row>
    <row r="137" spans="1:3" s="40" customFormat="1" ht="15" customHeight="1" x14ac:dyDescent="0.2">
      <c r="A137" s="76"/>
      <c r="C137" s="56"/>
    </row>
    <row r="138" spans="1:3" s="40" customFormat="1" ht="15" customHeight="1" x14ac:dyDescent="0.2">
      <c r="A138" s="76"/>
      <c r="C138" s="56"/>
    </row>
    <row r="139" spans="1:3" s="40" customFormat="1" ht="15" customHeight="1" x14ac:dyDescent="0.2">
      <c r="A139" s="76"/>
      <c r="C139" s="56"/>
    </row>
    <row r="140" spans="1:3" s="40" customFormat="1" ht="15" customHeight="1" x14ac:dyDescent="0.2">
      <c r="A140" s="76"/>
      <c r="C140" s="56"/>
    </row>
    <row r="141" spans="1:3" s="40" customFormat="1" ht="15" customHeight="1" x14ac:dyDescent="0.2">
      <c r="A141" s="76"/>
      <c r="C141" s="56"/>
    </row>
    <row r="142" spans="1:3" s="40" customFormat="1" ht="15" customHeight="1" x14ac:dyDescent="0.2">
      <c r="A142" s="76"/>
      <c r="C142" s="56"/>
    </row>
    <row r="143" spans="1:3" s="40" customFormat="1" ht="15" customHeight="1" x14ac:dyDescent="0.2">
      <c r="A143" s="76"/>
      <c r="C143" s="56"/>
    </row>
    <row r="144" spans="1:3" s="40" customFormat="1" ht="15" customHeight="1" x14ac:dyDescent="0.2">
      <c r="A144" s="76"/>
      <c r="C144" s="56"/>
    </row>
    <row r="145" spans="1:3" s="40" customFormat="1" ht="15" customHeight="1" x14ac:dyDescent="0.2">
      <c r="A145" s="76"/>
      <c r="C145" s="56"/>
    </row>
    <row r="146" spans="1:3" s="40" customFormat="1" ht="15" customHeight="1" x14ac:dyDescent="0.2">
      <c r="A146" s="76"/>
      <c r="C146" s="56"/>
    </row>
    <row r="147" spans="1:3" s="40" customFormat="1" ht="15" customHeight="1" x14ac:dyDescent="0.2">
      <c r="A147" s="76"/>
      <c r="C147" s="56"/>
    </row>
    <row r="148" spans="1:3" s="40" customFormat="1" ht="15" customHeight="1" x14ac:dyDescent="0.2">
      <c r="A148" s="76"/>
      <c r="C148" s="56"/>
    </row>
    <row r="149" spans="1:3" s="40" customFormat="1" ht="15" customHeight="1" x14ac:dyDescent="0.2">
      <c r="A149" s="76"/>
      <c r="C149" s="56"/>
    </row>
    <row r="150" spans="1:3" s="40" customFormat="1" ht="15" customHeight="1" x14ac:dyDescent="0.2">
      <c r="A150" s="76"/>
      <c r="C150" s="56"/>
    </row>
    <row r="151" spans="1:3" s="40" customFormat="1" ht="15" customHeight="1" x14ac:dyDescent="0.2">
      <c r="A151" s="76"/>
      <c r="C151" s="56"/>
    </row>
    <row r="152" spans="1:3" s="40" customFormat="1" ht="15" customHeight="1" x14ac:dyDescent="0.2">
      <c r="A152" s="76"/>
      <c r="C152" s="56"/>
    </row>
    <row r="153" spans="1:3" s="40" customFormat="1" ht="15" customHeight="1" x14ac:dyDescent="0.2">
      <c r="A153" s="76"/>
      <c r="C153" s="56"/>
    </row>
    <row r="154" spans="1:3" s="40" customFormat="1" ht="15" customHeight="1" x14ac:dyDescent="0.2">
      <c r="A154" s="76"/>
      <c r="C154" s="56"/>
    </row>
    <row r="155" spans="1:3" s="40" customFormat="1" ht="15" customHeight="1" x14ac:dyDescent="0.2">
      <c r="A155" s="76"/>
      <c r="C155" s="56"/>
    </row>
    <row r="156" spans="1:3" s="40" customFormat="1" ht="15" customHeight="1" x14ac:dyDescent="0.2">
      <c r="A156" s="76"/>
      <c r="C156" s="56"/>
    </row>
    <row r="157" spans="1:3" s="40" customFormat="1" ht="15" customHeight="1" x14ac:dyDescent="0.2">
      <c r="A157" s="76"/>
      <c r="C157" s="56"/>
    </row>
    <row r="158" spans="1:3" s="40" customFormat="1" ht="15" customHeight="1" x14ac:dyDescent="0.2">
      <c r="A158" s="76"/>
      <c r="C158" s="56"/>
    </row>
    <row r="159" spans="1:3" s="40" customFormat="1" ht="15" customHeight="1" x14ac:dyDescent="0.2">
      <c r="A159" s="76"/>
      <c r="C159" s="56"/>
    </row>
    <row r="160" spans="1:3" s="40" customFormat="1" ht="15" customHeight="1" x14ac:dyDescent="0.2">
      <c r="A160" s="76"/>
      <c r="C160" s="56"/>
    </row>
    <row r="161" spans="1:3" s="40" customFormat="1" ht="15" customHeight="1" x14ac:dyDescent="0.2">
      <c r="A161" s="76"/>
      <c r="C161" s="56"/>
    </row>
    <row r="162" spans="1:3" s="40" customFormat="1" ht="15" customHeight="1" x14ac:dyDescent="0.2">
      <c r="A162" s="76"/>
      <c r="C162" s="56"/>
    </row>
    <row r="163" spans="1:3" s="40" customFormat="1" ht="15" customHeight="1" x14ac:dyDescent="0.2">
      <c r="A163" s="76"/>
      <c r="C163" s="56"/>
    </row>
    <row r="164" spans="1:3" s="40" customFormat="1" ht="15" customHeight="1" x14ac:dyDescent="0.2">
      <c r="A164" s="76"/>
      <c r="C164" s="56"/>
    </row>
    <row r="165" spans="1:3" s="40" customFormat="1" ht="15" customHeight="1" x14ac:dyDescent="0.2">
      <c r="A165" s="76"/>
      <c r="C165" s="56"/>
    </row>
    <row r="166" spans="1:3" s="40" customFormat="1" ht="15" customHeight="1" x14ac:dyDescent="0.2">
      <c r="A166" s="76"/>
      <c r="C166" s="56"/>
    </row>
    <row r="167" spans="1:3" s="40" customFormat="1" ht="15" customHeight="1" x14ac:dyDescent="0.2">
      <c r="A167" s="76"/>
      <c r="C167" s="56"/>
    </row>
    <row r="168" spans="1:3" s="40" customFormat="1" ht="15" customHeight="1" x14ac:dyDescent="0.2">
      <c r="A168" s="76"/>
      <c r="C168" s="56"/>
    </row>
    <row r="169" spans="1:3" s="40" customFormat="1" ht="15" customHeight="1" x14ac:dyDescent="0.2">
      <c r="A169" s="76"/>
      <c r="C169" s="56"/>
    </row>
    <row r="170" spans="1:3" s="40" customFormat="1" ht="15" customHeight="1" x14ac:dyDescent="0.2">
      <c r="A170" s="76"/>
      <c r="C170" s="56"/>
    </row>
    <row r="171" spans="1:3" s="40" customFormat="1" ht="15" customHeight="1" x14ac:dyDescent="0.2">
      <c r="A171" s="76"/>
      <c r="C171" s="56"/>
    </row>
    <row r="172" spans="1:3" s="40" customFormat="1" ht="15" customHeight="1" x14ac:dyDescent="0.2">
      <c r="A172" s="76"/>
      <c r="C172" s="56"/>
    </row>
    <row r="173" spans="1:3" s="40" customFormat="1" ht="15" customHeight="1" x14ac:dyDescent="0.2">
      <c r="A173" s="76"/>
      <c r="C173" s="56"/>
    </row>
    <row r="174" spans="1:3" s="40" customFormat="1" ht="15" customHeight="1" x14ac:dyDescent="0.2">
      <c r="A174" s="76"/>
      <c r="C174" s="56"/>
    </row>
    <row r="175" spans="1:3" s="40" customFormat="1" ht="15" customHeight="1" x14ac:dyDescent="0.2">
      <c r="A175" s="76"/>
      <c r="C175" s="56"/>
    </row>
    <row r="176" spans="1:3" s="40" customFormat="1" ht="15" customHeight="1" x14ac:dyDescent="0.2">
      <c r="A176" s="76"/>
      <c r="C176" s="56"/>
    </row>
    <row r="177" spans="1:3" s="40" customFormat="1" ht="15" customHeight="1" x14ac:dyDescent="0.2">
      <c r="A177" s="76"/>
      <c r="C177" s="56"/>
    </row>
    <row r="178" spans="1:3" s="40" customFormat="1" ht="15" customHeight="1" x14ac:dyDescent="0.2">
      <c r="A178" s="76"/>
      <c r="C178" s="56"/>
    </row>
    <row r="179" spans="1:3" s="40" customFormat="1" ht="15" customHeight="1" x14ac:dyDescent="0.2">
      <c r="A179" s="76"/>
      <c r="C179" s="56"/>
    </row>
    <row r="180" spans="1:3" s="40" customFormat="1" ht="15" customHeight="1" x14ac:dyDescent="0.2">
      <c r="A180" s="76"/>
      <c r="C180" s="56"/>
    </row>
    <row r="181" spans="1:3" s="40" customFormat="1" ht="15" customHeight="1" x14ac:dyDescent="0.2">
      <c r="A181" s="76"/>
      <c r="C181" s="56"/>
    </row>
    <row r="182" spans="1:3" s="40" customFormat="1" ht="15" customHeight="1" x14ac:dyDescent="0.2">
      <c r="A182" s="76"/>
      <c r="C182" s="56"/>
    </row>
    <row r="183" spans="1:3" s="40" customFormat="1" ht="15" customHeight="1" x14ac:dyDescent="0.2">
      <c r="A183" s="76"/>
      <c r="C183" s="56"/>
    </row>
    <row r="184" spans="1:3" s="40" customFormat="1" ht="15" customHeight="1" x14ac:dyDescent="0.2">
      <c r="A184" s="76"/>
      <c r="C184" s="56"/>
    </row>
    <row r="185" spans="1:3" s="40" customFormat="1" ht="15" customHeight="1" x14ac:dyDescent="0.2">
      <c r="A185" s="76"/>
      <c r="C185" s="56"/>
    </row>
    <row r="186" spans="1:3" s="40" customFormat="1" ht="15" customHeight="1" x14ac:dyDescent="0.2">
      <c r="A186" s="76"/>
      <c r="C186" s="56"/>
    </row>
    <row r="187" spans="1:3" s="40" customFormat="1" ht="15" customHeight="1" x14ac:dyDescent="0.2">
      <c r="A187" s="76"/>
      <c r="C187" s="56"/>
    </row>
    <row r="188" spans="1:3" s="40" customFormat="1" ht="15" customHeight="1" x14ac:dyDescent="0.2">
      <c r="A188" s="76"/>
      <c r="C188" s="56"/>
    </row>
    <row r="189" spans="1:3" s="40" customFormat="1" ht="15" customHeight="1" x14ac:dyDescent="0.2">
      <c r="A189" s="76"/>
      <c r="C189" s="56"/>
    </row>
    <row r="190" spans="1:3" s="40" customFormat="1" ht="15" customHeight="1" x14ac:dyDescent="0.2">
      <c r="A190" s="76"/>
      <c r="C190" s="56"/>
    </row>
    <row r="191" spans="1:3" s="40" customFormat="1" ht="15" customHeight="1" x14ac:dyDescent="0.2">
      <c r="A191" s="76"/>
      <c r="C191" s="56"/>
    </row>
    <row r="192" spans="1:3" s="40" customFormat="1" ht="15" customHeight="1" x14ac:dyDescent="0.2">
      <c r="A192" s="76"/>
      <c r="C192" s="56"/>
    </row>
    <row r="193" spans="1:3" s="40" customFormat="1" ht="15" customHeight="1" x14ac:dyDescent="0.2">
      <c r="A193" s="76"/>
      <c r="C193" s="56"/>
    </row>
    <row r="194" spans="1:3" s="40" customFormat="1" ht="15" customHeight="1" x14ac:dyDescent="0.2">
      <c r="A194" s="76"/>
      <c r="C194" s="56"/>
    </row>
    <row r="195" spans="1:3" s="40" customFormat="1" ht="15" customHeight="1" x14ac:dyDescent="0.2">
      <c r="A195" s="76"/>
      <c r="C195" s="56"/>
    </row>
    <row r="196" spans="1:3" s="40" customFormat="1" ht="15" customHeight="1" x14ac:dyDescent="0.2">
      <c r="A196" s="76"/>
      <c r="C196" s="56"/>
    </row>
    <row r="197" spans="1:3" s="40" customFormat="1" ht="15" customHeight="1" x14ac:dyDescent="0.2">
      <c r="A197" s="76"/>
      <c r="C197" s="56"/>
    </row>
    <row r="198" spans="1:3" s="40" customFormat="1" ht="15" customHeight="1" x14ac:dyDescent="0.2">
      <c r="A198" s="76"/>
      <c r="C198" s="56"/>
    </row>
    <row r="199" spans="1:3" s="40" customFormat="1" ht="15" customHeight="1" x14ac:dyDescent="0.2">
      <c r="A199" s="76"/>
      <c r="C199" s="56"/>
    </row>
    <row r="200" spans="1:3" s="40" customFormat="1" ht="15" customHeight="1" x14ac:dyDescent="0.2">
      <c r="A200" s="76"/>
      <c r="C200" s="56"/>
    </row>
    <row r="201" spans="1:3" s="40" customFormat="1" ht="15" customHeight="1" x14ac:dyDescent="0.2">
      <c r="A201" s="76"/>
      <c r="C201" s="56"/>
    </row>
    <row r="202" spans="1:3" s="40" customFormat="1" ht="15" customHeight="1" x14ac:dyDescent="0.2">
      <c r="A202" s="76"/>
      <c r="C202" s="56"/>
    </row>
    <row r="203" spans="1:3" s="40" customFormat="1" ht="15" customHeight="1" x14ac:dyDescent="0.2">
      <c r="A203" s="76"/>
      <c r="C203" s="56"/>
    </row>
    <row r="204" spans="1:3" s="40" customFormat="1" ht="15" customHeight="1" x14ac:dyDescent="0.2">
      <c r="A204" s="76"/>
      <c r="C204" s="56"/>
    </row>
    <row r="205" spans="1:3" s="40" customFormat="1" ht="15" customHeight="1" x14ac:dyDescent="0.2">
      <c r="A205" s="76"/>
      <c r="C205" s="56"/>
    </row>
    <row r="206" spans="1:3" s="40" customFormat="1" ht="15" customHeight="1" x14ac:dyDescent="0.2">
      <c r="A206" s="76"/>
      <c r="C206" s="56"/>
    </row>
    <row r="207" spans="1:3" s="40" customFormat="1" ht="15" customHeight="1" x14ac:dyDescent="0.2">
      <c r="A207" s="76"/>
      <c r="C207" s="56"/>
    </row>
    <row r="208" spans="1:3" s="40" customFormat="1" ht="15" customHeight="1" x14ac:dyDescent="0.2">
      <c r="A208" s="76"/>
      <c r="C208" s="56"/>
    </row>
    <row r="209" spans="1:3" s="40" customFormat="1" ht="15" customHeight="1" x14ac:dyDescent="0.2">
      <c r="A209" s="76"/>
      <c r="C209" s="56"/>
    </row>
    <row r="210" spans="1:3" s="40" customFormat="1" ht="15" customHeight="1" x14ac:dyDescent="0.2">
      <c r="A210" s="76"/>
      <c r="C210" s="56"/>
    </row>
    <row r="211" spans="1:3" s="40" customFormat="1" ht="15" customHeight="1" x14ac:dyDescent="0.2">
      <c r="A211" s="76"/>
      <c r="C211" s="56"/>
    </row>
    <row r="212" spans="1:3" s="40" customFormat="1" ht="15" customHeight="1" x14ac:dyDescent="0.2">
      <c r="A212" s="76"/>
      <c r="C212" s="56"/>
    </row>
    <row r="213" spans="1:3" s="40" customFormat="1" ht="15" customHeight="1" x14ac:dyDescent="0.2">
      <c r="A213" s="76"/>
      <c r="C213" s="56"/>
    </row>
    <row r="214" spans="1:3" s="40" customFormat="1" ht="15" customHeight="1" x14ac:dyDescent="0.2">
      <c r="A214" s="76"/>
      <c r="C214" s="56"/>
    </row>
    <row r="215" spans="1:3" s="40" customFormat="1" ht="15" customHeight="1" x14ac:dyDescent="0.2">
      <c r="A215" s="76"/>
      <c r="C215" s="56"/>
    </row>
    <row r="216" spans="1:3" s="40" customFormat="1" ht="15" customHeight="1" x14ac:dyDescent="0.2">
      <c r="A216" s="76"/>
      <c r="C216" s="56"/>
    </row>
    <row r="217" spans="1:3" s="40" customFormat="1" ht="15" customHeight="1" x14ac:dyDescent="0.2">
      <c r="A217" s="76"/>
      <c r="C217" s="56"/>
    </row>
    <row r="218" spans="1:3" s="40" customFormat="1" ht="15" customHeight="1" x14ac:dyDescent="0.2">
      <c r="A218" s="76"/>
      <c r="C218" s="56"/>
    </row>
    <row r="219" spans="1:3" s="40" customFormat="1" ht="15" customHeight="1" x14ac:dyDescent="0.2">
      <c r="A219" s="76"/>
      <c r="C219" s="56"/>
    </row>
    <row r="220" spans="1:3" s="40" customFormat="1" ht="15" customHeight="1" x14ac:dyDescent="0.2">
      <c r="A220" s="76"/>
      <c r="C220" s="56"/>
    </row>
    <row r="221" spans="1:3" s="40" customFormat="1" ht="15" customHeight="1" x14ac:dyDescent="0.2">
      <c r="A221" s="76"/>
      <c r="C221" s="56"/>
    </row>
    <row r="222" spans="1:3" s="40" customFormat="1" ht="15" customHeight="1" x14ac:dyDescent="0.2">
      <c r="A222" s="76"/>
      <c r="C222" s="56"/>
    </row>
    <row r="223" spans="1:3" s="40" customFormat="1" ht="15" customHeight="1" x14ac:dyDescent="0.2">
      <c r="A223" s="76"/>
      <c r="C223" s="56"/>
    </row>
    <row r="224" spans="1:3" s="40" customFormat="1" ht="15" customHeight="1" x14ac:dyDescent="0.2">
      <c r="A224" s="76"/>
      <c r="C224" s="56"/>
    </row>
    <row r="225" spans="1:3" s="40" customFormat="1" ht="15" customHeight="1" x14ac:dyDescent="0.2">
      <c r="A225" s="76"/>
      <c r="C225" s="56"/>
    </row>
    <row r="226" spans="1:3" s="40" customFormat="1" ht="15" customHeight="1" x14ac:dyDescent="0.2">
      <c r="A226" s="76"/>
      <c r="C226" s="56"/>
    </row>
    <row r="227" spans="1:3" s="40" customFormat="1" ht="15" customHeight="1" x14ac:dyDescent="0.2">
      <c r="A227" s="76"/>
      <c r="C227" s="56"/>
    </row>
    <row r="228" spans="1:3" s="40" customFormat="1" ht="15" customHeight="1" x14ac:dyDescent="0.2">
      <c r="A228" s="76"/>
      <c r="C228" s="56"/>
    </row>
    <row r="229" spans="1:3" s="40" customFormat="1" ht="15" customHeight="1" x14ac:dyDescent="0.2">
      <c r="A229" s="76"/>
      <c r="C229" s="56"/>
    </row>
    <row r="230" spans="1:3" s="40" customFormat="1" ht="15" customHeight="1" x14ac:dyDescent="0.2">
      <c r="A230" s="76"/>
      <c r="C230" s="56"/>
    </row>
    <row r="231" spans="1:3" s="40" customFormat="1" ht="15" customHeight="1" x14ac:dyDescent="0.2">
      <c r="A231" s="76"/>
      <c r="C231" s="56"/>
    </row>
    <row r="232" spans="1:3" s="40" customFormat="1" ht="15" customHeight="1" x14ac:dyDescent="0.2">
      <c r="A232" s="76"/>
      <c r="C232" s="56"/>
    </row>
    <row r="233" spans="1:3" s="40" customFormat="1" ht="15" customHeight="1" x14ac:dyDescent="0.2">
      <c r="A233" s="76"/>
      <c r="C233" s="56"/>
    </row>
    <row r="234" spans="1:3" s="40" customFormat="1" ht="15" customHeight="1" x14ac:dyDescent="0.2">
      <c r="A234" s="76"/>
      <c r="C234" s="56"/>
    </row>
    <row r="235" spans="1:3" s="40" customFormat="1" ht="15" customHeight="1" x14ac:dyDescent="0.2">
      <c r="A235" s="76"/>
      <c r="C235" s="56"/>
    </row>
    <row r="236" spans="1:3" s="40" customFormat="1" ht="15" customHeight="1" x14ac:dyDescent="0.2">
      <c r="A236" s="76"/>
      <c r="C236" s="56"/>
    </row>
    <row r="237" spans="1:3" s="40" customFormat="1" ht="15" customHeight="1" x14ac:dyDescent="0.2">
      <c r="A237" s="76"/>
      <c r="C237" s="56"/>
    </row>
    <row r="238" spans="1:3" s="40" customFormat="1" ht="15" customHeight="1" x14ac:dyDescent="0.2">
      <c r="A238" s="76"/>
      <c r="C238" s="56"/>
    </row>
    <row r="239" spans="1:3" s="40" customFormat="1" ht="15" customHeight="1" x14ac:dyDescent="0.2">
      <c r="A239" s="76"/>
      <c r="C239" s="56"/>
    </row>
    <row r="240" spans="1:3" s="40" customFormat="1" ht="15" customHeight="1" x14ac:dyDescent="0.2">
      <c r="A240" s="76"/>
      <c r="C240" s="56"/>
    </row>
    <row r="241" spans="1:3" s="40" customFormat="1" ht="15" customHeight="1" x14ac:dyDescent="0.2">
      <c r="A241" s="76"/>
      <c r="C241" s="56"/>
    </row>
    <row r="242" spans="1:3" s="40" customFormat="1" ht="15" customHeight="1" x14ac:dyDescent="0.2">
      <c r="A242" s="76"/>
      <c r="C242" s="56"/>
    </row>
    <row r="243" spans="1:3" s="40" customFormat="1" ht="15" customHeight="1" x14ac:dyDescent="0.2">
      <c r="A243" s="76"/>
      <c r="C243" s="56"/>
    </row>
    <row r="244" spans="1:3" s="40" customFormat="1" ht="15" customHeight="1" x14ac:dyDescent="0.2">
      <c r="A244" s="76"/>
      <c r="C244" s="56"/>
    </row>
    <row r="245" spans="1:3" s="40" customFormat="1" ht="15" customHeight="1" x14ac:dyDescent="0.2">
      <c r="A245" s="76"/>
      <c r="C245" s="56"/>
    </row>
    <row r="246" spans="1:3" s="40" customFormat="1" ht="15" customHeight="1" x14ac:dyDescent="0.2">
      <c r="A246" s="76"/>
      <c r="C246" s="56"/>
    </row>
    <row r="247" spans="1:3" s="40" customFormat="1" ht="15" customHeight="1" x14ac:dyDescent="0.2">
      <c r="A247" s="76"/>
      <c r="C247" s="56"/>
    </row>
    <row r="248" spans="1:3" s="40" customFormat="1" ht="15" customHeight="1" x14ac:dyDescent="0.2">
      <c r="A248" s="76"/>
      <c r="C248" s="56"/>
    </row>
    <row r="249" spans="1:3" s="40" customFormat="1" ht="15" customHeight="1" x14ac:dyDescent="0.2">
      <c r="A249" s="76"/>
      <c r="C249" s="56"/>
    </row>
    <row r="250" spans="1:3" s="40" customFormat="1" ht="15" customHeight="1" x14ac:dyDescent="0.2">
      <c r="A250" s="76"/>
      <c r="C250" s="56"/>
    </row>
  </sheetData>
  <sheetProtection algorithmName="SHA-512" hashValue="n0oosaYLvoNz5yJZDTdf8N/K+iTsIYBbjmPeHCOssTUHpa08n73o/YGq0DEaL3llapaJ5jnnGWNK4DSvOMazqQ==" saltValue="54LSKdddTCEHEfddSgha2Q==" spinCount="100000" sheet="1" selectLockedCells="1"/>
  <dataConsolidate/>
  <mergeCells count="3">
    <mergeCell ref="A43:B43"/>
    <mergeCell ref="A44:B44"/>
    <mergeCell ref="A48:B48"/>
  </mergeCells>
  <printOptions horizontalCentered="1"/>
  <pageMargins left="0.23622047244094491" right="0.23622047244094491" top="0.74803149606299213" bottom="0.74803149606299213" header="0.31496062992125984" footer="0.31496062992125984"/>
  <pageSetup paperSize="9" scale="84" fitToHeight="2"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rowBreaks count="1" manualBreakCount="1">
    <brk id="18" max="1" man="1"/>
  </rowBreaks>
  <ignoredErrors>
    <ignoredError sqref="B23:B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pageSetUpPr fitToPage="1"/>
  </sheetPr>
  <dimension ref="A1:AZ346"/>
  <sheetViews>
    <sheetView showGridLines="0" workbookViewId="0">
      <pane ySplit="2" topLeftCell="A48" activePane="bottomLeft" state="frozen"/>
      <selection activeCell="K11" sqref="K11"/>
      <selection pane="bottomLeft" activeCell="K11" sqref="K11"/>
    </sheetView>
  </sheetViews>
  <sheetFormatPr defaultColWidth="9.140625" defaultRowHeight="13.5" x14ac:dyDescent="0.2"/>
  <cols>
    <col min="1" max="1" width="55.5703125" style="20" customWidth="1"/>
    <col min="2" max="2" width="16.140625" style="20" bestFit="1" customWidth="1"/>
    <col min="3" max="3" width="44.28515625" style="20" bestFit="1" customWidth="1"/>
    <col min="4" max="4" width="21.5703125" style="20" bestFit="1" customWidth="1"/>
    <col min="5" max="52" width="255.7109375" style="38" customWidth="1"/>
    <col min="53" max="16384" width="9.140625" style="20"/>
  </cols>
  <sheetData>
    <row r="1" spans="1:52" ht="15" x14ac:dyDescent="0.2">
      <c r="A1" s="213" t="s">
        <v>159</v>
      </c>
      <c r="B1" s="214"/>
      <c r="C1" s="214"/>
      <c r="D1" s="215"/>
    </row>
    <row r="2" spans="1:52" s="18" customFormat="1" ht="18" customHeight="1" x14ac:dyDescent="0.2">
      <c r="A2" s="19" t="s">
        <v>54</v>
      </c>
      <c r="B2" s="20"/>
      <c r="C2" s="20"/>
      <c r="D2" s="2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row>
    <row r="3" spans="1:52" x14ac:dyDescent="0.2">
      <c r="A3" s="210" t="str">
        <f>'1.1 Bestelwagen Klein'!B1</f>
        <v>Onderdeel 1.1 Gesloten bestelauto Klein</v>
      </c>
      <c r="B3" s="210"/>
    </row>
    <row r="4" spans="1:52" x14ac:dyDescent="0.2">
      <c r="A4" s="22" t="s">
        <v>5</v>
      </c>
      <c r="B4" s="22" t="s">
        <v>6</v>
      </c>
      <c r="C4" s="22" t="s">
        <v>7</v>
      </c>
      <c r="D4" s="23" t="s">
        <v>88</v>
      </c>
    </row>
    <row r="5" spans="1:52" x14ac:dyDescent="0.2">
      <c r="A5" s="21" t="str">
        <f>'1.1 Bestelwagen Klein'!B4</f>
        <v>Renault</v>
      </c>
      <c r="B5" s="21" t="str">
        <f>'1.1 Bestelwagen Klein'!B5</f>
        <v xml:space="preserve">Kangoo </v>
      </c>
      <c r="C5" s="21" t="str">
        <f>'1.1 Bestelwagen Klein'!B6</f>
        <v>L1, 44 kWh Extra</v>
      </c>
      <c r="D5" s="24">
        <f>'1.1 Bestelwagen Klein'!B52</f>
        <v>12.666666666666666</v>
      </c>
    </row>
    <row r="6" spans="1:52" x14ac:dyDescent="0.2">
      <c r="A6" s="21" t="str">
        <f>'1.1 Bestelwagen Klein'!C4</f>
        <v>Peugeot</v>
      </c>
      <c r="B6" s="21" t="str">
        <f>'1.1 Bestelwagen Klein'!C5</f>
        <v>E-Partner</v>
      </c>
      <c r="C6" s="21" t="str">
        <f>'1.1 Bestelwagen Klein'!C6</f>
        <v>L1 50 kWh / 136 pk</v>
      </c>
      <c r="D6" s="24">
        <f>'1.1 Bestelwagen Klein'!C52</f>
        <v>12</v>
      </c>
    </row>
    <row r="7" spans="1:52" x14ac:dyDescent="0.2">
      <c r="C7" s="25"/>
      <c r="D7" s="26">
        <f>AVERAGE(D5:D6)</f>
        <v>12.333333333333332</v>
      </c>
    </row>
    <row r="9" spans="1:52" x14ac:dyDescent="0.2">
      <c r="A9" s="216" t="str">
        <f>'1.2 Bestelwagen Middel'!B1</f>
        <v>Onderdeel 1.2 Gesloten bestelauto Middel</v>
      </c>
      <c r="B9" s="217"/>
    </row>
    <row r="10" spans="1:52" x14ac:dyDescent="0.2">
      <c r="A10" s="22" t="s">
        <v>5</v>
      </c>
      <c r="B10" s="22" t="s">
        <v>6</v>
      </c>
      <c r="C10" s="22" t="s">
        <v>7</v>
      </c>
      <c r="D10" s="23" t="s">
        <v>88</v>
      </c>
    </row>
    <row r="11" spans="1:52" x14ac:dyDescent="0.2">
      <c r="A11" s="21" t="str">
        <f>'1.2 Bestelwagen Middel'!B4</f>
        <v>Peugeot</v>
      </c>
      <c r="B11" s="21" t="str">
        <f>'1.2 Bestelwagen Middel'!B5</f>
        <v>E-Expert</v>
      </c>
      <c r="C11" s="24" t="str">
        <f>'1.2 Bestelwagen Middel'!B6</f>
        <v>L2 75 kWh</v>
      </c>
      <c r="D11" s="24">
        <f>'1.2 Bestelwagen Middel'!B53</f>
        <v>14.666666666666666</v>
      </c>
    </row>
    <row r="12" spans="1:52" x14ac:dyDescent="0.2">
      <c r="A12" s="21" t="str">
        <f>'1.2 Bestelwagen Middel'!C4</f>
        <v>Ford</v>
      </c>
      <c r="B12" s="21" t="str">
        <f>'1.2 Bestelwagen Middel'!C5</f>
        <v>E-Transit Custom</v>
      </c>
      <c r="C12" s="24" t="str">
        <f>'1.2 Bestelwagen Middel'!C6</f>
        <v>L1H1 320 Trend 65 kWh 100 kW/136 pk</v>
      </c>
      <c r="D12" s="24">
        <f>'1.2 Bestelwagen Middel'!C53</f>
        <v>15.333333333333334</v>
      </c>
    </row>
    <row r="13" spans="1:52" x14ac:dyDescent="0.2">
      <c r="C13" s="25"/>
      <c r="D13" s="26">
        <f>AVERAGE(D11:D12)</f>
        <v>15</v>
      </c>
    </row>
    <row r="15" spans="1:52" x14ac:dyDescent="0.2">
      <c r="A15" s="210" t="str">
        <f>'1.3 Bakwagen met gaasrekken'!B1</f>
        <v>Onderdeel 1.3 Bakwagen met gaasrekken</v>
      </c>
      <c r="B15" s="210"/>
    </row>
    <row r="16" spans="1:52" x14ac:dyDescent="0.2">
      <c r="A16" s="22" t="s">
        <v>5</v>
      </c>
      <c r="B16" s="22" t="s">
        <v>6</v>
      </c>
      <c r="C16" s="22" t="s">
        <v>7</v>
      </c>
      <c r="D16" s="23" t="s">
        <v>88</v>
      </c>
    </row>
    <row r="17" spans="1:4" x14ac:dyDescent="0.2">
      <c r="A17" s="24" t="str">
        <f>'1.3 Bakwagen met gaasrekken'!B4</f>
        <v>Mercedes-Benz</v>
      </c>
      <c r="B17" s="24" t="str">
        <f>'1.3 Bakwagen met gaasrekken'!B5</f>
        <v>Sprinter</v>
      </c>
      <c r="C17" s="21" t="str">
        <f>'1.3 Bakwagen met gaasrekken'!B6</f>
        <v>L2 RWD 419 CDI 140 kW. Enkele cabine</v>
      </c>
      <c r="D17" s="24">
        <f>'1.3 Bakwagen met gaasrekken'!B52</f>
        <v>77.333333333333329</v>
      </c>
    </row>
    <row r="18" spans="1:4" x14ac:dyDescent="0.2">
      <c r="A18" s="24" t="str">
        <f>'1.3 Bakwagen met gaasrekken'!C4</f>
        <v>Ford</v>
      </c>
      <c r="B18" s="24" t="str">
        <f>'1.3 Bakwagen met gaasrekken'!C5</f>
        <v>Transit</v>
      </c>
      <c r="C18" s="21" t="str">
        <f>'1.3 Bakwagen met gaasrekken'!C6</f>
        <v>L3H1 RWD 2.0 165 pk. Enkele cabine</v>
      </c>
      <c r="D18" s="24">
        <f>'1.3 Bakwagen met gaasrekken'!C52</f>
        <v>77.333333333333329</v>
      </c>
    </row>
    <row r="19" spans="1:4" x14ac:dyDescent="0.2">
      <c r="C19" s="25"/>
      <c r="D19" s="26">
        <f>AVERAGE(D17:D18)</f>
        <v>77.333333333333329</v>
      </c>
    </row>
    <row r="20" spans="1:4" x14ac:dyDescent="0.2">
      <c r="C20" s="25"/>
      <c r="D20" s="27"/>
    </row>
    <row r="21" spans="1:4" x14ac:dyDescent="0.2">
      <c r="A21" s="210" t="str">
        <f>'1.4 Bakwagen met laadklep'!B1</f>
        <v>Onderdeel 1.4 Bakwagen met hydraulische laadklep</v>
      </c>
      <c r="B21" s="210"/>
    </row>
    <row r="22" spans="1:4" x14ac:dyDescent="0.2">
      <c r="A22" s="22" t="s">
        <v>5</v>
      </c>
      <c r="B22" s="22" t="s">
        <v>6</v>
      </c>
      <c r="C22" s="22" t="s">
        <v>7</v>
      </c>
      <c r="D22" s="23" t="s">
        <v>88</v>
      </c>
    </row>
    <row r="23" spans="1:4" x14ac:dyDescent="0.2">
      <c r="A23" s="21" t="str">
        <f>'1.4 Bakwagen met laadklep'!B4</f>
        <v>Mercedes-Benz</v>
      </c>
      <c r="B23" s="21" t="str">
        <f>'1.4 Bakwagen met laadklep'!B5</f>
        <v>Sprinter</v>
      </c>
      <c r="C23" s="134" t="str">
        <f>'1.4 Bakwagen met laadklep'!B6</f>
        <v>L3 RWD 419 CDI 140 kW. Enkele cabine</v>
      </c>
      <c r="D23" s="24">
        <f>'1.4 Bakwagen met laadklep'!B52</f>
        <v>81</v>
      </c>
    </row>
    <row r="24" spans="1:4" x14ac:dyDescent="0.2">
      <c r="A24" s="21" t="str">
        <f>'1.4 Bakwagen met laadklep'!C4</f>
        <v>Ford</v>
      </c>
      <c r="B24" s="21" t="str">
        <f>'1.4 Bakwagen met laadklep'!C5</f>
        <v>Transit</v>
      </c>
      <c r="C24" s="134" t="str">
        <f>'1.4 Bakwagen met laadklep'!C6</f>
        <v>L4H1 RWD 2.0 165 pk. Enkele cabine</v>
      </c>
      <c r="D24" s="24">
        <f>'1.4 Bakwagen met laadklep'!C52</f>
        <v>81</v>
      </c>
    </row>
    <row r="25" spans="1:4" x14ac:dyDescent="0.2">
      <c r="C25" s="25"/>
      <c r="D25" s="26">
        <f>AVERAGE(D23:D24)</f>
        <v>81</v>
      </c>
    </row>
    <row r="26" spans="1:4" x14ac:dyDescent="0.2">
      <c r="C26" s="25"/>
      <c r="D26" s="27"/>
    </row>
    <row r="27" spans="1:4" x14ac:dyDescent="0.2">
      <c r="A27" s="210" t="str">
        <f>'2.1 Achterlader'!B1</f>
        <v>Onderdeel 2.1 Achterlader</v>
      </c>
      <c r="B27" s="210"/>
    </row>
    <row r="28" spans="1:4" x14ac:dyDescent="0.2">
      <c r="A28" s="22" t="s">
        <v>5</v>
      </c>
      <c r="B28" s="22" t="s">
        <v>6</v>
      </c>
      <c r="C28" s="22" t="s">
        <v>7</v>
      </c>
      <c r="D28" s="23" t="s">
        <v>88</v>
      </c>
    </row>
    <row r="29" spans="1:4" x14ac:dyDescent="0.2">
      <c r="A29" s="24" t="str">
        <f>'2.1 Achterlader'!B4</f>
        <v>DAF</v>
      </c>
      <c r="B29" s="24" t="str">
        <f>'2.1 Achterlader'!B5</f>
        <v>XD</v>
      </c>
      <c r="C29" s="24" t="str">
        <f>'2.1 Achterlader'!B6</f>
        <v xml:space="preserve"> FAG 6x2 Euro 6 300 pk</v>
      </c>
      <c r="D29" s="24">
        <f>'2.1 Achterlader'!B45</f>
        <v>0</v>
      </c>
    </row>
    <row r="30" spans="1:4" x14ac:dyDescent="0.2">
      <c r="A30" s="24" t="str">
        <f>'2.1 Achterlader'!C4</f>
        <v>Volvo</v>
      </c>
      <c r="B30" s="24" t="str">
        <f>'2.1 Achterlader'!C5</f>
        <v>FE</v>
      </c>
      <c r="C30" s="24" t="str">
        <f>'2.1 Achterlader'!C6</f>
        <v xml:space="preserve"> 6x2 Euro 6 D8K 280 pk gestuurde voorloopas</v>
      </c>
      <c r="D30" s="24">
        <f>'2.1 Achterlader'!C45</f>
        <v>0</v>
      </c>
    </row>
    <row r="31" spans="1:4" x14ac:dyDescent="0.2">
      <c r="C31" s="25"/>
      <c r="D31" s="26">
        <f>AVERAGE(D29:D30)</f>
        <v>0</v>
      </c>
    </row>
    <row r="32" spans="1:4" x14ac:dyDescent="0.2">
      <c r="C32" s="25"/>
      <c r="D32" s="27"/>
    </row>
    <row r="33" spans="1:4" x14ac:dyDescent="0.2">
      <c r="A33" s="210" t="str">
        <f>'2.2 Bovenlader'!B1</f>
        <v>Onderdeel 2.2 Bovenlader</v>
      </c>
      <c r="B33" s="210"/>
    </row>
    <row r="34" spans="1:4" x14ac:dyDescent="0.2">
      <c r="A34" s="22" t="s">
        <v>5</v>
      </c>
      <c r="B34" s="22" t="s">
        <v>6</v>
      </c>
      <c r="C34" s="22" t="s">
        <v>7</v>
      </c>
      <c r="D34" s="23" t="s">
        <v>88</v>
      </c>
    </row>
    <row r="35" spans="1:4" x14ac:dyDescent="0.2">
      <c r="A35" s="24" t="str">
        <f>'2.2 Bovenlader'!B4</f>
        <v>DAF</v>
      </c>
      <c r="B35" s="24" t="str">
        <f>'2.2 Bovenlader'!B5</f>
        <v>XD</v>
      </c>
      <c r="C35" s="24" t="str">
        <f>'2.2 Bovenlader'!B6</f>
        <v xml:space="preserve"> FAN 6x2 Euro 6 300 pk</v>
      </c>
      <c r="D35" s="24">
        <f>'2.2 Bovenlader'!B47</f>
        <v>0</v>
      </c>
    </row>
    <row r="36" spans="1:4" x14ac:dyDescent="0.2">
      <c r="A36" s="24" t="str">
        <f>'2.2 Bovenlader'!C5</f>
        <v>FE</v>
      </c>
      <c r="B36" s="24" t="str">
        <f>'2.2 Bovenlader'!C5</f>
        <v>FE</v>
      </c>
      <c r="C36" s="24" t="str">
        <f>'2.2 Bovenlader'!C6</f>
        <v xml:space="preserve"> 6x2 Euro 6 D8K 280 pk gestuurde voorloopas</v>
      </c>
      <c r="D36" s="24">
        <f>'2.2 Bovenlader'!C47</f>
        <v>0</v>
      </c>
    </row>
    <row r="37" spans="1:4" x14ac:dyDescent="0.2">
      <c r="C37" s="25"/>
      <c r="D37" s="26">
        <f>AVERAGE(D35:D36)</f>
        <v>0</v>
      </c>
    </row>
    <row r="38" spans="1:4" x14ac:dyDescent="0.2">
      <c r="C38" s="25"/>
      <c r="D38" s="27"/>
    </row>
    <row r="39" spans="1:4" x14ac:dyDescent="0.2">
      <c r="A39" s="210" t="str">
        <f>'2.3. Haakarmwagen'!B1</f>
        <v>Onderdeel 2.3 Haakarmwagen</v>
      </c>
      <c r="B39" s="210"/>
    </row>
    <row r="40" spans="1:4" x14ac:dyDescent="0.2">
      <c r="A40" s="22" t="s">
        <v>5</v>
      </c>
      <c r="B40" s="22" t="s">
        <v>6</v>
      </c>
      <c r="C40" s="22" t="s">
        <v>7</v>
      </c>
      <c r="D40" s="23" t="s">
        <v>88</v>
      </c>
    </row>
    <row r="41" spans="1:4" x14ac:dyDescent="0.2">
      <c r="A41" s="21" t="str">
        <f>'2.3. Haakarmwagen'!B4</f>
        <v>DAF</v>
      </c>
      <c r="B41" s="21" t="str">
        <f>'2.3. Haakarmwagen'!B5</f>
        <v>XD</v>
      </c>
      <c r="C41" s="21" t="str">
        <f>'2.3. Haakarmwagen'!B6</f>
        <v>8X2 FAQ  EURO 6 410</v>
      </c>
      <c r="D41" s="24">
        <f>'2.3. Haakarmwagen'!B45</f>
        <v>0</v>
      </c>
    </row>
    <row r="42" spans="1:4" x14ac:dyDescent="0.2">
      <c r="A42" s="21" t="str">
        <f>'2.3. Haakarmwagen'!C4</f>
        <v>Volvo</v>
      </c>
      <c r="B42" s="21" t="str">
        <f>'2.3. Haakarmwagen'!C5</f>
        <v>FM</v>
      </c>
      <c r="C42" s="21" t="str">
        <f>'2.3. Haakarmwagen'!C6</f>
        <v xml:space="preserve"> 8x2 Tridem Euro 6 D11  430 </v>
      </c>
      <c r="D42" s="24">
        <f>'2.3. Haakarmwagen'!C45</f>
        <v>0</v>
      </c>
    </row>
    <row r="43" spans="1:4" x14ac:dyDescent="0.2">
      <c r="C43" s="25"/>
      <c r="D43" s="26">
        <f>AVERAGE(D41:D42)</f>
        <v>0</v>
      </c>
    </row>
    <row r="44" spans="1:4" x14ac:dyDescent="0.2">
      <c r="C44" s="25"/>
      <c r="D44" s="27"/>
    </row>
    <row r="45" spans="1:4" x14ac:dyDescent="0.2">
      <c r="A45" s="211" t="str">
        <f>'2.4. Haakarmkraanwagen'!B1</f>
        <v>Onderdeel 2.4 Haakarmwagen met autolaadkraan</v>
      </c>
      <c r="B45" s="211"/>
    </row>
    <row r="46" spans="1:4" x14ac:dyDescent="0.2">
      <c r="A46" s="22" t="s">
        <v>5</v>
      </c>
      <c r="B46" s="22" t="s">
        <v>6</v>
      </c>
      <c r="C46" s="22" t="s">
        <v>7</v>
      </c>
      <c r="D46" s="23" t="s">
        <v>88</v>
      </c>
    </row>
    <row r="47" spans="1:4" x14ac:dyDescent="0.2">
      <c r="A47" s="24" t="str">
        <f>'2.4. Haakarmkraanwagen'!B4</f>
        <v>DAF</v>
      </c>
      <c r="B47" s="21" t="str">
        <f>'2.4. Haakarmkraanwagen'!B5</f>
        <v>XD</v>
      </c>
      <c r="C47" s="21" t="str">
        <f>'2.4. Haakarmkraanwagen'!B6</f>
        <v>8X2 FAQ  EURO 6 410</v>
      </c>
      <c r="D47" s="24">
        <f>'2.4. Haakarmkraanwagen'!B47</f>
        <v>0</v>
      </c>
    </row>
    <row r="48" spans="1:4" x14ac:dyDescent="0.2">
      <c r="A48" s="24" t="str">
        <f>'2.4. Haakarmkraanwagen'!C4</f>
        <v>Volvo</v>
      </c>
      <c r="B48" s="21" t="str">
        <f>'2.4. Haakarmkraanwagen'!C5</f>
        <v>FM</v>
      </c>
      <c r="C48" s="21" t="str">
        <f>'2.4. Haakarmkraanwagen'!C6</f>
        <v xml:space="preserve">8x2 Tridem Euro 6 D11  430 </v>
      </c>
      <c r="D48" s="24">
        <f>'2.4. Haakarmkraanwagen'!C47</f>
        <v>0</v>
      </c>
    </row>
    <row r="49" spans="1:4" x14ac:dyDescent="0.2">
      <c r="C49" s="25"/>
      <c r="D49" s="26">
        <f>AVERAGE(D47:D48)</f>
        <v>0</v>
      </c>
    </row>
    <row r="50" spans="1:4" x14ac:dyDescent="0.2">
      <c r="C50" s="25"/>
      <c r="D50" s="27"/>
    </row>
    <row r="51" spans="1:4" x14ac:dyDescent="0.2">
      <c r="A51" s="211" t="str">
        <f>'2.5. Veegvuilwagen-zijbelading'!B1</f>
        <v>Onderdeel 2.5 
Veegvuilwagen met zijbelading</v>
      </c>
      <c r="B51" s="211"/>
    </row>
    <row r="52" spans="1:4" x14ac:dyDescent="0.2">
      <c r="A52" s="22" t="s">
        <v>5</v>
      </c>
      <c r="B52" s="22" t="s">
        <v>6</v>
      </c>
      <c r="C52" s="22" t="s">
        <v>7</v>
      </c>
      <c r="D52" s="23" t="s">
        <v>88</v>
      </c>
    </row>
    <row r="53" spans="1:4" x14ac:dyDescent="0.2">
      <c r="A53" s="21" t="str">
        <f>'2.5. Veegvuilwagen-zijbelading'!B4</f>
        <v>Mercedes-Benz</v>
      </c>
      <c r="B53" s="21" t="str">
        <f>'2.5. Veegvuilwagen-zijbelading'!B5</f>
        <v>Sprinter</v>
      </c>
      <c r="C53" s="21" t="str">
        <f>'2.5. Veegvuilwagen-zijbelading'!B6</f>
        <v>L3 RWD 419 CDI 140 kW. Enkele cabine</v>
      </c>
      <c r="D53" s="24">
        <f>'2.5. Veegvuilwagen-zijbelading'!B46</f>
        <v>0</v>
      </c>
    </row>
    <row r="54" spans="1:4" x14ac:dyDescent="0.2">
      <c r="C54" s="25"/>
      <c r="D54" s="26">
        <f>AVERAGE(D53:D53)</f>
        <v>0</v>
      </c>
    </row>
    <row r="55" spans="1:4" x14ac:dyDescent="0.2">
      <c r="C55" s="25"/>
      <c r="D55" s="27"/>
    </row>
    <row r="56" spans="1:4" x14ac:dyDescent="0.2">
      <c r="C56" s="25"/>
      <c r="D56" s="25"/>
    </row>
    <row r="57" spans="1:4" x14ac:dyDescent="0.2">
      <c r="A57" s="29" t="s">
        <v>55</v>
      </c>
      <c r="B57" s="30" t="s">
        <v>56</v>
      </c>
      <c r="C57" s="31" t="s">
        <v>57</v>
      </c>
      <c r="D57" s="31" t="s">
        <v>58</v>
      </c>
    </row>
    <row r="58" spans="1:4" x14ac:dyDescent="0.2">
      <c r="A58" s="28"/>
      <c r="B58" s="28"/>
      <c r="C58" s="28"/>
      <c r="D58" s="28"/>
    </row>
    <row r="59" spans="1:4" x14ac:dyDescent="0.2">
      <c r="A59" s="29" t="s">
        <v>59</v>
      </c>
    </row>
    <row r="60" spans="1:4" x14ac:dyDescent="0.2">
      <c r="A60" s="135" t="str">
        <f>A3</f>
        <v>Onderdeel 1.1 Gesloten bestelauto Klein</v>
      </c>
      <c r="B60" s="24">
        <f>D7</f>
        <v>12.333333333333332</v>
      </c>
      <c r="C60" s="32">
        <v>1</v>
      </c>
      <c r="D60" s="24">
        <f t="shared" ref="D60:D68" si="0">C60*B60</f>
        <v>12.333333333333332</v>
      </c>
    </row>
    <row r="61" spans="1:4" x14ac:dyDescent="0.2">
      <c r="A61" s="135" t="str">
        <f>A9</f>
        <v>Onderdeel 1.2 Gesloten bestelauto Middel</v>
      </c>
      <c r="B61" s="24">
        <f>D13</f>
        <v>15</v>
      </c>
      <c r="C61" s="32">
        <v>1</v>
      </c>
      <c r="D61" s="24">
        <f t="shared" si="0"/>
        <v>15</v>
      </c>
    </row>
    <row r="62" spans="1:4" x14ac:dyDescent="0.2">
      <c r="A62" s="135" t="str">
        <f>A15</f>
        <v>Onderdeel 1.3 Bakwagen met gaasrekken</v>
      </c>
      <c r="B62" s="24">
        <f>D19</f>
        <v>77.333333333333329</v>
      </c>
      <c r="C62" s="32">
        <v>1</v>
      </c>
      <c r="D62" s="24">
        <f t="shared" si="0"/>
        <v>77.333333333333329</v>
      </c>
    </row>
    <row r="63" spans="1:4" x14ac:dyDescent="0.2">
      <c r="A63" s="135" t="str">
        <f>A21</f>
        <v>Onderdeel 1.4 Bakwagen met hydraulische laadklep</v>
      </c>
      <c r="B63" s="24">
        <f>D25</f>
        <v>81</v>
      </c>
      <c r="C63" s="32">
        <v>1</v>
      </c>
      <c r="D63" s="24">
        <f t="shared" si="0"/>
        <v>81</v>
      </c>
    </row>
    <row r="64" spans="1:4" x14ac:dyDescent="0.2">
      <c r="A64" s="135" t="str">
        <f>A27</f>
        <v>Onderdeel 2.1 Achterlader</v>
      </c>
      <c r="B64" s="24">
        <f>D31</f>
        <v>0</v>
      </c>
      <c r="C64" s="32">
        <v>9</v>
      </c>
      <c r="D64" s="24">
        <f t="shared" si="0"/>
        <v>0</v>
      </c>
    </row>
    <row r="65" spans="1:4" x14ac:dyDescent="0.2">
      <c r="A65" s="135" t="str">
        <f>A33</f>
        <v>Onderdeel 2.2 Bovenlader</v>
      </c>
      <c r="B65" s="24">
        <f>D37</f>
        <v>0</v>
      </c>
      <c r="C65" s="32">
        <v>3</v>
      </c>
      <c r="D65" s="24">
        <f t="shared" si="0"/>
        <v>0</v>
      </c>
    </row>
    <row r="66" spans="1:4" x14ac:dyDescent="0.2">
      <c r="A66" s="135" t="str">
        <f>A39</f>
        <v>Onderdeel 2.3 Haakarmwagen</v>
      </c>
      <c r="B66" s="24">
        <f>D43</f>
        <v>0</v>
      </c>
      <c r="C66" s="32">
        <v>1</v>
      </c>
      <c r="D66" s="24">
        <f t="shared" si="0"/>
        <v>0</v>
      </c>
    </row>
    <row r="67" spans="1:4" x14ac:dyDescent="0.2">
      <c r="A67" s="135" t="str">
        <f>A45</f>
        <v>Onderdeel 2.4 Haakarmwagen met autolaadkraan</v>
      </c>
      <c r="B67" s="24">
        <f>D49</f>
        <v>0</v>
      </c>
      <c r="C67" s="32">
        <v>1</v>
      </c>
      <c r="D67" s="24">
        <f t="shared" si="0"/>
        <v>0</v>
      </c>
    </row>
    <row r="68" spans="1:4" x14ac:dyDescent="0.2">
      <c r="A68" s="135" t="str">
        <f>A51</f>
        <v>Onderdeel 2.5 
Veegvuilwagen met zijbelading</v>
      </c>
      <c r="B68" s="24">
        <f>D54</f>
        <v>0</v>
      </c>
      <c r="C68" s="32">
        <v>1</v>
      </c>
      <c r="D68" s="24">
        <f t="shared" si="0"/>
        <v>0</v>
      </c>
    </row>
    <row r="69" spans="1:4" x14ac:dyDescent="0.2">
      <c r="B69" s="33"/>
      <c r="C69" s="34"/>
      <c r="D69" s="34"/>
    </row>
    <row r="70" spans="1:4" x14ac:dyDescent="0.2">
      <c r="B70" s="212" t="s">
        <v>60</v>
      </c>
      <c r="C70" s="212"/>
      <c r="D70" s="35">
        <f>SUM(D60:D69)</f>
        <v>185.66666666666666</v>
      </c>
    </row>
    <row r="71" spans="1:4" x14ac:dyDescent="0.2">
      <c r="C71" s="25"/>
      <c r="D71" s="27"/>
    </row>
    <row r="72" spans="1:4" ht="19.5" customHeight="1" x14ac:dyDescent="0.2">
      <c r="A72" s="209" t="s">
        <v>148</v>
      </c>
      <c r="B72" s="209"/>
      <c r="C72" s="209"/>
      <c r="D72" s="209"/>
    </row>
    <row r="73" spans="1:4" s="38" customFormat="1" x14ac:dyDescent="0.2"/>
    <row r="74" spans="1:4" s="38" customFormat="1" x14ac:dyDescent="0.2"/>
    <row r="75" spans="1:4" s="38" customFormat="1" x14ac:dyDescent="0.2"/>
    <row r="76" spans="1:4" s="38" customFormat="1" x14ac:dyDescent="0.2"/>
    <row r="77" spans="1:4" s="38" customFormat="1" x14ac:dyDescent="0.2"/>
    <row r="78" spans="1:4" s="38" customFormat="1" x14ac:dyDescent="0.2"/>
    <row r="79" spans="1:4" s="38" customFormat="1" x14ac:dyDescent="0.2"/>
    <row r="80" spans="1:4" s="38" customFormat="1" x14ac:dyDescent="0.2"/>
    <row r="81" s="38" customFormat="1" x14ac:dyDescent="0.2"/>
    <row r="82" s="38" customFormat="1" x14ac:dyDescent="0.2"/>
    <row r="83" s="38" customFormat="1" x14ac:dyDescent="0.2"/>
    <row r="84" s="38" customFormat="1" x14ac:dyDescent="0.2"/>
    <row r="85" s="38" customFormat="1" x14ac:dyDescent="0.2"/>
    <row r="86" s="38" customFormat="1" x14ac:dyDescent="0.2"/>
    <row r="87" s="38" customFormat="1" x14ac:dyDescent="0.2"/>
    <row r="88" s="38" customFormat="1" x14ac:dyDescent="0.2"/>
    <row r="89" s="38" customFormat="1" x14ac:dyDescent="0.2"/>
    <row r="90" s="38" customFormat="1" x14ac:dyDescent="0.2"/>
    <row r="91" s="38" customFormat="1" x14ac:dyDescent="0.2"/>
    <row r="92" s="38" customFormat="1" x14ac:dyDescent="0.2"/>
    <row r="93" s="38" customFormat="1" x14ac:dyDescent="0.2"/>
    <row r="94" s="38" customFormat="1" x14ac:dyDescent="0.2"/>
    <row r="95" s="38" customFormat="1" x14ac:dyDescent="0.2"/>
    <row r="96" s="38" customFormat="1" x14ac:dyDescent="0.2"/>
    <row r="97" s="38" customFormat="1" x14ac:dyDescent="0.2"/>
    <row r="98" s="38" customFormat="1" x14ac:dyDescent="0.2"/>
    <row r="99" s="38" customFormat="1" x14ac:dyDescent="0.2"/>
    <row r="100" s="38" customFormat="1" x14ac:dyDescent="0.2"/>
    <row r="101" s="38" customFormat="1" x14ac:dyDescent="0.2"/>
    <row r="102" s="38" customFormat="1" x14ac:dyDescent="0.2"/>
    <row r="103" s="38" customFormat="1" x14ac:dyDescent="0.2"/>
    <row r="104" s="38" customFormat="1" x14ac:dyDescent="0.2"/>
    <row r="105" s="38" customFormat="1" x14ac:dyDescent="0.2"/>
    <row r="106" s="38" customFormat="1" x14ac:dyDescent="0.2"/>
    <row r="107" s="38" customFormat="1" x14ac:dyDescent="0.2"/>
    <row r="108" s="38" customFormat="1" x14ac:dyDescent="0.2"/>
    <row r="109" s="38" customFormat="1" x14ac:dyDescent="0.2"/>
    <row r="110" s="38" customFormat="1" x14ac:dyDescent="0.2"/>
    <row r="111" s="38" customFormat="1" x14ac:dyDescent="0.2"/>
    <row r="112" s="38" customFormat="1" x14ac:dyDescent="0.2"/>
    <row r="113" s="38" customFormat="1" x14ac:dyDescent="0.2"/>
    <row r="114" s="38" customFormat="1" x14ac:dyDescent="0.2"/>
    <row r="115" s="38" customFormat="1" x14ac:dyDescent="0.2"/>
    <row r="116" s="38" customFormat="1" x14ac:dyDescent="0.2"/>
    <row r="117" s="38" customFormat="1" x14ac:dyDescent="0.2"/>
    <row r="118" s="38" customFormat="1" x14ac:dyDescent="0.2"/>
    <row r="119" s="38" customFormat="1" x14ac:dyDescent="0.2"/>
    <row r="120" s="38" customFormat="1" x14ac:dyDescent="0.2"/>
    <row r="121" s="38" customFormat="1" x14ac:dyDescent="0.2"/>
    <row r="122" s="38" customFormat="1" x14ac:dyDescent="0.2"/>
    <row r="123" s="38" customFormat="1" x14ac:dyDescent="0.2"/>
    <row r="124" s="38" customFormat="1" x14ac:dyDescent="0.2"/>
    <row r="125" s="38" customFormat="1" x14ac:dyDescent="0.2"/>
    <row r="126" s="38" customFormat="1" x14ac:dyDescent="0.2"/>
    <row r="127" s="38" customFormat="1" x14ac:dyDescent="0.2"/>
    <row r="128" s="38" customFormat="1" x14ac:dyDescent="0.2"/>
    <row r="129" s="38" customFormat="1" x14ac:dyDescent="0.2"/>
    <row r="130" s="38" customFormat="1" x14ac:dyDescent="0.2"/>
    <row r="131" s="38" customFormat="1" x14ac:dyDescent="0.2"/>
    <row r="132" s="38" customFormat="1" x14ac:dyDescent="0.2"/>
    <row r="133" s="38" customFormat="1" x14ac:dyDescent="0.2"/>
    <row r="134" s="38" customFormat="1" x14ac:dyDescent="0.2"/>
    <row r="135" s="38" customFormat="1" x14ac:dyDescent="0.2"/>
    <row r="136" s="38" customFormat="1" x14ac:dyDescent="0.2"/>
    <row r="137" s="38" customFormat="1" x14ac:dyDescent="0.2"/>
    <row r="138" s="38" customFormat="1" x14ac:dyDescent="0.2"/>
    <row r="139" s="38" customFormat="1" x14ac:dyDescent="0.2"/>
    <row r="140" s="38" customFormat="1" x14ac:dyDescent="0.2"/>
    <row r="141" s="38" customFormat="1" x14ac:dyDescent="0.2"/>
    <row r="142" s="38" customFormat="1" x14ac:dyDescent="0.2"/>
    <row r="143" s="38" customFormat="1" x14ac:dyDescent="0.2"/>
    <row r="144" s="38" customFormat="1" x14ac:dyDescent="0.2"/>
    <row r="145" s="38" customFormat="1" x14ac:dyDescent="0.2"/>
    <row r="146" s="38" customFormat="1" x14ac:dyDescent="0.2"/>
    <row r="147" s="38" customFormat="1" x14ac:dyDescent="0.2"/>
    <row r="148" s="38" customFormat="1" x14ac:dyDescent="0.2"/>
    <row r="149" s="38" customFormat="1" x14ac:dyDescent="0.2"/>
    <row r="150" s="38" customFormat="1" x14ac:dyDescent="0.2"/>
    <row r="151" s="38" customFormat="1" x14ac:dyDescent="0.2"/>
    <row r="152" s="38" customFormat="1" x14ac:dyDescent="0.2"/>
    <row r="153" s="38" customFormat="1" x14ac:dyDescent="0.2"/>
    <row r="154" s="38" customFormat="1" x14ac:dyDescent="0.2"/>
    <row r="155" s="38" customFormat="1" x14ac:dyDescent="0.2"/>
    <row r="156" s="38" customFormat="1" x14ac:dyDescent="0.2"/>
    <row r="157" s="38" customFormat="1" x14ac:dyDescent="0.2"/>
    <row r="158" s="38" customFormat="1" x14ac:dyDescent="0.2"/>
    <row r="159" s="38" customFormat="1" x14ac:dyDescent="0.2"/>
    <row r="160" s="38" customFormat="1" x14ac:dyDescent="0.2"/>
    <row r="161" s="38" customFormat="1" x14ac:dyDescent="0.2"/>
    <row r="162" s="38" customFormat="1" x14ac:dyDescent="0.2"/>
    <row r="163" s="38" customFormat="1" x14ac:dyDescent="0.2"/>
    <row r="164" s="38" customFormat="1" x14ac:dyDescent="0.2"/>
    <row r="165" s="38" customFormat="1" x14ac:dyDescent="0.2"/>
    <row r="166" s="38" customFormat="1" x14ac:dyDescent="0.2"/>
    <row r="167" s="38" customFormat="1" x14ac:dyDescent="0.2"/>
    <row r="168" s="38" customFormat="1" x14ac:dyDescent="0.2"/>
    <row r="169" s="38" customFormat="1" x14ac:dyDescent="0.2"/>
    <row r="170" s="38" customFormat="1" x14ac:dyDescent="0.2"/>
    <row r="171" s="38" customFormat="1" x14ac:dyDescent="0.2"/>
    <row r="172" s="38" customFormat="1" x14ac:dyDescent="0.2"/>
    <row r="173" s="38" customFormat="1" x14ac:dyDescent="0.2"/>
    <row r="174" s="38" customFormat="1" x14ac:dyDescent="0.2"/>
    <row r="175" s="38" customFormat="1" x14ac:dyDescent="0.2"/>
    <row r="176" s="38" customFormat="1" x14ac:dyDescent="0.2"/>
    <row r="177" s="38" customFormat="1" x14ac:dyDescent="0.2"/>
    <row r="178" s="38" customFormat="1" x14ac:dyDescent="0.2"/>
    <row r="179" s="38" customFormat="1" x14ac:dyDescent="0.2"/>
    <row r="180" s="38" customFormat="1" x14ac:dyDescent="0.2"/>
    <row r="181" s="38" customFormat="1" x14ac:dyDescent="0.2"/>
    <row r="182" s="38" customFormat="1" x14ac:dyDescent="0.2"/>
    <row r="183" s="38" customFormat="1" x14ac:dyDescent="0.2"/>
    <row r="184" s="38" customFormat="1" x14ac:dyDescent="0.2"/>
    <row r="185" s="38" customFormat="1" x14ac:dyDescent="0.2"/>
    <row r="186" s="38" customFormat="1" x14ac:dyDescent="0.2"/>
    <row r="187" s="38" customFormat="1" x14ac:dyDescent="0.2"/>
    <row r="188" s="38" customFormat="1" x14ac:dyDescent="0.2"/>
    <row r="189" s="38" customFormat="1" x14ac:dyDescent="0.2"/>
    <row r="190" s="38" customFormat="1" x14ac:dyDescent="0.2"/>
    <row r="191" s="38" customFormat="1" x14ac:dyDescent="0.2"/>
    <row r="192" s="38" customFormat="1" x14ac:dyDescent="0.2"/>
    <row r="193" s="38" customFormat="1" x14ac:dyDescent="0.2"/>
    <row r="194" s="38" customFormat="1" x14ac:dyDescent="0.2"/>
    <row r="195" s="38" customFormat="1" x14ac:dyDescent="0.2"/>
    <row r="196" s="38" customFormat="1" x14ac:dyDescent="0.2"/>
    <row r="197" s="38" customFormat="1" x14ac:dyDescent="0.2"/>
    <row r="198" s="38" customFormat="1" x14ac:dyDescent="0.2"/>
    <row r="199" s="38" customFormat="1" x14ac:dyDescent="0.2"/>
    <row r="200" s="38" customFormat="1" x14ac:dyDescent="0.2"/>
    <row r="201" s="38" customFormat="1" x14ac:dyDescent="0.2"/>
    <row r="202" s="38" customFormat="1" x14ac:dyDescent="0.2"/>
    <row r="203" s="38" customFormat="1" x14ac:dyDescent="0.2"/>
    <row r="204" s="38" customFormat="1" x14ac:dyDescent="0.2"/>
    <row r="205" s="38" customFormat="1" x14ac:dyDescent="0.2"/>
    <row r="206" s="38" customFormat="1" x14ac:dyDescent="0.2"/>
    <row r="207" s="38" customFormat="1" x14ac:dyDescent="0.2"/>
    <row r="208" s="38" customFormat="1" x14ac:dyDescent="0.2"/>
    <row r="209" s="38" customFormat="1" x14ac:dyDescent="0.2"/>
    <row r="210" s="38" customFormat="1" x14ac:dyDescent="0.2"/>
    <row r="211" s="38" customFormat="1" x14ac:dyDescent="0.2"/>
    <row r="212" s="38" customFormat="1" x14ac:dyDescent="0.2"/>
    <row r="213" s="38" customFormat="1" x14ac:dyDescent="0.2"/>
    <row r="214" s="38" customFormat="1" x14ac:dyDescent="0.2"/>
    <row r="215" s="38" customFormat="1" x14ac:dyDescent="0.2"/>
    <row r="216" s="38" customFormat="1" x14ac:dyDescent="0.2"/>
    <row r="217" s="38" customFormat="1" x14ac:dyDescent="0.2"/>
    <row r="218" s="38" customFormat="1" x14ac:dyDescent="0.2"/>
    <row r="219" s="38" customFormat="1" x14ac:dyDescent="0.2"/>
    <row r="220" s="38" customFormat="1" x14ac:dyDescent="0.2"/>
    <row r="221" s="38" customFormat="1" x14ac:dyDescent="0.2"/>
    <row r="222" s="38" customFormat="1" x14ac:dyDescent="0.2"/>
    <row r="223" s="38" customFormat="1" x14ac:dyDescent="0.2"/>
    <row r="224" s="38" customFormat="1" x14ac:dyDescent="0.2"/>
    <row r="225" s="38" customFormat="1" x14ac:dyDescent="0.2"/>
    <row r="226" s="38" customFormat="1" x14ac:dyDescent="0.2"/>
    <row r="227" s="38" customFormat="1" x14ac:dyDescent="0.2"/>
    <row r="228" s="38" customFormat="1" x14ac:dyDescent="0.2"/>
    <row r="229" s="38" customFormat="1" x14ac:dyDescent="0.2"/>
    <row r="230" s="38" customFormat="1" x14ac:dyDescent="0.2"/>
    <row r="231" s="38" customFormat="1" x14ac:dyDescent="0.2"/>
    <row r="232" s="38" customFormat="1" x14ac:dyDescent="0.2"/>
    <row r="233" s="38" customFormat="1" x14ac:dyDescent="0.2"/>
    <row r="234" s="38" customFormat="1" x14ac:dyDescent="0.2"/>
    <row r="235" s="38" customFormat="1" x14ac:dyDescent="0.2"/>
    <row r="236" s="38" customFormat="1" x14ac:dyDescent="0.2"/>
    <row r="237" s="38" customFormat="1" x14ac:dyDescent="0.2"/>
    <row r="238" s="38" customFormat="1" x14ac:dyDescent="0.2"/>
    <row r="239" s="38" customFormat="1" x14ac:dyDescent="0.2"/>
    <row r="240" s="38" customFormat="1" x14ac:dyDescent="0.2"/>
    <row r="241" s="38" customFormat="1" x14ac:dyDescent="0.2"/>
    <row r="242" s="38" customFormat="1" x14ac:dyDescent="0.2"/>
    <row r="243" s="38" customFormat="1" x14ac:dyDescent="0.2"/>
    <row r="244" s="38" customFormat="1" x14ac:dyDescent="0.2"/>
    <row r="245" s="38" customFormat="1" x14ac:dyDescent="0.2"/>
    <row r="246" s="38" customFormat="1" x14ac:dyDescent="0.2"/>
    <row r="247" s="38" customFormat="1" x14ac:dyDescent="0.2"/>
    <row r="248" s="38" customFormat="1" x14ac:dyDescent="0.2"/>
    <row r="249" s="38" customFormat="1" x14ac:dyDescent="0.2"/>
    <row r="250" s="38" customFormat="1" x14ac:dyDescent="0.2"/>
    <row r="251" s="38" customFormat="1" x14ac:dyDescent="0.2"/>
    <row r="252" s="38" customFormat="1" x14ac:dyDescent="0.2"/>
    <row r="253" s="38" customFormat="1" x14ac:dyDescent="0.2"/>
    <row r="254" s="38" customFormat="1" x14ac:dyDescent="0.2"/>
    <row r="255" s="38" customFormat="1" x14ac:dyDescent="0.2"/>
    <row r="256" s="38" customFormat="1" x14ac:dyDescent="0.2"/>
    <row r="257" s="38" customFormat="1" x14ac:dyDescent="0.2"/>
    <row r="258" s="38" customFormat="1" x14ac:dyDescent="0.2"/>
    <row r="259" s="38" customFormat="1" x14ac:dyDescent="0.2"/>
    <row r="260" s="38" customFormat="1" x14ac:dyDescent="0.2"/>
    <row r="261" s="38" customFormat="1" x14ac:dyDescent="0.2"/>
    <row r="262" s="38" customFormat="1" x14ac:dyDescent="0.2"/>
    <row r="263" s="38" customFormat="1" x14ac:dyDescent="0.2"/>
    <row r="264" s="38" customFormat="1" x14ac:dyDescent="0.2"/>
    <row r="265" s="38" customFormat="1" x14ac:dyDescent="0.2"/>
    <row r="266" s="38" customFormat="1" x14ac:dyDescent="0.2"/>
    <row r="267" s="38" customFormat="1" x14ac:dyDescent="0.2"/>
    <row r="268" s="38" customFormat="1" x14ac:dyDescent="0.2"/>
    <row r="269" s="38" customFormat="1" x14ac:dyDescent="0.2"/>
    <row r="270" s="38" customFormat="1" x14ac:dyDescent="0.2"/>
    <row r="271" s="38" customFormat="1" x14ac:dyDescent="0.2"/>
    <row r="272" s="38" customFormat="1" x14ac:dyDescent="0.2"/>
    <row r="273" s="38" customFormat="1" x14ac:dyDescent="0.2"/>
    <row r="274" s="38" customFormat="1" x14ac:dyDescent="0.2"/>
    <row r="275" s="38" customFormat="1" x14ac:dyDescent="0.2"/>
    <row r="276" s="38" customFormat="1" x14ac:dyDescent="0.2"/>
    <row r="277" s="38" customFormat="1" x14ac:dyDescent="0.2"/>
    <row r="278" s="38" customFormat="1" x14ac:dyDescent="0.2"/>
    <row r="279" s="38" customFormat="1" x14ac:dyDescent="0.2"/>
    <row r="280" s="38" customFormat="1" x14ac:dyDescent="0.2"/>
    <row r="281" s="38" customFormat="1" x14ac:dyDescent="0.2"/>
    <row r="282" s="38" customFormat="1" x14ac:dyDescent="0.2"/>
    <row r="283" s="38" customFormat="1" x14ac:dyDescent="0.2"/>
    <row r="284" s="38" customFormat="1" x14ac:dyDescent="0.2"/>
    <row r="285" s="38" customFormat="1" x14ac:dyDescent="0.2"/>
    <row r="286" s="38" customFormat="1" x14ac:dyDescent="0.2"/>
    <row r="287" s="38" customFormat="1" x14ac:dyDescent="0.2"/>
    <row r="288" s="38" customFormat="1" x14ac:dyDescent="0.2"/>
    <row r="289" s="38" customFormat="1" x14ac:dyDescent="0.2"/>
    <row r="290" s="38" customFormat="1" x14ac:dyDescent="0.2"/>
    <row r="291" s="38" customFormat="1" x14ac:dyDescent="0.2"/>
    <row r="292" s="38" customFormat="1" x14ac:dyDescent="0.2"/>
    <row r="293" s="38" customFormat="1" x14ac:dyDescent="0.2"/>
    <row r="294" s="38" customFormat="1" x14ac:dyDescent="0.2"/>
    <row r="295" s="38" customFormat="1" x14ac:dyDescent="0.2"/>
    <row r="296" s="38" customFormat="1" x14ac:dyDescent="0.2"/>
    <row r="297" s="38" customFormat="1" x14ac:dyDescent="0.2"/>
    <row r="298" s="38" customFormat="1" x14ac:dyDescent="0.2"/>
    <row r="299" s="38" customFormat="1" x14ac:dyDescent="0.2"/>
    <row r="300" s="38" customFormat="1" x14ac:dyDescent="0.2"/>
    <row r="301" s="38" customFormat="1" x14ac:dyDescent="0.2"/>
    <row r="302" s="38" customFormat="1" x14ac:dyDescent="0.2"/>
    <row r="303" s="38" customFormat="1" x14ac:dyDescent="0.2"/>
    <row r="304" s="38" customFormat="1" x14ac:dyDescent="0.2"/>
    <row r="305" s="38" customFormat="1" x14ac:dyDescent="0.2"/>
    <row r="306" s="38" customFormat="1" x14ac:dyDescent="0.2"/>
    <row r="307" s="38" customFormat="1" x14ac:dyDescent="0.2"/>
    <row r="308" s="38" customFormat="1" x14ac:dyDescent="0.2"/>
    <row r="309" s="38" customFormat="1" x14ac:dyDescent="0.2"/>
    <row r="310" s="38" customFormat="1" x14ac:dyDescent="0.2"/>
    <row r="311" s="38" customFormat="1" x14ac:dyDescent="0.2"/>
    <row r="312" s="38" customFormat="1" x14ac:dyDescent="0.2"/>
    <row r="313" s="38" customFormat="1" x14ac:dyDescent="0.2"/>
    <row r="314" s="38" customFormat="1" x14ac:dyDescent="0.2"/>
    <row r="315" s="38" customFormat="1" x14ac:dyDescent="0.2"/>
    <row r="316" s="38" customFormat="1" x14ac:dyDescent="0.2"/>
    <row r="317" s="38" customFormat="1" x14ac:dyDescent="0.2"/>
    <row r="318" s="38" customFormat="1" x14ac:dyDescent="0.2"/>
    <row r="319" s="38" customFormat="1" x14ac:dyDescent="0.2"/>
    <row r="320" s="38" customFormat="1" x14ac:dyDescent="0.2"/>
    <row r="321" s="38" customFormat="1" x14ac:dyDescent="0.2"/>
    <row r="322" s="38" customFormat="1" x14ac:dyDescent="0.2"/>
    <row r="323" s="38" customFormat="1" x14ac:dyDescent="0.2"/>
    <row r="324" s="38" customFormat="1" x14ac:dyDescent="0.2"/>
    <row r="325" s="38" customFormat="1" x14ac:dyDescent="0.2"/>
    <row r="326" s="38" customFormat="1" x14ac:dyDescent="0.2"/>
    <row r="327" s="38" customFormat="1" x14ac:dyDescent="0.2"/>
    <row r="328" s="38" customFormat="1" x14ac:dyDescent="0.2"/>
    <row r="329" s="38" customFormat="1" x14ac:dyDescent="0.2"/>
    <row r="330" s="38" customFormat="1" x14ac:dyDescent="0.2"/>
    <row r="331" s="38" customFormat="1" x14ac:dyDescent="0.2"/>
    <row r="332" s="38" customFormat="1" x14ac:dyDescent="0.2"/>
    <row r="333" s="38" customFormat="1" x14ac:dyDescent="0.2"/>
    <row r="334" s="38" customFormat="1" x14ac:dyDescent="0.2"/>
    <row r="335" s="38" customFormat="1" x14ac:dyDescent="0.2"/>
    <row r="336" s="38" customFormat="1" x14ac:dyDescent="0.2"/>
    <row r="337" s="38" customFormat="1" x14ac:dyDescent="0.2"/>
    <row r="338" s="38" customFormat="1" x14ac:dyDescent="0.2"/>
    <row r="339" s="38" customFormat="1" x14ac:dyDescent="0.2"/>
    <row r="340" s="38" customFormat="1" x14ac:dyDescent="0.2"/>
    <row r="341" s="38" customFormat="1" x14ac:dyDescent="0.2"/>
    <row r="342" s="38" customFormat="1" x14ac:dyDescent="0.2"/>
    <row r="343" s="38" customFormat="1" x14ac:dyDescent="0.2"/>
    <row r="344" s="38" customFormat="1" x14ac:dyDescent="0.2"/>
    <row r="345" s="38" customFormat="1" x14ac:dyDescent="0.2"/>
    <row r="346" s="38" customFormat="1" x14ac:dyDescent="0.2"/>
  </sheetData>
  <sheetProtection algorithmName="SHA-512" hashValue="ftXzXooaKdRO66tKaPdl6J/vI0gDE8gFZzhdVjnNv0iEO+uT48ombEi+8PTIwkYzNip7gQdoNeEy1yCqJmapvg==" saltValue="LEQcx1quJ51x0kRqm4iNvQ==" spinCount="100000" sheet="1" selectLockedCells="1"/>
  <dataConsolidate/>
  <mergeCells count="12">
    <mergeCell ref="A27:B27"/>
    <mergeCell ref="A1:D1"/>
    <mergeCell ref="A3:B3"/>
    <mergeCell ref="A9:B9"/>
    <mergeCell ref="A15:B15"/>
    <mergeCell ref="A21:B21"/>
    <mergeCell ref="A72:D72"/>
    <mergeCell ref="A33:B33"/>
    <mergeCell ref="A39:B39"/>
    <mergeCell ref="A45:B45"/>
    <mergeCell ref="A51:B51"/>
    <mergeCell ref="B70:C70"/>
  </mergeCells>
  <printOptions horizontalCentered="1" verticalCentered="1"/>
  <pageMargins left="0.23622047244094491" right="0.23622047244094491" top="0.74803149606299213" bottom="0.74803149606299213" header="0.31496062992125984" footer="0.31496062992125984"/>
  <pageSetup paperSize="9" scale="73"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K17"/>
  <sheetViews>
    <sheetView showGridLines="0" workbookViewId="0">
      <selection activeCell="K11" sqref="K11"/>
    </sheetView>
  </sheetViews>
  <sheetFormatPr defaultColWidth="9.140625" defaultRowHeight="14.25" x14ac:dyDescent="0.2"/>
  <cols>
    <col min="1" max="1" width="30.42578125" style="37" bestFit="1" customWidth="1"/>
    <col min="2" max="3" width="21.5703125" style="37" customWidth="1"/>
    <col min="4" max="4" width="21.5703125" style="36" customWidth="1"/>
    <col min="5" max="9" width="21.5703125" style="16" customWidth="1"/>
    <col min="10" max="10" width="26.85546875" style="16" customWidth="1"/>
    <col min="11" max="11" width="124.140625" style="43" customWidth="1"/>
    <col min="12" max="16384" width="9.140625" style="16"/>
  </cols>
  <sheetData>
    <row r="1" spans="1:11" ht="30" customHeight="1" x14ac:dyDescent="0.2">
      <c r="A1" s="173" t="s">
        <v>93</v>
      </c>
      <c r="B1" s="174"/>
      <c r="C1" s="174"/>
      <c r="D1" s="174"/>
      <c r="E1" s="174"/>
      <c r="F1" s="174"/>
      <c r="G1" s="175"/>
      <c r="H1" s="170" t="s">
        <v>94</v>
      </c>
      <c r="I1" s="170"/>
      <c r="J1" s="170"/>
    </row>
    <row r="2" spans="1:11" ht="96.75" customHeight="1" x14ac:dyDescent="0.2">
      <c r="A2" s="171" t="s">
        <v>95</v>
      </c>
      <c r="B2" s="171"/>
      <c r="C2" s="171"/>
      <c r="D2" s="171"/>
      <c r="E2" s="171"/>
      <c r="F2" s="171"/>
      <c r="G2" s="171"/>
      <c r="H2" s="171"/>
      <c r="I2" s="171"/>
      <c r="J2" s="171"/>
    </row>
    <row r="3" spans="1:11" ht="18" customHeight="1" x14ac:dyDescent="0.2">
      <c r="A3" s="172"/>
      <c r="B3" s="172"/>
      <c r="C3" s="172"/>
      <c r="D3" s="172"/>
      <c r="E3" s="172"/>
      <c r="F3" s="172"/>
      <c r="G3" s="172"/>
      <c r="H3" s="172"/>
      <c r="I3" s="172"/>
      <c r="J3" s="172"/>
    </row>
    <row r="4" spans="1:11" s="36" customFormat="1" ht="40.5" x14ac:dyDescent="0.2">
      <c r="A4" s="52" t="s">
        <v>96</v>
      </c>
      <c r="B4" s="50" t="s">
        <v>97</v>
      </c>
      <c r="C4" s="50" t="s">
        <v>98</v>
      </c>
      <c r="D4" s="50" t="s">
        <v>99</v>
      </c>
      <c r="E4" s="50" t="s">
        <v>100</v>
      </c>
      <c r="F4" s="50" t="s">
        <v>101</v>
      </c>
      <c r="G4" s="50" t="s">
        <v>102</v>
      </c>
      <c r="H4" s="50" t="s">
        <v>103</v>
      </c>
      <c r="I4" s="50" t="s">
        <v>104</v>
      </c>
      <c r="J4" s="50" t="s">
        <v>105</v>
      </c>
      <c r="K4" s="44"/>
    </row>
    <row r="5" spans="1:11" s="36" customFormat="1" ht="39.75" customHeight="1" x14ac:dyDescent="0.2">
      <c r="A5" s="51" t="s">
        <v>149</v>
      </c>
      <c r="B5" s="53">
        <v>0</v>
      </c>
      <c r="C5" s="53">
        <v>0</v>
      </c>
      <c r="D5" s="53">
        <v>0</v>
      </c>
      <c r="E5" s="53">
        <v>0</v>
      </c>
      <c r="F5" s="53">
        <v>0</v>
      </c>
      <c r="G5" s="53">
        <v>0</v>
      </c>
      <c r="H5" s="53">
        <v>0</v>
      </c>
      <c r="I5" s="53">
        <v>0</v>
      </c>
      <c r="J5" s="54">
        <f>AVERAGE(B5:I5)</f>
        <v>0</v>
      </c>
      <c r="K5" s="44"/>
    </row>
    <row r="6" spans="1:11" s="36" customFormat="1" ht="39.75" customHeight="1" x14ac:dyDescent="0.2">
      <c r="A6" s="51" t="s">
        <v>150</v>
      </c>
      <c r="B6" s="53">
        <v>0</v>
      </c>
      <c r="C6" s="53">
        <v>0</v>
      </c>
      <c r="D6" s="53">
        <v>0</v>
      </c>
      <c r="E6" s="53">
        <v>0</v>
      </c>
      <c r="F6" s="53">
        <v>0</v>
      </c>
      <c r="G6" s="53">
        <v>0</v>
      </c>
      <c r="H6" s="53">
        <v>0</v>
      </c>
      <c r="I6" s="53">
        <v>0</v>
      </c>
      <c r="J6" s="54">
        <f t="shared" ref="J6:J9" si="0">AVERAGE(B6:I6)</f>
        <v>0</v>
      </c>
      <c r="K6" s="44"/>
    </row>
    <row r="7" spans="1:11" s="36" customFormat="1" ht="39.75" customHeight="1" x14ac:dyDescent="0.2">
      <c r="A7" s="51" t="s">
        <v>151</v>
      </c>
      <c r="B7" s="53">
        <v>0</v>
      </c>
      <c r="C7" s="53">
        <v>0</v>
      </c>
      <c r="D7" s="53">
        <v>0</v>
      </c>
      <c r="E7" s="53">
        <v>0</v>
      </c>
      <c r="F7" s="53">
        <v>0</v>
      </c>
      <c r="G7" s="53">
        <v>0</v>
      </c>
      <c r="H7" s="53">
        <v>0</v>
      </c>
      <c r="I7" s="53">
        <v>0</v>
      </c>
      <c r="J7" s="54">
        <f t="shared" si="0"/>
        <v>0</v>
      </c>
      <c r="K7" s="44"/>
    </row>
    <row r="8" spans="1:11" s="36" customFormat="1" ht="39.75" customHeight="1" x14ac:dyDescent="0.2">
      <c r="A8" s="51" t="s">
        <v>152</v>
      </c>
      <c r="B8" s="53">
        <v>0</v>
      </c>
      <c r="C8" s="53">
        <v>0</v>
      </c>
      <c r="D8" s="53">
        <v>0</v>
      </c>
      <c r="E8" s="53">
        <v>0</v>
      </c>
      <c r="F8" s="53">
        <v>0</v>
      </c>
      <c r="G8" s="53">
        <v>0</v>
      </c>
      <c r="H8" s="53">
        <v>0</v>
      </c>
      <c r="I8" s="53">
        <v>0</v>
      </c>
      <c r="J8" s="54">
        <f t="shared" si="0"/>
        <v>0</v>
      </c>
      <c r="K8" s="44"/>
    </row>
    <row r="9" spans="1:11" s="36" customFormat="1" ht="39.75" customHeight="1" x14ac:dyDescent="0.2">
      <c r="A9" s="51" t="s">
        <v>153</v>
      </c>
      <c r="B9" s="53">
        <v>0</v>
      </c>
      <c r="C9" s="53">
        <v>0</v>
      </c>
      <c r="D9" s="53">
        <v>0</v>
      </c>
      <c r="E9" s="53">
        <v>0</v>
      </c>
      <c r="F9" s="53">
        <v>0</v>
      </c>
      <c r="G9" s="53">
        <v>0</v>
      </c>
      <c r="H9" s="53">
        <v>0</v>
      </c>
      <c r="I9" s="53">
        <v>0</v>
      </c>
      <c r="J9" s="54">
        <f t="shared" si="0"/>
        <v>0</v>
      </c>
      <c r="K9" s="44"/>
    </row>
    <row r="10" spans="1:11" x14ac:dyDescent="0.2">
      <c r="A10" s="36"/>
      <c r="B10" s="16"/>
      <c r="C10" s="16"/>
      <c r="D10" s="16"/>
    </row>
    <row r="11" spans="1:11" ht="27" customHeight="1" x14ac:dyDescent="0.2">
      <c r="A11" s="169" t="s">
        <v>52</v>
      </c>
      <c r="B11" s="169"/>
      <c r="C11" s="169"/>
      <c r="D11" s="169"/>
      <c r="E11" s="169"/>
      <c r="F11" s="169"/>
      <c r="G11" s="169"/>
      <c r="H11" s="169"/>
      <c r="I11" s="169"/>
      <c r="J11" s="169"/>
    </row>
    <row r="12" spans="1:11" s="43" customFormat="1" ht="313.5" customHeight="1" x14ac:dyDescent="0.2">
      <c r="A12" s="45"/>
      <c r="B12" s="45"/>
      <c r="C12" s="45"/>
      <c r="D12" s="44"/>
    </row>
    <row r="17" spans="1:2" x14ac:dyDescent="0.2">
      <c r="A17" s="55"/>
      <c r="B17" s="55"/>
    </row>
  </sheetData>
  <sheetProtection algorithmName="SHA-512" hashValue="ua80JupMILLOqZ0iHTlY8ejdMTXv7uhyhnxkoaGtQMwntFAXcdFLhEpyDwcD5RE8C4DwpHZiCiDIO5jJlNvKPQ==" saltValue="wG9xU2fsdclXeebqV8lMQw==" spinCount="100000" sheet="1" objects="1" scenarios="1" selectLockedCells="1"/>
  <mergeCells count="5">
    <mergeCell ref="A11:J11"/>
    <mergeCell ref="H1:J1"/>
    <mergeCell ref="A2:J2"/>
    <mergeCell ref="A3:J3"/>
    <mergeCell ref="A1:G1"/>
  </mergeCells>
  <conditionalFormatting sqref="J5:J9">
    <cfRule type="cellIs" dxfId="1" priority="1" operator="lessThan">
      <formula>1</formula>
    </cfRule>
    <cfRule type="cellIs" dxfId="0" priority="2" operator="greaterThan">
      <formula>1</formula>
    </cfRule>
  </conditionalFormatting>
  <printOptions horizontalCentered="1"/>
  <pageMargins left="0.25" right="0.25" top="0.75" bottom="0.75" header="0.3" footer="0.3"/>
  <pageSetup paperSize="9" scale="63" orientation="landscape"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W404"/>
  <sheetViews>
    <sheetView showGridLines="0" workbookViewId="0">
      <pane ySplit="3" topLeftCell="A4" activePane="bottomLeft" state="frozen"/>
      <selection activeCell="K11" sqref="K11"/>
      <selection pane="bottomLeft" activeCell="D5" sqref="D5"/>
    </sheetView>
  </sheetViews>
  <sheetFormatPr defaultColWidth="9" defaultRowHeight="12" x14ac:dyDescent="0.2"/>
  <cols>
    <col min="1" max="1" width="62.7109375" style="71" customWidth="1"/>
    <col min="2" max="2" width="61.140625" style="71" customWidth="1"/>
    <col min="3" max="3" width="28" style="141" customWidth="1"/>
    <col min="4" max="4" width="20.140625" style="71" customWidth="1"/>
    <col min="5" max="5" width="57.140625" style="40" customWidth="1"/>
    <col min="6" max="6" width="9" style="110"/>
    <col min="7" max="75" width="9" style="40"/>
    <col min="76" max="16384" width="9" style="71"/>
  </cols>
  <sheetData>
    <row r="1" spans="1:75" s="132" customFormat="1" ht="33.75" customHeight="1" x14ac:dyDescent="0.25">
      <c r="A1" s="146" t="s">
        <v>134</v>
      </c>
      <c r="B1" s="170" t="s">
        <v>49</v>
      </c>
      <c r="C1" s="170"/>
      <c r="D1" s="170"/>
      <c r="E1" s="93"/>
      <c r="F1" s="13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row>
    <row r="2" spans="1:75" s="36" customFormat="1" ht="14.25" x14ac:dyDescent="0.2">
      <c r="C2" s="17"/>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row>
    <row r="3" spans="1:75" s="36" customFormat="1" ht="31.5" customHeight="1" x14ac:dyDescent="0.2">
      <c r="A3" s="176" t="s">
        <v>50</v>
      </c>
      <c r="B3" s="177"/>
      <c r="C3" s="136" t="s">
        <v>96</v>
      </c>
      <c r="D3" s="50" t="s">
        <v>86</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row>
    <row r="4" spans="1:75" s="36" customFormat="1" ht="42.75" customHeight="1" x14ac:dyDescent="0.2">
      <c r="A4" s="179" t="s">
        <v>51</v>
      </c>
      <c r="B4" s="180"/>
      <c r="C4" s="137" t="s">
        <v>154</v>
      </c>
      <c r="D4" s="46">
        <v>0.1</v>
      </c>
      <c r="E4" s="44"/>
      <c r="F4" s="111" t="s">
        <v>87</v>
      </c>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row>
    <row r="5" spans="1:75" s="36" customFormat="1" ht="42.75" customHeight="1" x14ac:dyDescent="0.2">
      <c r="A5" s="181"/>
      <c r="B5" s="182"/>
      <c r="C5" s="137" t="s">
        <v>155</v>
      </c>
      <c r="D5" s="46">
        <v>0.1</v>
      </c>
      <c r="E5" s="44"/>
      <c r="F5" s="111" t="s">
        <v>87</v>
      </c>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row>
    <row r="6" spans="1:75" s="36" customFormat="1" ht="14.25" x14ac:dyDescent="0.2">
      <c r="C6" s="17"/>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row>
    <row r="7" spans="1:75" s="36" customFormat="1" ht="14.25" x14ac:dyDescent="0.2">
      <c r="A7" s="169" t="s">
        <v>52</v>
      </c>
      <c r="B7" s="169"/>
      <c r="C7" s="169"/>
      <c r="D7" s="169"/>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row>
    <row r="8" spans="1:75" s="36" customFormat="1" ht="14.25" x14ac:dyDescent="0.2">
      <c r="A8" s="112"/>
      <c r="B8" s="112"/>
      <c r="C8" s="138"/>
      <c r="D8" s="112"/>
      <c r="E8" s="44"/>
      <c r="F8" s="44"/>
      <c r="G8" s="44"/>
      <c r="H8" s="44"/>
      <c r="I8" s="44"/>
      <c r="J8" s="44"/>
      <c r="K8" s="44"/>
      <c r="L8" s="44" t="s">
        <v>0</v>
      </c>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row>
    <row r="9" spans="1:75" s="36" customFormat="1" ht="42" customHeight="1" x14ac:dyDescent="0.2">
      <c r="A9" s="178" t="s">
        <v>53</v>
      </c>
      <c r="B9" s="178"/>
      <c r="C9" s="178"/>
      <c r="D9" s="178"/>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row>
    <row r="10" spans="1:75" s="113" customFormat="1" ht="305.25" customHeight="1" x14ac:dyDescent="0.2">
      <c r="A10" s="95"/>
      <c r="B10" s="95"/>
      <c r="C10" s="139"/>
      <c r="D10" s="95"/>
      <c r="F10" s="114"/>
    </row>
    <row r="11" spans="1:75" s="113" customFormat="1" x14ac:dyDescent="0.2">
      <c r="A11" s="95"/>
      <c r="B11" s="95"/>
      <c r="C11" s="139"/>
      <c r="D11" s="95"/>
      <c r="F11" s="114"/>
    </row>
    <row r="12" spans="1:75" s="113" customFormat="1" x14ac:dyDescent="0.2">
      <c r="A12" s="95"/>
      <c r="B12" s="95"/>
      <c r="C12" s="139"/>
      <c r="D12" s="95"/>
      <c r="F12" s="114"/>
    </row>
    <row r="13" spans="1:75" s="113" customFormat="1" x14ac:dyDescent="0.2">
      <c r="A13" s="95"/>
      <c r="B13" s="95"/>
      <c r="C13" s="139"/>
      <c r="D13" s="95"/>
      <c r="F13" s="114"/>
    </row>
    <row r="14" spans="1:75" s="113" customFormat="1" x14ac:dyDescent="0.2">
      <c r="A14" s="95"/>
      <c r="B14" s="95"/>
      <c r="C14" s="139"/>
      <c r="D14" s="95"/>
      <c r="F14" s="114"/>
    </row>
    <row r="15" spans="1:75" s="113" customFormat="1" x14ac:dyDescent="0.2">
      <c r="A15" s="95"/>
      <c r="B15" s="95"/>
      <c r="C15" s="139"/>
      <c r="D15" s="95"/>
      <c r="F15" s="114"/>
    </row>
    <row r="16" spans="1:75" s="113" customFormat="1" x14ac:dyDescent="0.2">
      <c r="A16" s="95"/>
      <c r="B16" s="95"/>
      <c r="C16" s="139"/>
      <c r="D16" s="95"/>
      <c r="F16" s="114"/>
    </row>
    <row r="17" spans="1:6" s="113" customFormat="1" x14ac:dyDescent="0.2">
      <c r="A17" s="95"/>
      <c r="B17" s="95"/>
      <c r="C17" s="139"/>
      <c r="D17" s="95"/>
      <c r="F17" s="114"/>
    </row>
    <row r="18" spans="1:6" s="113" customFormat="1" x14ac:dyDescent="0.2">
      <c r="A18" s="95"/>
      <c r="B18" s="95"/>
      <c r="C18" s="139"/>
      <c r="D18" s="95"/>
      <c r="F18" s="114"/>
    </row>
    <row r="19" spans="1:6" s="113" customFormat="1" x14ac:dyDescent="0.2">
      <c r="A19" s="95"/>
      <c r="B19" s="95"/>
      <c r="C19" s="139"/>
      <c r="D19" s="95"/>
      <c r="F19" s="114"/>
    </row>
    <row r="20" spans="1:6" s="113" customFormat="1" x14ac:dyDescent="0.2">
      <c r="A20" s="95"/>
      <c r="B20" s="95"/>
      <c r="C20" s="139"/>
      <c r="D20" s="95"/>
      <c r="F20" s="114"/>
    </row>
    <row r="21" spans="1:6" s="113" customFormat="1" x14ac:dyDescent="0.2">
      <c r="A21" s="95"/>
      <c r="B21" s="95"/>
      <c r="C21" s="139"/>
      <c r="D21" s="95"/>
      <c r="F21" s="114"/>
    </row>
    <row r="22" spans="1:6" s="113" customFormat="1" x14ac:dyDescent="0.2">
      <c r="A22" s="95"/>
      <c r="B22" s="95"/>
      <c r="C22" s="139"/>
      <c r="D22" s="95"/>
      <c r="F22" s="114"/>
    </row>
    <row r="23" spans="1:6" s="113" customFormat="1" x14ac:dyDescent="0.2">
      <c r="A23" s="95"/>
      <c r="B23" s="95"/>
      <c r="C23" s="139"/>
      <c r="D23" s="95"/>
      <c r="F23" s="114"/>
    </row>
    <row r="24" spans="1:6" s="113" customFormat="1" x14ac:dyDescent="0.2">
      <c r="A24" s="95"/>
      <c r="B24" s="95"/>
      <c r="C24" s="139"/>
      <c r="D24" s="95"/>
      <c r="F24" s="114"/>
    </row>
    <row r="25" spans="1:6" s="113" customFormat="1" x14ac:dyDescent="0.2">
      <c r="A25" s="95"/>
      <c r="B25" s="95"/>
      <c r="C25" s="139"/>
      <c r="D25" s="95"/>
      <c r="F25" s="114"/>
    </row>
    <row r="26" spans="1:6" s="113" customFormat="1" x14ac:dyDescent="0.2">
      <c r="A26" s="95"/>
      <c r="B26" s="95"/>
      <c r="C26" s="139"/>
      <c r="D26" s="95"/>
      <c r="F26" s="114"/>
    </row>
    <row r="27" spans="1:6" s="113" customFormat="1" x14ac:dyDescent="0.2">
      <c r="A27" s="95"/>
      <c r="B27" s="95"/>
      <c r="C27" s="139"/>
      <c r="D27" s="95"/>
      <c r="F27" s="114"/>
    </row>
    <row r="28" spans="1:6" s="113" customFormat="1" x14ac:dyDescent="0.2">
      <c r="A28" s="95"/>
      <c r="B28" s="95"/>
      <c r="C28" s="139"/>
      <c r="D28" s="95"/>
      <c r="F28" s="114"/>
    </row>
    <row r="29" spans="1:6" s="113" customFormat="1" x14ac:dyDescent="0.2">
      <c r="A29" s="95"/>
      <c r="B29" s="95"/>
      <c r="C29" s="139"/>
      <c r="D29" s="95"/>
      <c r="F29" s="114"/>
    </row>
    <row r="30" spans="1:6" s="113" customFormat="1" x14ac:dyDescent="0.2">
      <c r="A30" s="95"/>
      <c r="B30" s="95"/>
      <c r="C30" s="139"/>
      <c r="D30" s="95"/>
      <c r="F30" s="114"/>
    </row>
    <row r="31" spans="1:6" s="113" customFormat="1" x14ac:dyDescent="0.2">
      <c r="A31" s="95"/>
      <c r="B31" s="95"/>
      <c r="C31" s="139"/>
      <c r="D31" s="95"/>
      <c r="F31" s="114"/>
    </row>
    <row r="32" spans="1:6" s="113" customFormat="1" x14ac:dyDescent="0.2">
      <c r="A32" s="95"/>
      <c r="B32" s="95"/>
      <c r="C32" s="139"/>
      <c r="D32" s="95"/>
      <c r="F32" s="114"/>
    </row>
    <row r="33" spans="1:6" s="113" customFormat="1" x14ac:dyDescent="0.2">
      <c r="A33" s="95"/>
      <c r="B33" s="95"/>
      <c r="C33" s="139"/>
      <c r="D33" s="95"/>
      <c r="F33" s="114"/>
    </row>
    <row r="34" spans="1:6" s="113" customFormat="1" x14ac:dyDescent="0.2">
      <c r="A34" s="95"/>
      <c r="B34" s="95"/>
      <c r="C34" s="139"/>
      <c r="D34" s="95"/>
      <c r="F34" s="114"/>
    </row>
    <row r="35" spans="1:6" s="113" customFormat="1" x14ac:dyDescent="0.2">
      <c r="A35" s="95"/>
      <c r="B35" s="95"/>
      <c r="C35" s="139"/>
      <c r="D35" s="95"/>
      <c r="F35" s="114"/>
    </row>
    <row r="36" spans="1:6" s="113" customFormat="1" x14ac:dyDescent="0.2">
      <c r="A36" s="95"/>
      <c r="B36" s="95"/>
      <c r="C36" s="139"/>
      <c r="D36" s="95"/>
      <c r="F36" s="114"/>
    </row>
    <row r="37" spans="1:6" s="113" customFormat="1" x14ac:dyDescent="0.2">
      <c r="A37" s="95"/>
      <c r="B37" s="95"/>
      <c r="C37" s="139"/>
      <c r="D37" s="95"/>
      <c r="F37" s="114"/>
    </row>
    <row r="38" spans="1:6" s="113" customFormat="1" x14ac:dyDescent="0.2">
      <c r="A38" s="95"/>
      <c r="B38" s="95"/>
      <c r="C38" s="139"/>
      <c r="D38" s="95"/>
      <c r="F38" s="114"/>
    </row>
    <row r="39" spans="1:6" s="113" customFormat="1" x14ac:dyDescent="0.2">
      <c r="A39" s="95"/>
      <c r="B39" s="95"/>
      <c r="C39" s="139"/>
      <c r="D39" s="95"/>
      <c r="F39" s="114"/>
    </row>
    <row r="40" spans="1:6" s="113" customFormat="1" x14ac:dyDescent="0.2">
      <c r="A40" s="95"/>
      <c r="B40" s="95"/>
      <c r="C40" s="139"/>
      <c r="D40" s="95"/>
      <c r="F40" s="114"/>
    </row>
    <row r="41" spans="1:6" s="113" customFormat="1" x14ac:dyDescent="0.2">
      <c r="A41" s="95"/>
      <c r="B41" s="95"/>
      <c r="C41" s="139"/>
      <c r="D41" s="95"/>
      <c r="F41" s="114"/>
    </row>
    <row r="42" spans="1:6" s="113" customFormat="1" x14ac:dyDescent="0.2">
      <c r="A42" s="95"/>
      <c r="B42" s="95"/>
      <c r="C42" s="139"/>
      <c r="D42" s="95"/>
      <c r="F42" s="114"/>
    </row>
    <row r="43" spans="1:6" s="113" customFormat="1" x14ac:dyDescent="0.2">
      <c r="A43" s="95"/>
      <c r="B43" s="95"/>
      <c r="C43" s="139"/>
      <c r="D43" s="95"/>
      <c r="F43" s="114"/>
    </row>
    <row r="44" spans="1:6" s="113" customFormat="1" x14ac:dyDescent="0.2">
      <c r="A44" s="95"/>
      <c r="B44" s="95"/>
      <c r="C44" s="139"/>
      <c r="D44" s="95"/>
      <c r="F44" s="114"/>
    </row>
    <row r="45" spans="1:6" s="113" customFormat="1" x14ac:dyDescent="0.2">
      <c r="A45" s="95"/>
      <c r="B45" s="95"/>
      <c r="C45" s="139"/>
      <c r="D45" s="95"/>
      <c r="F45" s="114"/>
    </row>
    <row r="46" spans="1:6" s="113" customFormat="1" x14ac:dyDescent="0.2">
      <c r="A46" s="95"/>
      <c r="B46" s="95"/>
      <c r="C46" s="139"/>
      <c r="D46" s="95"/>
      <c r="F46" s="114"/>
    </row>
    <row r="47" spans="1:6" s="113" customFormat="1" x14ac:dyDescent="0.2">
      <c r="A47" s="95"/>
      <c r="B47" s="95"/>
      <c r="C47" s="139"/>
      <c r="D47" s="95"/>
      <c r="F47" s="114"/>
    </row>
    <row r="48" spans="1:6" s="113" customFormat="1" x14ac:dyDescent="0.2">
      <c r="A48" s="95"/>
      <c r="B48" s="95"/>
      <c r="C48" s="139"/>
      <c r="D48" s="95"/>
      <c r="F48" s="114"/>
    </row>
    <row r="49" spans="1:6" s="113" customFormat="1" x14ac:dyDescent="0.2">
      <c r="A49" s="95"/>
      <c r="B49" s="95"/>
      <c r="C49" s="139"/>
      <c r="D49" s="95"/>
      <c r="F49" s="114"/>
    </row>
    <row r="50" spans="1:6" s="113" customFormat="1" x14ac:dyDescent="0.2">
      <c r="A50" s="95"/>
      <c r="B50" s="95"/>
      <c r="C50" s="139"/>
      <c r="D50" s="95"/>
      <c r="F50" s="114"/>
    </row>
    <row r="51" spans="1:6" s="113" customFormat="1" x14ac:dyDescent="0.2">
      <c r="A51" s="95"/>
      <c r="B51" s="95"/>
      <c r="C51" s="139"/>
      <c r="D51" s="95"/>
      <c r="F51" s="114"/>
    </row>
    <row r="52" spans="1:6" s="113" customFormat="1" x14ac:dyDescent="0.2">
      <c r="A52" s="95"/>
      <c r="B52" s="95"/>
      <c r="C52" s="139"/>
      <c r="D52" s="95"/>
      <c r="F52" s="114"/>
    </row>
    <row r="53" spans="1:6" s="113" customFormat="1" x14ac:dyDescent="0.2">
      <c r="A53" s="95"/>
      <c r="B53" s="95"/>
      <c r="C53" s="139"/>
      <c r="D53" s="95"/>
      <c r="F53" s="114"/>
    </row>
    <row r="54" spans="1:6" s="113" customFormat="1" x14ac:dyDescent="0.2">
      <c r="A54" s="95"/>
      <c r="B54" s="95"/>
      <c r="C54" s="139"/>
      <c r="D54" s="95"/>
      <c r="F54" s="114"/>
    </row>
    <row r="55" spans="1:6" s="113" customFormat="1" x14ac:dyDescent="0.2">
      <c r="A55" s="95"/>
      <c r="B55" s="95"/>
      <c r="C55" s="139"/>
      <c r="D55" s="95"/>
      <c r="F55" s="114"/>
    </row>
    <row r="56" spans="1:6" s="113" customFormat="1" x14ac:dyDescent="0.2">
      <c r="A56" s="95"/>
      <c r="B56" s="95"/>
      <c r="C56" s="139"/>
      <c r="D56" s="95"/>
      <c r="F56" s="114"/>
    </row>
    <row r="57" spans="1:6" s="113" customFormat="1" x14ac:dyDescent="0.2">
      <c r="A57" s="95"/>
      <c r="B57" s="95"/>
      <c r="C57" s="139"/>
      <c r="D57" s="95"/>
      <c r="F57" s="114"/>
    </row>
    <row r="58" spans="1:6" s="113" customFormat="1" x14ac:dyDescent="0.2">
      <c r="A58" s="95"/>
      <c r="B58" s="95"/>
      <c r="C58" s="139"/>
      <c r="D58" s="95"/>
      <c r="F58" s="114"/>
    </row>
    <row r="59" spans="1:6" s="113" customFormat="1" x14ac:dyDescent="0.2">
      <c r="A59" s="95"/>
      <c r="B59" s="95"/>
      <c r="C59" s="139"/>
      <c r="D59" s="95"/>
      <c r="F59" s="114"/>
    </row>
    <row r="60" spans="1:6" s="113" customFormat="1" x14ac:dyDescent="0.2">
      <c r="A60" s="95"/>
      <c r="B60" s="95"/>
      <c r="C60" s="139"/>
      <c r="D60" s="95"/>
      <c r="F60" s="114"/>
    </row>
    <row r="61" spans="1:6" s="113" customFormat="1" x14ac:dyDescent="0.2">
      <c r="A61" s="95"/>
      <c r="B61" s="95"/>
      <c r="C61" s="139"/>
      <c r="D61" s="95"/>
      <c r="F61" s="114"/>
    </row>
    <row r="62" spans="1:6" s="113" customFormat="1" x14ac:dyDescent="0.2">
      <c r="A62" s="95"/>
      <c r="B62" s="95"/>
      <c r="C62" s="139"/>
      <c r="D62" s="95"/>
      <c r="F62" s="114"/>
    </row>
    <row r="63" spans="1:6" s="113" customFormat="1" x14ac:dyDescent="0.2">
      <c r="A63" s="95"/>
      <c r="B63" s="95"/>
      <c r="C63" s="139"/>
      <c r="D63" s="95"/>
      <c r="F63" s="114"/>
    </row>
    <row r="64" spans="1:6" s="113" customFormat="1" x14ac:dyDescent="0.2">
      <c r="A64" s="95"/>
      <c r="B64" s="95"/>
      <c r="C64" s="139"/>
      <c r="D64" s="95"/>
      <c r="F64" s="114"/>
    </row>
    <row r="65" spans="1:6" s="113" customFormat="1" x14ac:dyDescent="0.2">
      <c r="A65" s="95"/>
      <c r="B65" s="95"/>
      <c r="C65" s="139"/>
      <c r="D65" s="95"/>
      <c r="F65" s="114"/>
    </row>
    <row r="66" spans="1:6" s="113" customFormat="1" x14ac:dyDescent="0.2">
      <c r="A66" s="95"/>
      <c r="B66" s="95"/>
      <c r="C66" s="139"/>
      <c r="D66" s="95"/>
      <c r="F66" s="114"/>
    </row>
    <row r="67" spans="1:6" s="113" customFormat="1" x14ac:dyDescent="0.2">
      <c r="A67" s="95"/>
      <c r="B67" s="95"/>
      <c r="C67" s="139"/>
      <c r="D67" s="95"/>
      <c r="F67" s="114"/>
    </row>
    <row r="68" spans="1:6" s="113" customFormat="1" x14ac:dyDescent="0.2">
      <c r="A68" s="95"/>
      <c r="B68" s="95"/>
      <c r="C68" s="139"/>
      <c r="D68" s="95"/>
      <c r="F68" s="114"/>
    </row>
    <row r="69" spans="1:6" s="113" customFormat="1" x14ac:dyDescent="0.2">
      <c r="A69" s="95"/>
      <c r="B69" s="95"/>
      <c r="C69" s="139"/>
      <c r="D69" s="95"/>
      <c r="F69" s="114"/>
    </row>
    <row r="70" spans="1:6" s="113" customFormat="1" x14ac:dyDescent="0.2">
      <c r="A70" s="95"/>
      <c r="B70" s="95"/>
      <c r="C70" s="139"/>
      <c r="D70" s="95"/>
      <c r="F70" s="114"/>
    </row>
    <row r="71" spans="1:6" s="113" customFormat="1" x14ac:dyDescent="0.2">
      <c r="A71" s="95"/>
      <c r="B71" s="95"/>
      <c r="C71" s="139"/>
      <c r="D71" s="95"/>
      <c r="F71" s="114"/>
    </row>
    <row r="72" spans="1:6" s="113" customFormat="1" x14ac:dyDescent="0.2">
      <c r="A72" s="95"/>
      <c r="B72" s="95"/>
      <c r="C72" s="139"/>
      <c r="D72" s="95"/>
      <c r="F72" s="114"/>
    </row>
    <row r="73" spans="1:6" s="113" customFormat="1" x14ac:dyDescent="0.2">
      <c r="A73" s="95"/>
      <c r="B73" s="95"/>
      <c r="C73" s="139"/>
      <c r="D73" s="95"/>
      <c r="F73" s="114"/>
    </row>
    <row r="74" spans="1:6" s="113" customFormat="1" x14ac:dyDescent="0.2">
      <c r="A74" s="95"/>
      <c r="B74" s="95"/>
      <c r="C74" s="139"/>
      <c r="D74" s="95"/>
      <c r="F74" s="114"/>
    </row>
    <row r="75" spans="1:6" s="113" customFormat="1" x14ac:dyDescent="0.2">
      <c r="A75" s="95"/>
      <c r="B75" s="95"/>
      <c r="C75" s="139"/>
      <c r="D75" s="95"/>
      <c r="F75" s="114"/>
    </row>
    <row r="76" spans="1:6" s="113" customFormat="1" x14ac:dyDescent="0.2">
      <c r="A76" s="95"/>
      <c r="B76" s="95"/>
      <c r="C76" s="139"/>
      <c r="D76" s="95"/>
      <c r="F76" s="114"/>
    </row>
    <row r="77" spans="1:6" s="113" customFormat="1" x14ac:dyDescent="0.2">
      <c r="A77" s="95"/>
      <c r="B77" s="95"/>
      <c r="C77" s="139"/>
      <c r="D77" s="95"/>
      <c r="F77" s="114"/>
    </row>
    <row r="78" spans="1:6" s="113" customFormat="1" x14ac:dyDescent="0.2">
      <c r="A78" s="95"/>
      <c r="B78" s="95"/>
      <c r="C78" s="139"/>
      <c r="D78" s="95"/>
      <c r="F78" s="114"/>
    </row>
    <row r="79" spans="1:6" s="113" customFormat="1" x14ac:dyDescent="0.2">
      <c r="A79" s="95"/>
      <c r="B79" s="95"/>
      <c r="C79" s="139"/>
      <c r="D79" s="95"/>
      <c r="F79" s="114"/>
    </row>
    <row r="80" spans="1:6" s="113" customFormat="1" x14ac:dyDescent="0.2">
      <c r="A80" s="95"/>
      <c r="B80" s="95"/>
      <c r="C80" s="139"/>
      <c r="D80" s="95"/>
      <c r="F80" s="114"/>
    </row>
    <row r="81" spans="1:6" s="113" customFormat="1" x14ac:dyDescent="0.2">
      <c r="A81" s="95"/>
      <c r="B81" s="95"/>
      <c r="C81" s="139"/>
      <c r="D81" s="95"/>
      <c r="F81" s="114"/>
    </row>
    <row r="82" spans="1:6" s="113" customFormat="1" x14ac:dyDescent="0.2">
      <c r="A82" s="95"/>
      <c r="B82" s="95"/>
      <c r="C82" s="139"/>
      <c r="D82" s="95"/>
      <c r="F82" s="114"/>
    </row>
    <row r="83" spans="1:6" s="113" customFormat="1" x14ac:dyDescent="0.2">
      <c r="A83" s="95"/>
      <c r="B83" s="95"/>
      <c r="C83" s="139"/>
      <c r="D83" s="95"/>
      <c r="F83" s="114"/>
    </row>
    <row r="84" spans="1:6" s="113" customFormat="1" x14ac:dyDescent="0.2">
      <c r="A84" s="95"/>
      <c r="B84" s="95"/>
      <c r="C84" s="139"/>
      <c r="D84" s="95"/>
      <c r="F84" s="114"/>
    </row>
    <row r="85" spans="1:6" s="113" customFormat="1" x14ac:dyDescent="0.2">
      <c r="A85" s="95"/>
      <c r="B85" s="95"/>
      <c r="C85" s="139"/>
      <c r="D85" s="95"/>
      <c r="F85" s="114"/>
    </row>
    <row r="86" spans="1:6" s="113" customFormat="1" x14ac:dyDescent="0.2">
      <c r="A86" s="95"/>
      <c r="B86" s="95"/>
      <c r="C86" s="139"/>
      <c r="D86" s="95"/>
      <c r="F86" s="114"/>
    </row>
    <row r="87" spans="1:6" s="113" customFormat="1" x14ac:dyDescent="0.2">
      <c r="A87" s="95"/>
      <c r="B87" s="95"/>
      <c r="C87" s="139"/>
      <c r="D87" s="95"/>
      <c r="F87" s="114"/>
    </row>
    <row r="88" spans="1:6" s="113" customFormat="1" x14ac:dyDescent="0.2">
      <c r="A88" s="95"/>
      <c r="B88" s="95"/>
      <c r="C88" s="139"/>
      <c r="D88" s="95"/>
      <c r="F88" s="114"/>
    </row>
    <row r="89" spans="1:6" s="113" customFormat="1" x14ac:dyDescent="0.2">
      <c r="A89" s="95"/>
      <c r="B89" s="95"/>
      <c r="C89" s="139"/>
      <c r="D89" s="95"/>
      <c r="F89" s="114"/>
    </row>
    <row r="90" spans="1:6" s="113" customFormat="1" x14ac:dyDescent="0.2">
      <c r="A90" s="95"/>
      <c r="B90" s="95"/>
      <c r="C90" s="139"/>
      <c r="D90" s="95"/>
      <c r="F90" s="114"/>
    </row>
    <row r="91" spans="1:6" s="113" customFormat="1" x14ac:dyDescent="0.2">
      <c r="A91" s="95"/>
      <c r="B91" s="95"/>
      <c r="C91" s="139"/>
      <c r="D91" s="95"/>
      <c r="F91" s="114"/>
    </row>
    <row r="92" spans="1:6" s="113" customFormat="1" x14ac:dyDescent="0.2">
      <c r="A92" s="95"/>
      <c r="B92" s="95"/>
      <c r="C92" s="139"/>
      <c r="D92" s="95"/>
      <c r="F92" s="114"/>
    </row>
    <row r="93" spans="1:6" s="113" customFormat="1" x14ac:dyDescent="0.2">
      <c r="A93" s="95"/>
      <c r="B93" s="95"/>
      <c r="C93" s="139"/>
      <c r="D93" s="95"/>
      <c r="F93" s="114"/>
    </row>
    <row r="94" spans="1:6" s="113" customFormat="1" x14ac:dyDescent="0.2">
      <c r="A94" s="95"/>
      <c r="B94" s="95"/>
      <c r="C94" s="139"/>
      <c r="D94" s="95"/>
      <c r="F94" s="114"/>
    </row>
    <row r="95" spans="1:6" s="113" customFormat="1" x14ac:dyDescent="0.2">
      <c r="A95" s="95"/>
      <c r="B95" s="95"/>
      <c r="C95" s="139"/>
      <c r="D95" s="95"/>
      <c r="F95" s="114"/>
    </row>
    <row r="96" spans="1:6" s="113" customFormat="1" x14ac:dyDescent="0.2">
      <c r="A96" s="95"/>
      <c r="B96" s="95"/>
      <c r="C96" s="139"/>
      <c r="D96" s="95"/>
      <c r="F96" s="114"/>
    </row>
    <row r="97" spans="1:6" s="113" customFormat="1" x14ac:dyDescent="0.2">
      <c r="A97" s="95"/>
      <c r="B97" s="95"/>
      <c r="C97" s="139"/>
      <c r="D97" s="95"/>
      <c r="F97" s="114"/>
    </row>
    <row r="98" spans="1:6" s="113" customFormat="1" x14ac:dyDescent="0.2">
      <c r="A98" s="95"/>
      <c r="B98" s="95"/>
      <c r="C98" s="139"/>
      <c r="D98" s="95"/>
      <c r="F98" s="114"/>
    </row>
    <row r="99" spans="1:6" s="113" customFormat="1" x14ac:dyDescent="0.2">
      <c r="A99" s="95"/>
      <c r="B99" s="95"/>
      <c r="C99" s="139"/>
      <c r="D99" s="95"/>
      <c r="F99" s="114"/>
    </row>
    <row r="100" spans="1:6" s="113" customFormat="1" x14ac:dyDescent="0.2">
      <c r="A100" s="95"/>
      <c r="B100" s="95"/>
      <c r="C100" s="139"/>
      <c r="D100" s="95"/>
      <c r="F100" s="114"/>
    </row>
    <row r="101" spans="1:6" s="113" customFormat="1" x14ac:dyDescent="0.2">
      <c r="A101" s="95"/>
      <c r="B101" s="95"/>
      <c r="C101" s="139"/>
      <c r="D101" s="95"/>
      <c r="F101" s="114"/>
    </row>
    <row r="102" spans="1:6" s="113" customFormat="1" x14ac:dyDescent="0.2">
      <c r="A102" s="95"/>
      <c r="B102" s="95"/>
      <c r="C102" s="139"/>
      <c r="D102" s="95"/>
      <c r="F102" s="114"/>
    </row>
    <row r="103" spans="1:6" s="113" customFormat="1" x14ac:dyDescent="0.2">
      <c r="A103" s="95"/>
      <c r="B103" s="95"/>
      <c r="C103" s="139"/>
      <c r="D103" s="95"/>
      <c r="F103" s="114"/>
    </row>
    <row r="104" spans="1:6" s="113" customFormat="1" x14ac:dyDescent="0.2">
      <c r="A104" s="95"/>
      <c r="B104" s="95"/>
      <c r="C104" s="139"/>
      <c r="D104" s="95"/>
      <c r="F104" s="114"/>
    </row>
    <row r="105" spans="1:6" s="113" customFormat="1" x14ac:dyDescent="0.2">
      <c r="A105" s="95"/>
      <c r="B105" s="95"/>
      <c r="C105" s="139"/>
      <c r="D105" s="95"/>
      <c r="F105" s="114"/>
    </row>
    <row r="106" spans="1:6" s="113" customFormat="1" x14ac:dyDescent="0.2">
      <c r="A106" s="95"/>
      <c r="B106" s="95"/>
      <c r="C106" s="139"/>
      <c r="D106" s="95"/>
      <c r="F106" s="114"/>
    </row>
    <row r="107" spans="1:6" s="113" customFormat="1" x14ac:dyDescent="0.2">
      <c r="A107" s="95"/>
      <c r="B107" s="95"/>
      <c r="C107" s="139"/>
      <c r="D107" s="95"/>
      <c r="F107" s="114"/>
    </row>
    <row r="108" spans="1:6" s="113" customFormat="1" x14ac:dyDescent="0.2">
      <c r="A108" s="95"/>
      <c r="B108" s="95"/>
      <c r="C108" s="139"/>
      <c r="D108" s="95"/>
      <c r="F108" s="114"/>
    </row>
    <row r="109" spans="1:6" s="113" customFormat="1" x14ac:dyDescent="0.2">
      <c r="A109" s="95"/>
      <c r="B109" s="95"/>
      <c r="C109" s="139"/>
      <c r="D109" s="95"/>
      <c r="F109" s="114"/>
    </row>
    <row r="110" spans="1:6" s="113" customFormat="1" x14ac:dyDescent="0.2">
      <c r="A110" s="95"/>
      <c r="B110" s="95"/>
      <c r="C110" s="139"/>
      <c r="D110" s="95"/>
      <c r="F110" s="114"/>
    </row>
    <row r="111" spans="1:6" s="113" customFormat="1" x14ac:dyDescent="0.2">
      <c r="A111" s="95"/>
      <c r="B111" s="95"/>
      <c r="C111" s="139"/>
      <c r="D111" s="95"/>
      <c r="F111" s="114"/>
    </row>
    <row r="112" spans="1:6" s="113" customFormat="1" x14ac:dyDescent="0.2">
      <c r="A112" s="95"/>
      <c r="B112" s="95"/>
      <c r="C112" s="139"/>
      <c r="D112" s="95"/>
      <c r="F112" s="114"/>
    </row>
    <row r="113" spans="1:6" s="113" customFormat="1" x14ac:dyDescent="0.2">
      <c r="A113" s="95"/>
      <c r="B113" s="95"/>
      <c r="C113" s="139"/>
      <c r="D113" s="95"/>
      <c r="F113" s="114"/>
    </row>
    <row r="114" spans="1:6" s="113" customFormat="1" x14ac:dyDescent="0.2">
      <c r="A114" s="95"/>
      <c r="B114" s="95"/>
      <c r="C114" s="139"/>
      <c r="D114" s="95"/>
      <c r="F114" s="114"/>
    </row>
    <row r="115" spans="1:6" s="113" customFormat="1" x14ac:dyDescent="0.2">
      <c r="A115" s="95"/>
      <c r="B115" s="95"/>
      <c r="C115" s="139"/>
      <c r="D115" s="95"/>
      <c r="F115" s="114"/>
    </row>
    <row r="116" spans="1:6" s="113" customFormat="1" x14ac:dyDescent="0.2">
      <c r="A116" s="95"/>
      <c r="B116" s="95"/>
      <c r="C116" s="139"/>
      <c r="D116" s="95"/>
      <c r="F116" s="114"/>
    </row>
    <row r="117" spans="1:6" s="113" customFormat="1" x14ac:dyDescent="0.2">
      <c r="A117" s="95"/>
      <c r="B117" s="95"/>
      <c r="C117" s="139"/>
      <c r="D117" s="95"/>
      <c r="F117" s="114"/>
    </row>
    <row r="118" spans="1:6" s="113" customFormat="1" x14ac:dyDescent="0.2">
      <c r="A118" s="95"/>
      <c r="B118" s="95"/>
      <c r="C118" s="139"/>
      <c r="D118" s="95"/>
      <c r="F118" s="114"/>
    </row>
    <row r="119" spans="1:6" s="113" customFormat="1" x14ac:dyDescent="0.2">
      <c r="A119" s="95"/>
      <c r="B119" s="95"/>
      <c r="C119" s="139"/>
      <c r="D119" s="95"/>
      <c r="F119" s="114"/>
    </row>
    <row r="120" spans="1:6" s="113" customFormat="1" x14ac:dyDescent="0.2">
      <c r="A120" s="95"/>
      <c r="B120" s="95"/>
      <c r="C120" s="139"/>
      <c r="D120" s="95"/>
      <c r="F120" s="114"/>
    </row>
    <row r="121" spans="1:6" s="113" customFormat="1" x14ac:dyDescent="0.2">
      <c r="A121" s="95"/>
      <c r="B121" s="95"/>
      <c r="C121" s="139"/>
      <c r="D121" s="95"/>
      <c r="F121" s="114"/>
    </row>
    <row r="122" spans="1:6" s="113" customFormat="1" x14ac:dyDescent="0.2">
      <c r="A122" s="95"/>
      <c r="B122" s="95"/>
      <c r="C122" s="139"/>
      <c r="D122" s="95"/>
      <c r="F122" s="114"/>
    </row>
    <row r="123" spans="1:6" s="113" customFormat="1" x14ac:dyDescent="0.2">
      <c r="A123" s="95"/>
      <c r="B123" s="95"/>
      <c r="C123" s="139"/>
      <c r="D123" s="95"/>
      <c r="F123" s="114"/>
    </row>
    <row r="124" spans="1:6" s="113" customFormat="1" x14ac:dyDescent="0.2">
      <c r="A124" s="95"/>
      <c r="B124" s="95"/>
      <c r="C124" s="139"/>
      <c r="D124" s="95"/>
      <c r="F124" s="114"/>
    </row>
    <row r="125" spans="1:6" s="113" customFormat="1" x14ac:dyDescent="0.2">
      <c r="A125" s="95"/>
      <c r="B125" s="95"/>
      <c r="C125" s="139"/>
      <c r="D125" s="95"/>
      <c r="F125" s="114"/>
    </row>
    <row r="126" spans="1:6" s="113" customFormat="1" x14ac:dyDescent="0.2">
      <c r="A126" s="95"/>
      <c r="B126" s="95"/>
      <c r="C126" s="139"/>
      <c r="D126" s="95"/>
      <c r="F126" s="114"/>
    </row>
    <row r="127" spans="1:6" s="113" customFormat="1" x14ac:dyDescent="0.2">
      <c r="A127" s="95"/>
      <c r="B127" s="95"/>
      <c r="C127" s="139"/>
      <c r="D127" s="95"/>
      <c r="F127" s="114"/>
    </row>
    <row r="128" spans="1:6" s="113" customFormat="1" x14ac:dyDescent="0.2">
      <c r="A128" s="95"/>
      <c r="B128" s="95"/>
      <c r="C128" s="139"/>
      <c r="D128" s="95"/>
      <c r="F128" s="114"/>
    </row>
    <row r="129" spans="1:6" s="113" customFormat="1" x14ac:dyDescent="0.2">
      <c r="A129" s="95"/>
      <c r="B129" s="95"/>
      <c r="C129" s="139"/>
      <c r="D129" s="95"/>
      <c r="F129" s="114"/>
    </row>
    <row r="130" spans="1:6" s="113" customFormat="1" x14ac:dyDescent="0.2">
      <c r="A130" s="95"/>
      <c r="B130" s="95"/>
      <c r="C130" s="139"/>
      <c r="D130" s="95"/>
      <c r="F130" s="114"/>
    </row>
    <row r="131" spans="1:6" s="113" customFormat="1" x14ac:dyDescent="0.2">
      <c r="A131" s="95"/>
      <c r="B131" s="95"/>
      <c r="C131" s="139"/>
      <c r="D131" s="95"/>
      <c r="F131" s="114"/>
    </row>
    <row r="132" spans="1:6" s="113" customFormat="1" x14ac:dyDescent="0.2">
      <c r="A132" s="95"/>
      <c r="B132" s="95"/>
      <c r="C132" s="139"/>
      <c r="D132" s="95"/>
      <c r="F132" s="114"/>
    </row>
    <row r="133" spans="1:6" s="113" customFormat="1" x14ac:dyDescent="0.2">
      <c r="A133" s="95"/>
      <c r="B133" s="95"/>
      <c r="C133" s="139"/>
      <c r="D133" s="95"/>
      <c r="F133" s="114"/>
    </row>
    <row r="134" spans="1:6" s="113" customFormat="1" x14ac:dyDescent="0.2">
      <c r="A134" s="95"/>
      <c r="B134" s="95"/>
      <c r="C134" s="139"/>
      <c r="D134" s="95"/>
      <c r="F134" s="114"/>
    </row>
    <row r="135" spans="1:6" s="113" customFormat="1" x14ac:dyDescent="0.2">
      <c r="A135" s="95"/>
      <c r="B135" s="95"/>
      <c r="C135" s="139"/>
      <c r="D135" s="95"/>
      <c r="F135" s="114"/>
    </row>
    <row r="136" spans="1:6" s="113" customFormat="1" x14ac:dyDescent="0.2">
      <c r="A136" s="95"/>
      <c r="B136" s="95"/>
      <c r="C136" s="139"/>
      <c r="D136" s="95"/>
      <c r="F136" s="114"/>
    </row>
    <row r="137" spans="1:6" s="113" customFormat="1" x14ac:dyDescent="0.2">
      <c r="A137" s="95"/>
      <c r="B137" s="95"/>
      <c r="C137" s="139"/>
      <c r="D137" s="95"/>
      <c r="F137" s="114"/>
    </row>
    <row r="138" spans="1:6" s="113" customFormat="1" x14ac:dyDescent="0.2">
      <c r="A138" s="95"/>
      <c r="B138" s="95"/>
      <c r="C138" s="139"/>
      <c r="D138" s="95"/>
      <c r="F138" s="114"/>
    </row>
    <row r="139" spans="1:6" s="113" customFormat="1" x14ac:dyDescent="0.2">
      <c r="A139" s="95"/>
      <c r="B139" s="95"/>
      <c r="C139" s="139"/>
      <c r="D139" s="95"/>
      <c r="F139" s="114"/>
    </row>
    <row r="140" spans="1:6" s="113" customFormat="1" x14ac:dyDescent="0.2">
      <c r="A140" s="95"/>
      <c r="B140" s="95"/>
      <c r="C140" s="139"/>
      <c r="D140" s="95"/>
      <c r="F140" s="114"/>
    </row>
    <row r="141" spans="1:6" s="113" customFormat="1" x14ac:dyDescent="0.2">
      <c r="A141" s="95"/>
      <c r="B141" s="95"/>
      <c r="C141" s="139"/>
      <c r="D141" s="95"/>
      <c r="F141" s="114"/>
    </row>
    <row r="142" spans="1:6" s="113" customFormat="1" x14ac:dyDescent="0.2">
      <c r="A142" s="95"/>
      <c r="B142" s="95"/>
      <c r="C142" s="139"/>
      <c r="D142" s="95"/>
      <c r="F142" s="114"/>
    </row>
    <row r="143" spans="1:6" s="113" customFormat="1" x14ac:dyDescent="0.2">
      <c r="A143" s="95"/>
      <c r="B143" s="95"/>
      <c r="C143" s="139"/>
      <c r="D143" s="95"/>
      <c r="F143" s="114"/>
    </row>
    <row r="144" spans="1:6" s="113" customFormat="1" x14ac:dyDescent="0.2">
      <c r="A144" s="95"/>
      <c r="B144" s="95"/>
      <c r="C144" s="139"/>
      <c r="D144" s="95"/>
      <c r="F144" s="114"/>
    </row>
    <row r="145" spans="1:6" s="113" customFormat="1" x14ac:dyDescent="0.2">
      <c r="A145" s="95"/>
      <c r="B145" s="95"/>
      <c r="C145" s="139"/>
      <c r="D145" s="95"/>
      <c r="F145" s="114"/>
    </row>
    <row r="146" spans="1:6" s="113" customFormat="1" x14ac:dyDescent="0.2">
      <c r="A146" s="95"/>
      <c r="B146" s="95"/>
      <c r="C146" s="139"/>
      <c r="D146" s="95"/>
      <c r="F146" s="114"/>
    </row>
    <row r="147" spans="1:6" s="113" customFormat="1" x14ac:dyDescent="0.2">
      <c r="A147" s="95"/>
      <c r="B147" s="95"/>
      <c r="C147" s="139"/>
      <c r="D147" s="95"/>
      <c r="F147" s="114"/>
    </row>
    <row r="148" spans="1:6" s="113" customFormat="1" x14ac:dyDescent="0.2">
      <c r="A148" s="95"/>
      <c r="B148" s="95"/>
      <c r="C148" s="139"/>
      <c r="D148" s="95"/>
      <c r="F148" s="114"/>
    </row>
    <row r="149" spans="1:6" s="113" customFormat="1" x14ac:dyDescent="0.2">
      <c r="A149" s="95"/>
      <c r="B149" s="95"/>
      <c r="C149" s="139"/>
      <c r="D149" s="95"/>
      <c r="F149" s="114"/>
    </row>
    <row r="150" spans="1:6" s="113" customFormat="1" x14ac:dyDescent="0.2">
      <c r="A150" s="95"/>
      <c r="B150" s="95"/>
      <c r="C150" s="139"/>
      <c r="D150" s="95"/>
      <c r="F150" s="114"/>
    </row>
    <row r="151" spans="1:6" s="113" customFormat="1" x14ac:dyDescent="0.2">
      <c r="A151" s="95"/>
      <c r="B151" s="95"/>
      <c r="C151" s="139"/>
      <c r="D151" s="95"/>
      <c r="F151" s="114"/>
    </row>
    <row r="152" spans="1:6" s="113" customFormat="1" x14ac:dyDescent="0.2">
      <c r="A152" s="95"/>
      <c r="B152" s="95"/>
      <c r="C152" s="139"/>
      <c r="D152" s="95"/>
      <c r="F152" s="114"/>
    </row>
    <row r="153" spans="1:6" s="113" customFormat="1" x14ac:dyDescent="0.2">
      <c r="A153" s="95"/>
      <c r="B153" s="95"/>
      <c r="C153" s="139"/>
      <c r="D153" s="95"/>
      <c r="F153" s="114"/>
    </row>
    <row r="154" spans="1:6" s="113" customFormat="1" x14ac:dyDescent="0.2">
      <c r="A154" s="95"/>
      <c r="B154" s="95"/>
      <c r="C154" s="139"/>
      <c r="D154" s="95"/>
      <c r="F154" s="114"/>
    </row>
    <row r="155" spans="1:6" s="113" customFormat="1" x14ac:dyDescent="0.2">
      <c r="A155" s="95"/>
      <c r="B155" s="95"/>
      <c r="C155" s="139"/>
      <c r="D155" s="95"/>
      <c r="F155" s="114"/>
    </row>
    <row r="156" spans="1:6" s="113" customFormat="1" x14ac:dyDescent="0.2">
      <c r="A156" s="95"/>
      <c r="B156" s="95"/>
      <c r="C156" s="139"/>
      <c r="D156" s="95"/>
      <c r="F156" s="114"/>
    </row>
    <row r="157" spans="1:6" s="113" customFormat="1" x14ac:dyDescent="0.2">
      <c r="A157" s="95"/>
      <c r="B157" s="95"/>
      <c r="C157" s="139"/>
      <c r="D157" s="95"/>
      <c r="F157" s="114"/>
    </row>
    <row r="158" spans="1:6" s="113" customFormat="1" x14ac:dyDescent="0.2">
      <c r="A158" s="95"/>
      <c r="B158" s="95"/>
      <c r="C158" s="139"/>
      <c r="D158" s="95"/>
      <c r="F158" s="114"/>
    </row>
    <row r="159" spans="1:6" s="113" customFormat="1" x14ac:dyDescent="0.2">
      <c r="A159" s="95"/>
      <c r="B159" s="95"/>
      <c r="C159" s="139"/>
      <c r="D159" s="95"/>
      <c r="F159" s="114"/>
    </row>
    <row r="160" spans="1:6" s="113" customFormat="1" x14ac:dyDescent="0.2">
      <c r="A160" s="95"/>
      <c r="B160" s="95"/>
      <c r="C160" s="139"/>
      <c r="D160" s="95"/>
      <c r="F160" s="114"/>
    </row>
    <row r="161" spans="1:6" s="113" customFormat="1" x14ac:dyDescent="0.2">
      <c r="A161" s="95"/>
      <c r="B161" s="95"/>
      <c r="C161" s="139"/>
      <c r="D161" s="95"/>
      <c r="F161" s="114"/>
    </row>
    <row r="162" spans="1:6" s="113" customFormat="1" x14ac:dyDescent="0.2">
      <c r="A162" s="95"/>
      <c r="B162" s="95"/>
      <c r="C162" s="139"/>
      <c r="D162" s="95"/>
      <c r="F162" s="114"/>
    </row>
    <row r="163" spans="1:6" s="113" customFormat="1" x14ac:dyDescent="0.2">
      <c r="A163" s="95"/>
      <c r="B163" s="95"/>
      <c r="C163" s="139"/>
      <c r="D163" s="95"/>
      <c r="F163" s="114"/>
    </row>
    <row r="164" spans="1:6" s="113" customFormat="1" x14ac:dyDescent="0.2">
      <c r="A164" s="95"/>
      <c r="B164" s="95"/>
      <c r="C164" s="139"/>
      <c r="D164" s="95"/>
      <c r="F164" s="114"/>
    </row>
    <row r="165" spans="1:6" s="113" customFormat="1" x14ac:dyDescent="0.2">
      <c r="A165" s="95"/>
      <c r="B165" s="95"/>
      <c r="C165" s="139"/>
      <c r="D165" s="95"/>
      <c r="F165" s="114"/>
    </row>
    <row r="166" spans="1:6" s="113" customFormat="1" x14ac:dyDescent="0.2">
      <c r="A166" s="95"/>
      <c r="B166" s="95"/>
      <c r="C166" s="139"/>
      <c r="D166" s="95"/>
      <c r="F166" s="114"/>
    </row>
    <row r="167" spans="1:6" s="113" customFormat="1" x14ac:dyDescent="0.2">
      <c r="A167" s="95"/>
      <c r="B167" s="95"/>
      <c r="C167" s="139"/>
      <c r="D167" s="95"/>
      <c r="F167" s="114"/>
    </row>
    <row r="168" spans="1:6" s="113" customFormat="1" x14ac:dyDescent="0.2">
      <c r="A168" s="95"/>
      <c r="B168" s="95"/>
      <c r="C168" s="139"/>
      <c r="D168" s="95"/>
      <c r="F168" s="114"/>
    </row>
    <row r="169" spans="1:6" s="113" customFormat="1" x14ac:dyDescent="0.2">
      <c r="A169" s="95"/>
      <c r="B169" s="95"/>
      <c r="C169" s="139"/>
      <c r="D169" s="95"/>
      <c r="F169" s="114"/>
    </row>
    <row r="170" spans="1:6" s="113" customFormat="1" x14ac:dyDescent="0.2">
      <c r="A170" s="95"/>
      <c r="B170" s="95"/>
      <c r="C170" s="139"/>
      <c r="D170" s="95"/>
      <c r="F170" s="114"/>
    </row>
    <row r="171" spans="1:6" s="113" customFormat="1" x14ac:dyDescent="0.2">
      <c r="A171" s="95"/>
      <c r="B171" s="95"/>
      <c r="C171" s="139"/>
      <c r="D171" s="95"/>
      <c r="F171" s="114"/>
    </row>
    <row r="172" spans="1:6" s="113" customFormat="1" x14ac:dyDescent="0.2">
      <c r="A172" s="95"/>
      <c r="B172" s="95"/>
      <c r="C172" s="139"/>
      <c r="D172" s="95"/>
      <c r="F172" s="114"/>
    </row>
    <row r="173" spans="1:6" s="113" customFormat="1" x14ac:dyDescent="0.2">
      <c r="A173" s="95"/>
      <c r="B173" s="95"/>
      <c r="C173" s="139"/>
      <c r="D173" s="95"/>
      <c r="F173" s="114"/>
    </row>
    <row r="174" spans="1:6" s="113" customFormat="1" x14ac:dyDescent="0.2">
      <c r="A174" s="95"/>
      <c r="B174" s="95"/>
      <c r="C174" s="139"/>
      <c r="D174" s="95"/>
      <c r="F174" s="114"/>
    </row>
    <row r="175" spans="1:6" s="113" customFormat="1" x14ac:dyDescent="0.2">
      <c r="A175" s="95"/>
      <c r="B175" s="95"/>
      <c r="C175" s="139"/>
      <c r="D175" s="95"/>
      <c r="F175" s="114"/>
    </row>
    <row r="176" spans="1:6" s="113" customFormat="1" x14ac:dyDescent="0.2">
      <c r="A176" s="95"/>
      <c r="B176" s="95"/>
      <c r="C176" s="139"/>
      <c r="D176" s="95"/>
      <c r="F176" s="114"/>
    </row>
    <row r="177" spans="1:6" s="113" customFormat="1" x14ac:dyDescent="0.2">
      <c r="A177" s="95"/>
      <c r="B177" s="95"/>
      <c r="C177" s="139"/>
      <c r="D177" s="95"/>
      <c r="F177" s="114"/>
    </row>
    <row r="178" spans="1:6" s="113" customFormat="1" x14ac:dyDescent="0.2">
      <c r="A178" s="95"/>
      <c r="B178" s="95"/>
      <c r="C178" s="139"/>
      <c r="D178" s="95"/>
      <c r="F178" s="114"/>
    </row>
    <row r="179" spans="1:6" s="113" customFormat="1" x14ac:dyDescent="0.2">
      <c r="A179" s="95"/>
      <c r="B179" s="95"/>
      <c r="C179" s="139"/>
      <c r="D179" s="95"/>
      <c r="F179" s="114"/>
    </row>
    <row r="180" spans="1:6" s="113" customFormat="1" x14ac:dyDescent="0.2">
      <c r="A180" s="95"/>
      <c r="B180" s="95"/>
      <c r="C180" s="139"/>
      <c r="D180" s="95"/>
      <c r="F180" s="114"/>
    </row>
    <row r="181" spans="1:6" s="113" customFormat="1" x14ac:dyDescent="0.2">
      <c r="A181" s="95"/>
      <c r="B181" s="95"/>
      <c r="C181" s="139"/>
      <c r="D181" s="95"/>
      <c r="F181" s="114"/>
    </row>
    <row r="182" spans="1:6" s="113" customFormat="1" x14ac:dyDescent="0.2">
      <c r="A182" s="95"/>
      <c r="B182" s="95"/>
      <c r="C182" s="139"/>
      <c r="D182" s="95"/>
      <c r="F182" s="114"/>
    </row>
    <row r="183" spans="1:6" s="113" customFormat="1" x14ac:dyDescent="0.2">
      <c r="A183" s="95"/>
      <c r="B183" s="95"/>
      <c r="C183" s="139"/>
      <c r="D183" s="95"/>
      <c r="F183" s="114"/>
    </row>
    <row r="184" spans="1:6" s="113" customFormat="1" x14ac:dyDescent="0.2">
      <c r="A184" s="95"/>
      <c r="B184" s="95"/>
      <c r="C184" s="139"/>
      <c r="D184" s="95"/>
      <c r="F184" s="114"/>
    </row>
    <row r="185" spans="1:6" s="113" customFormat="1" x14ac:dyDescent="0.2">
      <c r="A185" s="95"/>
      <c r="B185" s="95"/>
      <c r="C185" s="139"/>
      <c r="D185" s="95"/>
      <c r="F185" s="114"/>
    </row>
    <row r="186" spans="1:6" s="113" customFormat="1" x14ac:dyDescent="0.2">
      <c r="A186" s="95"/>
      <c r="B186" s="95"/>
      <c r="C186" s="139"/>
      <c r="D186" s="95"/>
      <c r="F186" s="114"/>
    </row>
    <row r="187" spans="1:6" s="113" customFormat="1" x14ac:dyDescent="0.2">
      <c r="A187" s="95"/>
      <c r="B187" s="95"/>
      <c r="C187" s="139"/>
      <c r="D187" s="95"/>
      <c r="F187" s="114"/>
    </row>
    <row r="188" spans="1:6" s="113" customFormat="1" x14ac:dyDescent="0.2">
      <c r="A188" s="95"/>
      <c r="B188" s="95"/>
      <c r="C188" s="139"/>
      <c r="D188" s="95"/>
      <c r="F188" s="114"/>
    </row>
    <row r="189" spans="1:6" s="113" customFormat="1" x14ac:dyDescent="0.2">
      <c r="A189" s="95"/>
      <c r="B189" s="95"/>
      <c r="C189" s="139"/>
      <c r="D189" s="95"/>
      <c r="F189" s="114"/>
    </row>
    <row r="190" spans="1:6" s="113" customFormat="1" x14ac:dyDescent="0.2">
      <c r="A190" s="95"/>
      <c r="B190" s="95"/>
      <c r="C190" s="139"/>
      <c r="D190" s="95"/>
      <c r="F190" s="114"/>
    </row>
    <row r="191" spans="1:6" s="113" customFormat="1" x14ac:dyDescent="0.2">
      <c r="A191" s="95"/>
      <c r="B191" s="95"/>
      <c r="C191" s="139"/>
      <c r="D191" s="95"/>
      <c r="F191" s="114"/>
    </row>
    <row r="192" spans="1:6" s="113" customFormat="1" x14ac:dyDescent="0.2">
      <c r="A192" s="95"/>
      <c r="B192" s="95"/>
      <c r="C192" s="139"/>
      <c r="D192" s="95"/>
      <c r="F192" s="114"/>
    </row>
    <row r="193" spans="1:6" s="113" customFormat="1" x14ac:dyDescent="0.2">
      <c r="A193" s="95"/>
      <c r="B193" s="95"/>
      <c r="C193" s="139"/>
      <c r="D193" s="95"/>
      <c r="F193" s="114"/>
    </row>
    <row r="194" spans="1:6" s="113" customFormat="1" x14ac:dyDescent="0.2">
      <c r="A194" s="95"/>
      <c r="B194" s="95"/>
      <c r="C194" s="139"/>
      <c r="D194" s="95"/>
      <c r="F194" s="114"/>
    </row>
    <row r="195" spans="1:6" s="113" customFormat="1" x14ac:dyDescent="0.2">
      <c r="A195" s="95"/>
      <c r="B195" s="95"/>
      <c r="C195" s="139"/>
      <c r="D195" s="95"/>
      <c r="F195" s="114"/>
    </row>
    <row r="196" spans="1:6" s="113" customFormat="1" x14ac:dyDescent="0.2">
      <c r="A196" s="95"/>
      <c r="B196" s="95"/>
      <c r="C196" s="139"/>
      <c r="D196" s="95"/>
      <c r="F196" s="114"/>
    </row>
    <row r="197" spans="1:6" s="113" customFormat="1" x14ac:dyDescent="0.2">
      <c r="A197" s="95"/>
      <c r="B197" s="95"/>
      <c r="C197" s="139"/>
      <c r="D197" s="95"/>
      <c r="F197" s="114"/>
    </row>
    <row r="198" spans="1:6" s="113" customFormat="1" x14ac:dyDescent="0.2">
      <c r="A198" s="95"/>
      <c r="B198" s="95"/>
      <c r="C198" s="139"/>
      <c r="D198" s="95"/>
      <c r="F198" s="114"/>
    </row>
    <row r="199" spans="1:6" s="113" customFormat="1" x14ac:dyDescent="0.2">
      <c r="A199" s="95"/>
      <c r="B199" s="95"/>
      <c r="C199" s="139"/>
      <c r="D199" s="95"/>
      <c r="F199" s="114"/>
    </row>
    <row r="200" spans="1:6" s="113" customFormat="1" x14ac:dyDescent="0.2">
      <c r="A200" s="95"/>
      <c r="B200" s="95"/>
      <c r="C200" s="139"/>
      <c r="D200" s="95"/>
      <c r="F200" s="114"/>
    </row>
    <row r="201" spans="1:6" s="113" customFormat="1" x14ac:dyDescent="0.2">
      <c r="A201" s="95"/>
      <c r="B201" s="95"/>
      <c r="C201" s="139"/>
      <c r="D201" s="95"/>
      <c r="F201" s="114"/>
    </row>
    <row r="202" spans="1:6" s="113" customFormat="1" x14ac:dyDescent="0.2">
      <c r="A202" s="95"/>
      <c r="B202" s="95"/>
      <c r="C202" s="139"/>
      <c r="D202" s="95"/>
      <c r="F202" s="114"/>
    </row>
    <row r="203" spans="1:6" s="113" customFormat="1" x14ac:dyDescent="0.2">
      <c r="A203" s="95"/>
      <c r="B203" s="95"/>
      <c r="C203" s="139"/>
      <c r="D203" s="95"/>
      <c r="F203" s="114"/>
    </row>
    <row r="204" spans="1:6" s="113" customFormat="1" x14ac:dyDescent="0.2">
      <c r="A204" s="95"/>
      <c r="B204" s="95"/>
      <c r="C204" s="139"/>
      <c r="D204" s="95"/>
      <c r="F204" s="114"/>
    </row>
    <row r="205" spans="1:6" s="113" customFormat="1" x14ac:dyDescent="0.2">
      <c r="A205" s="95"/>
      <c r="B205" s="95"/>
      <c r="C205" s="139"/>
      <c r="D205" s="95"/>
      <c r="F205" s="114"/>
    </row>
    <row r="206" spans="1:6" s="113" customFormat="1" x14ac:dyDescent="0.2">
      <c r="A206" s="95"/>
      <c r="B206" s="95"/>
      <c r="C206" s="139"/>
      <c r="D206" s="95"/>
      <c r="F206" s="114"/>
    </row>
    <row r="207" spans="1:6" s="113" customFormat="1" x14ac:dyDescent="0.2">
      <c r="A207" s="95"/>
      <c r="B207" s="95"/>
      <c r="C207" s="139"/>
      <c r="D207" s="95"/>
      <c r="F207" s="114"/>
    </row>
    <row r="208" spans="1:6" s="113" customFormat="1" x14ac:dyDescent="0.2">
      <c r="A208" s="95"/>
      <c r="B208" s="95"/>
      <c r="C208" s="139"/>
      <c r="D208" s="95"/>
      <c r="F208" s="114"/>
    </row>
    <row r="209" spans="1:6" s="113" customFormat="1" x14ac:dyDescent="0.2">
      <c r="A209" s="95"/>
      <c r="B209" s="95"/>
      <c r="C209" s="139"/>
      <c r="D209" s="95"/>
      <c r="F209" s="114"/>
    </row>
    <row r="210" spans="1:6" s="113" customFormat="1" x14ac:dyDescent="0.2">
      <c r="A210" s="95"/>
      <c r="B210" s="95"/>
      <c r="C210" s="139"/>
      <c r="D210" s="95"/>
      <c r="F210" s="114"/>
    </row>
    <row r="211" spans="1:6" s="113" customFormat="1" x14ac:dyDescent="0.2">
      <c r="A211" s="95"/>
      <c r="B211" s="95"/>
      <c r="C211" s="139"/>
      <c r="D211" s="95"/>
      <c r="F211" s="114"/>
    </row>
    <row r="212" spans="1:6" s="113" customFormat="1" x14ac:dyDescent="0.2">
      <c r="A212" s="95"/>
      <c r="B212" s="95"/>
      <c r="C212" s="139"/>
      <c r="D212" s="95"/>
      <c r="F212" s="114"/>
    </row>
    <row r="213" spans="1:6" s="113" customFormat="1" x14ac:dyDescent="0.2">
      <c r="A213" s="95"/>
      <c r="B213" s="95"/>
      <c r="C213" s="139"/>
      <c r="D213" s="95"/>
      <c r="F213" s="114"/>
    </row>
    <row r="214" spans="1:6" s="113" customFormat="1" x14ac:dyDescent="0.2">
      <c r="A214" s="95"/>
      <c r="B214" s="95"/>
      <c r="C214" s="139"/>
      <c r="D214" s="95"/>
      <c r="F214" s="114"/>
    </row>
    <row r="215" spans="1:6" s="113" customFormat="1" x14ac:dyDescent="0.2">
      <c r="A215" s="95"/>
      <c r="B215" s="95"/>
      <c r="C215" s="139"/>
      <c r="D215" s="95"/>
      <c r="F215" s="114"/>
    </row>
    <row r="216" spans="1:6" s="113" customFormat="1" x14ac:dyDescent="0.2">
      <c r="A216" s="95"/>
      <c r="B216" s="95"/>
      <c r="C216" s="139"/>
      <c r="D216" s="95"/>
      <c r="F216" s="114"/>
    </row>
    <row r="217" spans="1:6" s="113" customFormat="1" x14ac:dyDescent="0.2">
      <c r="A217" s="95"/>
      <c r="B217" s="95"/>
      <c r="C217" s="139"/>
      <c r="D217" s="95"/>
      <c r="F217" s="114"/>
    </row>
    <row r="218" spans="1:6" s="113" customFormat="1" x14ac:dyDescent="0.2">
      <c r="A218" s="95"/>
      <c r="B218" s="95"/>
      <c r="C218" s="139"/>
      <c r="D218" s="95"/>
      <c r="F218" s="114"/>
    </row>
    <row r="219" spans="1:6" s="113" customFormat="1" x14ac:dyDescent="0.2">
      <c r="A219" s="95"/>
      <c r="B219" s="95"/>
      <c r="C219" s="139"/>
      <c r="D219" s="95"/>
      <c r="F219" s="114"/>
    </row>
    <row r="220" spans="1:6" s="113" customFormat="1" x14ac:dyDescent="0.2">
      <c r="A220" s="95"/>
      <c r="B220" s="95"/>
      <c r="C220" s="139"/>
      <c r="D220" s="95"/>
      <c r="F220" s="114"/>
    </row>
    <row r="221" spans="1:6" s="113" customFormat="1" x14ac:dyDescent="0.2">
      <c r="A221" s="95"/>
      <c r="B221" s="95"/>
      <c r="C221" s="139"/>
      <c r="D221" s="95"/>
      <c r="F221" s="114"/>
    </row>
    <row r="222" spans="1:6" s="113" customFormat="1" x14ac:dyDescent="0.2">
      <c r="A222" s="95"/>
      <c r="B222" s="95"/>
      <c r="C222" s="139"/>
      <c r="D222" s="95"/>
      <c r="F222" s="114"/>
    </row>
    <row r="223" spans="1:6" s="113" customFormat="1" x14ac:dyDescent="0.2">
      <c r="A223" s="95"/>
      <c r="B223" s="95"/>
      <c r="C223" s="139"/>
      <c r="D223" s="95"/>
      <c r="F223" s="114"/>
    </row>
    <row r="224" spans="1:6" s="113" customFormat="1" x14ac:dyDescent="0.2">
      <c r="A224" s="95"/>
      <c r="B224" s="95"/>
      <c r="C224" s="139"/>
      <c r="D224" s="95"/>
      <c r="F224" s="114"/>
    </row>
    <row r="225" spans="1:6" s="113" customFormat="1" x14ac:dyDescent="0.2">
      <c r="A225" s="95"/>
      <c r="B225" s="95"/>
      <c r="C225" s="139"/>
      <c r="D225" s="95"/>
      <c r="F225" s="114"/>
    </row>
    <row r="226" spans="1:6" s="113" customFormat="1" x14ac:dyDescent="0.2">
      <c r="A226" s="95"/>
      <c r="B226" s="95"/>
      <c r="C226" s="139"/>
      <c r="D226" s="95"/>
      <c r="F226" s="114"/>
    </row>
    <row r="227" spans="1:6" s="113" customFormat="1" x14ac:dyDescent="0.2">
      <c r="A227" s="95"/>
      <c r="B227" s="95"/>
      <c r="C227" s="139"/>
      <c r="D227" s="95"/>
      <c r="F227" s="114"/>
    </row>
    <row r="228" spans="1:6" s="113" customFormat="1" x14ac:dyDescent="0.2">
      <c r="A228" s="95"/>
      <c r="B228" s="95"/>
      <c r="C228" s="139"/>
      <c r="D228" s="95"/>
      <c r="F228" s="114"/>
    </row>
    <row r="229" spans="1:6" s="113" customFormat="1" x14ac:dyDescent="0.2">
      <c r="A229" s="95"/>
      <c r="B229" s="95"/>
      <c r="C229" s="139"/>
      <c r="D229" s="95"/>
      <c r="F229" s="114"/>
    </row>
    <row r="230" spans="1:6" s="113" customFormat="1" x14ac:dyDescent="0.2">
      <c r="A230" s="95"/>
      <c r="B230" s="95"/>
      <c r="C230" s="139"/>
      <c r="D230" s="95"/>
      <c r="F230" s="114"/>
    </row>
    <row r="231" spans="1:6" s="113" customFormat="1" x14ac:dyDescent="0.2">
      <c r="A231" s="95"/>
      <c r="B231" s="95"/>
      <c r="C231" s="139"/>
      <c r="D231" s="95"/>
      <c r="F231" s="114"/>
    </row>
    <row r="232" spans="1:6" s="113" customFormat="1" x14ac:dyDescent="0.2">
      <c r="A232" s="95"/>
      <c r="B232" s="95"/>
      <c r="C232" s="139"/>
      <c r="D232" s="95"/>
      <c r="F232" s="114"/>
    </row>
    <row r="233" spans="1:6" s="113" customFormat="1" x14ac:dyDescent="0.2">
      <c r="A233" s="95"/>
      <c r="B233" s="95"/>
      <c r="C233" s="139"/>
      <c r="D233" s="95"/>
      <c r="F233" s="114"/>
    </row>
    <row r="234" spans="1:6" s="113" customFormat="1" x14ac:dyDescent="0.2">
      <c r="A234" s="95"/>
      <c r="B234" s="95"/>
      <c r="C234" s="139"/>
      <c r="D234" s="95"/>
      <c r="F234" s="114"/>
    </row>
    <row r="235" spans="1:6" s="113" customFormat="1" x14ac:dyDescent="0.2">
      <c r="A235" s="95"/>
      <c r="B235" s="95"/>
      <c r="C235" s="139"/>
      <c r="D235" s="95"/>
      <c r="F235" s="114"/>
    </row>
    <row r="236" spans="1:6" s="113" customFormat="1" x14ac:dyDescent="0.2">
      <c r="A236" s="95"/>
      <c r="B236" s="95"/>
      <c r="C236" s="139"/>
      <c r="D236" s="95"/>
      <c r="F236" s="114"/>
    </row>
    <row r="237" spans="1:6" s="113" customFormat="1" x14ac:dyDescent="0.2">
      <c r="A237" s="95"/>
      <c r="B237" s="95"/>
      <c r="C237" s="139"/>
      <c r="D237" s="95"/>
      <c r="F237" s="114"/>
    </row>
    <row r="238" spans="1:6" s="113" customFormat="1" x14ac:dyDescent="0.2">
      <c r="A238" s="95"/>
      <c r="B238" s="95"/>
      <c r="C238" s="139"/>
      <c r="D238" s="95"/>
      <c r="F238" s="114"/>
    </row>
    <row r="239" spans="1:6" s="113" customFormat="1" x14ac:dyDescent="0.2">
      <c r="A239" s="95"/>
      <c r="B239" s="95"/>
      <c r="C239" s="139"/>
      <c r="D239" s="95"/>
      <c r="F239" s="114"/>
    </row>
    <row r="240" spans="1:6" s="113" customFormat="1" x14ac:dyDescent="0.2">
      <c r="A240" s="95"/>
      <c r="B240" s="95"/>
      <c r="C240" s="139"/>
      <c r="D240" s="95"/>
      <c r="F240" s="114"/>
    </row>
    <row r="241" spans="1:6" s="113" customFormat="1" x14ac:dyDescent="0.2">
      <c r="A241" s="95"/>
      <c r="B241" s="95"/>
      <c r="C241" s="139"/>
      <c r="D241" s="95"/>
      <c r="F241" s="114"/>
    </row>
    <row r="242" spans="1:6" s="113" customFormat="1" x14ac:dyDescent="0.2">
      <c r="A242" s="95"/>
      <c r="B242" s="95"/>
      <c r="C242" s="139"/>
      <c r="D242" s="95"/>
      <c r="F242" s="114"/>
    </row>
    <row r="243" spans="1:6" s="113" customFormat="1" x14ac:dyDescent="0.2">
      <c r="A243" s="95"/>
      <c r="B243" s="95"/>
      <c r="C243" s="139"/>
      <c r="D243" s="95"/>
      <c r="F243" s="114"/>
    </row>
    <row r="244" spans="1:6" s="113" customFormat="1" x14ac:dyDescent="0.2">
      <c r="A244" s="95"/>
      <c r="B244" s="95"/>
      <c r="C244" s="139"/>
      <c r="D244" s="95"/>
      <c r="F244" s="114"/>
    </row>
    <row r="245" spans="1:6" s="113" customFormat="1" x14ac:dyDescent="0.2">
      <c r="A245" s="95"/>
      <c r="B245" s="95"/>
      <c r="C245" s="139"/>
      <c r="D245" s="95"/>
      <c r="F245" s="114"/>
    </row>
    <row r="246" spans="1:6" s="113" customFormat="1" x14ac:dyDescent="0.2">
      <c r="A246" s="95"/>
      <c r="B246" s="95"/>
      <c r="C246" s="139"/>
      <c r="D246" s="95"/>
      <c r="F246" s="114"/>
    </row>
    <row r="247" spans="1:6" s="113" customFormat="1" x14ac:dyDescent="0.2">
      <c r="A247" s="95"/>
      <c r="B247" s="95"/>
      <c r="C247" s="139"/>
      <c r="D247" s="95"/>
      <c r="F247" s="114"/>
    </row>
    <row r="248" spans="1:6" s="113" customFormat="1" x14ac:dyDescent="0.2">
      <c r="A248" s="95"/>
      <c r="B248" s="95"/>
      <c r="C248" s="139"/>
      <c r="D248" s="95"/>
      <c r="F248" s="114"/>
    </row>
    <row r="249" spans="1:6" s="113" customFormat="1" x14ac:dyDescent="0.2">
      <c r="A249" s="95"/>
      <c r="B249" s="95"/>
      <c r="C249" s="139"/>
      <c r="D249" s="95"/>
      <c r="F249" s="114"/>
    </row>
    <row r="250" spans="1:6" s="113" customFormat="1" x14ac:dyDescent="0.2">
      <c r="A250" s="95"/>
      <c r="B250" s="95"/>
      <c r="C250" s="139"/>
      <c r="D250" s="95"/>
      <c r="F250" s="114"/>
    </row>
    <row r="251" spans="1:6" s="113" customFormat="1" x14ac:dyDescent="0.2">
      <c r="A251" s="95"/>
      <c r="B251" s="95"/>
      <c r="C251" s="139"/>
      <c r="D251" s="95"/>
      <c r="F251" s="114"/>
    </row>
    <row r="252" spans="1:6" s="113" customFormat="1" x14ac:dyDescent="0.2">
      <c r="A252" s="95"/>
      <c r="B252" s="95"/>
      <c r="C252" s="139"/>
      <c r="D252" s="95"/>
      <c r="F252" s="114"/>
    </row>
    <row r="253" spans="1:6" s="113" customFormat="1" x14ac:dyDescent="0.2">
      <c r="A253" s="95"/>
      <c r="B253" s="95"/>
      <c r="C253" s="139"/>
      <c r="D253" s="95"/>
      <c r="F253" s="114"/>
    </row>
    <row r="254" spans="1:6" s="113" customFormat="1" x14ac:dyDescent="0.2">
      <c r="A254" s="95"/>
      <c r="B254" s="95"/>
      <c r="C254" s="139"/>
      <c r="D254" s="95"/>
      <c r="F254" s="114"/>
    </row>
    <row r="255" spans="1:6" s="113" customFormat="1" x14ac:dyDescent="0.2">
      <c r="A255" s="95"/>
      <c r="B255" s="95"/>
      <c r="C255" s="139"/>
      <c r="D255" s="95"/>
      <c r="F255" s="114"/>
    </row>
    <row r="256" spans="1:6" s="113" customFormat="1" x14ac:dyDescent="0.2">
      <c r="A256" s="95"/>
      <c r="B256" s="95"/>
      <c r="C256" s="139"/>
      <c r="D256" s="95"/>
      <c r="F256" s="114"/>
    </row>
    <row r="257" spans="1:6" s="113" customFormat="1" x14ac:dyDescent="0.2">
      <c r="A257" s="95"/>
      <c r="B257" s="95"/>
      <c r="C257" s="139"/>
      <c r="D257" s="95"/>
      <c r="F257" s="114"/>
    </row>
    <row r="258" spans="1:6" s="113" customFormat="1" x14ac:dyDescent="0.2">
      <c r="A258" s="95"/>
      <c r="B258" s="95"/>
      <c r="C258" s="139"/>
      <c r="D258" s="95"/>
      <c r="F258" s="114"/>
    </row>
    <row r="259" spans="1:6" s="113" customFormat="1" x14ac:dyDescent="0.2">
      <c r="A259" s="95"/>
      <c r="B259" s="95"/>
      <c r="C259" s="139"/>
      <c r="D259" s="95"/>
      <c r="F259" s="114"/>
    </row>
    <row r="260" spans="1:6" s="113" customFormat="1" x14ac:dyDescent="0.2">
      <c r="A260" s="95"/>
      <c r="B260" s="95"/>
      <c r="C260" s="139"/>
      <c r="D260" s="95"/>
      <c r="F260" s="114"/>
    </row>
    <row r="261" spans="1:6" s="113" customFormat="1" x14ac:dyDescent="0.2">
      <c r="A261" s="95"/>
      <c r="B261" s="95"/>
      <c r="C261" s="139"/>
      <c r="D261" s="95"/>
      <c r="F261" s="114"/>
    </row>
    <row r="262" spans="1:6" s="113" customFormat="1" x14ac:dyDescent="0.2">
      <c r="A262" s="95"/>
      <c r="B262" s="95"/>
      <c r="C262" s="139"/>
      <c r="D262" s="95"/>
      <c r="F262" s="114"/>
    </row>
    <row r="263" spans="1:6" s="113" customFormat="1" x14ac:dyDescent="0.2">
      <c r="A263" s="95"/>
      <c r="B263" s="95"/>
      <c r="C263" s="139"/>
      <c r="D263" s="95"/>
      <c r="F263" s="114"/>
    </row>
    <row r="264" spans="1:6" s="113" customFormat="1" x14ac:dyDescent="0.2">
      <c r="A264" s="95"/>
      <c r="B264" s="95"/>
      <c r="C264" s="139"/>
      <c r="D264" s="95"/>
      <c r="F264" s="114"/>
    </row>
    <row r="265" spans="1:6" s="113" customFormat="1" x14ac:dyDescent="0.2">
      <c r="A265" s="95"/>
      <c r="B265" s="95"/>
      <c r="C265" s="139"/>
      <c r="D265" s="95"/>
      <c r="F265" s="114"/>
    </row>
    <row r="266" spans="1:6" s="113" customFormat="1" x14ac:dyDescent="0.2">
      <c r="A266" s="95"/>
      <c r="B266" s="95"/>
      <c r="C266" s="139"/>
      <c r="D266" s="95"/>
      <c r="F266" s="114"/>
    </row>
    <row r="267" spans="1:6" s="113" customFormat="1" x14ac:dyDescent="0.2">
      <c r="A267" s="95"/>
      <c r="B267" s="95"/>
      <c r="C267" s="139"/>
      <c r="D267" s="95"/>
      <c r="F267" s="114"/>
    </row>
    <row r="268" spans="1:6" s="113" customFormat="1" x14ac:dyDescent="0.2">
      <c r="A268" s="95"/>
      <c r="B268" s="95"/>
      <c r="C268" s="139"/>
      <c r="D268" s="95"/>
      <c r="F268" s="114"/>
    </row>
    <row r="269" spans="1:6" s="113" customFormat="1" x14ac:dyDescent="0.2">
      <c r="A269" s="95"/>
      <c r="B269" s="95"/>
      <c r="C269" s="139"/>
      <c r="D269" s="95"/>
      <c r="F269" s="114"/>
    </row>
    <row r="270" spans="1:6" s="113" customFormat="1" x14ac:dyDescent="0.2">
      <c r="A270" s="95"/>
      <c r="B270" s="95"/>
      <c r="C270" s="139"/>
      <c r="D270" s="95"/>
      <c r="F270" s="114"/>
    </row>
    <row r="271" spans="1:6" s="113" customFormat="1" x14ac:dyDescent="0.2">
      <c r="A271" s="95"/>
      <c r="B271" s="95"/>
      <c r="C271" s="139"/>
      <c r="D271" s="95"/>
      <c r="F271" s="114"/>
    </row>
    <row r="272" spans="1:6" s="113" customFormat="1" x14ac:dyDescent="0.2">
      <c r="A272" s="95"/>
      <c r="B272" s="95"/>
      <c r="C272" s="139"/>
      <c r="D272" s="95"/>
      <c r="F272" s="114"/>
    </row>
    <row r="273" spans="1:6" s="113" customFormat="1" x14ac:dyDescent="0.2">
      <c r="A273" s="95"/>
      <c r="B273" s="95"/>
      <c r="C273" s="139"/>
      <c r="D273" s="95"/>
      <c r="F273" s="114"/>
    </row>
    <row r="274" spans="1:6" s="113" customFormat="1" x14ac:dyDescent="0.2">
      <c r="A274" s="95"/>
      <c r="B274" s="95"/>
      <c r="C274" s="139"/>
      <c r="D274" s="95"/>
      <c r="F274" s="114"/>
    </row>
    <row r="275" spans="1:6" s="113" customFormat="1" x14ac:dyDescent="0.2">
      <c r="A275" s="95"/>
      <c r="B275" s="95"/>
      <c r="C275" s="139"/>
      <c r="D275" s="95"/>
      <c r="F275" s="114"/>
    </row>
    <row r="276" spans="1:6" s="113" customFormat="1" x14ac:dyDescent="0.2">
      <c r="A276" s="95"/>
      <c r="B276" s="95"/>
      <c r="C276" s="139"/>
      <c r="D276" s="95"/>
      <c r="F276" s="114"/>
    </row>
    <row r="277" spans="1:6" s="113" customFormat="1" x14ac:dyDescent="0.2">
      <c r="A277" s="95"/>
      <c r="B277" s="95"/>
      <c r="C277" s="139"/>
      <c r="D277" s="95"/>
      <c r="F277" s="114"/>
    </row>
    <row r="278" spans="1:6" s="113" customFormat="1" x14ac:dyDescent="0.2">
      <c r="A278" s="95"/>
      <c r="B278" s="95"/>
      <c r="C278" s="139"/>
      <c r="D278" s="95"/>
      <c r="F278" s="114"/>
    </row>
    <row r="279" spans="1:6" s="113" customFormat="1" x14ac:dyDescent="0.2">
      <c r="A279" s="95"/>
      <c r="B279" s="95"/>
      <c r="C279" s="139"/>
      <c r="D279" s="95"/>
      <c r="F279" s="114"/>
    </row>
    <row r="280" spans="1:6" s="113" customFormat="1" x14ac:dyDescent="0.2">
      <c r="A280" s="95"/>
      <c r="B280" s="95"/>
      <c r="C280" s="139"/>
      <c r="D280" s="95"/>
      <c r="F280" s="114"/>
    </row>
    <row r="281" spans="1:6" s="113" customFormat="1" x14ac:dyDescent="0.2">
      <c r="A281" s="95"/>
      <c r="B281" s="95"/>
      <c r="C281" s="139"/>
      <c r="D281" s="95"/>
      <c r="F281" s="114"/>
    </row>
    <row r="282" spans="1:6" s="113" customFormat="1" x14ac:dyDescent="0.2">
      <c r="A282" s="95"/>
      <c r="B282" s="95"/>
      <c r="C282" s="139"/>
      <c r="D282" s="95"/>
      <c r="F282" s="114"/>
    </row>
    <row r="283" spans="1:6" s="113" customFormat="1" x14ac:dyDescent="0.2">
      <c r="A283" s="95"/>
      <c r="B283" s="95"/>
      <c r="C283" s="139"/>
      <c r="D283" s="95"/>
      <c r="F283" s="114"/>
    </row>
    <row r="284" spans="1:6" s="113" customFormat="1" x14ac:dyDescent="0.2">
      <c r="A284" s="95"/>
      <c r="B284" s="95"/>
      <c r="C284" s="139"/>
      <c r="D284" s="95"/>
      <c r="F284" s="114"/>
    </row>
    <row r="285" spans="1:6" s="113" customFormat="1" x14ac:dyDescent="0.2">
      <c r="A285" s="95"/>
      <c r="B285" s="95"/>
      <c r="C285" s="139"/>
      <c r="D285" s="95"/>
      <c r="F285" s="114"/>
    </row>
    <row r="286" spans="1:6" s="113" customFormat="1" x14ac:dyDescent="0.2">
      <c r="A286" s="95"/>
      <c r="B286" s="95"/>
      <c r="C286" s="139"/>
      <c r="D286" s="95"/>
      <c r="F286" s="114"/>
    </row>
    <row r="287" spans="1:6" s="113" customFormat="1" x14ac:dyDescent="0.2">
      <c r="A287" s="95"/>
      <c r="B287" s="95"/>
      <c r="C287" s="139"/>
      <c r="D287" s="95"/>
      <c r="F287" s="114"/>
    </row>
    <row r="288" spans="1:6" s="113" customFormat="1" x14ac:dyDescent="0.2">
      <c r="A288" s="95"/>
      <c r="B288" s="95"/>
      <c r="C288" s="139"/>
      <c r="D288" s="95"/>
      <c r="F288" s="114"/>
    </row>
    <row r="289" spans="1:6" s="113" customFormat="1" x14ac:dyDescent="0.2">
      <c r="A289" s="95"/>
      <c r="B289" s="95"/>
      <c r="C289" s="139"/>
      <c r="D289" s="95"/>
      <c r="F289" s="114"/>
    </row>
    <row r="290" spans="1:6" s="113" customFormat="1" x14ac:dyDescent="0.2">
      <c r="A290" s="95"/>
      <c r="B290" s="95"/>
      <c r="C290" s="139"/>
      <c r="D290" s="95"/>
      <c r="F290" s="114"/>
    </row>
    <row r="291" spans="1:6" s="113" customFormat="1" x14ac:dyDescent="0.2">
      <c r="A291" s="95"/>
      <c r="B291" s="95"/>
      <c r="C291" s="139"/>
      <c r="D291" s="95"/>
      <c r="F291" s="114"/>
    </row>
    <row r="292" spans="1:6" s="113" customFormat="1" x14ac:dyDescent="0.2">
      <c r="A292" s="95"/>
      <c r="B292" s="95"/>
      <c r="C292" s="139"/>
      <c r="D292" s="95"/>
      <c r="F292" s="114"/>
    </row>
    <row r="293" spans="1:6" s="113" customFormat="1" x14ac:dyDescent="0.2">
      <c r="A293" s="95"/>
      <c r="B293" s="95"/>
      <c r="C293" s="139"/>
      <c r="D293" s="95"/>
      <c r="F293" s="114"/>
    </row>
    <row r="294" spans="1:6" s="113" customFormat="1" x14ac:dyDescent="0.2">
      <c r="A294" s="95"/>
      <c r="B294" s="95"/>
      <c r="C294" s="139"/>
      <c r="D294" s="95"/>
      <c r="F294" s="114"/>
    </row>
    <row r="295" spans="1:6" s="113" customFormat="1" x14ac:dyDescent="0.2">
      <c r="A295" s="95"/>
      <c r="B295" s="95"/>
      <c r="C295" s="139"/>
      <c r="D295" s="95"/>
      <c r="F295" s="114"/>
    </row>
    <row r="296" spans="1:6" s="113" customFormat="1" x14ac:dyDescent="0.2">
      <c r="A296" s="95"/>
      <c r="B296" s="95"/>
      <c r="C296" s="139"/>
      <c r="D296" s="95"/>
      <c r="F296" s="114"/>
    </row>
    <row r="297" spans="1:6" s="113" customFormat="1" x14ac:dyDescent="0.2">
      <c r="A297" s="95"/>
      <c r="B297" s="95"/>
      <c r="C297" s="139"/>
      <c r="D297" s="95"/>
      <c r="F297" s="114"/>
    </row>
    <row r="298" spans="1:6" s="113" customFormat="1" x14ac:dyDescent="0.2">
      <c r="A298" s="95"/>
      <c r="B298" s="95"/>
      <c r="C298" s="139"/>
      <c r="D298" s="95"/>
      <c r="F298" s="114"/>
    </row>
    <row r="299" spans="1:6" s="113" customFormat="1" x14ac:dyDescent="0.2">
      <c r="A299" s="95"/>
      <c r="B299" s="95"/>
      <c r="C299" s="139"/>
      <c r="D299" s="95"/>
      <c r="F299" s="114"/>
    </row>
    <row r="300" spans="1:6" s="113" customFormat="1" x14ac:dyDescent="0.2">
      <c r="A300" s="95"/>
      <c r="B300" s="95"/>
      <c r="C300" s="139"/>
      <c r="D300" s="95"/>
      <c r="F300" s="114"/>
    </row>
    <row r="301" spans="1:6" s="113" customFormat="1" x14ac:dyDescent="0.2">
      <c r="A301" s="95"/>
      <c r="B301" s="95"/>
      <c r="C301" s="139"/>
      <c r="D301" s="95"/>
      <c r="F301" s="114"/>
    </row>
    <row r="302" spans="1:6" s="113" customFormat="1" x14ac:dyDescent="0.2">
      <c r="A302" s="95"/>
      <c r="B302" s="95"/>
      <c r="C302" s="139"/>
      <c r="D302" s="95"/>
      <c r="F302" s="114"/>
    </row>
    <row r="303" spans="1:6" s="113" customFormat="1" x14ac:dyDescent="0.2">
      <c r="A303" s="95"/>
      <c r="B303" s="95"/>
      <c r="C303" s="139"/>
      <c r="D303" s="95"/>
      <c r="F303" s="114"/>
    </row>
    <row r="304" spans="1:6" s="113" customFormat="1" x14ac:dyDescent="0.2">
      <c r="A304" s="95"/>
      <c r="B304" s="95"/>
      <c r="C304" s="139"/>
      <c r="D304" s="95"/>
      <c r="F304" s="114"/>
    </row>
    <row r="305" spans="1:6" s="113" customFormat="1" x14ac:dyDescent="0.2">
      <c r="A305" s="95"/>
      <c r="B305" s="95"/>
      <c r="C305" s="139"/>
      <c r="D305" s="95"/>
      <c r="F305" s="114"/>
    </row>
    <row r="306" spans="1:6" s="113" customFormat="1" x14ac:dyDescent="0.2">
      <c r="A306" s="95"/>
      <c r="B306" s="95"/>
      <c r="C306" s="139"/>
      <c r="D306" s="95"/>
      <c r="F306" s="114"/>
    </row>
    <row r="307" spans="1:6" s="113" customFormat="1" x14ac:dyDescent="0.2">
      <c r="A307" s="95"/>
      <c r="B307" s="95"/>
      <c r="C307" s="139"/>
      <c r="D307" s="95"/>
      <c r="F307" s="114"/>
    </row>
    <row r="308" spans="1:6" s="113" customFormat="1" x14ac:dyDescent="0.2">
      <c r="A308" s="95"/>
      <c r="B308" s="95"/>
      <c r="C308" s="139"/>
      <c r="D308" s="95"/>
      <c r="F308" s="114"/>
    </row>
    <row r="309" spans="1:6" s="113" customFormat="1" x14ac:dyDescent="0.2">
      <c r="A309" s="95"/>
      <c r="B309" s="95"/>
      <c r="C309" s="139"/>
      <c r="D309" s="95"/>
      <c r="F309" s="114"/>
    </row>
    <row r="310" spans="1:6" s="113" customFormat="1" x14ac:dyDescent="0.2">
      <c r="A310" s="95"/>
      <c r="B310" s="95"/>
      <c r="C310" s="139"/>
      <c r="D310" s="95"/>
      <c r="F310" s="114"/>
    </row>
    <row r="311" spans="1:6" s="113" customFormat="1" x14ac:dyDescent="0.2">
      <c r="A311" s="95"/>
      <c r="B311" s="95"/>
      <c r="C311" s="139"/>
      <c r="D311" s="95"/>
      <c r="F311" s="114"/>
    </row>
    <row r="312" spans="1:6" s="113" customFormat="1" x14ac:dyDescent="0.2">
      <c r="A312" s="95"/>
      <c r="B312" s="95"/>
      <c r="C312" s="139"/>
      <c r="D312" s="95"/>
      <c r="F312" s="114"/>
    </row>
    <row r="313" spans="1:6" s="113" customFormat="1" x14ac:dyDescent="0.2">
      <c r="A313" s="95"/>
      <c r="B313" s="95"/>
      <c r="C313" s="139"/>
      <c r="D313" s="95"/>
      <c r="F313" s="114"/>
    </row>
    <row r="314" spans="1:6" s="113" customFormat="1" x14ac:dyDescent="0.2">
      <c r="A314" s="95"/>
      <c r="B314" s="95"/>
      <c r="C314" s="139"/>
      <c r="D314" s="95"/>
      <c r="F314" s="114"/>
    </row>
    <row r="315" spans="1:6" s="113" customFormat="1" x14ac:dyDescent="0.2">
      <c r="A315" s="95"/>
      <c r="B315" s="95"/>
      <c r="C315" s="139"/>
      <c r="D315" s="95"/>
      <c r="F315" s="114"/>
    </row>
    <row r="316" spans="1:6" s="113" customFormat="1" x14ac:dyDescent="0.2">
      <c r="A316" s="95"/>
      <c r="B316" s="95"/>
      <c r="C316" s="139"/>
      <c r="D316" s="95"/>
      <c r="F316" s="114"/>
    </row>
    <row r="317" spans="1:6" s="113" customFormat="1" x14ac:dyDescent="0.2">
      <c r="A317" s="95"/>
      <c r="B317" s="95"/>
      <c r="C317" s="139"/>
      <c r="D317" s="95"/>
      <c r="F317" s="114"/>
    </row>
    <row r="318" spans="1:6" s="113" customFormat="1" x14ac:dyDescent="0.2">
      <c r="A318" s="95"/>
      <c r="B318" s="95"/>
      <c r="C318" s="139"/>
      <c r="D318" s="95"/>
      <c r="F318" s="114"/>
    </row>
    <row r="319" spans="1:6" s="113" customFormat="1" x14ac:dyDescent="0.2">
      <c r="A319" s="95"/>
      <c r="B319" s="95"/>
      <c r="C319" s="139"/>
      <c r="D319" s="95"/>
      <c r="F319" s="114"/>
    </row>
    <row r="320" spans="1:6" s="113" customFormat="1" x14ac:dyDescent="0.2">
      <c r="A320" s="95"/>
      <c r="B320" s="95"/>
      <c r="C320" s="139"/>
      <c r="D320" s="95"/>
      <c r="F320" s="114"/>
    </row>
    <row r="321" spans="1:6" s="113" customFormat="1" x14ac:dyDescent="0.2">
      <c r="A321" s="95"/>
      <c r="B321" s="95"/>
      <c r="C321" s="139"/>
      <c r="D321" s="95"/>
      <c r="F321" s="114"/>
    </row>
    <row r="322" spans="1:6" s="113" customFormat="1" x14ac:dyDescent="0.2">
      <c r="A322" s="95"/>
      <c r="B322" s="95"/>
      <c r="C322" s="139"/>
      <c r="D322" s="95"/>
      <c r="F322" s="114"/>
    </row>
    <row r="323" spans="1:6" s="113" customFormat="1" x14ac:dyDescent="0.2">
      <c r="A323" s="95"/>
      <c r="B323" s="95"/>
      <c r="C323" s="139"/>
      <c r="D323" s="95"/>
      <c r="F323" s="114"/>
    </row>
    <row r="324" spans="1:6" s="113" customFormat="1" x14ac:dyDescent="0.2">
      <c r="A324" s="95"/>
      <c r="B324" s="95"/>
      <c r="C324" s="139"/>
      <c r="D324" s="95"/>
      <c r="F324" s="114"/>
    </row>
    <row r="325" spans="1:6" s="113" customFormat="1" x14ac:dyDescent="0.2">
      <c r="A325" s="95"/>
      <c r="B325" s="95"/>
      <c r="C325" s="139"/>
      <c r="D325" s="95"/>
      <c r="F325" s="114"/>
    </row>
    <row r="326" spans="1:6" s="113" customFormat="1" x14ac:dyDescent="0.2">
      <c r="A326" s="95"/>
      <c r="B326" s="95"/>
      <c r="C326" s="139"/>
      <c r="D326" s="95"/>
      <c r="F326" s="114"/>
    </row>
    <row r="327" spans="1:6" s="113" customFormat="1" x14ac:dyDescent="0.2">
      <c r="A327" s="95"/>
      <c r="B327" s="95"/>
      <c r="C327" s="139"/>
      <c r="D327" s="95"/>
      <c r="F327" s="114"/>
    </row>
    <row r="328" spans="1:6" s="113" customFormat="1" x14ac:dyDescent="0.2">
      <c r="A328" s="95"/>
      <c r="B328" s="95"/>
      <c r="C328" s="139"/>
      <c r="D328" s="95"/>
      <c r="F328" s="114"/>
    </row>
    <row r="329" spans="1:6" s="113" customFormat="1" x14ac:dyDescent="0.2">
      <c r="A329" s="95"/>
      <c r="B329" s="95"/>
      <c r="C329" s="139"/>
      <c r="D329" s="95"/>
      <c r="F329" s="114"/>
    </row>
    <row r="330" spans="1:6" s="113" customFormat="1" x14ac:dyDescent="0.2">
      <c r="A330" s="95"/>
      <c r="B330" s="95"/>
      <c r="C330" s="139"/>
      <c r="D330" s="95"/>
      <c r="F330" s="114"/>
    </row>
    <row r="331" spans="1:6" s="113" customFormat="1" x14ac:dyDescent="0.2">
      <c r="A331" s="95"/>
      <c r="B331" s="95"/>
      <c r="C331" s="139"/>
      <c r="D331" s="95"/>
      <c r="F331" s="114"/>
    </row>
    <row r="332" spans="1:6" s="113" customFormat="1" x14ac:dyDescent="0.2">
      <c r="A332" s="95"/>
      <c r="B332" s="95"/>
      <c r="C332" s="139"/>
      <c r="D332" s="95"/>
      <c r="F332" s="114"/>
    </row>
    <row r="333" spans="1:6" s="113" customFormat="1" x14ac:dyDescent="0.2">
      <c r="A333" s="95"/>
      <c r="B333" s="95"/>
      <c r="C333" s="139"/>
      <c r="D333" s="95"/>
      <c r="F333" s="114"/>
    </row>
    <row r="334" spans="1:6" s="113" customFormat="1" x14ac:dyDescent="0.2">
      <c r="A334" s="95"/>
      <c r="B334" s="95"/>
      <c r="C334" s="139"/>
      <c r="D334" s="95"/>
      <c r="F334" s="114"/>
    </row>
    <row r="335" spans="1:6" s="113" customFormat="1" x14ac:dyDescent="0.2">
      <c r="A335" s="95"/>
      <c r="B335" s="95"/>
      <c r="C335" s="139"/>
      <c r="D335" s="95"/>
      <c r="F335" s="114"/>
    </row>
    <row r="336" spans="1:6" s="113" customFormat="1" x14ac:dyDescent="0.2">
      <c r="A336" s="95"/>
      <c r="B336" s="95"/>
      <c r="C336" s="139"/>
      <c r="D336" s="95"/>
      <c r="F336" s="114"/>
    </row>
    <row r="337" spans="1:6" s="113" customFormat="1" x14ac:dyDescent="0.2">
      <c r="A337" s="95"/>
      <c r="B337" s="95"/>
      <c r="C337" s="139"/>
      <c r="D337" s="95"/>
      <c r="F337" s="114"/>
    </row>
    <row r="338" spans="1:6" s="113" customFormat="1" x14ac:dyDescent="0.2">
      <c r="A338" s="95"/>
      <c r="B338" s="95"/>
      <c r="C338" s="139"/>
      <c r="D338" s="95"/>
      <c r="F338" s="114"/>
    </row>
    <row r="339" spans="1:6" s="113" customFormat="1" x14ac:dyDescent="0.2">
      <c r="A339" s="95"/>
      <c r="B339" s="95"/>
      <c r="C339" s="139"/>
      <c r="D339" s="95"/>
      <c r="F339" s="114"/>
    </row>
    <row r="340" spans="1:6" s="113" customFormat="1" x14ac:dyDescent="0.2">
      <c r="A340" s="95"/>
      <c r="B340" s="95"/>
      <c r="C340" s="139"/>
      <c r="D340" s="95"/>
      <c r="F340" s="114"/>
    </row>
    <row r="341" spans="1:6" s="113" customFormat="1" x14ac:dyDescent="0.2">
      <c r="A341" s="95"/>
      <c r="B341" s="95"/>
      <c r="C341" s="139"/>
      <c r="D341" s="95"/>
      <c r="F341" s="114"/>
    </row>
    <row r="342" spans="1:6" s="113" customFormat="1" x14ac:dyDescent="0.2">
      <c r="A342" s="95"/>
      <c r="B342" s="95"/>
      <c r="C342" s="139"/>
      <c r="D342" s="95"/>
      <c r="F342" s="114"/>
    </row>
    <row r="343" spans="1:6" s="113" customFormat="1" x14ac:dyDescent="0.2">
      <c r="A343" s="95"/>
      <c r="B343" s="95"/>
      <c r="C343" s="139"/>
      <c r="D343" s="95"/>
      <c r="F343" s="114"/>
    </row>
    <row r="344" spans="1:6" s="113" customFormat="1" x14ac:dyDescent="0.2">
      <c r="A344" s="95"/>
      <c r="B344" s="95"/>
      <c r="C344" s="139"/>
      <c r="D344" s="95"/>
      <c r="F344" s="114"/>
    </row>
    <row r="345" spans="1:6" s="113" customFormat="1" x14ac:dyDescent="0.2">
      <c r="A345" s="95"/>
      <c r="B345" s="95"/>
      <c r="C345" s="139"/>
      <c r="D345" s="95"/>
      <c r="F345" s="114"/>
    </row>
    <row r="346" spans="1:6" s="113" customFormat="1" x14ac:dyDescent="0.2">
      <c r="A346" s="95"/>
      <c r="B346" s="95"/>
      <c r="C346" s="139"/>
      <c r="D346" s="95"/>
      <c r="F346" s="114"/>
    </row>
    <row r="347" spans="1:6" s="113" customFormat="1" x14ac:dyDescent="0.2">
      <c r="A347" s="95"/>
      <c r="B347" s="95"/>
      <c r="C347" s="139"/>
      <c r="D347" s="95"/>
      <c r="F347" s="114"/>
    </row>
    <row r="348" spans="1:6" s="113" customFormat="1" x14ac:dyDescent="0.2">
      <c r="A348" s="95"/>
      <c r="B348" s="95"/>
      <c r="C348" s="139"/>
      <c r="D348" s="95"/>
      <c r="F348" s="114"/>
    </row>
    <row r="349" spans="1:6" s="113" customFormat="1" x14ac:dyDescent="0.2">
      <c r="A349" s="95"/>
      <c r="B349" s="95"/>
      <c r="C349" s="139"/>
      <c r="D349" s="95"/>
      <c r="F349" s="114"/>
    </row>
    <row r="350" spans="1:6" s="113" customFormat="1" x14ac:dyDescent="0.2">
      <c r="A350" s="95"/>
      <c r="B350" s="95"/>
      <c r="C350" s="139"/>
      <c r="D350" s="95"/>
      <c r="F350" s="114"/>
    </row>
    <row r="351" spans="1:6" s="113" customFormat="1" x14ac:dyDescent="0.2">
      <c r="A351" s="95"/>
      <c r="B351" s="95"/>
      <c r="C351" s="139"/>
      <c r="D351" s="95"/>
      <c r="F351" s="114"/>
    </row>
    <row r="352" spans="1:6" s="113" customFormat="1" x14ac:dyDescent="0.2">
      <c r="A352" s="95"/>
      <c r="B352" s="95"/>
      <c r="C352" s="139"/>
      <c r="D352" s="95"/>
      <c r="F352" s="114"/>
    </row>
    <row r="353" spans="1:6" s="113" customFormat="1" x14ac:dyDescent="0.2">
      <c r="A353" s="95"/>
      <c r="B353" s="95"/>
      <c r="C353" s="139"/>
      <c r="D353" s="95"/>
      <c r="F353" s="114"/>
    </row>
    <row r="354" spans="1:6" s="113" customFormat="1" x14ac:dyDescent="0.2">
      <c r="A354" s="95"/>
      <c r="B354" s="95"/>
      <c r="C354" s="139"/>
      <c r="D354" s="95"/>
      <c r="F354" s="114"/>
    </row>
    <row r="355" spans="1:6" s="113" customFormat="1" x14ac:dyDescent="0.2">
      <c r="A355" s="95"/>
      <c r="B355" s="95"/>
      <c r="C355" s="139"/>
      <c r="D355" s="95"/>
      <c r="F355" s="114"/>
    </row>
    <row r="356" spans="1:6" s="113" customFormat="1" x14ac:dyDescent="0.2">
      <c r="A356" s="95"/>
      <c r="B356" s="95"/>
      <c r="C356" s="139"/>
      <c r="D356" s="95"/>
      <c r="F356" s="114"/>
    </row>
    <row r="357" spans="1:6" s="113" customFormat="1" x14ac:dyDescent="0.2">
      <c r="A357" s="95"/>
      <c r="B357" s="95"/>
      <c r="C357" s="139"/>
      <c r="D357" s="95"/>
      <c r="F357" s="114"/>
    </row>
    <row r="358" spans="1:6" s="113" customFormat="1" x14ac:dyDescent="0.2">
      <c r="A358" s="95"/>
      <c r="B358" s="95"/>
      <c r="C358" s="139"/>
      <c r="D358" s="95"/>
      <c r="F358" s="114"/>
    </row>
    <row r="359" spans="1:6" s="113" customFormat="1" x14ac:dyDescent="0.2">
      <c r="A359" s="95"/>
      <c r="B359" s="95"/>
      <c r="C359" s="139"/>
      <c r="D359" s="95"/>
      <c r="F359" s="114"/>
    </row>
    <row r="360" spans="1:6" s="113" customFormat="1" x14ac:dyDescent="0.2">
      <c r="A360" s="95"/>
      <c r="B360" s="95"/>
      <c r="C360" s="139"/>
      <c r="D360" s="95"/>
      <c r="F360" s="114"/>
    </row>
    <row r="361" spans="1:6" s="113" customFormat="1" x14ac:dyDescent="0.2">
      <c r="A361" s="95"/>
      <c r="B361" s="95"/>
      <c r="C361" s="139"/>
      <c r="D361" s="95"/>
      <c r="F361" s="114"/>
    </row>
    <row r="362" spans="1:6" s="113" customFormat="1" x14ac:dyDescent="0.2">
      <c r="A362" s="95"/>
      <c r="B362" s="95"/>
      <c r="C362" s="139"/>
      <c r="D362" s="95"/>
      <c r="F362" s="114"/>
    </row>
    <row r="363" spans="1:6" x14ac:dyDescent="0.2">
      <c r="A363" s="112"/>
      <c r="B363" s="112"/>
      <c r="C363" s="138"/>
      <c r="D363" s="112"/>
    </row>
    <row r="364" spans="1:6" x14ac:dyDescent="0.2">
      <c r="A364" s="112"/>
      <c r="B364" s="112"/>
      <c r="C364" s="138"/>
      <c r="D364" s="112"/>
    </row>
    <row r="365" spans="1:6" x14ac:dyDescent="0.2">
      <c r="A365" s="112"/>
      <c r="B365" s="112"/>
      <c r="C365" s="138"/>
      <c r="D365" s="112"/>
    </row>
    <row r="366" spans="1:6" x14ac:dyDescent="0.2">
      <c r="A366" s="112"/>
      <c r="B366" s="112"/>
      <c r="C366" s="138"/>
      <c r="D366" s="112"/>
    </row>
    <row r="367" spans="1:6" x14ac:dyDescent="0.2">
      <c r="A367" s="112"/>
      <c r="B367" s="112"/>
      <c r="C367" s="138"/>
      <c r="D367" s="112"/>
    </row>
    <row r="368" spans="1:6" x14ac:dyDescent="0.2">
      <c r="A368" s="112"/>
      <c r="B368" s="112"/>
      <c r="C368" s="138"/>
      <c r="D368" s="112"/>
    </row>
    <row r="369" spans="1:4" x14ac:dyDescent="0.2">
      <c r="A369" s="112"/>
      <c r="B369" s="112"/>
      <c r="C369" s="138"/>
      <c r="D369" s="112"/>
    </row>
    <row r="370" spans="1:4" x14ac:dyDescent="0.2">
      <c r="A370" s="112"/>
      <c r="B370" s="112"/>
      <c r="C370" s="138"/>
      <c r="D370" s="112"/>
    </row>
    <row r="371" spans="1:4" x14ac:dyDescent="0.2">
      <c r="A371" s="112"/>
      <c r="B371" s="112"/>
      <c r="C371" s="138"/>
      <c r="D371" s="112"/>
    </row>
    <row r="372" spans="1:4" x14ac:dyDescent="0.2">
      <c r="A372" s="112"/>
      <c r="B372" s="112"/>
      <c r="C372" s="138"/>
      <c r="D372" s="112"/>
    </row>
    <row r="373" spans="1:4" x14ac:dyDescent="0.2">
      <c r="A373" s="112"/>
      <c r="B373" s="112"/>
      <c r="C373" s="138"/>
      <c r="D373" s="112"/>
    </row>
    <row r="374" spans="1:4" x14ac:dyDescent="0.2">
      <c r="A374" s="112"/>
      <c r="B374" s="112"/>
      <c r="C374" s="138"/>
      <c r="D374" s="112"/>
    </row>
    <row r="375" spans="1:4" x14ac:dyDescent="0.2">
      <c r="A375" s="112"/>
      <c r="B375" s="112"/>
      <c r="C375" s="138"/>
      <c r="D375" s="112"/>
    </row>
    <row r="376" spans="1:4" x14ac:dyDescent="0.2">
      <c r="A376" s="112"/>
      <c r="B376" s="112"/>
      <c r="C376" s="138"/>
      <c r="D376" s="112"/>
    </row>
    <row r="377" spans="1:4" x14ac:dyDescent="0.2">
      <c r="A377" s="112"/>
      <c r="B377" s="112"/>
      <c r="C377" s="138"/>
      <c r="D377" s="112"/>
    </row>
    <row r="378" spans="1:4" x14ac:dyDescent="0.2">
      <c r="A378" s="112"/>
      <c r="B378" s="112"/>
      <c r="C378" s="138"/>
      <c r="D378" s="112"/>
    </row>
    <row r="379" spans="1:4" x14ac:dyDescent="0.2">
      <c r="A379" s="112"/>
      <c r="B379" s="112"/>
      <c r="C379" s="138"/>
      <c r="D379" s="112"/>
    </row>
    <row r="380" spans="1:4" x14ac:dyDescent="0.2">
      <c r="A380" s="112"/>
      <c r="B380" s="112"/>
      <c r="C380" s="138"/>
      <c r="D380" s="112"/>
    </row>
    <row r="381" spans="1:4" x14ac:dyDescent="0.2">
      <c r="A381" s="112"/>
      <c r="B381" s="112"/>
      <c r="C381" s="138"/>
      <c r="D381" s="112"/>
    </row>
    <row r="382" spans="1:4" x14ac:dyDescent="0.2">
      <c r="A382" s="112"/>
      <c r="B382" s="112"/>
      <c r="C382" s="138"/>
      <c r="D382" s="112"/>
    </row>
    <row r="383" spans="1:4" x14ac:dyDescent="0.2">
      <c r="A383" s="112"/>
      <c r="B383" s="112"/>
      <c r="C383" s="138"/>
      <c r="D383" s="112"/>
    </row>
    <row r="384" spans="1:4" x14ac:dyDescent="0.2">
      <c r="A384" s="112"/>
      <c r="B384" s="112"/>
      <c r="C384" s="138"/>
      <c r="D384" s="112"/>
    </row>
    <row r="385" spans="1:4" x14ac:dyDescent="0.2">
      <c r="A385" s="112"/>
      <c r="B385" s="112"/>
      <c r="C385" s="138"/>
      <c r="D385" s="112"/>
    </row>
    <row r="386" spans="1:4" x14ac:dyDescent="0.2">
      <c r="A386" s="112"/>
      <c r="B386" s="112"/>
      <c r="C386" s="138"/>
      <c r="D386" s="112"/>
    </row>
    <row r="387" spans="1:4" x14ac:dyDescent="0.2">
      <c r="A387" s="112"/>
      <c r="B387" s="112"/>
      <c r="C387" s="138"/>
      <c r="D387" s="112"/>
    </row>
    <row r="388" spans="1:4" x14ac:dyDescent="0.2">
      <c r="A388" s="112"/>
      <c r="B388" s="112"/>
      <c r="C388" s="138"/>
      <c r="D388" s="112"/>
    </row>
    <row r="389" spans="1:4" x14ac:dyDescent="0.2">
      <c r="A389" s="112"/>
      <c r="B389" s="112"/>
      <c r="C389" s="138"/>
      <c r="D389" s="112"/>
    </row>
    <row r="390" spans="1:4" x14ac:dyDescent="0.2">
      <c r="A390" s="112"/>
      <c r="B390" s="112"/>
      <c r="C390" s="138"/>
      <c r="D390" s="112"/>
    </row>
    <row r="391" spans="1:4" x14ac:dyDescent="0.2">
      <c r="A391" s="112"/>
      <c r="B391" s="112"/>
      <c r="C391" s="138"/>
      <c r="D391" s="112"/>
    </row>
    <row r="392" spans="1:4" x14ac:dyDescent="0.2">
      <c r="A392" s="112"/>
      <c r="B392" s="112"/>
      <c r="C392" s="138"/>
      <c r="D392" s="112"/>
    </row>
    <row r="393" spans="1:4" x14ac:dyDescent="0.2">
      <c r="A393" s="112"/>
      <c r="B393" s="112"/>
      <c r="C393" s="138"/>
      <c r="D393" s="112"/>
    </row>
    <row r="394" spans="1:4" x14ac:dyDescent="0.2">
      <c r="A394" s="112"/>
      <c r="B394" s="112"/>
      <c r="C394" s="138"/>
      <c r="D394" s="112"/>
    </row>
    <row r="395" spans="1:4" x14ac:dyDescent="0.2">
      <c r="A395" s="112"/>
      <c r="B395" s="112"/>
      <c r="C395" s="138"/>
      <c r="D395" s="112"/>
    </row>
    <row r="396" spans="1:4" x14ac:dyDescent="0.2">
      <c r="A396" s="112"/>
      <c r="B396" s="112"/>
      <c r="C396" s="138"/>
      <c r="D396" s="112"/>
    </row>
    <row r="397" spans="1:4" x14ac:dyDescent="0.2">
      <c r="A397" s="112"/>
      <c r="B397" s="112"/>
      <c r="C397" s="138"/>
      <c r="D397" s="112"/>
    </row>
    <row r="398" spans="1:4" x14ac:dyDescent="0.2">
      <c r="A398" s="112"/>
      <c r="B398" s="112"/>
      <c r="C398" s="138"/>
      <c r="D398" s="112"/>
    </row>
    <row r="399" spans="1:4" x14ac:dyDescent="0.2">
      <c r="A399" s="112"/>
      <c r="B399" s="112"/>
      <c r="C399" s="138"/>
      <c r="D399" s="112"/>
    </row>
    <row r="400" spans="1:4" x14ac:dyDescent="0.2">
      <c r="A400" s="73"/>
      <c r="B400" s="73"/>
      <c r="C400" s="140"/>
      <c r="D400" s="73"/>
    </row>
    <row r="401" spans="1:4" x14ac:dyDescent="0.2">
      <c r="A401" s="73"/>
      <c r="B401" s="73"/>
      <c r="C401" s="140"/>
      <c r="D401" s="73"/>
    </row>
    <row r="402" spans="1:4" x14ac:dyDescent="0.2">
      <c r="A402" s="73"/>
      <c r="B402" s="73"/>
      <c r="C402" s="140"/>
      <c r="D402" s="73"/>
    </row>
    <row r="403" spans="1:4" x14ac:dyDescent="0.2">
      <c r="A403" s="73"/>
      <c r="B403" s="73"/>
      <c r="C403" s="140"/>
      <c r="D403" s="73"/>
    </row>
    <row r="404" spans="1:4" x14ac:dyDescent="0.2">
      <c r="A404" s="73"/>
      <c r="B404" s="73"/>
      <c r="C404" s="140"/>
      <c r="D404" s="73"/>
    </row>
  </sheetData>
  <sheetProtection algorithmName="SHA-512" hashValue="ml8BCdfuYfByfSGQ076fDYDrFlFO6TQqQhcfOas5wsAdbrsZIfkKg/24Ros3BkaMmdhiI1ukQr8O5fsgdWCKdA==" saltValue="npkSkIHsY66H91d2cuP0hw==" spinCount="100000" sheet="1" selectLockedCells="1"/>
  <dataConsolidate/>
  <mergeCells count="5">
    <mergeCell ref="A3:B3"/>
    <mergeCell ref="A7:D7"/>
    <mergeCell ref="A9:D9"/>
    <mergeCell ref="B1:D1"/>
    <mergeCell ref="A4:B5"/>
  </mergeCells>
  <phoneticPr fontId="55" type="noConversion"/>
  <printOptions horizontalCentered="1"/>
  <pageMargins left="0.23622047244094491" right="0.23622047244094491" top="0.74803149606299213" bottom="0.74803149606299213" header="0.31496062992125984" footer="0.31496062992125984"/>
  <pageSetup paperSize="9" scale="84" orientation="landscape"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W436"/>
  <sheetViews>
    <sheetView showGridLines="0" zoomScaleNormal="100" workbookViewId="0">
      <pane xSplit="1" ySplit="3" topLeftCell="B13" activePane="bottomRight" state="frozen"/>
      <selection activeCell="K11" sqref="K11"/>
      <selection pane="topRight" activeCell="K11" sqref="K11"/>
      <selection pane="bottomLeft" activeCell="K11" sqref="K11"/>
      <selection pane="bottomRight" activeCell="B20" sqref="B20"/>
    </sheetView>
  </sheetViews>
  <sheetFormatPr defaultColWidth="9.140625" defaultRowHeight="12" x14ac:dyDescent="0.2"/>
  <cols>
    <col min="1" max="3" width="51.42578125" style="73" customWidth="1"/>
    <col min="4" max="4" width="59.7109375" style="97" customWidth="1"/>
    <col min="5" max="49" width="208.7109375" style="97" customWidth="1"/>
    <col min="50" max="16384" width="9.140625" style="73"/>
  </cols>
  <sheetData>
    <row r="1" spans="1:49" s="130" customFormat="1" ht="15" x14ac:dyDescent="0.2">
      <c r="A1" s="83" t="s">
        <v>2</v>
      </c>
      <c r="B1" s="183" t="s">
        <v>128</v>
      </c>
      <c r="C1" s="183"/>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4.25" x14ac:dyDescent="0.2">
      <c r="A2" s="57" t="s">
        <v>3</v>
      </c>
      <c r="B2" s="58"/>
      <c r="C2" s="58"/>
    </row>
    <row r="3" spans="1:49" ht="13.5" x14ac:dyDescent="0.2">
      <c r="A3" s="96" t="s">
        <v>4</v>
      </c>
      <c r="B3" s="96"/>
      <c r="C3" s="96"/>
    </row>
    <row r="4" spans="1:49" ht="15" customHeight="1" x14ac:dyDescent="0.2">
      <c r="A4" s="98" t="s">
        <v>5</v>
      </c>
      <c r="B4" s="85" t="s">
        <v>129</v>
      </c>
      <c r="C4" s="85" t="s">
        <v>127</v>
      </c>
    </row>
    <row r="5" spans="1:49" ht="15" customHeight="1" x14ac:dyDescent="0.2">
      <c r="A5" s="98" t="s">
        <v>6</v>
      </c>
      <c r="B5" s="85" t="s">
        <v>130</v>
      </c>
      <c r="C5" s="85" t="s">
        <v>131</v>
      </c>
    </row>
    <row r="6" spans="1:49" ht="15" customHeight="1" x14ac:dyDescent="0.2">
      <c r="A6" s="98" t="s">
        <v>7</v>
      </c>
      <c r="B6" s="85" t="s">
        <v>164</v>
      </c>
      <c r="C6" s="85" t="s">
        <v>165</v>
      </c>
    </row>
    <row r="7" spans="1:49" ht="15" customHeight="1" x14ac:dyDescent="0.2">
      <c r="A7" s="98" t="s">
        <v>8</v>
      </c>
      <c r="B7" s="85" t="s">
        <v>44</v>
      </c>
      <c r="C7" s="85" t="s">
        <v>44</v>
      </c>
      <c r="J7" s="97" t="s">
        <v>0</v>
      </c>
    </row>
    <row r="8" spans="1:49" ht="15" customHeight="1" x14ac:dyDescent="0.2">
      <c r="A8" s="98" t="s">
        <v>9</v>
      </c>
      <c r="B8" s="85" t="s">
        <v>43</v>
      </c>
      <c r="C8" s="85" t="s">
        <v>43</v>
      </c>
    </row>
    <row r="9" spans="1:49" ht="15" customHeight="1" x14ac:dyDescent="0.2">
      <c r="A9" s="98" t="s">
        <v>10</v>
      </c>
      <c r="B9" s="89">
        <v>1658</v>
      </c>
      <c r="C9" s="143">
        <v>1649</v>
      </c>
    </row>
    <row r="10" spans="1:49" ht="15" customHeight="1" x14ac:dyDescent="0.2">
      <c r="A10" s="58"/>
      <c r="B10" s="58"/>
      <c r="C10" s="58"/>
    </row>
    <row r="11" spans="1:49" ht="15" customHeight="1" x14ac:dyDescent="0.2">
      <c r="A11" s="96" t="s">
        <v>11</v>
      </c>
      <c r="B11" s="99"/>
      <c r="C11" s="99"/>
    </row>
    <row r="12" spans="1:49" ht="14.25" x14ac:dyDescent="0.2">
      <c r="A12" s="98" t="s">
        <v>12</v>
      </c>
      <c r="B12" s="86">
        <v>39318.949999999997</v>
      </c>
      <c r="C12" s="86">
        <v>33632</v>
      </c>
    </row>
    <row r="13" spans="1:49" ht="15" customHeight="1" x14ac:dyDescent="0.2">
      <c r="A13" s="98" t="s">
        <v>13</v>
      </c>
      <c r="B13" s="86">
        <v>32495</v>
      </c>
      <c r="C13" s="86">
        <v>27795</v>
      </c>
    </row>
    <row r="14" spans="1:49" ht="85.5" x14ac:dyDescent="0.2">
      <c r="A14" s="98" t="s">
        <v>15</v>
      </c>
      <c r="B14" s="87" t="s">
        <v>192</v>
      </c>
      <c r="C14" s="150" t="s">
        <v>195</v>
      </c>
    </row>
    <row r="15" spans="1:49" ht="15" customHeight="1" x14ac:dyDescent="0.2">
      <c r="A15" s="100" t="s">
        <v>136</v>
      </c>
      <c r="B15" s="86">
        <f>300+150</f>
        <v>450</v>
      </c>
      <c r="C15" s="86">
        <f>1900+1100+20+100</f>
        <v>3120</v>
      </c>
    </row>
    <row r="16" spans="1:49" ht="99.75" x14ac:dyDescent="0.2">
      <c r="A16" s="98" t="s">
        <v>16</v>
      </c>
      <c r="B16" s="149" t="s">
        <v>194</v>
      </c>
      <c r="C16" s="149" t="s">
        <v>194</v>
      </c>
    </row>
    <row r="17" spans="1:3" ht="15" customHeight="1" x14ac:dyDescent="0.2">
      <c r="A17" s="98" t="s">
        <v>17</v>
      </c>
      <c r="B17" s="86">
        <v>3182</v>
      </c>
      <c r="C17" s="86">
        <f>3182+400</f>
        <v>3582</v>
      </c>
    </row>
    <row r="18" spans="1:3" ht="15" customHeight="1" x14ac:dyDescent="0.2">
      <c r="A18" s="100" t="s">
        <v>18</v>
      </c>
      <c r="B18" s="86">
        <f>937.18</f>
        <v>937.18</v>
      </c>
      <c r="C18" s="86">
        <v>900</v>
      </c>
    </row>
    <row r="19" spans="1:3" ht="15" customHeight="1" x14ac:dyDescent="0.2">
      <c r="A19" s="98" t="s">
        <v>46</v>
      </c>
      <c r="B19" s="88">
        <f>B18+B17+B15+B13</f>
        <v>37064.18</v>
      </c>
      <c r="C19" s="88">
        <f>C18+C17+C15+C13</f>
        <v>35397</v>
      </c>
    </row>
    <row r="20" spans="1:3" ht="15" customHeight="1" x14ac:dyDescent="0.2">
      <c r="A20" s="98" t="s">
        <v>19</v>
      </c>
      <c r="B20" s="101">
        <v>0</v>
      </c>
      <c r="C20" s="101">
        <v>0</v>
      </c>
    </row>
    <row r="21" spans="1:3" ht="15" customHeight="1" x14ac:dyDescent="0.2">
      <c r="A21" s="98" t="s">
        <v>47</v>
      </c>
      <c r="B21" s="88">
        <f t="shared" ref="B21" si="0">B19-B20</f>
        <v>37064.18</v>
      </c>
      <c r="C21" s="88">
        <f t="shared" ref="C21" si="1">C19-C20</f>
        <v>35397</v>
      </c>
    </row>
    <row r="22" spans="1:3" ht="15" customHeight="1" x14ac:dyDescent="0.2">
      <c r="A22" s="100" t="s">
        <v>14</v>
      </c>
      <c r="B22" s="91">
        <v>0</v>
      </c>
      <c r="C22" s="91">
        <v>0</v>
      </c>
    </row>
    <row r="23" spans="1:3" ht="15" customHeight="1" x14ac:dyDescent="0.2">
      <c r="A23" s="98" t="s">
        <v>137</v>
      </c>
      <c r="B23" s="88">
        <f>B22+B21</f>
        <v>37064.18</v>
      </c>
      <c r="C23" s="88">
        <f>C22+C21</f>
        <v>35397</v>
      </c>
    </row>
    <row r="24" spans="1:3" ht="15" customHeight="1" x14ac:dyDescent="0.2">
      <c r="A24" s="58"/>
      <c r="B24" s="58"/>
      <c r="C24" s="58"/>
    </row>
    <row r="25" spans="1:3" ht="15" customHeight="1" x14ac:dyDescent="0.2">
      <c r="A25" s="96" t="s">
        <v>20</v>
      </c>
      <c r="B25" s="96"/>
      <c r="C25" s="96"/>
    </row>
    <row r="26" spans="1:3" ht="15" customHeight="1" x14ac:dyDescent="0.2">
      <c r="A26" s="98" t="s">
        <v>21</v>
      </c>
      <c r="B26" s="89">
        <v>72</v>
      </c>
      <c r="C26" s="89">
        <v>72</v>
      </c>
    </row>
    <row r="27" spans="1:3" ht="15" customHeight="1" x14ac:dyDescent="0.2">
      <c r="A27" s="98" t="s">
        <v>22</v>
      </c>
      <c r="B27" s="89">
        <v>15000</v>
      </c>
      <c r="C27" s="89">
        <v>15000</v>
      </c>
    </row>
    <row r="28" spans="1:3" ht="28.5" x14ac:dyDescent="0.2">
      <c r="A28" s="100" t="s">
        <v>156</v>
      </c>
      <c r="B28" s="187">
        <v>2.5000000000000001E-2</v>
      </c>
      <c r="C28" s="188"/>
    </row>
    <row r="29" spans="1:3" ht="27" customHeight="1" x14ac:dyDescent="0.2">
      <c r="A29" s="100" t="s">
        <v>157</v>
      </c>
      <c r="B29" s="189">
        <f>'Prijsinvulf overige zaken'!$D$4</f>
        <v>0.1</v>
      </c>
      <c r="C29" s="190"/>
    </row>
    <row r="30" spans="1:3" ht="15" customHeight="1" x14ac:dyDescent="0.2">
      <c r="A30" s="100" t="s">
        <v>158</v>
      </c>
      <c r="B30" s="189">
        <f>B29+B28</f>
        <v>0.125</v>
      </c>
      <c r="C30" s="190"/>
    </row>
    <row r="31" spans="1:3" ht="15" customHeight="1" x14ac:dyDescent="0.2">
      <c r="A31" s="98" t="s">
        <v>24</v>
      </c>
      <c r="B31" s="102">
        <v>0.1</v>
      </c>
      <c r="C31" s="102">
        <v>0.1</v>
      </c>
    </row>
    <row r="32" spans="1:3" ht="15" customHeight="1" x14ac:dyDescent="0.2">
      <c r="A32" s="98" t="s">
        <v>25</v>
      </c>
      <c r="B32" s="90">
        <v>0</v>
      </c>
      <c r="C32" s="90">
        <v>0</v>
      </c>
    </row>
    <row r="33" spans="1:49" ht="15" customHeight="1" x14ac:dyDescent="0.2">
      <c r="A33" s="98" t="s">
        <v>26</v>
      </c>
      <c r="B33" s="90">
        <v>0</v>
      </c>
      <c r="C33" s="90">
        <v>0</v>
      </c>
    </row>
    <row r="34" spans="1:49" ht="15" customHeight="1" x14ac:dyDescent="0.2">
      <c r="A34" s="98" t="s">
        <v>27</v>
      </c>
      <c r="B34" s="90">
        <v>0</v>
      </c>
      <c r="C34" s="90">
        <v>0</v>
      </c>
    </row>
    <row r="35" spans="1:49" ht="15" customHeight="1" x14ac:dyDescent="0.2">
      <c r="A35" s="98" t="s">
        <v>28</v>
      </c>
      <c r="B35" s="90">
        <v>0</v>
      </c>
      <c r="C35" s="90">
        <v>0</v>
      </c>
    </row>
    <row r="36" spans="1:49" ht="15" customHeight="1" x14ac:dyDescent="0.2">
      <c r="A36" s="58"/>
      <c r="B36" s="68"/>
      <c r="C36" s="68"/>
    </row>
    <row r="37" spans="1:49" ht="15" customHeight="1" x14ac:dyDescent="0.2">
      <c r="A37" s="96" t="s">
        <v>29</v>
      </c>
      <c r="B37" s="103"/>
      <c r="C37" s="103"/>
    </row>
    <row r="38" spans="1:49" ht="15" customHeight="1" x14ac:dyDescent="0.2">
      <c r="A38" s="98" t="s">
        <v>30</v>
      </c>
      <c r="B38" s="90">
        <v>0</v>
      </c>
      <c r="C38" s="90">
        <v>0</v>
      </c>
    </row>
    <row r="39" spans="1:49" ht="15" customHeight="1" x14ac:dyDescent="0.2">
      <c r="A39" s="98" t="s">
        <v>31</v>
      </c>
      <c r="B39" s="90">
        <v>0</v>
      </c>
      <c r="C39" s="90">
        <v>0</v>
      </c>
    </row>
    <row r="40" spans="1:49" ht="15" customHeight="1" x14ac:dyDescent="0.2">
      <c r="A40" s="98" t="s">
        <v>32</v>
      </c>
      <c r="B40" s="90">
        <v>0</v>
      </c>
      <c r="C40" s="90">
        <v>0</v>
      </c>
    </row>
    <row r="41" spans="1:49" ht="15" customHeight="1" x14ac:dyDescent="0.2">
      <c r="A41" s="98" t="s">
        <v>48</v>
      </c>
      <c r="B41" s="90">
        <v>0</v>
      </c>
      <c r="C41" s="90">
        <v>0</v>
      </c>
    </row>
    <row r="42" spans="1:49" ht="15" customHeight="1" x14ac:dyDescent="0.2">
      <c r="A42" s="98" t="s">
        <v>33</v>
      </c>
      <c r="B42" s="90">
        <v>0</v>
      </c>
      <c r="C42" s="90">
        <v>0</v>
      </c>
    </row>
    <row r="43" spans="1:49" ht="15" customHeight="1" x14ac:dyDescent="0.2">
      <c r="A43" s="98" t="s">
        <v>34</v>
      </c>
      <c r="B43" s="90">
        <v>0</v>
      </c>
      <c r="C43" s="90">
        <v>0</v>
      </c>
    </row>
    <row r="44" spans="1:49" ht="15" customHeight="1" x14ac:dyDescent="0.2">
      <c r="A44" s="98" t="s">
        <v>35</v>
      </c>
      <c r="B44" s="86">
        <f>38/3</f>
        <v>12.666666666666666</v>
      </c>
      <c r="C44" s="86">
        <f>36/3</f>
        <v>12</v>
      </c>
    </row>
    <row r="45" spans="1:49" ht="15" customHeight="1" x14ac:dyDescent="0.2">
      <c r="A45" s="98" t="s">
        <v>36</v>
      </c>
      <c r="B45" s="90">
        <v>0</v>
      </c>
      <c r="C45" s="90">
        <v>0</v>
      </c>
    </row>
    <row r="46" spans="1:49" ht="15" customHeight="1" x14ac:dyDescent="0.2">
      <c r="A46" s="98" t="s">
        <v>37</v>
      </c>
      <c r="B46" s="90">
        <v>0</v>
      </c>
      <c r="C46" s="90">
        <v>0</v>
      </c>
    </row>
    <row r="47" spans="1:49" ht="15" customHeight="1" x14ac:dyDescent="0.2">
      <c r="A47" s="98" t="s">
        <v>38</v>
      </c>
      <c r="B47" s="90">
        <v>0</v>
      </c>
      <c r="C47" s="90">
        <v>0</v>
      </c>
    </row>
    <row r="48" spans="1:49" ht="15" customHeight="1" x14ac:dyDescent="0.2">
      <c r="A48" s="98" t="s">
        <v>39</v>
      </c>
      <c r="B48" s="90">
        <v>0</v>
      </c>
      <c r="C48" s="90">
        <v>0</v>
      </c>
      <c r="AP48" s="73"/>
      <c r="AQ48" s="73"/>
      <c r="AR48" s="73"/>
      <c r="AS48" s="73"/>
      <c r="AT48" s="73"/>
      <c r="AU48" s="73"/>
      <c r="AV48" s="73"/>
      <c r="AW48" s="73"/>
    </row>
    <row r="49" spans="1:41" s="71" customFormat="1" ht="27" customHeight="1" x14ac:dyDescent="0.2">
      <c r="A49" s="104" t="s">
        <v>40</v>
      </c>
      <c r="B49" s="185" t="s">
        <v>138</v>
      </c>
      <c r="C49" s="186"/>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row>
    <row r="50" spans="1:41" ht="15" customHeight="1" x14ac:dyDescent="0.2">
      <c r="A50" s="98" t="s">
        <v>41</v>
      </c>
      <c r="B50" s="105">
        <f>(B27*B31*B35)/12</f>
        <v>0</v>
      </c>
      <c r="C50" s="105">
        <f>(C27*C31*C35)/12</f>
        <v>0</v>
      </c>
    </row>
    <row r="51" spans="1:41" ht="15" customHeight="1" x14ac:dyDescent="0.2">
      <c r="A51" s="58"/>
      <c r="B51" s="58"/>
      <c r="C51" s="58"/>
    </row>
    <row r="52" spans="1:41" ht="15" customHeight="1" x14ac:dyDescent="0.2">
      <c r="A52" s="106" t="s">
        <v>42</v>
      </c>
      <c r="B52" s="107">
        <f>SUM(B38:B50)</f>
        <v>12.666666666666666</v>
      </c>
      <c r="C52" s="107">
        <f>SUM(C38:C50)</f>
        <v>12</v>
      </c>
    </row>
    <row r="53" spans="1:41" ht="15" customHeight="1" x14ac:dyDescent="0.2">
      <c r="A53" s="58"/>
      <c r="B53" s="58"/>
      <c r="C53" s="58"/>
    </row>
    <row r="54" spans="1:41" s="97" customFormat="1" ht="90" customHeight="1" x14ac:dyDescent="0.2">
      <c r="A54" s="184" t="s">
        <v>163</v>
      </c>
      <c r="B54" s="184"/>
      <c r="C54" s="184"/>
    </row>
    <row r="55" spans="1:41" s="97" customFormat="1" ht="409.5" customHeight="1" x14ac:dyDescent="0.2">
      <c r="A55" s="108"/>
    </row>
    <row r="56" spans="1:41" s="97" customFormat="1" ht="409.5" customHeight="1" x14ac:dyDescent="0.2">
      <c r="A56" s="108"/>
    </row>
    <row r="57" spans="1:41" s="97" customFormat="1" ht="409.5" customHeight="1" x14ac:dyDescent="0.2">
      <c r="A57" s="108"/>
    </row>
    <row r="58" spans="1:41" s="97" customFormat="1" ht="409.5" customHeight="1" x14ac:dyDescent="0.2">
      <c r="A58" s="108"/>
    </row>
    <row r="59" spans="1:41" s="97" customFormat="1" ht="409.5" customHeight="1" x14ac:dyDescent="0.2">
      <c r="A59" s="108"/>
    </row>
    <row r="60" spans="1:41" s="97" customFormat="1" ht="409.5" customHeight="1" x14ac:dyDescent="0.2">
      <c r="A60" s="108"/>
    </row>
    <row r="61" spans="1:41" s="97" customFormat="1" ht="409.5" customHeight="1" x14ac:dyDescent="0.2">
      <c r="A61" s="108"/>
    </row>
    <row r="62" spans="1:41" s="97" customFormat="1" ht="409.5" customHeight="1" x14ac:dyDescent="0.2">
      <c r="A62" s="108"/>
    </row>
    <row r="63" spans="1:41" s="97" customFormat="1" ht="409.5" customHeight="1" x14ac:dyDescent="0.2">
      <c r="A63" s="108"/>
    </row>
    <row r="64" spans="1:41" s="97" customFormat="1" ht="409.5" customHeight="1" x14ac:dyDescent="0.2">
      <c r="A64" s="108"/>
    </row>
    <row r="65" spans="1:1" s="97" customFormat="1" ht="409.5" customHeight="1" x14ac:dyDescent="0.2">
      <c r="A65" s="108"/>
    </row>
    <row r="66" spans="1:1" s="97" customFormat="1" ht="409.5" customHeight="1" x14ac:dyDescent="0.2">
      <c r="A66" s="108"/>
    </row>
    <row r="67" spans="1:1" s="97" customFormat="1" ht="409.5" customHeight="1" x14ac:dyDescent="0.2">
      <c r="A67" s="108"/>
    </row>
    <row r="68" spans="1:1" s="97" customFormat="1" ht="409.5" customHeight="1" x14ac:dyDescent="0.2">
      <c r="A68" s="108"/>
    </row>
    <row r="69" spans="1:1" s="97" customFormat="1" ht="409.5" customHeight="1" x14ac:dyDescent="0.2">
      <c r="A69" s="108"/>
    </row>
    <row r="70" spans="1:1" s="97" customFormat="1" ht="409.5" customHeight="1" x14ac:dyDescent="0.2">
      <c r="A70" s="108"/>
    </row>
    <row r="71" spans="1:1" s="97" customFormat="1" ht="409.5" customHeight="1" x14ac:dyDescent="0.2">
      <c r="A71" s="108"/>
    </row>
    <row r="72" spans="1:1" s="97" customFormat="1" ht="409.5" customHeight="1" x14ac:dyDescent="0.2">
      <c r="A72" s="108"/>
    </row>
    <row r="73" spans="1:1" s="97" customFormat="1" ht="409.5" customHeight="1" x14ac:dyDescent="0.2">
      <c r="A73" s="108"/>
    </row>
    <row r="74" spans="1:1" s="97" customFormat="1" ht="409.5" customHeight="1" x14ac:dyDescent="0.2">
      <c r="A74" s="109"/>
    </row>
    <row r="75" spans="1:1" s="97" customFormat="1" ht="409.5" customHeight="1" x14ac:dyDescent="0.2">
      <c r="A75" s="109"/>
    </row>
    <row r="76" spans="1:1" s="97" customFormat="1" ht="409.5" customHeight="1" x14ac:dyDescent="0.2">
      <c r="A76" s="109"/>
    </row>
    <row r="77" spans="1:1" s="97" customFormat="1" ht="409.5" customHeight="1" x14ac:dyDescent="0.2">
      <c r="A77" s="109"/>
    </row>
    <row r="78" spans="1:1" s="97" customFormat="1" ht="409.5" customHeight="1" x14ac:dyDescent="0.2">
      <c r="A78" s="109"/>
    </row>
    <row r="79" spans="1:1" s="97" customFormat="1" ht="409.5" customHeight="1" x14ac:dyDescent="0.2">
      <c r="A79" s="109"/>
    </row>
    <row r="80" spans="1:1" s="97" customFormat="1" ht="409.5" customHeight="1" x14ac:dyDescent="0.2">
      <c r="A80" s="109"/>
    </row>
    <row r="81" spans="1:1" s="97" customFormat="1" ht="409.5" customHeight="1" x14ac:dyDescent="0.2">
      <c r="A81" s="109"/>
    </row>
    <row r="82" spans="1:1" s="97" customFormat="1" ht="409.5" customHeight="1" x14ac:dyDescent="0.2">
      <c r="A82" s="109"/>
    </row>
    <row r="83" spans="1:1" s="97" customFormat="1" ht="409.5" customHeight="1" x14ac:dyDescent="0.2">
      <c r="A83" s="109"/>
    </row>
    <row r="84" spans="1:1" s="97" customFormat="1" ht="409.5" customHeight="1" x14ac:dyDescent="0.2">
      <c r="A84" s="109"/>
    </row>
    <row r="85" spans="1:1" s="97" customFormat="1" ht="409.5" customHeight="1" x14ac:dyDescent="0.2">
      <c r="A85" s="109"/>
    </row>
    <row r="86" spans="1:1" s="97" customFormat="1" ht="409.5" customHeight="1" x14ac:dyDescent="0.2">
      <c r="A86" s="109"/>
    </row>
    <row r="87" spans="1:1" s="97" customFormat="1" ht="409.5" customHeight="1" x14ac:dyDescent="0.2">
      <c r="A87" s="109"/>
    </row>
    <row r="88" spans="1:1" s="97" customFormat="1" ht="409.5" customHeight="1" x14ac:dyDescent="0.2">
      <c r="A88" s="109"/>
    </row>
    <row r="89" spans="1:1" s="97" customFormat="1" ht="409.5" customHeight="1" x14ac:dyDescent="0.2">
      <c r="A89" s="109"/>
    </row>
    <row r="90" spans="1:1" s="97" customFormat="1" ht="409.5" customHeight="1" x14ac:dyDescent="0.2">
      <c r="A90" s="109"/>
    </row>
    <row r="91" spans="1:1" s="97" customFormat="1" ht="409.5" customHeight="1" x14ac:dyDescent="0.2">
      <c r="A91" s="109"/>
    </row>
    <row r="92" spans="1:1" s="97" customFormat="1" ht="409.5" customHeight="1" x14ac:dyDescent="0.2">
      <c r="A92" s="109"/>
    </row>
    <row r="93" spans="1:1" s="97" customFormat="1" ht="409.5" customHeight="1" x14ac:dyDescent="0.2">
      <c r="A93" s="109"/>
    </row>
    <row r="94" spans="1:1" s="97" customFormat="1" ht="409.5" customHeight="1" x14ac:dyDescent="0.2">
      <c r="A94" s="109"/>
    </row>
    <row r="95" spans="1:1" s="97" customFormat="1" ht="409.5" customHeight="1" x14ac:dyDescent="0.2">
      <c r="A95" s="109"/>
    </row>
    <row r="96" spans="1:1" s="97" customFormat="1" ht="409.5" customHeight="1" x14ac:dyDescent="0.2">
      <c r="A96" s="109"/>
    </row>
    <row r="97" spans="1:1" s="97" customFormat="1" ht="409.5" customHeight="1" x14ac:dyDescent="0.2">
      <c r="A97" s="109"/>
    </row>
    <row r="98" spans="1:1" s="97" customFormat="1" ht="409.5" customHeight="1" x14ac:dyDescent="0.2">
      <c r="A98" s="109"/>
    </row>
    <row r="99" spans="1:1" s="97" customFormat="1" ht="409.5" customHeight="1" x14ac:dyDescent="0.2">
      <c r="A99" s="109"/>
    </row>
    <row r="100" spans="1:1" s="97" customFormat="1" ht="409.5" customHeight="1" x14ac:dyDescent="0.2">
      <c r="A100" s="109"/>
    </row>
    <row r="101" spans="1:1" s="97" customFormat="1" ht="409.5" customHeight="1" x14ac:dyDescent="0.2">
      <c r="A101" s="109"/>
    </row>
    <row r="102" spans="1:1" s="97" customFormat="1" ht="409.5" customHeight="1" x14ac:dyDescent="0.2">
      <c r="A102" s="109"/>
    </row>
    <row r="103" spans="1:1" s="97" customFormat="1" ht="409.5" customHeight="1" x14ac:dyDescent="0.2">
      <c r="A103" s="109"/>
    </row>
    <row r="104" spans="1:1" s="97" customFormat="1" ht="409.5" customHeight="1" x14ac:dyDescent="0.2">
      <c r="A104" s="109"/>
    </row>
    <row r="105" spans="1:1" s="97" customFormat="1" ht="409.5" customHeight="1" x14ac:dyDescent="0.2">
      <c r="A105" s="109"/>
    </row>
    <row r="106" spans="1:1" s="97" customFormat="1" ht="409.5" customHeight="1" x14ac:dyDescent="0.2">
      <c r="A106" s="109"/>
    </row>
    <row r="107" spans="1:1" s="97" customFormat="1" ht="409.5" customHeight="1" x14ac:dyDescent="0.2">
      <c r="A107" s="109"/>
    </row>
    <row r="108" spans="1:1" s="97" customFormat="1" ht="409.5" customHeight="1" x14ac:dyDescent="0.2">
      <c r="A108" s="109"/>
    </row>
    <row r="109" spans="1:1" s="97" customFormat="1" ht="409.5" customHeight="1" x14ac:dyDescent="0.2">
      <c r="A109" s="109"/>
    </row>
    <row r="110" spans="1:1" s="97" customFormat="1" ht="409.5" customHeight="1" x14ac:dyDescent="0.2">
      <c r="A110" s="109"/>
    </row>
    <row r="111" spans="1:1" s="97" customFormat="1" ht="409.5" customHeight="1" x14ac:dyDescent="0.2">
      <c r="A111" s="109"/>
    </row>
    <row r="112" spans="1:1" s="97" customFormat="1" ht="409.5" customHeight="1" x14ac:dyDescent="0.2">
      <c r="A112" s="109"/>
    </row>
    <row r="113" spans="1:1" s="97" customFormat="1" ht="409.5" customHeight="1" x14ac:dyDescent="0.2">
      <c r="A113" s="109"/>
    </row>
    <row r="114" spans="1:1" s="97" customFormat="1" ht="409.5" customHeight="1" x14ac:dyDescent="0.2">
      <c r="A114" s="109"/>
    </row>
    <row r="115" spans="1:1" s="97" customFormat="1" ht="409.5" customHeight="1" x14ac:dyDescent="0.2">
      <c r="A115" s="109"/>
    </row>
    <row r="116" spans="1:1" s="97" customFormat="1" ht="409.5" customHeight="1" x14ac:dyDescent="0.2">
      <c r="A116" s="109"/>
    </row>
    <row r="117" spans="1:1" s="97" customFormat="1" ht="409.5" customHeight="1" x14ac:dyDescent="0.2">
      <c r="A117" s="109"/>
    </row>
    <row r="118" spans="1:1" s="97" customFormat="1" ht="409.5" customHeight="1" x14ac:dyDescent="0.2">
      <c r="A118" s="109"/>
    </row>
    <row r="119" spans="1:1" s="97" customFormat="1" ht="409.5" customHeight="1" x14ac:dyDescent="0.2">
      <c r="A119" s="109"/>
    </row>
    <row r="120" spans="1:1" s="97" customFormat="1" ht="409.5" customHeight="1" x14ac:dyDescent="0.2">
      <c r="A120" s="109"/>
    </row>
    <row r="121" spans="1:1" s="97" customFormat="1" ht="409.5" customHeight="1" x14ac:dyDescent="0.2">
      <c r="A121" s="109"/>
    </row>
    <row r="122" spans="1:1" s="97" customFormat="1" ht="409.5" customHeight="1" x14ac:dyDescent="0.2">
      <c r="A122" s="109"/>
    </row>
    <row r="123" spans="1:1" s="97" customFormat="1" ht="409.5" customHeight="1" x14ac:dyDescent="0.2">
      <c r="A123" s="109"/>
    </row>
    <row r="124" spans="1:1" s="97" customFormat="1" ht="409.5" customHeight="1" x14ac:dyDescent="0.2">
      <c r="A124" s="109"/>
    </row>
    <row r="125" spans="1:1" s="97" customFormat="1" ht="409.5" customHeight="1" x14ac:dyDescent="0.2">
      <c r="A125" s="109"/>
    </row>
    <row r="126" spans="1:1" s="97" customFormat="1" ht="409.5" customHeight="1" x14ac:dyDescent="0.2">
      <c r="A126" s="109"/>
    </row>
    <row r="127" spans="1:1" s="97" customFormat="1" ht="409.5" customHeight="1" x14ac:dyDescent="0.2">
      <c r="A127" s="109"/>
    </row>
    <row r="128" spans="1:1" s="97" customFormat="1" ht="409.5" customHeight="1" x14ac:dyDescent="0.2">
      <c r="A128" s="109"/>
    </row>
    <row r="129" spans="1:1" s="97" customFormat="1" ht="409.5" customHeight="1" x14ac:dyDescent="0.2">
      <c r="A129" s="109"/>
    </row>
    <row r="130" spans="1:1" s="97" customFormat="1" ht="409.5" customHeight="1" x14ac:dyDescent="0.2">
      <c r="A130" s="109"/>
    </row>
    <row r="131" spans="1:1" s="97" customFormat="1" ht="409.5" customHeight="1" x14ac:dyDescent="0.2">
      <c r="A131" s="109"/>
    </row>
    <row r="132" spans="1:1" s="97" customFormat="1" ht="409.5" customHeight="1" x14ac:dyDescent="0.2">
      <c r="A132" s="109"/>
    </row>
    <row r="133" spans="1:1" s="97" customFormat="1" ht="409.5" customHeight="1" x14ac:dyDescent="0.2">
      <c r="A133" s="109"/>
    </row>
    <row r="134" spans="1:1" s="97" customFormat="1" ht="409.5" customHeight="1" x14ac:dyDescent="0.2">
      <c r="A134" s="109"/>
    </row>
    <row r="135" spans="1:1" s="97" customFormat="1" ht="409.5" customHeight="1" x14ac:dyDescent="0.2">
      <c r="A135" s="109"/>
    </row>
    <row r="136" spans="1:1" s="97" customFormat="1" ht="409.5" customHeight="1" x14ac:dyDescent="0.2">
      <c r="A136" s="109"/>
    </row>
    <row r="137" spans="1:1" s="97" customFormat="1" ht="409.5" customHeight="1" x14ac:dyDescent="0.2">
      <c r="A137" s="109"/>
    </row>
    <row r="138" spans="1:1" s="97" customFormat="1" ht="409.5" customHeight="1" x14ac:dyDescent="0.2">
      <c r="A138" s="109"/>
    </row>
    <row r="139" spans="1:1" s="97" customFormat="1" ht="409.5" customHeight="1" x14ac:dyDescent="0.2">
      <c r="A139" s="109"/>
    </row>
    <row r="140" spans="1:1" s="97" customFormat="1" ht="409.5" customHeight="1" x14ac:dyDescent="0.2">
      <c r="A140" s="109"/>
    </row>
    <row r="141" spans="1:1" s="97" customFormat="1" ht="409.5" customHeight="1" x14ac:dyDescent="0.2">
      <c r="A141" s="109"/>
    </row>
    <row r="142" spans="1:1" s="97" customFormat="1" ht="409.5" customHeight="1" x14ac:dyDescent="0.2">
      <c r="A142" s="109"/>
    </row>
    <row r="143" spans="1:1" s="97" customFormat="1" ht="409.5" customHeight="1" x14ac:dyDescent="0.2">
      <c r="A143" s="109"/>
    </row>
    <row r="144" spans="1:1" s="97" customFormat="1" ht="409.5" customHeight="1" x14ac:dyDescent="0.2">
      <c r="A144" s="109"/>
    </row>
    <row r="145" spans="1:1" s="97" customFormat="1" ht="409.5" customHeight="1" x14ac:dyDescent="0.2">
      <c r="A145" s="109"/>
    </row>
    <row r="146" spans="1:1" s="97" customFormat="1" ht="409.5" customHeight="1" x14ac:dyDescent="0.2">
      <c r="A146" s="109"/>
    </row>
    <row r="147" spans="1:1" s="97" customFormat="1" ht="409.5" customHeight="1" x14ac:dyDescent="0.2">
      <c r="A147" s="109"/>
    </row>
    <row r="148" spans="1:1" s="97" customFormat="1" ht="409.5" customHeight="1" x14ac:dyDescent="0.2">
      <c r="A148" s="109"/>
    </row>
    <row r="149" spans="1:1" s="97" customFormat="1" ht="409.5" customHeight="1" x14ac:dyDescent="0.2">
      <c r="A149" s="109"/>
    </row>
    <row r="150" spans="1:1" s="97" customFormat="1" ht="409.5" customHeight="1" x14ac:dyDescent="0.2">
      <c r="A150" s="109"/>
    </row>
    <row r="151" spans="1:1" s="97" customFormat="1" ht="409.5" customHeight="1" x14ac:dyDescent="0.2">
      <c r="A151" s="109"/>
    </row>
    <row r="152" spans="1:1" s="97" customFormat="1" ht="409.5" customHeight="1" x14ac:dyDescent="0.2">
      <c r="A152" s="109"/>
    </row>
    <row r="153" spans="1:1" s="97" customFormat="1" ht="409.5" customHeight="1" x14ac:dyDescent="0.2">
      <c r="A153" s="109"/>
    </row>
    <row r="154" spans="1:1" s="97" customFormat="1" ht="409.5" customHeight="1" x14ac:dyDescent="0.2">
      <c r="A154" s="109"/>
    </row>
    <row r="155" spans="1:1" s="97" customFormat="1" ht="409.5" customHeight="1" x14ac:dyDescent="0.2">
      <c r="A155" s="109"/>
    </row>
    <row r="156" spans="1:1" s="97" customFormat="1" ht="409.5" customHeight="1" x14ac:dyDescent="0.2">
      <c r="A156" s="109"/>
    </row>
    <row r="157" spans="1:1" s="97" customFormat="1" ht="409.5" customHeight="1" x14ac:dyDescent="0.2">
      <c r="A157" s="109"/>
    </row>
    <row r="158" spans="1:1" s="97" customFormat="1" ht="409.5" customHeight="1" x14ac:dyDescent="0.2">
      <c r="A158" s="109"/>
    </row>
    <row r="159" spans="1:1" s="97" customFormat="1" ht="409.5" customHeight="1" x14ac:dyDescent="0.2">
      <c r="A159" s="109"/>
    </row>
    <row r="160" spans="1:1" s="97" customFormat="1" ht="409.5" customHeight="1" x14ac:dyDescent="0.2">
      <c r="A160" s="109"/>
    </row>
    <row r="161" spans="1:1" s="97" customFormat="1" ht="409.5" customHeight="1" x14ac:dyDescent="0.2">
      <c r="A161" s="109"/>
    </row>
    <row r="162" spans="1:1" s="97" customFormat="1" ht="409.5" customHeight="1" x14ac:dyDescent="0.2">
      <c r="A162" s="109"/>
    </row>
    <row r="163" spans="1:1" s="97" customFormat="1" ht="409.5" customHeight="1" x14ac:dyDescent="0.2">
      <c r="A163" s="109"/>
    </row>
    <row r="164" spans="1:1" s="97" customFormat="1" ht="409.5" customHeight="1" x14ac:dyDescent="0.2">
      <c r="A164" s="109"/>
    </row>
    <row r="165" spans="1:1" s="97" customFormat="1" ht="409.5" customHeight="1" x14ac:dyDescent="0.2">
      <c r="A165" s="109"/>
    </row>
    <row r="166" spans="1:1" s="97" customFormat="1" ht="409.5" customHeight="1" x14ac:dyDescent="0.2">
      <c r="A166" s="109"/>
    </row>
    <row r="167" spans="1:1" s="97" customFormat="1" ht="409.5" customHeight="1" x14ac:dyDescent="0.2">
      <c r="A167" s="109"/>
    </row>
    <row r="168" spans="1:1" s="97" customFormat="1" ht="409.5" customHeight="1" x14ac:dyDescent="0.2">
      <c r="A168" s="109"/>
    </row>
    <row r="169" spans="1:1" s="97" customFormat="1" ht="409.5" customHeight="1" x14ac:dyDescent="0.2">
      <c r="A169" s="109"/>
    </row>
    <row r="170" spans="1:1" s="97" customFormat="1" ht="409.5" customHeight="1" x14ac:dyDescent="0.2">
      <c r="A170" s="109"/>
    </row>
    <row r="171" spans="1:1" s="97" customFormat="1" ht="409.5" customHeight="1" x14ac:dyDescent="0.2">
      <c r="A171" s="109"/>
    </row>
    <row r="172" spans="1:1" s="97" customFormat="1" ht="409.5" customHeight="1" x14ac:dyDescent="0.2">
      <c r="A172" s="109"/>
    </row>
    <row r="173" spans="1:1" s="97" customFormat="1" ht="409.5" customHeight="1" x14ac:dyDescent="0.2">
      <c r="A173" s="109"/>
    </row>
    <row r="174" spans="1:1" s="97" customFormat="1" ht="409.5" customHeight="1" x14ac:dyDescent="0.2">
      <c r="A174" s="109"/>
    </row>
    <row r="175" spans="1:1" s="97" customFormat="1" ht="409.5" customHeight="1" x14ac:dyDescent="0.2">
      <c r="A175" s="109"/>
    </row>
    <row r="176" spans="1:1" s="97" customFormat="1" ht="409.5" customHeight="1" x14ac:dyDescent="0.2">
      <c r="A176" s="109"/>
    </row>
    <row r="177" spans="1:1" s="97" customFormat="1" ht="409.5" customHeight="1" x14ac:dyDescent="0.2">
      <c r="A177" s="109"/>
    </row>
    <row r="178" spans="1:1" s="97" customFormat="1" ht="409.5" customHeight="1" x14ac:dyDescent="0.2">
      <c r="A178" s="109"/>
    </row>
    <row r="179" spans="1:1" s="97" customFormat="1" ht="409.5" customHeight="1" x14ac:dyDescent="0.2">
      <c r="A179" s="109"/>
    </row>
    <row r="180" spans="1:1" s="97" customFormat="1" ht="409.5" customHeight="1" x14ac:dyDescent="0.2">
      <c r="A180" s="109"/>
    </row>
    <row r="181" spans="1:1" s="97" customFormat="1" ht="409.5" customHeight="1" x14ac:dyDescent="0.2">
      <c r="A181" s="109"/>
    </row>
    <row r="182" spans="1:1" s="97" customFormat="1" ht="409.5" customHeight="1" x14ac:dyDescent="0.2">
      <c r="A182" s="109"/>
    </row>
    <row r="183" spans="1:1" s="97" customFormat="1" ht="409.5" customHeight="1" x14ac:dyDescent="0.2">
      <c r="A183" s="109"/>
    </row>
    <row r="184" spans="1:1" s="97" customFormat="1" ht="409.5" customHeight="1" x14ac:dyDescent="0.2">
      <c r="A184" s="109"/>
    </row>
    <row r="185" spans="1:1" s="97" customFormat="1" ht="409.5" customHeight="1" x14ac:dyDescent="0.2">
      <c r="A185" s="109"/>
    </row>
    <row r="186" spans="1:1" s="97" customFormat="1" ht="409.5" customHeight="1" x14ac:dyDescent="0.2">
      <c r="A186" s="109"/>
    </row>
    <row r="187" spans="1:1" s="97" customFormat="1" ht="409.5" customHeight="1" x14ac:dyDescent="0.2">
      <c r="A187" s="109"/>
    </row>
    <row r="188" spans="1:1" s="97" customFormat="1" ht="409.5" customHeight="1" x14ac:dyDescent="0.2">
      <c r="A188" s="109"/>
    </row>
    <row r="189" spans="1:1" s="97" customFormat="1" ht="409.5" customHeight="1" x14ac:dyDescent="0.2">
      <c r="A189" s="109"/>
    </row>
    <row r="190" spans="1:1" s="97" customFormat="1" ht="409.5" customHeight="1" x14ac:dyDescent="0.2">
      <c r="A190" s="109"/>
    </row>
    <row r="191" spans="1:1" s="97" customFormat="1" ht="409.5" customHeight="1" x14ac:dyDescent="0.2">
      <c r="A191" s="109"/>
    </row>
    <row r="192" spans="1:1" s="97" customFormat="1" ht="409.5" customHeight="1" x14ac:dyDescent="0.2">
      <c r="A192" s="109"/>
    </row>
    <row r="193" spans="1:1" s="97" customFormat="1" ht="409.5" customHeight="1" x14ac:dyDescent="0.2">
      <c r="A193" s="109"/>
    </row>
    <row r="194" spans="1:1" s="97" customFormat="1" ht="409.5" customHeight="1" x14ac:dyDescent="0.2">
      <c r="A194" s="109"/>
    </row>
    <row r="195" spans="1:1" s="97" customFormat="1" ht="409.5" customHeight="1" x14ac:dyDescent="0.2">
      <c r="A195" s="109"/>
    </row>
    <row r="196" spans="1:1" s="97" customFormat="1" ht="409.5" customHeight="1" x14ac:dyDescent="0.2">
      <c r="A196" s="109"/>
    </row>
    <row r="197" spans="1:1" s="97" customFormat="1" ht="409.5" customHeight="1" x14ac:dyDescent="0.2">
      <c r="A197" s="109"/>
    </row>
    <row r="198" spans="1:1" s="97" customFormat="1" ht="409.5" customHeight="1" x14ac:dyDescent="0.2">
      <c r="A198" s="109"/>
    </row>
    <row r="199" spans="1:1" s="97" customFormat="1" ht="409.5" customHeight="1" x14ac:dyDescent="0.2">
      <c r="A199" s="109"/>
    </row>
    <row r="200" spans="1:1" s="97" customFormat="1" ht="409.5" customHeight="1" x14ac:dyDescent="0.2">
      <c r="A200" s="109"/>
    </row>
    <row r="201" spans="1:1" s="97" customFormat="1" ht="409.5" customHeight="1" x14ac:dyDescent="0.2">
      <c r="A201" s="109"/>
    </row>
    <row r="202" spans="1:1" s="97" customFormat="1" ht="409.5" customHeight="1" x14ac:dyDescent="0.2">
      <c r="A202" s="109"/>
    </row>
    <row r="203" spans="1:1" s="97" customFormat="1" ht="409.5" customHeight="1" x14ac:dyDescent="0.2">
      <c r="A203" s="109"/>
    </row>
    <row r="204" spans="1:1" s="97" customFormat="1" ht="409.5" customHeight="1" x14ac:dyDescent="0.2">
      <c r="A204" s="109"/>
    </row>
    <row r="205" spans="1:1" s="97" customFormat="1" ht="409.5" customHeight="1" x14ac:dyDescent="0.2">
      <c r="A205" s="109"/>
    </row>
    <row r="206" spans="1:1" s="97" customFormat="1" ht="409.5" customHeight="1" x14ac:dyDescent="0.2">
      <c r="A206" s="109"/>
    </row>
    <row r="207" spans="1:1" s="97" customFormat="1" ht="409.5" customHeight="1" x14ac:dyDescent="0.2">
      <c r="A207" s="109"/>
    </row>
    <row r="208" spans="1:1" s="97" customFormat="1" ht="409.5" customHeight="1" x14ac:dyDescent="0.2">
      <c r="A208" s="109"/>
    </row>
    <row r="209" spans="1:1" s="97" customFormat="1" ht="409.5" customHeight="1" x14ac:dyDescent="0.2">
      <c r="A209" s="109"/>
    </row>
    <row r="210" spans="1:1" s="97" customFormat="1" ht="409.5" customHeight="1" x14ac:dyDescent="0.2">
      <c r="A210" s="109"/>
    </row>
    <row r="211" spans="1:1" s="97" customFormat="1" ht="409.5" customHeight="1" x14ac:dyDescent="0.2">
      <c r="A211" s="109"/>
    </row>
    <row r="212" spans="1:1" s="97" customFormat="1" ht="409.5" customHeight="1" x14ac:dyDescent="0.2">
      <c r="A212" s="109"/>
    </row>
    <row r="213" spans="1:1" s="97" customFormat="1" ht="409.5" customHeight="1" x14ac:dyDescent="0.2">
      <c r="A213" s="109"/>
    </row>
    <row r="214" spans="1:1" s="97" customFormat="1" ht="409.5" customHeight="1" x14ac:dyDescent="0.2">
      <c r="A214" s="109"/>
    </row>
    <row r="215" spans="1:1" s="97" customFormat="1" ht="409.5" customHeight="1" x14ac:dyDescent="0.2">
      <c r="A215" s="109"/>
    </row>
    <row r="216" spans="1:1" s="97" customFormat="1" ht="409.5" customHeight="1" x14ac:dyDescent="0.2">
      <c r="A216" s="109"/>
    </row>
    <row r="217" spans="1:1" s="97" customFormat="1" ht="409.5" customHeight="1" x14ac:dyDescent="0.2">
      <c r="A217" s="109"/>
    </row>
    <row r="218" spans="1:1" s="97" customFormat="1" ht="409.5" customHeight="1" x14ac:dyDescent="0.2">
      <c r="A218" s="109"/>
    </row>
    <row r="219" spans="1:1" s="97" customFormat="1" ht="409.5" customHeight="1" x14ac:dyDescent="0.2">
      <c r="A219" s="109"/>
    </row>
    <row r="220" spans="1:1" s="97" customFormat="1" ht="409.5" customHeight="1" x14ac:dyDescent="0.2">
      <c r="A220" s="109"/>
    </row>
    <row r="221" spans="1:1" s="97" customFormat="1" ht="409.5" customHeight="1" x14ac:dyDescent="0.2">
      <c r="A221" s="109"/>
    </row>
    <row r="222" spans="1:1" s="97" customFormat="1" ht="409.5" customHeight="1" x14ac:dyDescent="0.2">
      <c r="A222" s="109"/>
    </row>
    <row r="223" spans="1:1" s="97" customFormat="1" ht="409.5" customHeight="1" x14ac:dyDescent="0.2">
      <c r="A223" s="109"/>
    </row>
    <row r="224" spans="1:1" s="97" customFormat="1" ht="409.5" customHeight="1" x14ac:dyDescent="0.2">
      <c r="A224" s="109"/>
    </row>
    <row r="225" spans="1:1" s="97" customFormat="1" ht="409.5" customHeight="1" x14ac:dyDescent="0.2">
      <c r="A225" s="109"/>
    </row>
    <row r="226" spans="1:1" s="97" customFormat="1" ht="409.5" customHeight="1" x14ac:dyDescent="0.2">
      <c r="A226" s="109"/>
    </row>
    <row r="227" spans="1:1" s="97" customFormat="1" ht="409.5" customHeight="1" x14ac:dyDescent="0.2">
      <c r="A227" s="109"/>
    </row>
    <row r="228" spans="1:1" s="97" customFormat="1" ht="409.5" customHeight="1" x14ac:dyDescent="0.2">
      <c r="A228" s="109"/>
    </row>
    <row r="229" spans="1:1" s="97" customFormat="1" ht="409.5" customHeight="1" x14ac:dyDescent="0.2">
      <c r="A229" s="109"/>
    </row>
    <row r="230" spans="1:1" s="97" customFormat="1" ht="409.5" customHeight="1" x14ac:dyDescent="0.2">
      <c r="A230" s="109"/>
    </row>
    <row r="231" spans="1:1" s="97" customFormat="1" ht="409.5" customHeight="1" x14ac:dyDescent="0.2">
      <c r="A231" s="109"/>
    </row>
    <row r="232" spans="1:1" s="97" customFormat="1" ht="409.5" customHeight="1" x14ac:dyDescent="0.2">
      <c r="A232" s="109"/>
    </row>
    <row r="233" spans="1:1" s="97" customFormat="1" ht="409.5" customHeight="1" x14ac:dyDescent="0.2">
      <c r="A233" s="109"/>
    </row>
    <row r="234" spans="1:1" s="97" customFormat="1" ht="409.5" customHeight="1" x14ac:dyDescent="0.2">
      <c r="A234" s="109"/>
    </row>
    <row r="235" spans="1:1" s="97" customFormat="1" ht="409.5" customHeight="1" x14ac:dyDescent="0.2">
      <c r="A235" s="109"/>
    </row>
    <row r="236" spans="1:1" s="97" customFormat="1" ht="409.5" customHeight="1" x14ac:dyDescent="0.2">
      <c r="A236" s="109"/>
    </row>
    <row r="237" spans="1:1" s="97" customFormat="1" ht="409.5" customHeight="1" x14ac:dyDescent="0.2">
      <c r="A237" s="109"/>
    </row>
    <row r="238" spans="1:1" s="97" customFormat="1" ht="409.5" customHeight="1" x14ac:dyDescent="0.2">
      <c r="A238" s="109"/>
    </row>
    <row r="239" spans="1:1" s="97" customFormat="1" ht="409.5" customHeight="1" x14ac:dyDescent="0.2">
      <c r="A239" s="109"/>
    </row>
    <row r="240" spans="1:1" s="97" customFormat="1" ht="409.5" customHeight="1" x14ac:dyDescent="0.2">
      <c r="A240" s="109"/>
    </row>
    <row r="241" spans="1:1" s="97" customFormat="1" ht="409.5" customHeight="1" x14ac:dyDescent="0.2">
      <c r="A241" s="109"/>
    </row>
    <row r="242" spans="1:1" s="97" customFormat="1" ht="409.5" customHeight="1" x14ac:dyDescent="0.2">
      <c r="A242" s="109"/>
    </row>
    <row r="243" spans="1:1" s="97" customFormat="1" ht="409.5" customHeight="1" x14ac:dyDescent="0.2">
      <c r="A243" s="109"/>
    </row>
    <row r="244" spans="1:1" s="97" customFormat="1" ht="409.5" customHeight="1" x14ac:dyDescent="0.2">
      <c r="A244" s="109"/>
    </row>
    <row r="245" spans="1:1" s="97" customFormat="1" ht="409.5" customHeight="1" x14ac:dyDescent="0.2">
      <c r="A245" s="109"/>
    </row>
    <row r="246" spans="1:1" s="97" customFormat="1" ht="409.5" customHeight="1" x14ac:dyDescent="0.2">
      <c r="A246" s="109"/>
    </row>
    <row r="247" spans="1:1" s="97" customFormat="1" ht="409.5" customHeight="1" x14ac:dyDescent="0.2">
      <c r="A247" s="109"/>
    </row>
    <row r="248" spans="1:1" s="97" customFormat="1" ht="409.5" customHeight="1" x14ac:dyDescent="0.2">
      <c r="A248" s="109"/>
    </row>
    <row r="249" spans="1:1" s="97" customFormat="1" ht="409.5" customHeight="1" x14ac:dyDescent="0.2"/>
    <row r="250" spans="1:1" s="97" customFormat="1" ht="409.5" customHeight="1" x14ac:dyDescent="0.2"/>
    <row r="251" spans="1:1" s="97" customFormat="1" ht="409.5" customHeight="1" x14ac:dyDescent="0.2"/>
    <row r="252" spans="1:1" s="97" customFormat="1" ht="409.5" customHeight="1" x14ac:dyDescent="0.2"/>
    <row r="253" spans="1:1" s="97" customFormat="1" ht="409.5" customHeight="1" x14ac:dyDescent="0.2"/>
    <row r="254" spans="1:1" s="97" customFormat="1" ht="409.5" customHeight="1" x14ac:dyDescent="0.2"/>
    <row r="255" spans="1:1" s="97" customFormat="1" ht="409.5" customHeight="1" x14ac:dyDescent="0.2"/>
    <row r="256" spans="1:1" s="97" customFormat="1" ht="409.5" customHeight="1" x14ac:dyDescent="0.2"/>
    <row r="257" s="97" customFormat="1" ht="409.5" customHeight="1" x14ac:dyDescent="0.2"/>
    <row r="258" s="97" customFormat="1" ht="409.5" customHeight="1" x14ac:dyDescent="0.2"/>
    <row r="259" s="97" customFormat="1" ht="409.5" customHeight="1" x14ac:dyDescent="0.2"/>
    <row r="260" s="97" customFormat="1" ht="409.5" customHeight="1" x14ac:dyDescent="0.2"/>
    <row r="261" s="97" customFormat="1" ht="409.5" customHeight="1" x14ac:dyDescent="0.2"/>
    <row r="262" s="97" customFormat="1" ht="409.5" customHeight="1" x14ac:dyDescent="0.2"/>
    <row r="263" s="97" customFormat="1" ht="409.5" customHeight="1" x14ac:dyDescent="0.2"/>
    <row r="264" s="97" customFormat="1" ht="409.5" customHeight="1" x14ac:dyDescent="0.2"/>
    <row r="265" s="97" customFormat="1" ht="409.5" customHeight="1" x14ac:dyDescent="0.2"/>
    <row r="266" s="97" customFormat="1" ht="409.5" customHeight="1" x14ac:dyDescent="0.2"/>
    <row r="267" s="97" customFormat="1" ht="409.5" customHeight="1" x14ac:dyDescent="0.2"/>
    <row r="268" s="97" customFormat="1" ht="409.5" customHeight="1" x14ac:dyDescent="0.2"/>
    <row r="269" s="97" customFormat="1" ht="409.5" customHeight="1" x14ac:dyDescent="0.2"/>
    <row r="270" s="97" customFormat="1" ht="409.5" customHeight="1" x14ac:dyDescent="0.2"/>
    <row r="271" s="97" customFormat="1" ht="409.5" customHeight="1" x14ac:dyDescent="0.2"/>
    <row r="272" s="97" customFormat="1" ht="409.5" customHeight="1" x14ac:dyDescent="0.2"/>
    <row r="273" s="97" customFormat="1" ht="409.5" customHeight="1" x14ac:dyDescent="0.2"/>
    <row r="274" s="97" customFormat="1" ht="409.5" customHeight="1" x14ac:dyDescent="0.2"/>
    <row r="275" s="97" customFormat="1" ht="409.5" customHeight="1" x14ac:dyDescent="0.2"/>
    <row r="276" s="97" customFormat="1" ht="409.5" customHeight="1" x14ac:dyDescent="0.2"/>
    <row r="277" s="97" customFormat="1" ht="409.5" customHeight="1" x14ac:dyDescent="0.2"/>
    <row r="278" s="97" customFormat="1" ht="409.5" customHeight="1" x14ac:dyDescent="0.2"/>
    <row r="279" s="97" customFormat="1" ht="409.5" customHeight="1" x14ac:dyDescent="0.2"/>
    <row r="280" s="97" customFormat="1" ht="409.5" customHeight="1" x14ac:dyDescent="0.2"/>
    <row r="281" s="97" customFormat="1" ht="409.5" customHeight="1" x14ac:dyDescent="0.2"/>
    <row r="282" s="97" customFormat="1" ht="409.5" customHeight="1" x14ac:dyDescent="0.2"/>
    <row r="283" s="97" customFormat="1" ht="409.5" customHeight="1" x14ac:dyDescent="0.2"/>
    <row r="284" s="97" customFormat="1" ht="409.5" customHeight="1" x14ac:dyDescent="0.2"/>
    <row r="285" s="97" customFormat="1" ht="409.5" customHeight="1" x14ac:dyDescent="0.2"/>
    <row r="286" s="97" customFormat="1" ht="409.5" customHeight="1" x14ac:dyDescent="0.2"/>
    <row r="287" s="97" customFormat="1" ht="409.5" customHeight="1" x14ac:dyDescent="0.2"/>
    <row r="288" s="97" customFormat="1" ht="409.5" customHeight="1" x14ac:dyDescent="0.2"/>
    <row r="289" s="97" customFormat="1" ht="409.5" customHeight="1" x14ac:dyDescent="0.2"/>
    <row r="290" s="97" customFormat="1" ht="409.5" customHeight="1" x14ac:dyDescent="0.2"/>
    <row r="291" s="97" customFormat="1" ht="409.5" customHeight="1" x14ac:dyDescent="0.2"/>
    <row r="292" s="97" customFormat="1" ht="409.5" customHeight="1" x14ac:dyDescent="0.2"/>
    <row r="293" s="97" customFormat="1" ht="409.5" customHeight="1" x14ac:dyDescent="0.2"/>
    <row r="294" s="97" customFormat="1" ht="409.5" customHeight="1" x14ac:dyDescent="0.2"/>
    <row r="295" s="97" customFormat="1" ht="409.5" customHeight="1" x14ac:dyDescent="0.2"/>
    <row r="296" s="97" customFormat="1" ht="409.5" customHeight="1" x14ac:dyDescent="0.2"/>
    <row r="297" s="97" customFormat="1" ht="409.5" customHeight="1" x14ac:dyDescent="0.2"/>
    <row r="298" s="97" customFormat="1" ht="409.5" customHeight="1" x14ac:dyDescent="0.2"/>
    <row r="299" s="97" customFormat="1" ht="409.5" customHeight="1" x14ac:dyDescent="0.2"/>
    <row r="300" s="97" customFormat="1" ht="409.5" customHeight="1" x14ac:dyDescent="0.2"/>
    <row r="301" s="97" customFormat="1" ht="409.5" customHeight="1" x14ac:dyDescent="0.2"/>
    <row r="302" s="97" customFormat="1" ht="409.5" customHeight="1" x14ac:dyDescent="0.2"/>
    <row r="303" s="97" customFormat="1" ht="409.5" customHeight="1" x14ac:dyDescent="0.2"/>
    <row r="304" s="97" customFormat="1" ht="409.5" customHeight="1" x14ac:dyDescent="0.2"/>
    <row r="305" s="97" customFormat="1" ht="409.5" customHeight="1" x14ac:dyDescent="0.2"/>
    <row r="306" s="97" customFormat="1" ht="409.5" customHeight="1" x14ac:dyDescent="0.2"/>
    <row r="307" s="97" customFormat="1" ht="409.5" customHeight="1" x14ac:dyDescent="0.2"/>
    <row r="308" s="97" customFormat="1" ht="409.5" customHeight="1" x14ac:dyDescent="0.2"/>
    <row r="309" s="97" customFormat="1" ht="409.5" customHeight="1" x14ac:dyDescent="0.2"/>
    <row r="310" s="97" customFormat="1" ht="409.5" customHeight="1" x14ac:dyDescent="0.2"/>
    <row r="311" s="97" customFormat="1" ht="409.5" customHeight="1" x14ac:dyDescent="0.2"/>
    <row r="312" s="97" customFormat="1" ht="409.5" customHeight="1" x14ac:dyDescent="0.2"/>
    <row r="313" s="97" customFormat="1" ht="409.5" customHeight="1" x14ac:dyDescent="0.2"/>
    <row r="314" s="97" customFormat="1" ht="409.5" customHeight="1" x14ac:dyDescent="0.2"/>
    <row r="315" s="97" customFormat="1" ht="409.5" customHeight="1" x14ac:dyDescent="0.2"/>
    <row r="316" s="97" customFormat="1" ht="409.5" customHeight="1" x14ac:dyDescent="0.2"/>
    <row r="317" s="97" customFormat="1" ht="409.5" customHeight="1" x14ac:dyDescent="0.2"/>
    <row r="318" s="97" customFormat="1" ht="409.5" customHeight="1" x14ac:dyDescent="0.2"/>
    <row r="319" s="97" customFormat="1" ht="409.5" customHeight="1" x14ac:dyDescent="0.2"/>
    <row r="320" s="97" customFormat="1" ht="409.5" customHeight="1" x14ac:dyDescent="0.2"/>
    <row r="321" s="97" customFormat="1" ht="409.5" customHeight="1" x14ac:dyDescent="0.2"/>
    <row r="322" s="97" customFormat="1" ht="409.5" customHeight="1" x14ac:dyDescent="0.2"/>
    <row r="323" s="97" customFormat="1" ht="409.5" customHeight="1" x14ac:dyDescent="0.2"/>
    <row r="324" s="97" customFormat="1" ht="409.5" customHeight="1" x14ac:dyDescent="0.2"/>
    <row r="325" s="97" customFormat="1" ht="409.5" customHeight="1" x14ac:dyDescent="0.2"/>
    <row r="326" s="97" customFormat="1" ht="409.5" customHeight="1" x14ac:dyDescent="0.2"/>
    <row r="327" s="97" customFormat="1" ht="409.5" customHeight="1" x14ac:dyDescent="0.2"/>
    <row r="328" s="97" customFormat="1" ht="409.5" customHeight="1" x14ac:dyDescent="0.2"/>
    <row r="329" s="97" customFormat="1" ht="409.5" customHeight="1" x14ac:dyDescent="0.2"/>
    <row r="330" s="97" customFormat="1" ht="409.5" customHeight="1" x14ac:dyDescent="0.2"/>
    <row r="331" s="97" customFormat="1" ht="409.5" customHeight="1" x14ac:dyDescent="0.2"/>
    <row r="332" s="97" customFormat="1" ht="409.5" customHeight="1" x14ac:dyDescent="0.2"/>
    <row r="333" s="97" customFormat="1" ht="409.5" customHeight="1" x14ac:dyDescent="0.2"/>
    <row r="334" s="97" customFormat="1" ht="409.5" customHeight="1" x14ac:dyDescent="0.2"/>
    <row r="335" s="97" customFormat="1" ht="409.5" customHeight="1" x14ac:dyDescent="0.2"/>
    <row r="336" s="97" customFormat="1" ht="409.5" customHeight="1" x14ac:dyDescent="0.2"/>
    <row r="337" s="97" customFormat="1" ht="409.5" customHeight="1" x14ac:dyDescent="0.2"/>
    <row r="338" s="97" customFormat="1" ht="409.5" customHeight="1" x14ac:dyDescent="0.2"/>
    <row r="339" s="97" customFormat="1" ht="409.5" customHeight="1" x14ac:dyDescent="0.2"/>
    <row r="340" s="97" customFormat="1" ht="409.5" customHeight="1" x14ac:dyDescent="0.2"/>
    <row r="341" s="97" customFormat="1" ht="409.5" customHeight="1" x14ac:dyDescent="0.2"/>
    <row r="342" s="97" customFormat="1" ht="409.5" customHeight="1" x14ac:dyDescent="0.2"/>
    <row r="343" s="97" customFormat="1" ht="409.5" customHeight="1" x14ac:dyDescent="0.2"/>
    <row r="344" s="97" customFormat="1" ht="409.5" customHeight="1" x14ac:dyDescent="0.2"/>
    <row r="345" s="97" customFormat="1" ht="409.5" customHeight="1" x14ac:dyDescent="0.2"/>
    <row r="346" s="97" customFormat="1" ht="409.5" customHeight="1" x14ac:dyDescent="0.2"/>
    <row r="347" s="97" customFormat="1" ht="409.5" customHeight="1" x14ac:dyDescent="0.2"/>
    <row r="348" s="97" customFormat="1" ht="409.5" customHeight="1" x14ac:dyDescent="0.2"/>
    <row r="349" s="97" customFormat="1" ht="409.5" customHeight="1" x14ac:dyDescent="0.2"/>
    <row r="350" s="97" customFormat="1" ht="409.5" customHeight="1" x14ac:dyDescent="0.2"/>
    <row r="351" s="97" customFormat="1" ht="409.5" customHeight="1" x14ac:dyDescent="0.2"/>
    <row r="352" s="97" customFormat="1" ht="409.5" customHeight="1" x14ac:dyDescent="0.2"/>
    <row r="353" s="97" customFormat="1" ht="409.5" customHeight="1" x14ac:dyDescent="0.2"/>
    <row r="354" s="97" customFormat="1" ht="409.5" customHeight="1" x14ac:dyDescent="0.2"/>
    <row r="355" s="97" customFormat="1" ht="409.5" customHeight="1" x14ac:dyDescent="0.2"/>
    <row r="356" s="97" customFormat="1" ht="409.5" customHeight="1" x14ac:dyDescent="0.2"/>
    <row r="357" s="97" customFormat="1" ht="409.5" customHeight="1" x14ac:dyDescent="0.2"/>
    <row r="358" s="97" customFormat="1" ht="409.5" customHeight="1" x14ac:dyDescent="0.2"/>
    <row r="359" s="97" customFormat="1" ht="409.5" customHeight="1" x14ac:dyDescent="0.2"/>
    <row r="360" s="97" customFormat="1" ht="409.5" customHeight="1" x14ac:dyDescent="0.2"/>
    <row r="361" s="97" customFormat="1" ht="409.5" customHeight="1" x14ac:dyDescent="0.2"/>
    <row r="362" s="97" customFormat="1" ht="409.5" customHeight="1" x14ac:dyDescent="0.2"/>
    <row r="363" s="97" customFormat="1" ht="409.5" customHeight="1" x14ac:dyDescent="0.2"/>
    <row r="364" s="97" customFormat="1" ht="409.5" customHeight="1" x14ac:dyDescent="0.2"/>
    <row r="365" s="97" customFormat="1" ht="409.5" customHeight="1" x14ac:dyDescent="0.2"/>
    <row r="366" s="97" customFormat="1" ht="409.5" customHeight="1" x14ac:dyDescent="0.2"/>
    <row r="367" s="97" customFormat="1" ht="409.5" customHeight="1" x14ac:dyDescent="0.2"/>
    <row r="368" s="97" customFormat="1" ht="409.5" customHeight="1" x14ac:dyDescent="0.2"/>
    <row r="369" s="97" customFormat="1" ht="409.5" customHeight="1" x14ac:dyDescent="0.2"/>
    <row r="370" s="97" customFormat="1" ht="409.5" customHeight="1" x14ac:dyDescent="0.2"/>
    <row r="371" s="97" customFormat="1" ht="409.5" customHeight="1" x14ac:dyDescent="0.2"/>
    <row r="372" s="97" customFormat="1" ht="409.5" customHeight="1" x14ac:dyDescent="0.2"/>
    <row r="373" s="97" customFormat="1" ht="409.5" customHeight="1" x14ac:dyDescent="0.2"/>
    <row r="374" s="97" customFormat="1" ht="409.5" customHeight="1" x14ac:dyDescent="0.2"/>
    <row r="375" s="97" customFormat="1" ht="409.5" customHeight="1" x14ac:dyDescent="0.2"/>
    <row r="376" s="97" customFormat="1" ht="409.5" customHeight="1" x14ac:dyDescent="0.2"/>
    <row r="377" s="97" customFormat="1" ht="409.5" customHeight="1" x14ac:dyDescent="0.2"/>
    <row r="378" s="97" customFormat="1" ht="409.5" customHeight="1" x14ac:dyDescent="0.2"/>
    <row r="379" s="97" customFormat="1" ht="409.5" customHeight="1" x14ac:dyDescent="0.2"/>
    <row r="380" s="97" customFormat="1" ht="409.5" customHeight="1" x14ac:dyDescent="0.2"/>
    <row r="381" s="97" customFormat="1" ht="409.5" customHeight="1" x14ac:dyDescent="0.2"/>
    <row r="382" s="97" customFormat="1" ht="409.5" customHeight="1" x14ac:dyDescent="0.2"/>
    <row r="383" s="97" customFormat="1" ht="409.5" customHeight="1" x14ac:dyDescent="0.2"/>
    <row r="384" s="97" customFormat="1" ht="409.5" customHeight="1" x14ac:dyDescent="0.2"/>
    <row r="385" s="97" customFormat="1" ht="409.5" customHeight="1" x14ac:dyDescent="0.2"/>
    <row r="386" s="97" customFormat="1" ht="409.5" customHeight="1" x14ac:dyDescent="0.2"/>
    <row r="387" s="97" customFormat="1" ht="409.5" customHeight="1" x14ac:dyDescent="0.2"/>
    <row r="388" s="97" customFormat="1" ht="409.5" customHeight="1" x14ac:dyDescent="0.2"/>
    <row r="389" s="97" customFormat="1" ht="409.5" customHeight="1" x14ac:dyDescent="0.2"/>
    <row r="390" s="97" customFormat="1" ht="409.5" customHeight="1" x14ac:dyDescent="0.2"/>
    <row r="391" s="97" customFormat="1" ht="409.5" customHeight="1" x14ac:dyDescent="0.2"/>
    <row r="392" s="97" customFormat="1" ht="409.5" customHeight="1" x14ac:dyDescent="0.2"/>
    <row r="393" s="97" customFormat="1" ht="409.5" customHeight="1" x14ac:dyDescent="0.2"/>
    <row r="394" s="97" customFormat="1" ht="409.5" customHeight="1" x14ac:dyDescent="0.2"/>
    <row r="395" s="97" customFormat="1" ht="409.5" customHeight="1" x14ac:dyDescent="0.2"/>
    <row r="396" s="97" customFormat="1" ht="409.5" customHeight="1" x14ac:dyDescent="0.2"/>
    <row r="397" s="97" customFormat="1" ht="409.5" customHeight="1" x14ac:dyDescent="0.2"/>
    <row r="398" s="97" customFormat="1" ht="409.5" customHeight="1" x14ac:dyDescent="0.2"/>
    <row r="399" s="97" customFormat="1" ht="409.5" customHeight="1" x14ac:dyDescent="0.2"/>
    <row r="400" s="97" customFormat="1" ht="409.5" customHeight="1" x14ac:dyDescent="0.2"/>
    <row r="401" s="97" customFormat="1" ht="409.5" customHeight="1" x14ac:dyDescent="0.2"/>
    <row r="402" s="97" customFormat="1" ht="409.5" customHeight="1" x14ac:dyDescent="0.2"/>
    <row r="403" s="97" customFormat="1" ht="409.5" customHeight="1" x14ac:dyDescent="0.2"/>
    <row r="404" s="97" customFormat="1" ht="409.5" customHeight="1" x14ac:dyDescent="0.2"/>
    <row r="405" s="97" customFormat="1" ht="409.5" customHeight="1" x14ac:dyDescent="0.2"/>
    <row r="406" s="97" customFormat="1" ht="409.5" customHeight="1" x14ac:dyDescent="0.2"/>
    <row r="407" s="97" customFormat="1" ht="409.5" customHeight="1" x14ac:dyDescent="0.2"/>
    <row r="408" s="97" customFormat="1" ht="409.5" customHeight="1" x14ac:dyDescent="0.2"/>
    <row r="409" s="97" customFormat="1" ht="409.5" customHeight="1" x14ac:dyDescent="0.2"/>
    <row r="410" s="97" customFormat="1" ht="409.5" customHeight="1" x14ac:dyDescent="0.2"/>
    <row r="411" s="97" customFormat="1" ht="409.5" customHeight="1" x14ac:dyDescent="0.2"/>
    <row r="412" s="97" customFormat="1" ht="409.5" customHeight="1" x14ac:dyDescent="0.2"/>
    <row r="413" s="97" customFormat="1" ht="409.5" customHeight="1" x14ac:dyDescent="0.2"/>
    <row r="414" s="97" customFormat="1" ht="409.5" customHeight="1" x14ac:dyDescent="0.2"/>
    <row r="415" s="97" customFormat="1" ht="409.5" customHeight="1" x14ac:dyDescent="0.2"/>
    <row r="416" s="97" customFormat="1" ht="409.5" customHeight="1" x14ac:dyDescent="0.2"/>
    <row r="417" s="97" customFormat="1" ht="409.5" customHeight="1" x14ac:dyDescent="0.2"/>
    <row r="418" s="97" customFormat="1" ht="409.5" customHeight="1" x14ac:dyDescent="0.2"/>
    <row r="419" s="97" customFormat="1" ht="409.5" customHeight="1" x14ac:dyDescent="0.2"/>
    <row r="420" s="97" customFormat="1" ht="409.5" customHeight="1" x14ac:dyDescent="0.2"/>
    <row r="421" s="97" customFormat="1" ht="409.5" customHeight="1" x14ac:dyDescent="0.2"/>
    <row r="422" s="97" customFormat="1" ht="409.5" customHeight="1" x14ac:dyDescent="0.2"/>
    <row r="423" s="97" customFormat="1" ht="409.5" customHeight="1" x14ac:dyDescent="0.2"/>
    <row r="424" s="97" customFormat="1" ht="409.5" customHeight="1" x14ac:dyDescent="0.2"/>
    <row r="425" s="97" customFormat="1" ht="409.5" customHeight="1" x14ac:dyDescent="0.2"/>
    <row r="426" s="97" customFormat="1" ht="409.5" customHeight="1" x14ac:dyDescent="0.2"/>
    <row r="427" s="97" customFormat="1" ht="409.5" customHeight="1" x14ac:dyDescent="0.2"/>
    <row r="428" s="97" customFormat="1" ht="409.5" customHeight="1" x14ac:dyDescent="0.2"/>
    <row r="429" s="97" customFormat="1" ht="409.5" customHeight="1" x14ac:dyDescent="0.2"/>
    <row r="430" s="97" customFormat="1" ht="409.5" customHeight="1" x14ac:dyDescent="0.2"/>
    <row r="431" s="97" customFormat="1" ht="409.5" customHeight="1" x14ac:dyDescent="0.2"/>
    <row r="432" s="97" customFormat="1" ht="409.5" customHeight="1" x14ac:dyDescent="0.2"/>
    <row r="433" ht="15" customHeight="1" x14ac:dyDescent="0.2"/>
    <row r="434" ht="15" customHeight="1" x14ac:dyDescent="0.2"/>
    <row r="435" ht="15" customHeight="1" x14ac:dyDescent="0.2"/>
    <row r="436" ht="15" customHeight="1" x14ac:dyDescent="0.2"/>
  </sheetData>
  <sheetProtection algorithmName="SHA-512" hashValue="Z8BcWBtygjushaNxG/uCZq2oiLlHbedqLzGjhvny/KARq7NYf7N6EzHyJQXI78e78zZ5knhxtpu50LbZDwMUog==" saltValue="uKxRLBVIuMmZwKnoRPzr9w==" spinCount="100000" sheet="1" selectLockedCells="1"/>
  <dataConsolidate/>
  <mergeCells count="6">
    <mergeCell ref="B1:C1"/>
    <mergeCell ref="A54:C54"/>
    <mergeCell ref="B49:C49"/>
    <mergeCell ref="B28:C28"/>
    <mergeCell ref="B29:C29"/>
    <mergeCell ref="B30:C30"/>
  </mergeCells>
  <printOptions horizontalCentered="1" verticalCentered="1"/>
  <pageMargins left="0.25" right="0.25" top="0.75" bottom="0.75" header="0.3" footer="0.3"/>
  <pageSetup paperSize="9" scale="58"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ignoredErrors>
    <ignoredError sqref="B3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W438"/>
  <sheetViews>
    <sheetView showGridLines="0" workbookViewId="0">
      <pane xSplit="1" ySplit="3" topLeftCell="B17" activePane="bottomRight" state="frozen"/>
      <selection activeCell="K11" sqref="K11"/>
      <selection pane="topRight" activeCell="K11" sqref="K11"/>
      <selection pane="bottomLeft" activeCell="K11" sqref="K11"/>
      <selection pane="bottomRight" activeCell="B20" sqref="B20"/>
    </sheetView>
  </sheetViews>
  <sheetFormatPr defaultColWidth="9.140625" defaultRowHeight="12" x14ac:dyDescent="0.2"/>
  <cols>
    <col min="1" max="3" width="51.42578125" style="73" customWidth="1"/>
    <col min="4" max="4" width="59.7109375" style="97" customWidth="1"/>
    <col min="5" max="49" width="208.7109375" style="97" customWidth="1"/>
    <col min="50" max="16384" width="9.140625" style="73"/>
  </cols>
  <sheetData>
    <row r="1" spans="1:49" s="130" customFormat="1" ht="15" x14ac:dyDescent="0.2">
      <c r="A1" s="42" t="s">
        <v>2</v>
      </c>
      <c r="B1" s="191" t="s">
        <v>132</v>
      </c>
      <c r="C1" s="191"/>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49" ht="14.25" x14ac:dyDescent="0.2">
      <c r="A2" s="57" t="s">
        <v>3</v>
      </c>
      <c r="B2" s="58"/>
      <c r="C2" s="58"/>
    </row>
    <row r="3" spans="1:49" ht="13.5" x14ac:dyDescent="0.2">
      <c r="A3" s="115" t="s">
        <v>4</v>
      </c>
      <c r="B3" s="115"/>
      <c r="C3" s="115"/>
    </row>
    <row r="4" spans="1:49" ht="15" customHeight="1" x14ac:dyDescent="0.2">
      <c r="A4" s="59" t="s">
        <v>5</v>
      </c>
      <c r="B4" s="60" t="s">
        <v>127</v>
      </c>
      <c r="C4" s="144" t="s">
        <v>143</v>
      </c>
    </row>
    <row r="5" spans="1:49" ht="15" customHeight="1" x14ac:dyDescent="0.2">
      <c r="A5" s="59" t="s">
        <v>6</v>
      </c>
      <c r="B5" s="60" t="s">
        <v>167</v>
      </c>
      <c r="C5" s="144" t="s">
        <v>169</v>
      </c>
    </row>
    <row r="6" spans="1:49" ht="15" customHeight="1" x14ac:dyDescent="0.2">
      <c r="A6" s="59" t="s">
        <v>7</v>
      </c>
      <c r="B6" s="60" t="s">
        <v>166</v>
      </c>
      <c r="C6" s="60" t="s">
        <v>170</v>
      </c>
    </row>
    <row r="7" spans="1:49" ht="15" customHeight="1" x14ac:dyDescent="0.2">
      <c r="A7" s="59" t="s">
        <v>8</v>
      </c>
      <c r="B7" s="60" t="s">
        <v>44</v>
      </c>
      <c r="C7" s="60" t="s">
        <v>44</v>
      </c>
      <c r="J7" s="97" t="s">
        <v>0</v>
      </c>
    </row>
    <row r="8" spans="1:49" ht="15" customHeight="1" x14ac:dyDescent="0.2">
      <c r="A8" s="59" t="s">
        <v>9</v>
      </c>
      <c r="B8" s="60" t="s">
        <v>43</v>
      </c>
      <c r="C8" s="60" t="s">
        <v>43</v>
      </c>
    </row>
    <row r="9" spans="1:49" ht="15" customHeight="1" x14ac:dyDescent="0.2">
      <c r="A9" s="59" t="s">
        <v>10</v>
      </c>
      <c r="B9" s="61">
        <v>1995</v>
      </c>
      <c r="C9" s="78">
        <v>2110</v>
      </c>
    </row>
    <row r="10" spans="1:49" ht="15" customHeight="1" x14ac:dyDescent="0.2">
      <c r="A10" s="58"/>
      <c r="B10" s="58"/>
      <c r="C10" s="58"/>
    </row>
    <row r="11" spans="1:49" ht="15" customHeight="1" x14ac:dyDescent="0.2">
      <c r="A11" s="115" t="s">
        <v>11</v>
      </c>
      <c r="B11" s="116"/>
      <c r="C11" s="116"/>
    </row>
    <row r="12" spans="1:49" ht="14.25" x14ac:dyDescent="0.2">
      <c r="A12" s="59" t="s">
        <v>12</v>
      </c>
      <c r="B12" s="62">
        <v>52514</v>
      </c>
      <c r="C12" s="62">
        <v>56047</v>
      </c>
    </row>
    <row r="13" spans="1:49" ht="15" customHeight="1" x14ac:dyDescent="0.2">
      <c r="A13" s="59" t="s">
        <v>13</v>
      </c>
      <c r="B13" s="62">
        <v>43400</v>
      </c>
      <c r="C13" s="62">
        <v>46320</v>
      </c>
    </row>
    <row r="14" spans="1:49" ht="99.75" x14ac:dyDescent="0.2">
      <c r="A14" s="59" t="s">
        <v>15</v>
      </c>
      <c r="B14" s="63" t="s">
        <v>168</v>
      </c>
      <c r="C14" s="77" t="s">
        <v>171</v>
      </c>
    </row>
    <row r="15" spans="1:49" ht="15" customHeight="1" x14ac:dyDescent="0.2">
      <c r="A15" s="70" t="s">
        <v>136</v>
      </c>
      <c r="B15" s="62">
        <f>1000+800+500+200</f>
        <v>2500</v>
      </c>
      <c r="C15" s="62">
        <f>275+1320+650</f>
        <v>2245</v>
      </c>
    </row>
    <row r="16" spans="1:49" ht="85.5" x14ac:dyDescent="0.2">
      <c r="A16" s="59" t="s">
        <v>16</v>
      </c>
      <c r="B16" s="157" t="s">
        <v>205</v>
      </c>
      <c r="C16" s="157" t="s">
        <v>205</v>
      </c>
    </row>
    <row r="17" spans="1:3" ht="15" customHeight="1" x14ac:dyDescent="0.2">
      <c r="A17" s="59" t="s">
        <v>17</v>
      </c>
      <c r="B17" s="86">
        <f>3182+400</f>
        <v>3582</v>
      </c>
      <c r="C17" s="86">
        <f>3182</f>
        <v>3182</v>
      </c>
    </row>
    <row r="18" spans="1:3" ht="15" customHeight="1" x14ac:dyDescent="0.2">
      <c r="A18" s="70" t="s">
        <v>18</v>
      </c>
      <c r="B18" s="62">
        <v>900</v>
      </c>
      <c r="C18" s="62">
        <f>950+49.1+37.5</f>
        <v>1036.5999999999999</v>
      </c>
    </row>
    <row r="19" spans="1:3" ht="15" customHeight="1" x14ac:dyDescent="0.2">
      <c r="A19" s="59" t="s">
        <v>46</v>
      </c>
      <c r="B19" s="65">
        <f>B18+B17+B15+B13</f>
        <v>50382</v>
      </c>
      <c r="C19" s="65">
        <f>C18+C17+C15+C13</f>
        <v>52783.6</v>
      </c>
    </row>
    <row r="20" spans="1:3" ht="15" customHeight="1" x14ac:dyDescent="0.2">
      <c r="A20" s="59" t="s">
        <v>19</v>
      </c>
      <c r="B20" s="127">
        <v>0</v>
      </c>
      <c r="C20" s="127">
        <v>0</v>
      </c>
    </row>
    <row r="21" spans="1:3" ht="15" customHeight="1" x14ac:dyDescent="0.2">
      <c r="A21" s="59" t="s">
        <v>47</v>
      </c>
      <c r="B21" s="65">
        <f t="shared" ref="B21" si="0">B19-B20</f>
        <v>50382</v>
      </c>
      <c r="C21" s="65">
        <f t="shared" ref="C21" si="1">C19-C20</f>
        <v>52783.6</v>
      </c>
    </row>
    <row r="22" spans="1:3" ht="15" customHeight="1" x14ac:dyDescent="0.2">
      <c r="A22" s="70" t="s">
        <v>14</v>
      </c>
      <c r="B22" s="79">
        <v>0</v>
      </c>
      <c r="C22" s="79">
        <v>0</v>
      </c>
    </row>
    <row r="23" spans="1:3" ht="15" customHeight="1" x14ac:dyDescent="0.2">
      <c r="A23" s="59" t="s">
        <v>137</v>
      </c>
      <c r="B23" s="65">
        <f>B22+B21</f>
        <v>50382</v>
      </c>
      <c r="C23" s="65">
        <f>C22+C21</f>
        <v>52783.6</v>
      </c>
    </row>
    <row r="24" spans="1:3" ht="15" customHeight="1" x14ac:dyDescent="0.2">
      <c r="A24" s="58"/>
      <c r="B24" s="58"/>
      <c r="C24" s="58"/>
    </row>
    <row r="25" spans="1:3" ht="15" customHeight="1" x14ac:dyDescent="0.2">
      <c r="A25" s="115" t="s">
        <v>20</v>
      </c>
      <c r="B25" s="115"/>
      <c r="C25" s="115"/>
    </row>
    <row r="26" spans="1:3" ht="15" customHeight="1" x14ac:dyDescent="0.2">
      <c r="A26" s="59" t="s">
        <v>21</v>
      </c>
      <c r="B26" s="61">
        <v>72</v>
      </c>
      <c r="C26" s="61">
        <v>72</v>
      </c>
    </row>
    <row r="27" spans="1:3" ht="15" customHeight="1" x14ac:dyDescent="0.2">
      <c r="A27" s="59" t="s">
        <v>22</v>
      </c>
      <c r="B27" s="61">
        <v>15000</v>
      </c>
      <c r="C27" s="61">
        <v>15000</v>
      </c>
    </row>
    <row r="28" spans="1:3" ht="15" customHeight="1" x14ac:dyDescent="0.2">
      <c r="A28" s="59" t="s">
        <v>23</v>
      </c>
      <c r="B28" s="66">
        <v>0</v>
      </c>
      <c r="C28" s="66">
        <v>0</v>
      </c>
    </row>
    <row r="29" spans="1:3" ht="28.5" x14ac:dyDescent="0.2">
      <c r="A29" s="100" t="s">
        <v>156</v>
      </c>
      <c r="B29" s="187">
        <v>2.5000000000000001E-2</v>
      </c>
      <c r="C29" s="188"/>
    </row>
    <row r="30" spans="1:3" ht="27" customHeight="1" x14ac:dyDescent="0.2">
      <c r="A30" s="100" t="s">
        <v>157</v>
      </c>
      <c r="B30" s="189">
        <f>'Prijsinvulf overige zaken'!$D$4</f>
        <v>0.1</v>
      </c>
      <c r="C30" s="190"/>
    </row>
    <row r="31" spans="1:3" ht="15" customHeight="1" x14ac:dyDescent="0.2">
      <c r="A31" s="100" t="s">
        <v>158</v>
      </c>
      <c r="B31" s="189">
        <f>B30+B29</f>
        <v>0.125</v>
      </c>
      <c r="C31" s="190"/>
    </row>
    <row r="32" spans="1:3" ht="15" customHeight="1" x14ac:dyDescent="0.2">
      <c r="A32" s="98" t="s">
        <v>24</v>
      </c>
      <c r="B32" s="102">
        <v>0.1</v>
      </c>
      <c r="C32" s="102">
        <v>0.1</v>
      </c>
    </row>
    <row r="33" spans="1:3" ht="15" customHeight="1" x14ac:dyDescent="0.2">
      <c r="A33" s="59" t="s">
        <v>25</v>
      </c>
      <c r="B33" s="67">
        <v>0</v>
      </c>
      <c r="C33" s="67">
        <v>0</v>
      </c>
    </row>
    <row r="34" spans="1:3" ht="15" customHeight="1" x14ac:dyDescent="0.2">
      <c r="A34" s="59" t="s">
        <v>26</v>
      </c>
      <c r="B34" s="67">
        <v>0</v>
      </c>
      <c r="C34" s="67">
        <v>0</v>
      </c>
    </row>
    <row r="35" spans="1:3" ht="15" customHeight="1" x14ac:dyDescent="0.2">
      <c r="A35" s="59" t="s">
        <v>27</v>
      </c>
      <c r="B35" s="67">
        <v>0</v>
      </c>
      <c r="C35" s="67">
        <v>0</v>
      </c>
    </row>
    <row r="36" spans="1:3" ht="15" customHeight="1" x14ac:dyDescent="0.2">
      <c r="A36" s="59" t="s">
        <v>28</v>
      </c>
      <c r="B36" s="67">
        <v>0</v>
      </c>
      <c r="C36" s="67">
        <v>0</v>
      </c>
    </row>
    <row r="37" spans="1:3" ht="15" customHeight="1" x14ac:dyDescent="0.2">
      <c r="A37" s="58"/>
      <c r="B37" s="68"/>
      <c r="C37" s="68"/>
    </row>
    <row r="38" spans="1:3" ht="15" customHeight="1" x14ac:dyDescent="0.2">
      <c r="A38" s="115" t="s">
        <v>29</v>
      </c>
      <c r="B38" s="117"/>
      <c r="C38" s="117"/>
    </row>
    <row r="39" spans="1:3" ht="15" customHeight="1" x14ac:dyDescent="0.2">
      <c r="A39" s="59" t="s">
        <v>30</v>
      </c>
      <c r="B39" s="67">
        <v>0</v>
      </c>
      <c r="C39" s="67">
        <v>0</v>
      </c>
    </row>
    <row r="40" spans="1:3" ht="15" customHeight="1" x14ac:dyDescent="0.2">
      <c r="A40" s="59" t="s">
        <v>31</v>
      </c>
      <c r="B40" s="67">
        <v>0</v>
      </c>
      <c r="C40" s="67">
        <v>0</v>
      </c>
    </row>
    <row r="41" spans="1:3" ht="15" customHeight="1" x14ac:dyDescent="0.2">
      <c r="A41" s="59" t="s">
        <v>32</v>
      </c>
      <c r="B41" s="67">
        <v>0</v>
      </c>
      <c r="C41" s="67">
        <v>0</v>
      </c>
    </row>
    <row r="42" spans="1:3" ht="15" customHeight="1" x14ac:dyDescent="0.2">
      <c r="A42" s="59" t="s">
        <v>48</v>
      </c>
      <c r="B42" s="67">
        <v>0</v>
      </c>
      <c r="C42" s="67">
        <v>0</v>
      </c>
    </row>
    <row r="43" spans="1:3" ht="15" customHeight="1" x14ac:dyDescent="0.2">
      <c r="A43" s="59" t="s">
        <v>33</v>
      </c>
      <c r="B43" s="67">
        <v>0</v>
      </c>
      <c r="C43" s="67">
        <v>0</v>
      </c>
    </row>
    <row r="44" spans="1:3" ht="15" customHeight="1" x14ac:dyDescent="0.2">
      <c r="A44" s="59" t="s">
        <v>34</v>
      </c>
      <c r="B44" s="67">
        <v>0</v>
      </c>
      <c r="C44" s="67">
        <v>0</v>
      </c>
    </row>
    <row r="45" spans="1:3" ht="15" customHeight="1" x14ac:dyDescent="0.2">
      <c r="A45" s="59" t="s">
        <v>35</v>
      </c>
      <c r="B45" s="79">
        <f>44/3</f>
        <v>14.666666666666666</v>
      </c>
      <c r="C45" s="79">
        <f>46/3</f>
        <v>15.333333333333334</v>
      </c>
    </row>
    <row r="46" spans="1:3" ht="15" customHeight="1" x14ac:dyDescent="0.2">
      <c r="A46" s="59" t="s">
        <v>36</v>
      </c>
      <c r="B46" s="67">
        <v>0</v>
      </c>
      <c r="C46" s="67">
        <v>0</v>
      </c>
    </row>
    <row r="47" spans="1:3" ht="15" customHeight="1" x14ac:dyDescent="0.2">
      <c r="A47" s="59" t="s">
        <v>37</v>
      </c>
      <c r="B47" s="67">
        <v>0</v>
      </c>
      <c r="C47" s="67">
        <v>0</v>
      </c>
    </row>
    <row r="48" spans="1:3" ht="15" customHeight="1" x14ac:dyDescent="0.2">
      <c r="A48" s="59" t="s">
        <v>38</v>
      </c>
      <c r="B48" s="67">
        <v>0</v>
      </c>
      <c r="C48" s="67">
        <v>0</v>
      </c>
    </row>
    <row r="49" spans="1:49" ht="15" customHeight="1" x14ac:dyDescent="0.2">
      <c r="A49" s="59" t="s">
        <v>39</v>
      </c>
      <c r="B49" s="67">
        <v>0</v>
      </c>
      <c r="C49" s="67">
        <v>0</v>
      </c>
      <c r="AP49" s="73"/>
      <c r="AQ49" s="73"/>
      <c r="AR49" s="73"/>
      <c r="AS49" s="73"/>
      <c r="AT49" s="73"/>
      <c r="AU49" s="73"/>
      <c r="AV49" s="73"/>
      <c r="AW49" s="73"/>
    </row>
    <row r="50" spans="1:49" s="71" customFormat="1" ht="27" customHeight="1" x14ac:dyDescent="0.2">
      <c r="A50" s="70" t="s">
        <v>40</v>
      </c>
      <c r="B50" s="185" t="s">
        <v>138</v>
      </c>
      <c r="C50" s="186"/>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row>
    <row r="51" spans="1:49" ht="15" customHeight="1" x14ac:dyDescent="0.2">
      <c r="A51" s="59" t="s">
        <v>41</v>
      </c>
      <c r="B51" s="124">
        <f>(B27*B32*B36)/12</f>
        <v>0</v>
      </c>
      <c r="C51" s="124">
        <f>(C27*C32*C36)/12</f>
        <v>0</v>
      </c>
    </row>
    <row r="52" spans="1:49" ht="15" customHeight="1" x14ac:dyDescent="0.2">
      <c r="A52" s="59"/>
      <c r="B52" s="59"/>
      <c r="C52" s="59"/>
    </row>
    <row r="53" spans="1:49" ht="15" customHeight="1" x14ac:dyDescent="0.2">
      <c r="A53" s="125" t="s">
        <v>42</v>
      </c>
      <c r="B53" s="126">
        <f>SUM(B39:B51)</f>
        <v>14.666666666666666</v>
      </c>
      <c r="C53" s="126">
        <f>SUM(C39:C51)</f>
        <v>15.333333333333334</v>
      </c>
    </row>
    <row r="54" spans="1:49" ht="15" customHeight="1" x14ac:dyDescent="0.2">
      <c r="A54" s="58"/>
      <c r="B54" s="58"/>
      <c r="C54" s="58"/>
    </row>
    <row r="55" spans="1:49" ht="90.75" customHeight="1" x14ac:dyDescent="0.2">
      <c r="A55" s="184" t="s">
        <v>163</v>
      </c>
      <c r="B55" s="184"/>
      <c r="C55" s="184"/>
      <c r="F55" s="94"/>
      <c r="G55" s="94"/>
      <c r="H55" s="94"/>
      <c r="I55" s="94"/>
      <c r="J55" s="94"/>
      <c r="K55" s="94"/>
      <c r="L55" s="94"/>
      <c r="M55" s="94"/>
      <c r="N55" s="128"/>
      <c r="O55" s="128"/>
      <c r="P55" s="128"/>
      <c r="Q55" s="128"/>
      <c r="R55" s="128"/>
      <c r="S55" s="128"/>
      <c r="T55" s="128"/>
      <c r="U55" s="128"/>
      <c r="V55" s="128"/>
      <c r="W55" s="128"/>
      <c r="X55" s="128"/>
      <c r="Y55" s="128"/>
      <c r="Z55" s="128"/>
      <c r="AA55" s="128"/>
      <c r="AB55" s="128"/>
      <c r="AC55" s="128"/>
    </row>
    <row r="56" spans="1:49" s="97" customFormat="1" ht="409.5" customHeight="1" x14ac:dyDescent="0.2">
      <c r="A56" s="108"/>
      <c r="B56" s="108"/>
      <c r="C56" s="108"/>
    </row>
    <row r="57" spans="1:49" s="97" customFormat="1" ht="409.5" customHeight="1" x14ac:dyDescent="0.2">
      <c r="A57" s="108"/>
    </row>
    <row r="58" spans="1:49" s="97" customFormat="1" ht="409.5" customHeight="1" x14ac:dyDescent="0.2">
      <c r="A58" s="108"/>
    </row>
    <row r="59" spans="1:49" s="97" customFormat="1" ht="409.5" customHeight="1" x14ac:dyDescent="0.2">
      <c r="A59" s="108"/>
    </row>
    <row r="60" spans="1:49" s="97" customFormat="1" ht="409.5" customHeight="1" x14ac:dyDescent="0.2">
      <c r="A60" s="108"/>
    </row>
    <row r="61" spans="1:49" s="97" customFormat="1" ht="409.5" customHeight="1" x14ac:dyDescent="0.2">
      <c r="A61" s="108"/>
    </row>
    <row r="62" spans="1:49" s="97" customFormat="1" ht="409.5" customHeight="1" x14ac:dyDescent="0.2">
      <c r="A62" s="108"/>
    </row>
    <row r="63" spans="1:49" s="97" customFormat="1" ht="409.5" customHeight="1" x14ac:dyDescent="0.2">
      <c r="A63" s="108"/>
    </row>
    <row r="64" spans="1:49" s="97" customFormat="1" ht="409.5" customHeight="1" x14ac:dyDescent="0.2">
      <c r="A64" s="108"/>
    </row>
    <row r="65" spans="1:1" s="97" customFormat="1" ht="409.5" customHeight="1" x14ac:dyDescent="0.2">
      <c r="A65" s="108"/>
    </row>
    <row r="66" spans="1:1" s="97" customFormat="1" ht="409.5" customHeight="1" x14ac:dyDescent="0.2">
      <c r="A66" s="108"/>
    </row>
    <row r="67" spans="1:1" s="97" customFormat="1" ht="409.5" customHeight="1" x14ac:dyDescent="0.2">
      <c r="A67" s="108"/>
    </row>
    <row r="68" spans="1:1" s="97" customFormat="1" ht="409.5" customHeight="1" x14ac:dyDescent="0.2">
      <c r="A68" s="108"/>
    </row>
    <row r="69" spans="1:1" s="97" customFormat="1" ht="409.5" customHeight="1" x14ac:dyDescent="0.2">
      <c r="A69" s="108"/>
    </row>
    <row r="70" spans="1:1" s="97" customFormat="1" ht="409.5" customHeight="1" x14ac:dyDescent="0.2">
      <c r="A70" s="108"/>
    </row>
    <row r="71" spans="1:1" s="97" customFormat="1" ht="409.5" customHeight="1" x14ac:dyDescent="0.2">
      <c r="A71" s="108"/>
    </row>
    <row r="72" spans="1:1" s="97" customFormat="1" ht="409.5" customHeight="1" x14ac:dyDescent="0.2">
      <c r="A72" s="108"/>
    </row>
    <row r="73" spans="1:1" s="97" customFormat="1" ht="409.5" customHeight="1" x14ac:dyDescent="0.2">
      <c r="A73" s="108"/>
    </row>
    <row r="74" spans="1:1" s="97" customFormat="1" ht="409.5" customHeight="1" x14ac:dyDescent="0.2">
      <c r="A74" s="108"/>
    </row>
    <row r="75" spans="1:1" s="97" customFormat="1" ht="409.5" customHeight="1" x14ac:dyDescent="0.2">
      <c r="A75" s="108"/>
    </row>
    <row r="76" spans="1:1" s="97" customFormat="1" ht="409.5" customHeight="1" x14ac:dyDescent="0.2">
      <c r="A76" s="109"/>
    </row>
    <row r="77" spans="1:1" s="97" customFormat="1" ht="409.5" customHeight="1" x14ac:dyDescent="0.2">
      <c r="A77" s="109"/>
    </row>
    <row r="78" spans="1:1" s="97" customFormat="1" ht="409.5" customHeight="1" x14ac:dyDescent="0.2">
      <c r="A78" s="109"/>
    </row>
    <row r="79" spans="1:1" s="97" customFormat="1" ht="409.5" customHeight="1" x14ac:dyDescent="0.2">
      <c r="A79" s="109"/>
    </row>
    <row r="80" spans="1:1" s="97" customFormat="1" ht="409.5" customHeight="1" x14ac:dyDescent="0.2">
      <c r="A80" s="109"/>
    </row>
    <row r="81" spans="1:1" s="97" customFormat="1" ht="409.5" customHeight="1" x14ac:dyDescent="0.2">
      <c r="A81" s="109"/>
    </row>
    <row r="82" spans="1:1" s="97" customFormat="1" ht="409.5" customHeight="1" x14ac:dyDescent="0.2">
      <c r="A82" s="109"/>
    </row>
    <row r="83" spans="1:1" s="97" customFormat="1" ht="409.5" customHeight="1" x14ac:dyDescent="0.2">
      <c r="A83" s="109"/>
    </row>
    <row r="84" spans="1:1" s="97" customFormat="1" ht="409.5" customHeight="1" x14ac:dyDescent="0.2">
      <c r="A84" s="109"/>
    </row>
    <row r="85" spans="1:1" s="97" customFormat="1" ht="409.5" customHeight="1" x14ac:dyDescent="0.2">
      <c r="A85" s="109"/>
    </row>
    <row r="86" spans="1:1" s="97" customFormat="1" ht="409.5" customHeight="1" x14ac:dyDescent="0.2">
      <c r="A86" s="109"/>
    </row>
    <row r="87" spans="1:1" s="97" customFormat="1" ht="409.5" customHeight="1" x14ac:dyDescent="0.2">
      <c r="A87" s="109"/>
    </row>
    <row r="88" spans="1:1" s="97" customFormat="1" ht="409.5" customHeight="1" x14ac:dyDescent="0.2">
      <c r="A88" s="109"/>
    </row>
    <row r="89" spans="1:1" s="97" customFormat="1" ht="409.5" customHeight="1" x14ac:dyDescent="0.2">
      <c r="A89" s="109"/>
    </row>
    <row r="90" spans="1:1" s="97" customFormat="1" ht="409.5" customHeight="1" x14ac:dyDescent="0.2">
      <c r="A90" s="109"/>
    </row>
    <row r="91" spans="1:1" s="97" customFormat="1" ht="409.5" customHeight="1" x14ac:dyDescent="0.2">
      <c r="A91" s="109"/>
    </row>
    <row r="92" spans="1:1" s="97" customFormat="1" ht="409.5" customHeight="1" x14ac:dyDescent="0.2">
      <c r="A92" s="109"/>
    </row>
    <row r="93" spans="1:1" s="97" customFormat="1" ht="409.5" customHeight="1" x14ac:dyDescent="0.2">
      <c r="A93" s="109"/>
    </row>
    <row r="94" spans="1:1" s="97" customFormat="1" ht="409.5" customHeight="1" x14ac:dyDescent="0.2">
      <c r="A94" s="109"/>
    </row>
    <row r="95" spans="1:1" s="97" customFormat="1" ht="409.5" customHeight="1" x14ac:dyDescent="0.2">
      <c r="A95" s="109"/>
    </row>
    <row r="96" spans="1:1" s="97" customFormat="1" ht="409.5" customHeight="1" x14ac:dyDescent="0.2">
      <c r="A96" s="109"/>
    </row>
    <row r="97" spans="1:1" s="97" customFormat="1" ht="409.5" customHeight="1" x14ac:dyDescent="0.2">
      <c r="A97" s="109"/>
    </row>
    <row r="98" spans="1:1" s="97" customFormat="1" ht="409.5" customHeight="1" x14ac:dyDescent="0.2">
      <c r="A98" s="109"/>
    </row>
    <row r="99" spans="1:1" s="97" customFormat="1" ht="409.5" customHeight="1" x14ac:dyDescent="0.2">
      <c r="A99" s="109"/>
    </row>
    <row r="100" spans="1:1" s="97" customFormat="1" ht="409.5" customHeight="1" x14ac:dyDescent="0.2">
      <c r="A100" s="109"/>
    </row>
    <row r="101" spans="1:1" s="97" customFormat="1" ht="409.5" customHeight="1" x14ac:dyDescent="0.2">
      <c r="A101" s="109"/>
    </row>
    <row r="102" spans="1:1" s="97" customFormat="1" ht="409.5" customHeight="1" x14ac:dyDescent="0.2">
      <c r="A102" s="109"/>
    </row>
    <row r="103" spans="1:1" s="97" customFormat="1" ht="409.5" customHeight="1" x14ac:dyDescent="0.2">
      <c r="A103" s="109"/>
    </row>
    <row r="104" spans="1:1" s="97" customFormat="1" ht="409.5" customHeight="1" x14ac:dyDescent="0.2">
      <c r="A104" s="109"/>
    </row>
    <row r="105" spans="1:1" s="97" customFormat="1" ht="409.5" customHeight="1" x14ac:dyDescent="0.2">
      <c r="A105" s="109"/>
    </row>
    <row r="106" spans="1:1" s="97" customFormat="1" ht="409.5" customHeight="1" x14ac:dyDescent="0.2">
      <c r="A106" s="109"/>
    </row>
    <row r="107" spans="1:1" s="97" customFormat="1" ht="409.5" customHeight="1" x14ac:dyDescent="0.2">
      <c r="A107" s="109"/>
    </row>
    <row r="108" spans="1:1" s="97" customFormat="1" ht="409.5" customHeight="1" x14ac:dyDescent="0.2">
      <c r="A108" s="109"/>
    </row>
    <row r="109" spans="1:1" s="97" customFormat="1" ht="409.5" customHeight="1" x14ac:dyDescent="0.2">
      <c r="A109" s="109"/>
    </row>
    <row r="110" spans="1:1" s="97" customFormat="1" ht="409.5" customHeight="1" x14ac:dyDescent="0.2">
      <c r="A110" s="109"/>
    </row>
    <row r="111" spans="1:1" s="97" customFormat="1" ht="409.5" customHeight="1" x14ac:dyDescent="0.2">
      <c r="A111" s="109"/>
    </row>
    <row r="112" spans="1:1" s="97" customFormat="1" ht="409.5" customHeight="1" x14ac:dyDescent="0.2">
      <c r="A112" s="109"/>
    </row>
    <row r="113" spans="1:1" s="97" customFormat="1" ht="409.5" customHeight="1" x14ac:dyDescent="0.2">
      <c r="A113" s="109"/>
    </row>
    <row r="114" spans="1:1" s="97" customFormat="1" ht="409.5" customHeight="1" x14ac:dyDescent="0.2">
      <c r="A114" s="109"/>
    </row>
    <row r="115" spans="1:1" s="97" customFormat="1" ht="409.5" customHeight="1" x14ac:dyDescent="0.2">
      <c r="A115" s="109"/>
    </row>
    <row r="116" spans="1:1" s="97" customFormat="1" ht="409.5" customHeight="1" x14ac:dyDescent="0.2">
      <c r="A116" s="109"/>
    </row>
    <row r="117" spans="1:1" s="97" customFormat="1" ht="409.5" customHeight="1" x14ac:dyDescent="0.2">
      <c r="A117" s="109"/>
    </row>
    <row r="118" spans="1:1" s="97" customFormat="1" ht="409.5" customHeight="1" x14ac:dyDescent="0.2">
      <c r="A118" s="109"/>
    </row>
    <row r="119" spans="1:1" s="97" customFormat="1" ht="409.5" customHeight="1" x14ac:dyDescent="0.2">
      <c r="A119" s="109"/>
    </row>
    <row r="120" spans="1:1" s="97" customFormat="1" ht="409.5" customHeight="1" x14ac:dyDescent="0.2">
      <c r="A120" s="109"/>
    </row>
    <row r="121" spans="1:1" s="97" customFormat="1" ht="409.5" customHeight="1" x14ac:dyDescent="0.2">
      <c r="A121" s="109"/>
    </row>
    <row r="122" spans="1:1" s="97" customFormat="1" ht="409.5" customHeight="1" x14ac:dyDescent="0.2">
      <c r="A122" s="109"/>
    </row>
    <row r="123" spans="1:1" s="97" customFormat="1" ht="409.5" customHeight="1" x14ac:dyDescent="0.2">
      <c r="A123" s="109"/>
    </row>
    <row r="124" spans="1:1" s="97" customFormat="1" ht="409.5" customHeight="1" x14ac:dyDescent="0.2">
      <c r="A124" s="109"/>
    </row>
    <row r="125" spans="1:1" s="97" customFormat="1" ht="409.5" customHeight="1" x14ac:dyDescent="0.2">
      <c r="A125" s="109"/>
    </row>
    <row r="126" spans="1:1" s="97" customFormat="1" ht="409.5" customHeight="1" x14ac:dyDescent="0.2">
      <c r="A126" s="109"/>
    </row>
    <row r="127" spans="1:1" s="97" customFormat="1" ht="409.5" customHeight="1" x14ac:dyDescent="0.2">
      <c r="A127" s="109"/>
    </row>
    <row r="128" spans="1:1" s="97" customFormat="1" ht="409.5" customHeight="1" x14ac:dyDescent="0.2">
      <c r="A128" s="109"/>
    </row>
    <row r="129" spans="1:1" s="97" customFormat="1" ht="409.5" customHeight="1" x14ac:dyDescent="0.2">
      <c r="A129" s="109"/>
    </row>
    <row r="130" spans="1:1" s="97" customFormat="1" ht="409.5" customHeight="1" x14ac:dyDescent="0.2">
      <c r="A130" s="109"/>
    </row>
    <row r="131" spans="1:1" s="97" customFormat="1" ht="409.5" customHeight="1" x14ac:dyDescent="0.2">
      <c r="A131" s="109"/>
    </row>
    <row r="132" spans="1:1" s="97" customFormat="1" ht="409.5" customHeight="1" x14ac:dyDescent="0.2">
      <c r="A132" s="109"/>
    </row>
    <row r="133" spans="1:1" s="97" customFormat="1" ht="409.5" customHeight="1" x14ac:dyDescent="0.2">
      <c r="A133" s="109"/>
    </row>
    <row r="134" spans="1:1" s="97" customFormat="1" ht="409.5" customHeight="1" x14ac:dyDescent="0.2">
      <c r="A134" s="109"/>
    </row>
    <row r="135" spans="1:1" s="97" customFormat="1" ht="409.5" customHeight="1" x14ac:dyDescent="0.2">
      <c r="A135" s="109"/>
    </row>
    <row r="136" spans="1:1" s="97" customFormat="1" ht="409.5" customHeight="1" x14ac:dyDescent="0.2">
      <c r="A136" s="109"/>
    </row>
    <row r="137" spans="1:1" s="97" customFormat="1" ht="409.5" customHeight="1" x14ac:dyDescent="0.2">
      <c r="A137" s="109"/>
    </row>
    <row r="138" spans="1:1" s="97" customFormat="1" ht="409.5" customHeight="1" x14ac:dyDescent="0.2">
      <c r="A138" s="109"/>
    </row>
    <row r="139" spans="1:1" s="97" customFormat="1" ht="409.5" customHeight="1" x14ac:dyDescent="0.2">
      <c r="A139" s="109"/>
    </row>
    <row r="140" spans="1:1" s="97" customFormat="1" ht="409.5" customHeight="1" x14ac:dyDescent="0.2">
      <c r="A140" s="109"/>
    </row>
    <row r="141" spans="1:1" s="97" customFormat="1" ht="409.5" customHeight="1" x14ac:dyDescent="0.2">
      <c r="A141" s="109"/>
    </row>
    <row r="142" spans="1:1" s="97" customFormat="1" ht="409.5" customHeight="1" x14ac:dyDescent="0.2">
      <c r="A142" s="109"/>
    </row>
    <row r="143" spans="1:1" s="97" customFormat="1" ht="409.5" customHeight="1" x14ac:dyDescent="0.2">
      <c r="A143" s="109"/>
    </row>
    <row r="144" spans="1:1" s="97" customFormat="1" ht="409.5" customHeight="1" x14ac:dyDescent="0.2">
      <c r="A144" s="109"/>
    </row>
    <row r="145" spans="1:1" s="97" customFormat="1" ht="409.5" customHeight="1" x14ac:dyDescent="0.2">
      <c r="A145" s="109"/>
    </row>
    <row r="146" spans="1:1" s="97" customFormat="1" ht="409.5" customHeight="1" x14ac:dyDescent="0.2">
      <c r="A146" s="109"/>
    </row>
    <row r="147" spans="1:1" s="97" customFormat="1" ht="409.5" customHeight="1" x14ac:dyDescent="0.2">
      <c r="A147" s="109"/>
    </row>
    <row r="148" spans="1:1" s="97" customFormat="1" ht="409.5" customHeight="1" x14ac:dyDescent="0.2">
      <c r="A148" s="109"/>
    </row>
    <row r="149" spans="1:1" s="97" customFormat="1" ht="409.5" customHeight="1" x14ac:dyDescent="0.2">
      <c r="A149" s="109"/>
    </row>
    <row r="150" spans="1:1" s="97" customFormat="1" ht="409.5" customHeight="1" x14ac:dyDescent="0.2">
      <c r="A150" s="109"/>
    </row>
    <row r="151" spans="1:1" s="97" customFormat="1" ht="409.5" customHeight="1" x14ac:dyDescent="0.2">
      <c r="A151" s="109"/>
    </row>
    <row r="152" spans="1:1" s="97" customFormat="1" ht="409.5" customHeight="1" x14ac:dyDescent="0.2">
      <c r="A152" s="109"/>
    </row>
    <row r="153" spans="1:1" s="97" customFormat="1" ht="409.5" customHeight="1" x14ac:dyDescent="0.2">
      <c r="A153" s="109"/>
    </row>
    <row r="154" spans="1:1" s="97" customFormat="1" ht="409.5" customHeight="1" x14ac:dyDescent="0.2">
      <c r="A154" s="109"/>
    </row>
    <row r="155" spans="1:1" s="97" customFormat="1" ht="409.5" customHeight="1" x14ac:dyDescent="0.2">
      <c r="A155" s="109"/>
    </row>
    <row r="156" spans="1:1" s="97" customFormat="1" ht="409.5" customHeight="1" x14ac:dyDescent="0.2">
      <c r="A156" s="109"/>
    </row>
    <row r="157" spans="1:1" s="97" customFormat="1" ht="409.5" customHeight="1" x14ac:dyDescent="0.2">
      <c r="A157" s="109"/>
    </row>
    <row r="158" spans="1:1" s="97" customFormat="1" ht="409.5" customHeight="1" x14ac:dyDescent="0.2">
      <c r="A158" s="109"/>
    </row>
    <row r="159" spans="1:1" s="97" customFormat="1" ht="409.5" customHeight="1" x14ac:dyDescent="0.2">
      <c r="A159" s="109"/>
    </row>
    <row r="160" spans="1:1" s="97" customFormat="1" ht="409.5" customHeight="1" x14ac:dyDescent="0.2">
      <c r="A160" s="109"/>
    </row>
    <row r="161" spans="1:1" s="97" customFormat="1" ht="409.5" customHeight="1" x14ac:dyDescent="0.2">
      <c r="A161" s="109"/>
    </row>
    <row r="162" spans="1:1" s="97" customFormat="1" ht="409.5" customHeight="1" x14ac:dyDescent="0.2">
      <c r="A162" s="109"/>
    </row>
    <row r="163" spans="1:1" s="97" customFormat="1" ht="409.5" customHeight="1" x14ac:dyDescent="0.2">
      <c r="A163" s="109"/>
    </row>
    <row r="164" spans="1:1" s="97" customFormat="1" ht="409.5" customHeight="1" x14ac:dyDescent="0.2">
      <c r="A164" s="109"/>
    </row>
    <row r="165" spans="1:1" s="97" customFormat="1" ht="409.5" customHeight="1" x14ac:dyDescent="0.2">
      <c r="A165" s="109"/>
    </row>
    <row r="166" spans="1:1" s="97" customFormat="1" ht="409.5" customHeight="1" x14ac:dyDescent="0.2">
      <c r="A166" s="109"/>
    </row>
    <row r="167" spans="1:1" s="97" customFormat="1" ht="409.5" customHeight="1" x14ac:dyDescent="0.2">
      <c r="A167" s="109"/>
    </row>
    <row r="168" spans="1:1" s="97" customFormat="1" ht="409.5" customHeight="1" x14ac:dyDescent="0.2">
      <c r="A168" s="109"/>
    </row>
    <row r="169" spans="1:1" s="97" customFormat="1" ht="409.5" customHeight="1" x14ac:dyDescent="0.2">
      <c r="A169" s="109"/>
    </row>
    <row r="170" spans="1:1" s="97" customFormat="1" ht="409.5" customHeight="1" x14ac:dyDescent="0.2">
      <c r="A170" s="109"/>
    </row>
    <row r="171" spans="1:1" s="97" customFormat="1" ht="409.5" customHeight="1" x14ac:dyDescent="0.2">
      <c r="A171" s="109"/>
    </row>
    <row r="172" spans="1:1" s="97" customFormat="1" ht="409.5" customHeight="1" x14ac:dyDescent="0.2">
      <c r="A172" s="109"/>
    </row>
    <row r="173" spans="1:1" s="97" customFormat="1" ht="409.5" customHeight="1" x14ac:dyDescent="0.2">
      <c r="A173" s="109"/>
    </row>
    <row r="174" spans="1:1" s="97" customFormat="1" ht="409.5" customHeight="1" x14ac:dyDescent="0.2">
      <c r="A174" s="109"/>
    </row>
    <row r="175" spans="1:1" s="97" customFormat="1" ht="409.5" customHeight="1" x14ac:dyDescent="0.2">
      <c r="A175" s="109"/>
    </row>
    <row r="176" spans="1:1" s="97" customFormat="1" ht="409.5" customHeight="1" x14ac:dyDescent="0.2">
      <c r="A176" s="109"/>
    </row>
    <row r="177" spans="1:1" s="97" customFormat="1" ht="409.5" customHeight="1" x14ac:dyDescent="0.2">
      <c r="A177" s="109"/>
    </row>
    <row r="178" spans="1:1" s="97" customFormat="1" ht="409.5" customHeight="1" x14ac:dyDescent="0.2">
      <c r="A178" s="109"/>
    </row>
    <row r="179" spans="1:1" s="97" customFormat="1" ht="409.5" customHeight="1" x14ac:dyDescent="0.2">
      <c r="A179" s="109"/>
    </row>
    <row r="180" spans="1:1" s="97" customFormat="1" ht="409.5" customHeight="1" x14ac:dyDescent="0.2">
      <c r="A180" s="109"/>
    </row>
    <row r="181" spans="1:1" s="97" customFormat="1" ht="409.5" customHeight="1" x14ac:dyDescent="0.2">
      <c r="A181" s="109"/>
    </row>
    <row r="182" spans="1:1" s="97" customFormat="1" ht="409.5" customHeight="1" x14ac:dyDescent="0.2">
      <c r="A182" s="109"/>
    </row>
    <row r="183" spans="1:1" s="97" customFormat="1" ht="409.5" customHeight="1" x14ac:dyDescent="0.2">
      <c r="A183" s="109"/>
    </row>
    <row r="184" spans="1:1" s="97" customFormat="1" ht="409.5" customHeight="1" x14ac:dyDescent="0.2">
      <c r="A184" s="109"/>
    </row>
    <row r="185" spans="1:1" s="97" customFormat="1" ht="409.5" customHeight="1" x14ac:dyDescent="0.2">
      <c r="A185" s="109"/>
    </row>
    <row r="186" spans="1:1" s="97" customFormat="1" ht="409.5" customHeight="1" x14ac:dyDescent="0.2">
      <c r="A186" s="109"/>
    </row>
    <row r="187" spans="1:1" s="97" customFormat="1" ht="409.5" customHeight="1" x14ac:dyDescent="0.2">
      <c r="A187" s="109"/>
    </row>
    <row r="188" spans="1:1" s="97" customFormat="1" ht="409.5" customHeight="1" x14ac:dyDescent="0.2">
      <c r="A188" s="109"/>
    </row>
    <row r="189" spans="1:1" s="97" customFormat="1" ht="409.5" customHeight="1" x14ac:dyDescent="0.2">
      <c r="A189" s="109"/>
    </row>
    <row r="190" spans="1:1" s="97" customFormat="1" ht="409.5" customHeight="1" x14ac:dyDescent="0.2">
      <c r="A190" s="109"/>
    </row>
    <row r="191" spans="1:1" s="97" customFormat="1" ht="409.5" customHeight="1" x14ac:dyDescent="0.2">
      <c r="A191" s="109"/>
    </row>
    <row r="192" spans="1:1" s="97" customFormat="1" ht="409.5" customHeight="1" x14ac:dyDescent="0.2">
      <c r="A192" s="109"/>
    </row>
    <row r="193" spans="1:1" s="97" customFormat="1" ht="409.5" customHeight="1" x14ac:dyDescent="0.2">
      <c r="A193" s="109"/>
    </row>
    <row r="194" spans="1:1" s="97" customFormat="1" ht="409.5" customHeight="1" x14ac:dyDescent="0.2">
      <c r="A194" s="109"/>
    </row>
    <row r="195" spans="1:1" s="97" customFormat="1" ht="409.5" customHeight="1" x14ac:dyDescent="0.2">
      <c r="A195" s="109"/>
    </row>
    <row r="196" spans="1:1" s="97" customFormat="1" ht="409.5" customHeight="1" x14ac:dyDescent="0.2">
      <c r="A196" s="109"/>
    </row>
    <row r="197" spans="1:1" s="97" customFormat="1" ht="409.5" customHeight="1" x14ac:dyDescent="0.2">
      <c r="A197" s="109"/>
    </row>
    <row r="198" spans="1:1" s="97" customFormat="1" ht="409.5" customHeight="1" x14ac:dyDescent="0.2">
      <c r="A198" s="109"/>
    </row>
    <row r="199" spans="1:1" s="97" customFormat="1" ht="409.5" customHeight="1" x14ac:dyDescent="0.2">
      <c r="A199" s="109"/>
    </row>
    <row r="200" spans="1:1" s="97" customFormat="1" ht="409.5" customHeight="1" x14ac:dyDescent="0.2">
      <c r="A200" s="109"/>
    </row>
    <row r="201" spans="1:1" s="97" customFormat="1" ht="409.5" customHeight="1" x14ac:dyDescent="0.2">
      <c r="A201" s="109"/>
    </row>
    <row r="202" spans="1:1" s="97" customFormat="1" ht="409.5" customHeight="1" x14ac:dyDescent="0.2">
      <c r="A202" s="109"/>
    </row>
    <row r="203" spans="1:1" s="97" customFormat="1" ht="409.5" customHeight="1" x14ac:dyDescent="0.2">
      <c r="A203" s="109"/>
    </row>
    <row r="204" spans="1:1" s="97" customFormat="1" ht="409.5" customHeight="1" x14ac:dyDescent="0.2">
      <c r="A204" s="109"/>
    </row>
    <row r="205" spans="1:1" s="97" customFormat="1" ht="409.5" customHeight="1" x14ac:dyDescent="0.2">
      <c r="A205" s="109"/>
    </row>
    <row r="206" spans="1:1" s="97" customFormat="1" ht="409.5" customHeight="1" x14ac:dyDescent="0.2">
      <c r="A206" s="109"/>
    </row>
    <row r="207" spans="1:1" s="97" customFormat="1" ht="409.5" customHeight="1" x14ac:dyDescent="0.2">
      <c r="A207" s="109"/>
    </row>
    <row r="208" spans="1:1" s="97" customFormat="1" ht="409.5" customHeight="1" x14ac:dyDescent="0.2">
      <c r="A208" s="109"/>
    </row>
    <row r="209" spans="1:1" s="97" customFormat="1" ht="409.5" customHeight="1" x14ac:dyDescent="0.2">
      <c r="A209" s="109"/>
    </row>
    <row r="210" spans="1:1" s="97" customFormat="1" ht="409.5" customHeight="1" x14ac:dyDescent="0.2">
      <c r="A210" s="109"/>
    </row>
    <row r="211" spans="1:1" s="97" customFormat="1" ht="409.5" customHeight="1" x14ac:dyDescent="0.2">
      <c r="A211" s="109"/>
    </row>
    <row r="212" spans="1:1" s="97" customFormat="1" ht="409.5" customHeight="1" x14ac:dyDescent="0.2">
      <c r="A212" s="109"/>
    </row>
    <row r="213" spans="1:1" s="97" customFormat="1" ht="409.5" customHeight="1" x14ac:dyDescent="0.2">
      <c r="A213" s="109"/>
    </row>
    <row r="214" spans="1:1" s="97" customFormat="1" ht="409.5" customHeight="1" x14ac:dyDescent="0.2">
      <c r="A214" s="109"/>
    </row>
    <row r="215" spans="1:1" s="97" customFormat="1" ht="409.5" customHeight="1" x14ac:dyDescent="0.2">
      <c r="A215" s="109"/>
    </row>
    <row r="216" spans="1:1" s="97" customFormat="1" ht="409.5" customHeight="1" x14ac:dyDescent="0.2">
      <c r="A216" s="109"/>
    </row>
    <row r="217" spans="1:1" s="97" customFormat="1" ht="409.5" customHeight="1" x14ac:dyDescent="0.2">
      <c r="A217" s="109"/>
    </row>
    <row r="218" spans="1:1" s="97" customFormat="1" ht="409.5" customHeight="1" x14ac:dyDescent="0.2">
      <c r="A218" s="109"/>
    </row>
    <row r="219" spans="1:1" s="97" customFormat="1" ht="409.5" customHeight="1" x14ac:dyDescent="0.2">
      <c r="A219" s="109"/>
    </row>
    <row r="220" spans="1:1" s="97" customFormat="1" ht="409.5" customHeight="1" x14ac:dyDescent="0.2">
      <c r="A220" s="109"/>
    </row>
    <row r="221" spans="1:1" s="97" customFormat="1" ht="409.5" customHeight="1" x14ac:dyDescent="0.2">
      <c r="A221" s="109"/>
    </row>
    <row r="222" spans="1:1" s="97" customFormat="1" ht="409.5" customHeight="1" x14ac:dyDescent="0.2">
      <c r="A222" s="109"/>
    </row>
    <row r="223" spans="1:1" s="97" customFormat="1" ht="409.5" customHeight="1" x14ac:dyDescent="0.2">
      <c r="A223" s="109"/>
    </row>
    <row r="224" spans="1:1" s="97" customFormat="1" ht="409.5" customHeight="1" x14ac:dyDescent="0.2">
      <c r="A224" s="109"/>
    </row>
    <row r="225" spans="1:1" s="97" customFormat="1" ht="409.5" customHeight="1" x14ac:dyDescent="0.2">
      <c r="A225" s="109"/>
    </row>
    <row r="226" spans="1:1" s="97" customFormat="1" ht="409.5" customHeight="1" x14ac:dyDescent="0.2">
      <c r="A226" s="109"/>
    </row>
    <row r="227" spans="1:1" s="97" customFormat="1" ht="409.5" customHeight="1" x14ac:dyDescent="0.2">
      <c r="A227" s="109"/>
    </row>
    <row r="228" spans="1:1" s="97" customFormat="1" ht="409.5" customHeight="1" x14ac:dyDescent="0.2">
      <c r="A228" s="109"/>
    </row>
    <row r="229" spans="1:1" s="97" customFormat="1" ht="409.5" customHeight="1" x14ac:dyDescent="0.2">
      <c r="A229" s="109"/>
    </row>
    <row r="230" spans="1:1" s="97" customFormat="1" ht="409.5" customHeight="1" x14ac:dyDescent="0.2">
      <c r="A230" s="109"/>
    </row>
    <row r="231" spans="1:1" s="97" customFormat="1" ht="409.5" customHeight="1" x14ac:dyDescent="0.2">
      <c r="A231" s="109"/>
    </row>
    <row r="232" spans="1:1" s="97" customFormat="1" ht="409.5" customHeight="1" x14ac:dyDescent="0.2">
      <c r="A232" s="109"/>
    </row>
    <row r="233" spans="1:1" s="97" customFormat="1" ht="409.5" customHeight="1" x14ac:dyDescent="0.2">
      <c r="A233" s="109"/>
    </row>
    <row r="234" spans="1:1" s="97" customFormat="1" ht="409.5" customHeight="1" x14ac:dyDescent="0.2">
      <c r="A234" s="109"/>
    </row>
    <row r="235" spans="1:1" s="97" customFormat="1" ht="409.5" customHeight="1" x14ac:dyDescent="0.2">
      <c r="A235" s="109"/>
    </row>
    <row r="236" spans="1:1" s="97" customFormat="1" ht="409.5" customHeight="1" x14ac:dyDescent="0.2">
      <c r="A236" s="109"/>
    </row>
    <row r="237" spans="1:1" s="97" customFormat="1" ht="409.5" customHeight="1" x14ac:dyDescent="0.2">
      <c r="A237" s="109"/>
    </row>
    <row r="238" spans="1:1" s="97" customFormat="1" ht="409.5" customHeight="1" x14ac:dyDescent="0.2">
      <c r="A238" s="109"/>
    </row>
    <row r="239" spans="1:1" s="97" customFormat="1" ht="409.5" customHeight="1" x14ac:dyDescent="0.2">
      <c r="A239" s="109"/>
    </row>
    <row r="240" spans="1:1" s="97" customFormat="1" ht="409.5" customHeight="1" x14ac:dyDescent="0.2">
      <c r="A240" s="109"/>
    </row>
    <row r="241" spans="1:1" s="97" customFormat="1" ht="409.5" customHeight="1" x14ac:dyDescent="0.2">
      <c r="A241" s="109"/>
    </row>
    <row r="242" spans="1:1" s="97" customFormat="1" ht="409.5" customHeight="1" x14ac:dyDescent="0.2">
      <c r="A242" s="109"/>
    </row>
    <row r="243" spans="1:1" s="97" customFormat="1" ht="409.5" customHeight="1" x14ac:dyDescent="0.2">
      <c r="A243" s="109"/>
    </row>
    <row r="244" spans="1:1" s="97" customFormat="1" ht="409.5" customHeight="1" x14ac:dyDescent="0.2">
      <c r="A244" s="109"/>
    </row>
    <row r="245" spans="1:1" s="97" customFormat="1" ht="409.5" customHeight="1" x14ac:dyDescent="0.2">
      <c r="A245" s="109"/>
    </row>
    <row r="246" spans="1:1" s="97" customFormat="1" ht="409.5" customHeight="1" x14ac:dyDescent="0.2">
      <c r="A246" s="109"/>
    </row>
    <row r="247" spans="1:1" s="97" customFormat="1" ht="409.5" customHeight="1" x14ac:dyDescent="0.2">
      <c r="A247" s="109"/>
    </row>
    <row r="248" spans="1:1" s="97" customFormat="1" ht="409.5" customHeight="1" x14ac:dyDescent="0.2">
      <c r="A248" s="109"/>
    </row>
    <row r="249" spans="1:1" s="97" customFormat="1" ht="409.5" customHeight="1" x14ac:dyDescent="0.2">
      <c r="A249" s="109"/>
    </row>
    <row r="250" spans="1:1" s="97" customFormat="1" ht="409.5" customHeight="1" x14ac:dyDescent="0.2">
      <c r="A250" s="109"/>
    </row>
    <row r="251" spans="1:1" s="97" customFormat="1" ht="409.5" customHeight="1" x14ac:dyDescent="0.2"/>
    <row r="252" spans="1:1" s="97" customFormat="1" ht="409.5" customHeight="1" x14ac:dyDescent="0.2"/>
    <row r="253" spans="1:1" s="97" customFormat="1" ht="409.5" customHeight="1" x14ac:dyDescent="0.2"/>
    <row r="254" spans="1:1" s="97" customFormat="1" ht="409.5" customHeight="1" x14ac:dyDescent="0.2"/>
    <row r="255" spans="1:1" s="97" customFormat="1" ht="409.5" customHeight="1" x14ac:dyDescent="0.2"/>
    <row r="256" spans="1:1" s="97" customFormat="1" ht="409.5" customHeight="1" x14ac:dyDescent="0.2"/>
    <row r="257" s="97" customFormat="1" ht="409.5" customHeight="1" x14ac:dyDescent="0.2"/>
    <row r="258" s="97" customFormat="1" ht="409.5" customHeight="1" x14ac:dyDescent="0.2"/>
    <row r="259" s="97" customFormat="1" ht="409.5" customHeight="1" x14ac:dyDescent="0.2"/>
    <row r="260" s="97" customFormat="1" ht="409.5" customHeight="1" x14ac:dyDescent="0.2"/>
    <row r="261" s="97" customFormat="1" ht="409.5" customHeight="1" x14ac:dyDescent="0.2"/>
    <row r="262" s="97" customFormat="1" ht="409.5" customHeight="1" x14ac:dyDescent="0.2"/>
    <row r="263" s="97" customFormat="1" ht="409.5" customHeight="1" x14ac:dyDescent="0.2"/>
    <row r="264" s="97" customFormat="1" ht="409.5" customHeight="1" x14ac:dyDescent="0.2"/>
    <row r="265" s="97" customFormat="1" ht="409.5" customHeight="1" x14ac:dyDescent="0.2"/>
    <row r="266" s="97" customFormat="1" ht="409.5" customHeight="1" x14ac:dyDescent="0.2"/>
    <row r="267" s="97" customFormat="1" ht="409.5" customHeight="1" x14ac:dyDescent="0.2"/>
    <row r="268" s="97" customFormat="1" ht="409.5" customHeight="1" x14ac:dyDescent="0.2"/>
    <row r="269" s="97" customFormat="1" ht="409.5" customHeight="1" x14ac:dyDescent="0.2"/>
    <row r="270" s="97" customFormat="1" ht="409.5" customHeight="1" x14ac:dyDescent="0.2"/>
    <row r="271" s="97" customFormat="1" ht="409.5" customHeight="1" x14ac:dyDescent="0.2"/>
    <row r="272" s="97" customFormat="1" ht="409.5" customHeight="1" x14ac:dyDescent="0.2"/>
    <row r="273" s="97" customFormat="1" ht="409.5" customHeight="1" x14ac:dyDescent="0.2"/>
    <row r="274" s="97" customFormat="1" ht="409.5" customHeight="1" x14ac:dyDescent="0.2"/>
    <row r="275" s="97" customFormat="1" ht="409.5" customHeight="1" x14ac:dyDescent="0.2"/>
    <row r="276" s="97" customFormat="1" ht="409.5" customHeight="1" x14ac:dyDescent="0.2"/>
    <row r="277" s="97" customFormat="1" ht="409.5" customHeight="1" x14ac:dyDescent="0.2"/>
    <row r="278" s="97" customFormat="1" ht="409.5" customHeight="1" x14ac:dyDescent="0.2"/>
    <row r="279" s="97" customFormat="1" ht="409.5" customHeight="1" x14ac:dyDescent="0.2"/>
    <row r="280" s="97" customFormat="1" ht="409.5" customHeight="1" x14ac:dyDescent="0.2"/>
    <row r="281" s="97" customFormat="1" ht="409.5" customHeight="1" x14ac:dyDescent="0.2"/>
    <row r="282" s="97" customFormat="1" ht="409.5" customHeight="1" x14ac:dyDescent="0.2"/>
    <row r="283" s="97" customFormat="1" ht="409.5" customHeight="1" x14ac:dyDescent="0.2"/>
    <row r="284" s="97" customFormat="1" ht="409.5" customHeight="1" x14ac:dyDescent="0.2"/>
    <row r="285" s="97" customFormat="1" ht="409.5" customHeight="1" x14ac:dyDescent="0.2"/>
    <row r="286" s="97" customFormat="1" ht="409.5" customHeight="1" x14ac:dyDescent="0.2"/>
    <row r="287" s="97" customFormat="1" ht="409.5" customHeight="1" x14ac:dyDescent="0.2"/>
    <row r="288" s="97" customFormat="1" ht="409.5" customHeight="1" x14ac:dyDescent="0.2"/>
    <row r="289" s="97" customFormat="1" ht="409.5" customHeight="1" x14ac:dyDescent="0.2"/>
    <row r="290" s="97" customFormat="1" ht="409.5" customHeight="1" x14ac:dyDescent="0.2"/>
    <row r="291" s="97" customFormat="1" ht="409.5" customHeight="1" x14ac:dyDescent="0.2"/>
    <row r="292" s="97" customFormat="1" ht="409.5" customHeight="1" x14ac:dyDescent="0.2"/>
    <row r="293" s="97" customFormat="1" ht="409.5" customHeight="1" x14ac:dyDescent="0.2"/>
    <row r="294" s="97" customFormat="1" ht="409.5" customHeight="1" x14ac:dyDescent="0.2"/>
    <row r="295" s="97" customFormat="1" ht="409.5" customHeight="1" x14ac:dyDescent="0.2"/>
    <row r="296" s="97" customFormat="1" ht="409.5" customHeight="1" x14ac:dyDescent="0.2"/>
    <row r="297" s="97" customFormat="1" ht="409.5" customHeight="1" x14ac:dyDescent="0.2"/>
    <row r="298" s="97" customFormat="1" ht="409.5" customHeight="1" x14ac:dyDescent="0.2"/>
    <row r="299" s="97" customFormat="1" ht="409.5" customHeight="1" x14ac:dyDescent="0.2"/>
    <row r="300" s="97" customFormat="1" ht="409.5" customHeight="1" x14ac:dyDescent="0.2"/>
    <row r="301" s="97" customFormat="1" ht="409.5" customHeight="1" x14ac:dyDescent="0.2"/>
    <row r="302" s="97" customFormat="1" ht="409.5" customHeight="1" x14ac:dyDescent="0.2"/>
    <row r="303" s="97" customFormat="1" ht="409.5" customHeight="1" x14ac:dyDescent="0.2"/>
    <row r="304" s="97" customFormat="1" ht="409.5" customHeight="1" x14ac:dyDescent="0.2"/>
    <row r="305" s="97" customFormat="1" ht="409.5" customHeight="1" x14ac:dyDescent="0.2"/>
    <row r="306" s="97" customFormat="1" ht="409.5" customHeight="1" x14ac:dyDescent="0.2"/>
    <row r="307" s="97" customFormat="1" ht="409.5" customHeight="1" x14ac:dyDescent="0.2"/>
    <row r="308" s="97" customFormat="1" ht="409.5" customHeight="1" x14ac:dyDescent="0.2"/>
    <row r="309" s="97" customFormat="1" ht="409.5" customHeight="1" x14ac:dyDescent="0.2"/>
    <row r="310" s="97" customFormat="1" ht="409.5" customHeight="1" x14ac:dyDescent="0.2"/>
    <row r="311" s="97" customFormat="1" ht="409.5" customHeight="1" x14ac:dyDescent="0.2"/>
    <row r="312" s="97" customFormat="1" ht="409.5" customHeight="1" x14ac:dyDescent="0.2"/>
    <row r="313" s="97" customFormat="1" ht="409.5" customHeight="1" x14ac:dyDescent="0.2"/>
    <row r="314" s="97" customFormat="1" ht="409.5" customHeight="1" x14ac:dyDescent="0.2"/>
    <row r="315" s="97" customFormat="1" ht="409.5" customHeight="1" x14ac:dyDescent="0.2"/>
    <row r="316" s="97" customFormat="1" ht="409.5" customHeight="1" x14ac:dyDescent="0.2"/>
    <row r="317" s="97" customFormat="1" ht="409.5" customHeight="1" x14ac:dyDescent="0.2"/>
    <row r="318" s="97" customFormat="1" ht="409.5" customHeight="1" x14ac:dyDescent="0.2"/>
    <row r="319" s="97" customFormat="1" ht="409.5" customHeight="1" x14ac:dyDescent="0.2"/>
    <row r="320" s="97" customFormat="1" ht="409.5" customHeight="1" x14ac:dyDescent="0.2"/>
    <row r="321" s="97" customFormat="1" ht="409.5" customHeight="1" x14ac:dyDescent="0.2"/>
    <row r="322" s="97" customFormat="1" ht="409.5" customHeight="1" x14ac:dyDescent="0.2"/>
    <row r="323" s="97" customFormat="1" ht="409.5" customHeight="1" x14ac:dyDescent="0.2"/>
    <row r="324" s="97" customFormat="1" ht="409.5" customHeight="1" x14ac:dyDescent="0.2"/>
    <row r="325" s="97" customFormat="1" ht="409.5" customHeight="1" x14ac:dyDescent="0.2"/>
    <row r="326" s="97" customFormat="1" ht="409.5" customHeight="1" x14ac:dyDescent="0.2"/>
    <row r="327" s="97" customFormat="1" ht="409.5" customHeight="1" x14ac:dyDescent="0.2"/>
    <row r="328" s="97" customFormat="1" ht="409.5" customHeight="1" x14ac:dyDescent="0.2"/>
    <row r="329" s="97" customFormat="1" ht="409.5" customHeight="1" x14ac:dyDescent="0.2"/>
    <row r="330" s="97" customFormat="1" ht="409.5" customHeight="1" x14ac:dyDescent="0.2"/>
    <row r="331" s="97" customFormat="1" ht="409.5" customHeight="1" x14ac:dyDescent="0.2"/>
    <row r="332" s="97" customFormat="1" ht="409.5" customHeight="1" x14ac:dyDescent="0.2"/>
    <row r="333" s="97" customFormat="1" ht="409.5" customHeight="1" x14ac:dyDescent="0.2"/>
    <row r="334" s="97" customFormat="1" ht="409.5" customHeight="1" x14ac:dyDescent="0.2"/>
    <row r="335" s="97" customFormat="1" ht="409.5" customHeight="1" x14ac:dyDescent="0.2"/>
    <row r="336" s="97" customFormat="1" ht="409.5" customHeight="1" x14ac:dyDescent="0.2"/>
    <row r="337" s="97" customFormat="1" ht="409.5" customHeight="1" x14ac:dyDescent="0.2"/>
    <row r="338" s="97" customFormat="1" ht="409.5" customHeight="1" x14ac:dyDescent="0.2"/>
    <row r="339" s="97" customFormat="1" ht="409.5" customHeight="1" x14ac:dyDescent="0.2"/>
    <row r="340" s="97" customFormat="1" ht="409.5" customHeight="1" x14ac:dyDescent="0.2"/>
    <row r="341" s="97" customFormat="1" ht="409.5" customHeight="1" x14ac:dyDescent="0.2"/>
    <row r="342" s="97" customFormat="1" ht="409.5" customHeight="1" x14ac:dyDescent="0.2"/>
    <row r="343" s="97" customFormat="1" ht="409.5" customHeight="1" x14ac:dyDescent="0.2"/>
    <row r="344" s="97" customFormat="1" ht="409.5" customHeight="1" x14ac:dyDescent="0.2"/>
    <row r="345" s="97" customFormat="1" ht="409.5" customHeight="1" x14ac:dyDescent="0.2"/>
    <row r="346" s="97" customFormat="1" ht="409.5" customHeight="1" x14ac:dyDescent="0.2"/>
    <row r="347" s="97" customFormat="1" ht="409.5" customHeight="1" x14ac:dyDescent="0.2"/>
    <row r="348" s="97" customFormat="1" ht="409.5" customHeight="1" x14ac:dyDescent="0.2"/>
    <row r="349" s="97" customFormat="1" ht="409.5" customHeight="1" x14ac:dyDescent="0.2"/>
    <row r="350" s="97" customFormat="1" ht="409.5" customHeight="1" x14ac:dyDescent="0.2"/>
    <row r="351" s="97" customFormat="1" ht="409.5" customHeight="1" x14ac:dyDescent="0.2"/>
    <row r="352" s="97" customFormat="1" ht="409.5" customHeight="1" x14ac:dyDescent="0.2"/>
    <row r="353" s="97" customFormat="1" ht="409.5" customHeight="1" x14ac:dyDescent="0.2"/>
    <row r="354" s="97" customFormat="1" ht="409.5" customHeight="1" x14ac:dyDescent="0.2"/>
    <row r="355" s="97" customFormat="1" ht="409.5" customHeight="1" x14ac:dyDescent="0.2"/>
    <row r="356" s="97" customFormat="1" ht="409.5" customHeight="1" x14ac:dyDescent="0.2"/>
    <row r="357" s="97" customFormat="1" ht="409.5" customHeight="1" x14ac:dyDescent="0.2"/>
    <row r="358" s="97" customFormat="1" ht="409.5" customHeight="1" x14ac:dyDescent="0.2"/>
    <row r="359" s="97" customFormat="1" ht="409.5" customHeight="1" x14ac:dyDescent="0.2"/>
    <row r="360" s="97" customFormat="1" ht="409.5" customHeight="1" x14ac:dyDescent="0.2"/>
    <row r="361" s="97" customFormat="1" ht="409.5" customHeight="1" x14ac:dyDescent="0.2"/>
    <row r="362" s="97" customFormat="1" ht="409.5" customHeight="1" x14ac:dyDescent="0.2"/>
    <row r="363" s="97" customFormat="1" ht="409.5" customHeight="1" x14ac:dyDescent="0.2"/>
    <row r="364" s="97" customFormat="1" ht="409.5" customHeight="1" x14ac:dyDescent="0.2"/>
    <row r="365" s="97" customFormat="1" ht="409.5" customHeight="1" x14ac:dyDescent="0.2"/>
    <row r="366" s="97" customFormat="1" ht="409.5" customHeight="1" x14ac:dyDescent="0.2"/>
    <row r="367" s="97" customFormat="1" ht="409.5" customHeight="1" x14ac:dyDescent="0.2"/>
    <row r="368" s="97" customFormat="1" ht="409.5" customHeight="1" x14ac:dyDescent="0.2"/>
    <row r="369" s="97" customFormat="1" ht="409.5" customHeight="1" x14ac:dyDescent="0.2"/>
    <row r="370" s="97" customFormat="1" ht="409.5" customHeight="1" x14ac:dyDescent="0.2"/>
    <row r="371" s="97" customFormat="1" ht="409.5" customHeight="1" x14ac:dyDescent="0.2"/>
    <row r="372" s="97" customFormat="1" ht="409.5" customHeight="1" x14ac:dyDescent="0.2"/>
    <row r="373" s="97" customFormat="1" ht="409.5" customHeight="1" x14ac:dyDescent="0.2"/>
    <row r="374" s="97" customFormat="1" ht="409.5" customHeight="1" x14ac:dyDescent="0.2"/>
    <row r="375" s="97" customFormat="1" ht="409.5" customHeight="1" x14ac:dyDescent="0.2"/>
    <row r="376" s="97" customFormat="1" ht="409.5" customHeight="1" x14ac:dyDescent="0.2"/>
    <row r="377" s="97" customFormat="1" ht="409.5" customHeight="1" x14ac:dyDescent="0.2"/>
    <row r="378" s="97" customFormat="1" ht="409.5" customHeight="1" x14ac:dyDescent="0.2"/>
    <row r="379" s="97" customFormat="1" ht="409.5" customHeight="1" x14ac:dyDescent="0.2"/>
    <row r="380" s="97" customFormat="1" ht="409.5" customHeight="1" x14ac:dyDescent="0.2"/>
    <row r="381" s="97" customFormat="1" ht="409.5" customHeight="1" x14ac:dyDescent="0.2"/>
    <row r="382" s="97" customFormat="1" ht="409.5" customHeight="1" x14ac:dyDescent="0.2"/>
    <row r="383" s="97" customFormat="1" ht="409.5" customHeight="1" x14ac:dyDescent="0.2"/>
    <row r="384" s="97" customFormat="1" ht="409.5" customHeight="1" x14ac:dyDescent="0.2"/>
    <row r="385" s="97" customFormat="1" ht="409.5" customHeight="1" x14ac:dyDescent="0.2"/>
    <row r="386" s="97" customFormat="1" ht="409.5" customHeight="1" x14ac:dyDescent="0.2"/>
    <row r="387" s="97" customFormat="1" ht="409.5" customHeight="1" x14ac:dyDescent="0.2"/>
    <row r="388" s="97" customFormat="1" ht="409.5" customHeight="1" x14ac:dyDescent="0.2"/>
    <row r="389" s="97" customFormat="1" ht="409.5" customHeight="1" x14ac:dyDescent="0.2"/>
    <row r="390" s="97" customFormat="1" ht="409.5" customHeight="1" x14ac:dyDescent="0.2"/>
    <row r="391" s="97" customFormat="1" ht="409.5" customHeight="1" x14ac:dyDescent="0.2"/>
    <row r="392" s="97" customFormat="1" ht="409.5" customHeight="1" x14ac:dyDescent="0.2"/>
    <row r="393" s="97" customFormat="1" ht="409.5" customHeight="1" x14ac:dyDescent="0.2"/>
    <row r="394" s="97" customFormat="1" ht="409.5" customHeight="1" x14ac:dyDescent="0.2"/>
    <row r="395" s="97" customFormat="1" ht="409.5" customHeight="1" x14ac:dyDescent="0.2"/>
    <row r="396" s="97" customFormat="1" ht="409.5" customHeight="1" x14ac:dyDescent="0.2"/>
    <row r="397" s="97" customFormat="1" ht="409.5" customHeight="1" x14ac:dyDescent="0.2"/>
    <row r="398" s="97" customFormat="1" ht="409.5" customHeight="1" x14ac:dyDescent="0.2"/>
    <row r="399" s="97" customFormat="1" ht="409.5" customHeight="1" x14ac:dyDescent="0.2"/>
    <row r="400" s="97" customFormat="1" ht="409.5" customHeight="1" x14ac:dyDescent="0.2"/>
    <row r="401" s="97" customFormat="1" ht="409.5" customHeight="1" x14ac:dyDescent="0.2"/>
    <row r="402" s="97" customFormat="1" ht="409.5" customHeight="1" x14ac:dyDescent="0.2"/>
    <row r="403" s="97" customFormat="1" ht="409.5" customHeight="1" x14ac:dyDescent="0.2"/>
    <row r="404" s="97" customFormat="1" ht="409.5" customHeight="1" x14ac:dyDescent="0.2"/>
    <row r="405" s="97" customFormat="1" ht="409.5" customHeight="1" x14ac:dyDescent="0.2"/>
    <row r="406" s="97" customFormat="1" ht="409.5" customHeight="1" x14ac:dyDescent="0.2"/>
    <row r="407" s="97" customFormat="1" ht="409.5" customHeight="1" x14ac:dyDescent="0.2"/>
    <row r="408" s="97" customFormat="1" ht="409.5" customHeight="1" x14ac:dyDescent="0.2"/>
    <row r="409" s="97" customFormat="1" ht="409.5" customHeight="1" x14ac:dyDescent="0.2"/>
    <row r="410" s="97" customFormat="1" ht="409.5" customHeight="1" x14ac:dyDescent="0.2"/>
    <row r="411" s="97" customFormat="1" ht="409.5" customHeight="1" x14ac:dyDescent="0.2"/>
    <row r="412" s="97" customFormat="1" ht="409.5" customHeight="1" x14ac:dyDescent="0.2"/>
    <row r="413" s="97" customFormat="1" ht="409.5" customHeight="1" x14ac:dyDescent="0.2"/>
    <row r="414" s="97" customFormat="1" ht="409.5" customHeight="1" x14ac:dyDescent="0.2"/>
    <row r="415" s="97" customFormat="1" ht="409.5" customHeight="1" x14ac:dyDescent="0.2"/>
    <row r="416" s="97" customFormat="1" ht="409.5" customHeight="1" x14ac:dyDescent="0.2"/>
    <row r="417" s="97" customFormat="1" ht="409.5" customHeight="1" x14ac:dyDescent="0.2"/>
    <row r="418" s="97" customFormat="1" ht="409.5" customHeight="1" x14ac:dyDescent="0.2"/>
    <row r="419" s="97" customFormat="1" ht="409.5" customHeight="1" x14ac:dyDescent="0.2"/>
    <row r="420" s="97" customFormat="1" ht="409.5" customHeight="1" x14ac:dyDescent="0.2"/>
    <row r="421" s="97" customFormat="1" ht="409.5" customHeight="1" x14ac:dyDescent="0.2"/>
    <row r="422" s="97" customFormat="1" ht="409.5" customHeight="1" x14ac:dyDescent="0.2"/>
    <row r="423" s="97" customFormat="1" ht="409.5" customHeight="1" x14ac:dyDescent="0.2"/>
    <row r="424" s="97" customFormat="1" ht="409.5" customHeight="1" x14ac:dyDescent="0.2"/>
    <row r="425" s="97" customFormat="1" ht="409.5" customHeight="1" x14ac:dyDescent="0.2"/>
    <row r="426" s="97" customFormat="1" ht="409.5" customHeight="1" x14ac:dyDescent="0.2"/>
    <row r="427" s="97" customFormat="1" ht="409.5" customHeight="1" x14ac:dyDescent="0.2"/>
    <row r="428" s="97" customFormat="1" ht="409.5" customHeight="1" x14ac:dyDescent="0.2"/>
    <row r="429" s="97" customFormat="1" ht="409.5" customHeight="1" x14ac:dyDescent="0.2"/>
    <row r="430" s="97" customFormat="1" ht="409.5" customHeight="1" x14ac:dyDescent="0.2"/>
    <row r="431" s="97" customFormat="1" ht="409.5" customHeight="1" x14ac:dyDescent="0.2"/>
    <row r="432" s="97" customFormat="1" ht="409.5" customHeight="1" x14ac:dyDescent="0.2"/>
    <row r="433" s="97" customFormat="1" ht="409.5" customHeight="1" x14ac:dyDescent="0.2"/>
    <row r="434" s="97" customFormat="1" ht="409.5" customHeight="1" x14ac:dyDescent="0.2"/>
    <row r="435" ht="15" customHeight="1" x14ac:dyDescent="0.2"/>
    <row r="436" ht="15" customHeight="1" x14ac:dyDescent="0.2"/>
    <row r="437" ht="15" customHeight="1" x14ac:dyDescent="0.2"/>
    <row r="438" ht="15" customHeight="1" x14ac:dyDescent="0.2"/>
  </sheetData>
  <sheetProtection algorithmName="SHA-512" hashValue="AnnXQgT/fctROt+RfyGhVtL/DIgD5Mm4DkdKikJczs3xFjnoYFpNvmKVbn5BW3WZPtSedzbu2uxj7pGRqpV4Vg==" saltValue="KW/ePxi+wFWfZ7jcBo1eIg==" spinCount="100000" sheet="1" selectLockedCells="1"/>
  <dataConsolidate/>
  <mergeCells count="6">
    <mergeCell ref="B1:C1"/>
    <mergeCell ref="A55:C55"/>
    <mergeCell ref="B50:C50"/>
    <mergeCell ref="B29:C29"/>
    <mergeCell ref="B30:C30"/>
    <mergeCell ref="B31:C31"/>
  </mergeCells>
  <printOptions horizontalCentered="1" verticalCentered="1"/>
  <pageMargins left="0.25" right="0.25" top="0.75" bottom="0.75" header="0.3" footer="0.3"/>
  <pageSetup paperSize="9" scale="58"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ignoredErrors>
    <ignoredError sqref="B3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Y256"/>
  <sheetViews>
    <sheetView showGridLines="0" workbookViewId="0">
      <pane xSplit="1" ySplit="3" topLeftCell="B16" activePane="bottomRight" state="frozen"/>
      <selection activeCell="K11" sqref="K11"/>
      <selection pane="topRight" activeCell="K11" sqref="K11"/>
      <selection pane="bottomLeft" activeCell="K11" sqref="K11"/>
      <selection pane="bottomRight" activeCell="B32" sqref="B32"/>
    </sheetView>
  </sheetViews>
  <sheetFormatPr defaultColWidth="9.140625" defaultRowHeight="12" x14ac:dyDescent="0.2"/>
  <cols>
    <col min="1" max="3" width="51.42578125" style="71" customWidth="1"/>
    <col min="4" max="4" width="52.85546875" style="56" customWidth="1"/>
    <col min="5" max="77" width="9.140625" style="40"/>
    <col min="78" max="16384" width="9.140625" style="71"/>
  </cols>
  <sheetData>
    <row r="1" spans="1:77" s="92" customFormat="1" ht="15" x14ac:dyDescent="0.2">
      <c r="A1" s="42" t="s">
        <v>2</v>
      </c>
      <c r="B1" s="192" t="s">
        <v>145</v>
      </c>
      <c r="C1" s="1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row>
    <row r="2" spans="1:77" s="56" customFormat="1" ht="14.25" x14ac:dyDescent="0.2">
      <c r="A2" s="57" t="s">
        <v>3</v>
      </c>
      <c r="B2" s="58"/>
      <c r="C2" s="58"/>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s="56" customFormat="1" ht="13.5" x14ac:dyDescent="0.2">
      <c r="A3" s="115" t="s">
        <v>4</v>
      </c>
      <c r="B3" s="115"/>
      <c r="C3" s="115"/>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row>
    <row r="4" spans="1:77" s="56" customFormat="1" ht="14.25" x14ac:dyDescent="0.2">
      <c r="A4" s="59" t="s">
        <v>5</v>
      </c>
      <c r="B4" s="60" t="s">
        <v>84</v>
      </c>
      <c r="C4" s="60" t="s">
        <v>143</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row>
    <row r="5" spans="1:77" s="56" customFormat="1" ht="15" customHeight="1" x14ac:dyDescent="0.2">
      <c r="A5" s="59" t="s">
        <v>6</v>
      </c>
      <c r="B5" s="60" t="s">
        <v>83</v>
      </c>
      <c r="C5" s="60" t="s">
        <v>144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56" customFormat="1" ht="14.25" x14ac:dyDescent="0.2">
      <c r="A6" s="59" t="s">
        <v>7</v>
      </c>
      <c r="B6" s="60" t="s">
        <v>174</v>
      </c>
      <c r="C6" s="60" t="s">
        <v>175</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56" customFormat="1" ht="15" customHeight="1" x14ac:dyDescent="0.2">
      <c r="A7" s="59" t="s">
        <v>8</v>
      </c>
      <c r="B7" s="60" t="s">
        <v>125</v>
      </c>
      <c r="C7" s="60" t="s">
        <v>125</v>
      </c>
      <c r="E7" s="40"/>
      <c r="F7" s="40"/>
      <c r="G7" s="40"/>
      <c r="H7" s="40"/>
      <c r="I7" s="40"/>
      <c r="J7" s="40"/>
      <c r="K7" s="40" t="s">
        <v>0</v>
      </c>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56" customFormat="1" ht="15" customHeight="1" x14ac:dyDescent="0.2">
      <c r="A8" s="59" t="s">
        <v>9</v>
      </c>
      <c r="B8" s="60" t="s">
        <v>45</v>
      </c>
      <c r="C8" s="60" t="s">
        <v>45</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56" customFormat="1" ht="15" customHeight="1" x14ac:dyDescent="0.2">
      <c r="A9" s="59" t="s">
        <v>10</v>
      </c>
      <c r="B9" s="78">
        <v>2485</v>
      </c>
      <c r="C9" s="78">
        <v>2485</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77" s="56" customFormat="1" ht="15" customHeight="1" x14ac:dyDescent="0.2">
      <c r="A10" s="58"/>
      <c r="B10" s="58"/>
      <c r="C10" s="8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s="56" customFormat="1" ht="15" customHeight="1" x14ac:dyDescent="0.2">
      <c r="A11" s="115" t="s">
        <v>11</v>
      </c>
      <c r="B11" s="116"/>
      <c r="C11" s="11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s="56" customFormat="1" ht="15" customHeight="1" x14ac:dyDescent="0.2">
      <c r="A12" s="59" t="s">
        <v>12</v>
      </c>
      <c r="B12" s="62">
        <f>(B13*1.21)+B22</f>
        <v>87728.19</v>
      </c>
      <c r="C12" s="62">
        <f>(C13*1.21)+C22</f>
        <v>74709.8</v>
      </c>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77" s="56" customFormat="1" ht="15" customHeight="1" x14ac:dyDescent="0.2">
      <c r="A13" s="59" t="s">
        <v>13</v>
      </c>
      <c r="B13" s="79">
        <v>52209</v>
      </c>
      <c r="C13" s="79">
        <v>41450</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77" s="56" customFormat="1" ht="213.75" x14ac:dyDescent="0.2">
      <c r="A14" s="59" t="s">
        <v>15</v>
      </c>
      <c r="B14" s="147" t="s">
        <v>193</v>
      </c>
      <c r="C14" s="63" t="s">
        <v>177</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77" s="73" customFormat="1" ht="15" customHeight="1" x14ac:dyDescent="0.2">
      <c r="A15" s="70" t="s">
        <v>136</v>
      </c>
      <c r="B15" s="62">
        <f>318+388+146+136+194+181+66</f>
        <v>1429</v>
      </c>
      <c r="C15" s="62">
        <f>150+650+525+200</f>
        <v>1525</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row>
    <row r="16" spans="1:77" s="56" customFormat="1" ht="199.5" x14ac:dyDescent="0.2">
      <c r="A16" s="59" t="s">
        <v>173</v>
      </c>
      <c r="B16" s="148" t="s">
        <v>176</v>
      </c>
      <c r="C16" s="148" t="s">
        <v>176</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77" s="73" customFormat="1" ht="15" customHeight="1" x14ac:dyDescent="0.2">
      <c r="A17" s="59" t="s">
        <v>172</v>
      </c>
      <c r="B17" s="86">
        <v>15000</v>
      </c>
      <c r="C17" s="86">
        <v>16150</v>
      </c>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row>
    <row r="18" spans="1:77" s="73" customFormat="1" ht="15" customHeight="1" x14ac:dyDescent="0.2">
      <c r="A18" s="70" t="s">
        <v>18</v>
      </c>
      <c r="B18" s="62">
        <v>1425</v>
      </c>
      <c r="C18" s="62">
        <f>1295+16.53+62.21</f>
        <v>1373.74</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row>
    <row r="19" spans="1:77" s="73" customFormat="1" ht="15" customHeight="1" x14ac:dyDescent="0.2">
      <c r="A19" s="59" t="s">
        <v>46</v>
      </c>
      <c r="B19" s="65">
        <f>B18+B17+B15+B13</f>
        <v>70063</v>
      </c>
      <c r="C19" s="65">
        <f>C18+C17+C15+C13</f>
        <v>60498.740000000005</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row>
    <row r="20" spans="1:77" s="73" customFormat="1" ht="15" customHeight="1" x14ac:dyDescent="0.2">
      <c r="A20" s="59" t="s">
        <v>19</v>
      </c>
      <c r="B20" s="127">
        <v>0</v>
      </c>
      <c r="C20" s="127">
        <v>0</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row>
    <row r="21" spans="1:77" s="73" customFormat="1" ht="15" customHeight="1" x14ac:dyDescent="0.2">
      <c r="A21" s="59" t="s">
        <v>47</v>
      </c>
      <c r="B21" s="65">
        <f t="shared" ref="B21" si="0">B19-B20</f>
        <v>70063</v>
      </c>
      <c r="C21" s="65">
        <f t="shared" ref="C21" si="1">C19-C20</f>
        <v>60498.740000000005</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row>
    <row r="22" spans="1:77" s="73" customFormat="1" ht="15" customHeight="1" x14ac:dyDescent="0.2">
      <c r="A22" s="70" t="s">
        <v>14</v>
      </c>
      <c r="B22" s="79">
        <v>24555.3</v>
      </c>
      <c r="C22" s="79">
        <v>24555.3</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row>
    <row r="23" spans="1:77" s="73" customFormat="1" ht="15" customHeight="1" x14ac:dyDescent="0.2">
      <c r="A23" s="59" t="s">
        <v>137</v>
      </c>
      <c r="B23" s="65">
        <f>B22+B21</f>
        <v>94618.3</v>
      </c>
      <c r="C23" s="65">
        <f>C22+C21</f>
        <v>85054.040000000008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row>
    <row r="24" spans="1:77" s="56" customFormat="1" ht="15" customHeight="1" x14ac:dyDescent="0.2">
      <c r="A24" s="58"/>
      <c r="B24" s="58"/>
      <c r="C24" s="58"/>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row>
    <row r="25" spans="1:77" s="73" customFormat="1" ht="15" customHeight="1" x14ac:dyDescent="0.2">
      <c r="A25" s="115" t="s">
        <v>20</v>
      </c>
      <c r="B25" s="115"/>
      <c r="C25" s="115"/>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row>
    <row r="26" spans="1:77" s="73" customFormat="1" ht="15" customHeight="1" x14ac:dyDescent="0.2">
      <c r="A26" s="59" t="s">
        <v>21</v>
      </c>
      <c r="B26" s="61">
        <v>72</v>
      </c>
      <c r="C26" s="61">
        <v>72</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row>
    <row r="27" spans="1:77" s="73" customFormat="1" ht="15" customHeight="1" x14ac:dyDescent="0.2">
      <c r="A27" s="59" t="s">
        <v>22</v>
      </c>
      <c r="B27" s="61">
        <v>15000</v>
      </c>
      <c r="C27" s="61">
        <v>15000</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row>
    <row r="28" spans="1:77" s="73" customFormat="1" ht="28.5" x14ac:dyDescent="0.2">
      <c r="A28" s="100" t="s">
        <v>156</v>
      </c>
      <c r="B28" s="187">
        <v>2.5000000000000001E-2</v>
      </c>
      <c r="C28" s="188"/>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row>
    <row r="29" spans="1:77" s="73" customFormat="1" ht="27" customHeight="1" x14ac:dyDescent="0.2">
      <c r="A29" s="100" t="s">
        <v>157</v>
      </c>
      <c r="B29" s="189">
        <f>'Prijsinvulf overige zaken'!$D$4</f>
        <v>0.1</v>
      </c>
      <c r="C29" s="190"/>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row>
    <row r="30" spans="1:77" s="73" customFormat="1" ht="15" customHeight="1" x14ac:dyDescent="0.2">
      <c r="A30" s="100" t="s">
        <v>158</v>
      </c>
      <c r="B30" s="189">
        <f>B29+B28</f>
        <v>0.125</v>
      </c>
      <c r="C30" s="190"/>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row>
    <row r="31" spans="1:77" s="73" customFormat="1" ht="15" customHeight="1" x14ac:dyDescent="0.2">
      <c r="A31" s="59" t="s">
        <v>24</v>
      </c>
      <c r="B31" s="152">
        <v>0.1</v>
      </c>
      <c r="C31" s="152">
        <v>0.1</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row>
    <row r="32" spans="1:77" s="73" customFormat="1" ht="15" customHeight="1" x14ac:dyDescent="0.2">
      <c r="A32" s="59" t="s">
        <v>25</v>
      </c>
      <c r="B32" s="67">
        <v>0</v>
      </c>
      <c r="C32" s="67">
        <v>0</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row>
    <row r="33" spans="1:49" s="73" customFormat="1" ht="15" customHeight="1" x14ac:dyDescent="0.2">
      <c r="A33" s="59" t="s">
        <v>26</v>
      </c>
      <c r="B33" s="67">
        <v>0</v>
      </c>
      <c r="C33" s="67">
        <v>0</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row>
    <row r="34" spans="1:49" s="73" customFormat="1" ht="15" customHeight="1" x14ac:dyDescent="0.2">
      <c r="A34" s="59" t="s">
        <v>27</v>
      </c>
      <c r="B34" s="67">
        <v>0</v>
      </c>
      <c r="C34" s="67">
        <v>0</v>
      </c>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row>
    <row r="35" spans="1:49" s="73" customFormat="1" ht="15" customHeight="1" x14ac:dyDescent="0.2">
      <c r="A35" s="59" t="s">
        <v>28</v>
      </c>
      <c r="B35" s="67">
        <v>0</v>
      </c>
      <c r="C35" s="67">
        <v>0</v>
      </c>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row>
    <row r="36" spans="1:49" s="73" customFormat="1" ht="15" customHeight="1" x14ac:dyDescent="0.2">
      <c r="A36" s="58"/>
      <c r="B36" s="68"/>
      <c r="C36" s="68"/>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row>
    <row r="37" spans="1:49" s="73" customFormat="1" ht="15" customHeight="1" x14ac:dyDescent="0.2">
      <c r="A37" s="115" t="s">
        <v>29</v>
      </c>
      <c r="B37" s="117"/>
      <c r="C37" s="11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row>
    <row r="38" spans="1:49" s="73" customFormat="1" ht="15" customHeight="1" x14ac:dyDescent="0.2">
      <c r="A38" s="59" t="s">
        <v>30</v>
      </c>
      <c r="B38" s="67">
        <v>0</v>
      </c>
      <c r="C38" s="67">
        <v>0</v>
      </c>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row>
    <row r="39" spans="1:49" s="73" customFormat="1" ht="15" customHeight="1" x14ac:dyDescent="0.2">
      <c r="A39" s="59" t="s">
        <v>31</v>
      </c>
      <c r="B39" s="67">
        <v>0</v>
      </c>
      <c r="C39" s="67">
        <v>0</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row>
    <row r="40" spans="1:49" s="73" customFormat="1" ht="15" customHeight="1" x14ac:dyDescent="0.2">
      <c r="A40" s="59" t="s">
        <v>32</v>
      </c>
      <c r="B40" s="67">
        <v>0</v>
      </c>
      <c r="C40" s="67">
        <v>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row>
    <row r="41" spans="1:49" s="73" customFormat="1" ht="15" customHeight="1" x14ac:dyDescent="0.2">
      <c r="A41" s="59" t="s">
        <v>48</v>
      </c>
      <c r="B41" s="67">
        <v>0</v>
      </c>
      <c r="C41" s="67">
        <v>0</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row>
    <row r="42" spans="1:49" s="73" customFormat="1" ht="15" customHeight="1" x14ac:dyDescent="0.2">
      <c r="A42" s="59" t="s">
        <v>33</v>
      </c>
      <c r="B42" s="67">
        <v>0</v>
      </c>
      <c r="C42" s="67">
        <v>0</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row>
    <row r="43" spans="1:49" s="73" customFormat="1" ht="15" customHeight="1" x14ac:dyDescent="0.2">
      <c r="A43" s="59" t="s">
        <v>34</v>
      </c>
      <c r="B43" s="67">
        <v>0</v>
      </c>
      <c r="C43" s="67">
        <v>0</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row>
    <row r="44" spans="1:49" s="73" customFormat="1" ht="15" customHeight="1" x14ac:dyDescent="0.2">
      <c r="A44" s="59" t="s">
        <v>35</v>
      </c>
      <c r="B44" s="79">
        <f>232/3</f>
        <v>77.333333333333329</v>
      </c>
      <c r="C44" s="79">
        <f>232/3</f>
        <v>77.333333333333329</v>
      </c>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row>
    <row r="45" spans="1:49" s="73" customFormat="1" ht="15" customHeight="1" x14ac:dyDescent="0.2">
      <c r="A45" s="59" t="s">
        <v>36</v>
      </c>
      <c r="B45" s="145">
        <v>0</v>
      </c>
      <c r="C45" s="145">
        <v>0</v>
      </c>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row>
    <row r="46" spans="1:49" s="73" customFormat="1" ht="15" customHeight="1" x14ac:dyDescent="0.2">
      <c r="A46" s="59" t="s">
        <v>37</v>
      </c>
      <c r="B46" s="67">
        <v>0</v>
      </c>
      <c r="C46" s="67">
        <v>0</v>
      </c>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row>
    <row r="47" spans="1:49" s="73" customFormat="1" ht="15" customHeight="1" x14ac:dyDescent="0.2">
      <c r="A47" s="59" t="s">
        <v>38</v>
      </c>
      <c r="B47" s="67">
        <v>0</v>
      </c>
      <c r="C47" s="67">
        <v>0</v>
      </c>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row>
    <row r="48" spans="1:49" s="73" customFormat="1" ht="15" customHeight="1" x14ac:dyDescent="0.2">
      <c r="A48" s="59" t="s">
        <v>39</v>
      </c>
      <c r="B48" s="67">
        <v>0</v>
      </c>
      <c r="C48" s="67">
        <v>0</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row>
    <row r="49" spans="1:77" ht="27" customHeight="1" x14ac:dyDescent="0.2">
      <c r="A49" s="70" t="s">
        <v>40</v>
      </c>
      <c r="B49" s="185" t="s">
        <v>138</v>
      </c>
      <c r="C49" s="186"/>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row>
    <row r="50" spans="1:77" s="73" customFormat="1" ht="15" customHeight="1" x14ac:dyDescent="0.2">
      <c r="A50" s="59" t="s">
        <v>41</v>
      </c>
      <c r="B50" s="124">
        <f>(B27*B31*B35)/12</f>
        <v>0</v>
      </c>
      <c r="C50" s="124">
        <f>(C27*C31*C35)/12</f>
        <v>0</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77" s="73" customFormat="1" ht="15" customHeight="1" x14ac:dyDescent="0.2">
      <c r="A51" s="59"/>
      <c r="B51" s="59"/>
      <c r="C51" s="59"/>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77" s="73" customFormat="1" ht="15" customHeight="1" x14ac:dyDescent="0.2">
      <c r="A52" s="125" t="s">
        <v>42</v>
      </c>
      <c r="B52" s="126">
        <f>SUM(B38:B50)</f>
        <v>77.333333333333329</v>
      </c>
      <c r="C52" s="126">
        <f>SUM(C38:C50)</f>
        <v>77.333333333333329</v>
      </c>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77" ht="15" customHeight="1" x14ac:dyDescent="0.2">
      <c r="A53" s="58"/>
      <c r="B53" s="73"/>
      <c r="C53" s="73"/>
    </row>
    <row r="54" spans="1:77" s="40" customFormat="1" ht="90.75" customHeight="1" x14ac:dyDescent="0.2">
      <c r="A54" s="184" t="s">
        <v>163</v>
      </c>
      <c r="B54" s="184"/>
      <c r="C54" s="184"/>
      <c r="D54" s="56"/>
    </row>
    <row r="55" spans="1:77" s="40" customFormat="1" ht="15" customHeight="1" x14ac:dyDescent="0.2">
      <c r="A55" s="74"/>
      <c r="D55" s="56"/>
    </row>
    <row r="56" spans="1:77" s="40" customFormat="1" ht="15" customHeight="1" x14ac:dyDescent="0.2">
      <c r="A56" s="74"/>
      <c r="D56" s="56"/>
    </row>
    <row r="57" spans="1:77" s="40" customFormat="1" ht="93" customHeight="1" x14ac:dyDescent="0.2">
      <c r="A57" s="74"/>
      <c r="D57" s="56"/>
    </row>
    <row r="58" spans="1:77" s="40" customFormat="1" ht="15" customHeight="1" x14ac:dyDescent="0.2">
      <c r="A58" s="74"/>
      <c r="D58" s="56"/>
    </row>
    <row r="59" spans="1:77" s="40" customFormat="1" ht="15" customHeight="1" x14ac:dyDescent="0.2">
      <c r="A59" s="74"/>
      <c r="D59" s="56"/>
    </row>
    <row r="60" spans="1:77" s="40" customFormat="1" ht="15" customHeight="1" x14ac:dyDescent="0.2">
      <c r="A60" s="194" t="s">
        <v>146</v>
      </c>
      <c r="B60" s="195"/>
      <c r="C60" s="195"/>
      <c r="D60" s="195"/>
      <c r="E60" s="195"/>
      <c r="F60" s="195"/>
      <c r="G60" s="195"/>
      <c r="H60" s="195"/>
      <c r="I60" s="195"/>
      <c r="J60" s="195"/>
      <c r="K60" s="195"/>
      <c r="L60" s="195"/>
      <c r="M60" s="195"/>
    </row>
    <row r="61" spans="1:77" s="40" customFormat="1" ht="63.75" customHeight="1" x14ac:dyDescent="0.2">
      <c r="D61" s="56"/>
    </row>
    <row r="62" spans="1:77" s="40" customFormat="1" ht="15" customHeight="1" x14ac:dyDescent="0.2">
      <c r="A62" s="75"/>
      <c r="D62" s="56"/>
    </row>
    <row r="63" spans="1:77" s="40" customFormat="1" ht="15" customHeight="1" x14ac:dyDescent="0.2">
      <c r="A63" s="75"/>
      <c r="D63" s="56"/>
    </row>
    <row r="64" spans="1:77" s="40" customFormat="1" ht="15" customHeight="1" x14ac:dyDescent="0.2">
      <c r="A64" s="75"/>
      <c r="D64" s="56"/>
    </row>
    <row r="65" spans="1:4" s="40" customFormat="1" ht="15" customHeight="1" x14ac:dyDescent="0.2">
      <c r="A65" s="75"/>
      <c r="D65" s="56"/>
    </row>
    <row r="66" spans="1:4" s="40" customFormat="1" ht="15" customHeight="1" x14ac:dyDescent="0.2">
      <c r="A66" s="75"/>
      <c r="D66" s="56"/>
    </row>
    <row r="67" spans="1:4" s="40" customFormat="1" ht="15" customHeight="1" x14ac:dyDescent="0.2">
      <c r="A67" s="75"/>
      <c r="D67" s="56"/>
    </row>
    <row r="68" spans="1:4" s="40" customFormat="1" ht="15" customHeight="1" x14ac:dyDescent="0.2">
      <c r="A68" s="75"/>
      <c r="D68" s="56"/>
    </row>
    <row r="69" spans="1:4" s="40" customFormat="1" ht="15" customHeight="1" x14ac:dyDescent="0.2">
      <c r="A69" s="75"/>
      <c r="D69" s="56"/>
    </row>
    <row r="70" spans="1:4" s="40" customFormat="1" ht="15" customHeight="1" x14ac:dyDescent="0.2">
      <c r="A70" s="75"/>
      <c r="D70" s="56"/>
    </row>
    <row r="71" spans="1:4" s="40" customFormat="1" ht="15" customHeight="1" x14ac:dyDescent="0.2">
      <c r="A71" s="75"/>
      <c r="D71" s="56"/>
    </row>
    <row r="72" spans="1:4" s="40" customFormat="1" ht="15" customHeight="1" x14ac:dyDescent="0.2">
      <c r="A72" s="75"/>
      <c r="D72" s="56"/>
    </row>
    <row r="73" spans="1:4" s="40" customFormat="1" ht="15" customHeight="1" x14ac:dyDescent="0.2">
      <c r="A73" s="75"/>
      <c r="D73" s="56"/>
    </row>
    <row r="74" spans="1:4" s="40" customFormat="1" ht="15" customHeight="1" x14ac:dyDescent="0.2">
      <c r="A74" s="75"/>
      <c r="D74" s="56"/>
    </row>
    <row r="75" spans="1:4" s="40" customFormat="1" ht="15" customHeight="1" x14ac:dyDescent="0.2">
      <c r="A75" s="75"/>
      <c r="D75" s="56"/>
    </row>
    <row r="76" spans="1:4" s="40" customFormat="1" ht="15" customHeight="1" x14ac:dyDescent="0.2">
      <c r="A76" s="75"/>
      <c r="D76" s="56"/>
    </row>
    <row r="77" spans="1:4" s="40" customFormat="1" ht="15" customHeight="1" x14ac:dyDescent="0.2">
      <c r="A77" s="75"/>
      <c r="D77" s="56"/>
    </row>
    <row r="78" spans="1:4" s="40" customFormat="1" ht="15" customHeight="1" x14ac:dyDescent="0.2">
      <c r="A78" s="75"/>
      <c r="D78" s="56"/>
    </row>
    <row r="79" spans="1:4" s="40" customFormat="1" ht="15" customHeight="1" x14ac:dyDescent="0.2">
      <c r="A79" s="75"/>
      <c r="D79" s="56"/>
    </row>
    <row r="80" spans="1:4" s="40" customFormat="1" ht="15" customHeight="1" x14ac:dyDescent="0.2">
      <c r="A80" s="75"/>
      <c r="D80" s="56"/>
    </row>
    <row r="81" spans="1:4" s="40" customFormat="1" ht="15" customHeight="1" x14ac:dyDescent="0.2">
      <c r="A81" s="75"/>
      <c r="D81" s="56"/>
    </row>
    <row r="82" spans="1:4" s="40" customFormat="1" ht="15" customHeight="1" x14ac:dyDescent="0.2">
      <c r="A82" s="76"/>
      <c r="D82" s="56"/>
    </row>
    <row r="83" spans="1:4" s="40" customFormat="1" ht="15" customHeight="1" x14ac:dyDescent="0.2">
      <c r="A83" s="76"/>
      <c r="D83" s="56"/>
    </row>
    <row r="84" spans="1:4" s="40" customFormat="1" ht="15" customHeight="1" x14ac:dyDescent="0.2">
      <c r="A84" s="76"/>
      <c r="D84" s="56"/>
    </row>
    <row r="85" spans="1:4" s="40" customFormat="1" ht="15" customHeight="1" x14ac:dyDescent="0.2">
      <c r="A85" s="76"/>
      <c r="D85" s="56"/>
    </row>
    <row r="86" spans="1:4" s="40" customFormat="1" ht="15" customHeight="1" x14ac:dyDescent="0.2">
      <c r="A86" s="76"/>
      <c r="D86" s="56"/>
    </row>
    <row r="87" spans="1:4" s="40" customFormat="1" ht="15" customHeight="1" x14ac:dyDescent="0.2">
      <c r="A87" s="76"/>
      <c r="D87" s="56"/>
    </row>
    <row r="88" spans="1:4" s="40" customFormat="1" ht="15" customHeight="1" x14ac:dyDescent="0.2">
      <c r="A88" s="76"/>
      <c r="D88" s="56"/>
    </row>
    <row r="89" spans="1:4" s="40" customFormat="1" ht="15" customHeight="1" x14ac:dyDescent="0.2">
      <c r="A89" s="76"/>
      <c r="D89" s="56"/>
    </row>
    <row r="90" spans="1:4" s="40" customFormat="1" ht="15" customHeight="1" x14ac:dyDescent="0.2">
      <c r="A90" s="76"/>
      <c r="D90" s="56"/>
    </row>
    <row r="91" spans="1:4" s="40" customFormat="1" ht="15" customHeight="1" x14ac:dyDescent="0.2">
      <c r="A91" s="76"/>
      <c r="D91" s="56"/>
    </row>
    <row r="92" spans="1:4" s="40" customFormat="1" ht="15" customHeight="1" x14ac:dyDescent="0.2">
      <c r="A92" s="76"/>
      <c r="D92" s="56"/>
    </row>
    <row r="93" spans="1:4" s="40" customFormat="1" ht="15" customHeight="1" x14ac:dyDescent="0.2">
      <c r="A93" s="76"/>
      <c r="D93" s="56"/>
    </row>
    <row r="94" spans="1:4" s="40" customFormat="1" ht="15" customHeight="1" x14ac:dyDescent="0.2">
      <c r="A94" s="76"/>
      <c r="D94" s="56"/>
    </row>
    <row r="95" spans="1:4" s="40" customFormat="1" ht="15" customHeight="1" x14ac:dyDescent="0.2">
      <c r="A95" s="76"/>
      <c r="D95" s="56"/>
    </row>
    <row r="96" spans="1:4" s="40" customFormat="1" ht="15" customHeight="1" x14ac:dyDescent="0.2">
      <c r="A96" s="76"/>
      <c r="D96" s="56"/>
    </row>
    <row r="97" spans="1:4" s="40" customFormat="1" ht="15" customHeight="1" x14ac:dyDescent="0.2">
      <c r="A97" s="76"/>
      <c r="D97" s="56"/>
    </row>
    <row r="98" spans="1:4" s="40" customFormat="1" ht="15" customHeight="1" x14ac:dyDescent="0.2">
      <c r="A98" s="76"/>
      <c r="D98" s="56"/>
    </row>
    <row r="99" spans="1:4" s="40" customFormat="1" ht="15" customHeight="1" x14ac:dyDescent="0.2">
      <c r="A99" s="76"/>
      <c r="D99" s="56"/>
    </row>
    <row r="100" spans="1:4" s="40" customFormat="1" ht="15" customHeight="1" x14ac:dyDescent="0.2">
      <c r="A100" s="76"/>
      <c r="D100" s="56"/>
    </row>
    <row r="101" spans="1:4" s="40" customFormat="1" ht="15" customHeight="1" x14ac:dyDescent="0.2">
      <c r="A101" s="76"/>
      <c r="D101" s="56"/>
    </row>
    <row r="102" spans="1:4" s="40" customFormat="1" ht="15" customHeight="1" x14ac:dyDescent="0.2">
      <c r="A102" s="76"/>
      <c r="D102" s="56"/>
    </row>
    <row r="103" spans="1:4" s="40" customFormat="1" ht="15" customHeight="1" x14ac:dyDescent="0.2">
      <c r="A103" s="76"/>
      <c r="D103" s="56"/>
    </row>
    <row r="104" spans="1:4" s="40" customFormat="1" ht="15" customHeight="1" x14ac:dyDescent="0.2">
      <c r="A104" s="76"/>
      <c r="D104" s="56"/>
    </row>
    <row r="105" spans="1:4" s="40" customFormat="1" ht="15" customHeight="1" x14ac:dyDescent="0.2">
      <c r="A105" s="76"/>
      <c r="D105" s="56"/>
    </row>
    <row r="106" spans="1:4" s="40" customFormat="1" ht="15" customHeight="1" x14ac:dyDescent="0.2">
      <c r="A106" s="76"/>
      <c r="D106" s="56"/>
    </row>
    <row r="107" spans="1:4" s="40" customFormat="1" ht="15" customHeight="1" x14ac:dyDescent="0.2">
      <c r="A107" s="76"/>
      <c r="D107" s="56"/>
    </row>
    <row r="108" spans="1:4" s="40" customFormat="1" ht="15" customHeight="1" x14ac:dyDescent="0.2">
      <c r="A108" s="76"/>
      <c r="D108" s="56"/>
    </row>
    <row r="109" spans="1:4" s="40" customFormat="1" ht="15" customHeight="1" x14ac:dyDescent="0.2">
      <c r="A109" s="76"/>
      <c r="D109" s="56"/>
    </row>
    <row r="110" spans="1:4" s="40" customFormat="1" ht="15" customHeight="1" x14ac:dyDescent="0.2">
      <c r="A110" s="76"/>
      <c r="D110" s="56"/>
    </row>
    <row r="111" spans="1:4" s="40" customFormat="1" ht="15" customHeight="1" x14ac:dyDescent="0.2">
      <c r="A111" s="76"/>
      <c r="D111" s="56"/>
    </row>
    <row r="112" spans="1:4" s="40" customFormat="1" ht="15" customHeight="1" x14ac:dyDescent="0.2">
      <c r="A112" s="76"/>
      <c r="D112" s="56"/>
    </row>
    <row r="113" spans="1:4" s="40" customFormat="1" ht="15" customHeight="1" x14ac:dyDescent="0.2">
      <c r="A113" s="76"/>
      <c r="D113" s="56"/>
    </row>
    <row r="114" spans="1:4" s="40" customFormat="1" ht="15" customHeight="1" x14ac:dyDescent="0.2">
      <c r="A114" s="76"/>
      <c r="D114" s="56"/>
    </row>
    <row r="115" spans="1:4" s="40" customFormat="1" ht="15" customHeight="1" x14ac:dyDescent="0.2">
      <c r="A115" s="76"/>
      <c r="D115" s="56"/>
    </row>
    <row r="116" spans="1:4" s="40" customFormat="1" ht="15" customHeight="1" x14ac:dyDescent="0.2">
      <c r="A116" s="76"/>
      <c r="D116" s="56"/>
    </row>
    <row r="117" spans="1:4" s="40" customFormat="1" ht="15" customHeight="1" x14ac:dyDescent="0.2">
      <c r="A117" s="76"/>
      <c r="D117" s="56"/>
    </row>
    <row r="118" spans="1:4" s="40" customFormat="1" ht="15" customHeight="1" x14ac:dyDescent="0.2">
      <c r="A118" s="76"/>
      <c r="D118" s="56"/>
    </row>
    <row r="119" spans="1:4" s="40" customFormat="1" ht="15" customHeight="1" x14ac:dyDescent="0.2">
      <c r="A119" s="76"/>
      <c r="D119" s="56"/>
    </row>
    <row r="120" spans="1:4" s="40" customFormat="1" ht="15" customHeight="1" x14ac:dyDescent="0.2">
      <c r="A120" s="76"/>
      <c r="D120" s="56"/>
    </row>
    <row r="121" spans="1:4" s="40" customFormat="1" ht="15" customHeight="1" x14ac:dyDescent="0.2">
      <c r="A121" s="76"/>
      <c r="D121" s="56"/>
    </row>
    <row r="122" spans="1:4" s="40" customFormat="1" ht="15" customHeight="1" x14ac:dyDescent="0.2">
      <c r="A122" s="76"/>
      <c r="D122" s="56"/>
    </row>
    <row r="123" spans="1:4" s="40" customFormat="1" ht="15" customHeight="1" x14ac:dyDescent="0.2">
      <c r="A123" s="76"/>
      <c r="D123" s="56"/>
    </row>
    <row r="124" spans="1:4" s="40" customFormat="1" ht="15" customHeight="1" x14ac:dyDescent="0.2">
      <c r="A124" s="76"/>
      <c r="D124" s="56"/>
    </row>
    <row r="125" spans="1:4" s="40" customFormat="1" ht="15" customHeight="1" x14ac:dyDescent="0.2">
      <c r="A125" s="76"/>
      <c r="D125" s="56"/>
    </row>
    <row r="126" spans="1:4" s="40" customFormat="1" ht="15" customHeight="1" x14ac:dyDescent="0.2">
      <c r="A126" s="76"/>
      <c r="D126" s="56"/>
    </row>
    <row r="127" spans="1:4" s="40" customFormat="1" ht="15" customHeight="1" x14ac:dyDescent="0.2">
      <c r="A127" s="76"/>
      <c r="D127" s="56"/>
    </row>
    <row r="128" spans="1:4" s="40" customFormat="1" ht="15" customHeight="1" x14ac:dyDescent="0.2">
      <c r="A128" s="76"/>
      <c r="D128" s="56"/>
    </row>
    <row r="129" spans="1:4" s="40" customFormat="1" ht="15" customHeight="1" x14ac:dyDescent="0.2">
      <c r="A129" s="76"/>
      <c r="D129" s="56"/>
    </row>
    <row r="130" spans="1:4" s="40" customFormat="1" ht="15" customHeight="1" x14ac:dyDescent="0.2">
      <c r="A130" s="76"/>
      <c r="D130" s="56"/>
    </row>
    <row r="131" spans="1:4" s="40" customFormat="1" ht="15" customHeight="1" x14ac:dyDescent="0.2">
      <c r="A131" s="76"/>
      <c r="D131" s="56"/>
    </row>
    <row r="132" spans="1:4" s="40" customFormat="1" ht="15" customHeight="1" x14ac:dyDescent="0.2">
      <c r="A132" s="76"/>
      <c r="D132" s="56"/>
    </row>
    <row r="133" spans="1:4" s="40" customFormat="1" ht="15" customHeight="1" x14ac:dyDescent="0.2">
      <c r="A133" s="76"/>
      <c r="D133" s="56"/>
    </row>
    <row r="134" spans="1:4" s="40" customFormat="1" ht="15" customHeight="1" x14ac:dyDescent="0.2">
      <c r="A134" s="76"/>
      <c r="D134" s="56"/>
    </row>
    <row r="135" spans="1:4" s="40" customFormat="1" ht="15" customHeight="1" x14ac:dyDescent="0.2">
      <c r="A135" s="76"/>
      <c r="D135" s="56"/>
    </row>
    <row r="136" spans="1:4" s="40" customFormat="1" ht="15" customHeight="1" x14ac:dyDescent="0.2">
      <c r="A136" s="76"/>
      <c r="D136" s="56"/>
    </row>
    <row r="137" spans="1:4" s="40" customFormat="1" ht="15" customHeight="1" x14ac:dyDescent="0.2">
      <c r="A137" s="76"/>
      <c r="D137" s="56"/>
    </row>
    <row r="138" spans="1:4" s="40" customFormat="1" ht="15" customHeight="1" x14ac:dyDescent="0.2">
      <c r="A138" s="76"/>
      <c r="D138" s="56"/>
    </row>
    <row r="139" spans="1:4" s="40" customFormat="1" ht="15" customHeight="1" x14ac:dyDescent="0.2">
      <c r="A139" s="76"/>
      <c r="D139" s="56"/>
    </row>
    <row r="140" spans="1:4" s="40" customFormat="1" ht="15" customHeight="1" x14ac:dyDescent="0.2">
      <c r="A140" s="76"/>
      <c r="D140" s="56"/>
    </row>
    <row r="141" spans="1:4" s="40" customFormat="1" ht="15" customHeight="1" x14ac:dyDescent="0.2">
      <c r="A141" s="76"/>
      <c r="D141" s="56"/>
    </row>
    <row r="142" spans="1:4" s="40" customFormat="1" ht="15" customHeight="1" x14ac:dyDescent="0.2">
      <c r="A142" s="76"/>
      <c r="D142" s="56"/>
    </row>
    <row r="143" spans="1:4" s="40" customFormat="1" ht="15" customHeight="1" x14ac:dyDescent="0.2">
      <c r="A143" s="76"/>
      <c r="D143" s="56"/>
    </row>
    <row r="144" spans="1:4" s="40" customFormat="1" ht="15" customHeight="1" x14ac:dyDescent="0.2">
      <c r="A144" s="76"/>
      <c r="D144" s="56"/>
    </row>
    <row r="145" spans="1:4" s="40" customFormat="1" ht="15" customHeight="1" x14ac:dyDescent="0.2">
      <c r="A145" s="76"/>
      <c r="D145" s="56"/>
    </row>
    <row r="146" spans="1:4" s="40" customFormat="1" ht="15" customHeight="1" x14ac:dyDescent="0.2">
      <c r="A146" s="76"/>
      <c r="D146" s="56"/>
    </row>
    <row r="147" spans="1:4" s="40" customFormat="1" ht="15" customHeight="1" x14ac:dyDescent="0.2">
      <c r="A147" s="76"/>
      <c r="D147" s="56"/>
    </row>
    <row r="148" spans="1:4" s="40" customFormat="1" ht="15" customHeight="1" x14ac:dyDescent="0.2">
      <c r="A148" s="76"/>
      <c r="D148" s="56"/>
    </row>
    <row r="149" spans="1:4" s="40" customFormat="1" ht="15" customHeight="1" x14ac:dyDescent="0.2">
      <c r="A149" s="76"/>
      <c r="D149" s="56"/>
    </row>
    <row r="150" spans="1:4" s="40" customFormat="1" ht="15" customHeight="1" x14ac:dyDescent="0.2">
      <c r="A150" s="76"/>
      <c r="D150" s="56"/>
    </row>
    <row r="151" spans="1:4" s="40" customFormat="1" ht="15" customHeight="1" x14ac:dyDescent="0.2">
      <c r="A151" s="76"/>
      <c r="D151" s="56"/>
    </row>
    <row r="152" spans="1:4" s="40" customFormat="1" ht="15" customHeight="1" x14ac:dyDescent="0.2">
      <c r="A152" s="76"/>
      <c r="D152" s="56"/>
    </row>
    <row r="153" spans="1:4" s="40" customFormat="1" ht="15" customHeight="1" x14ac:dyDescent="0.2">
      <c r="A153" s="76"/>
      <c r="D153" s="56"/>
    </row>
    <row r="154" spans="1:4" s="40" customFormat="1" ht="15" customHeight="1" x14ac:dyDescent="0.2">
      <c r="A154" s="76"/>
      <c r="D154" s="56"/>
    </row>
    <row r="155" spans="1:4" s="40" customFormat="1" ht="15" customHeight="1" x14ac:dyDescent="0.2">
      <c r="A155" s="76"/>
      <c r="D155" s="56"/>
    </row>
    <row r="156" spans="1:4" s="40" customFormat="1" ht="15" customHeight="1" x14ac:dyDescent="0.2">
      <c r="A156" s="76"/>
      <c r="D156" s="56"/>
    </row>
    <row r="157" spans="1:4" s="40" customFormat="1" ht="15" customHeight="1" x14ac:dyDescent="0.2">
      <c r="A157" s="76"/>
      <c r="D157" s="56"/>
    </row>
    <row r="158" spans="1:4" s="40" customFormat="1" ht="15" customHeight="1" x14ac:dyDescent="0.2">
      <c r="A158" s="76"/>
      <c r="D158" s="56"/>
    </row>
    <row r="159" spans="1:4" s="40" customFormat="1" ht="15" customHeight="1" x14ac:dyDescent="0.2">
      <c r="A159" s="76"/>
      <c r="D159" s="56"/>
    </row>
    <row r="160" spans="1:4" s="40" customFormat="1" ht="15" customHeight="1" x14ac:dyDescent="0.2">
      <c r="A160" s="76"/>
      <c r="D160" s="56"/>
    </row>
    <row r="161" spans="1:4" s="40" customFormat="1" ht="15" customHeight="1" x14ac:dyDescent="0.2">
      <c r="A161" s="76"/>
      <c r="D161" s="56"/>
    </row>
    <row r="162" spans="1:4" s="40" customFormat="1" ht="15" customHeight="1" x14ac:dyDescent="0.2">
      <c r="A162" s="76"/>
      <c r="D162" s="56"/>
    </row>
    <row r="163" spans="1:4" s="40" customFormat="1" ht="15" customHeight="1" x14ac:dyDescent="0.2">
      <c r="A163" s="76"/>
      <c r="D163" s="56"/>
    </row>
    <row r="164" spans="1:4" s="40" customFormat="1" ht="15" customHeight="1" x14ac:dyDescent="0.2">
      <c r="A164" s="76"/>
      <c r="D164" s="56"/>
    </row>
    <row r="165" spans="1:4" s="40" customFormat="1" ht="15" customHeight="1" x14ac:dyDescent="0.2">
      <c r="A165" s="76"/>
      <c r="D165" s="56"/>
    </row>
    <row r="166" spans="1:4" s="40" customFormat="1" ht="15" customHeight="1" x14ac:dyDescent="0.2">
      <c r="A166" s="76"/>
      <c r="D166" s="56"/>
    </row>
    <row r="167" spans="1:4" s="40" customFormat="1" ht="15" customHeight="1" x14ac:dyDescent="0.2">
      <c r="A167" s="76"/>
      <c r="D167" s="56"/>
    </row>
    <row r="168" spans="1:4" s="40" customFormat="1" ht="15" customHeight="1" x14ac:dyDescent="0.2">
      <c r="A168" s="76"/>
      <c r="D168" s="56"/>
    </row>
    <row r="169" spans="1:4" s="40" customFormat="1" ht="15" customHeight="1" x14ac:dyDescent="0.2">
      <c r="A169" s="76"/>
      <c r="D169" s="56"/>
    </row>
    <row r="170" spans="1:4" s="40" customFormat="1" ht="15" customHeight="1" x14ac:dyDescent="0.2">
      <c r="A170" s="76"/>
      <c r="D170" s="56"/>
    </row>
    <row r="171" spans="1:4" s="40" customFormat="1" ht="15" customHeight="1" x14ac:dyDescent="0.2">
      <c r="A171" s="76"/>
      <c r="D171" s="56"/>
    </row>
    <row r="172" spans="1:4" s="40" customFormat="1" ht="15" customHeight="1" x14ac:dyDescent="0.2">
      <c r="A172" s="76"/>
      <c r="D172" s="56"/>
    </row>
    <row r="173" spans="1:4" s="40" customFormat="1" ht="15" customHeight="1" x14ac:dyDescent="0.2">
      <c r="A173" s="76"/>
      <c r="D173" s="56"/>
    </row>
    <row r="174" spans="1:4" s="40" customFormat="1" ht="15" customHeight="1" x14ac:dyDescent="0.2">
      <c r="A174" s="76"/>
      <c r="D174" s="56"/>
    </row>
    <row r="175" spans="1:4" s="40" customFormat="1" ht="15" customHeight="1" x14ac:dyDescent="0.2">
      <c r="A175" s="76"/>
      <c r="D175" s="56"/>
    </row>
    <row r="176" spans="1:4" s="40" customFormat="1" ht="15" customHeight="1" x14ac:dyDescent="0.2">
      <c r="A176" s="76"/>
      <c r="D176" s="56"/>
    </row>
    <row r="177" spans="1:4" s="40" customFormat="1" ht="15" customHeight="1" x14ac:dyDescent="0.2">
      <c r="A177" s="76"/>
      <c r="D177" s="56"/>
    </row>
    <row r="178" spans="1:4" s="40" customFormat="1" ht="15" customHeight="1" x14ac:dyDescent="0.2">
      <c r="A178" s="76"/>
      <c r="D178" s="56"/>
    </row>
    <row r="179" spans="1:4" s="40" customFormat="1" ht="15" customHeight="1" x14ac:dyDescent="0.2">
      <c r="A179" s="76"/>
      <c r="D179" s="56"/>
    </row>
    <row r="180" spans="1:4" s="40" customFormat="1" ht="15" customHeight="1" x14ac:dyDescent="0.2">
      <c r="A180" s="76"/>
      <c r="D180" s="56"/>
    </row>
    <row r="181" spans="1:4" s="40" customFormat="1" ht="15" customHeight="1" x14ac:dyDescent="0.2">
      <c r="A181" s="76"/>
      <c r="D181" s="56"/>
    </row>
    <row r="182" spans="1:4" s="40" customFormat="1" ht="15" customHeight="1" x14ac:dyDescent="0.2">
      <c r="A182" s="76"/>
      <c r="D182" s="56"/>
    </row>
    <row r="183" spans="1:4" s="40" customFormat="1" ht="15" customHeight="1" x14ac:dyDescent="0.2">
      <c r="A183" s="76"/>
      <c r="D183" s="56"/>
    </row>
    <row r="184" spans="1:4" s="40" customFormat="1" ht="15" customHeight="1" x14ac:dyDescent="0.2">
      <c r="A184" s="76"/>
      <c r="D184" s="56"/>
    </row>
    <row r="185" spans="1:4" s="40" customFormat="1" ht="15" customHeight="1" x14ac:dyDescent="0.2">
      <c r="A185" s="76"/>
      <c r="D185" s="56"/>
    </row>
    <row r="186" spans="1:4" s="40" customFormat="1" ht="15" customHeight="1" x14ac:dyDescent="0.2">
      <c r="A186" s="76"/>
      <c r="D186" s="56"/>
    </row>
    <row r="187" spans="1:4" s="40" customFormat="1" ht="15" customHeight="1" x14ac:dyDescent="0.2">
      <c r="A187" s="76"/>
      <c r="D187" s="56"/>
    </row>
    <row r="188" spans="1:4" s="40" customFormat="1" ht="15" customHeight="1" x14ac:dyDescent="0.2">
      <c r="A188" s="76"/>
      <c r="D188" s="56"/>
    </row>
    <row r="189" spans="1:4" s="40" customFormat="1" ht="15" customHeight="1" x14ac:dyDescent="0.2">
      <c r="A189" s="76"/>
      <c r="D189" s="56"/>
    </row>
    <row r="190" spans="1:4" s="40" customFormat="1" ht="15" customHeight="1" x14ac:dyDescent="0.2">
      <c r="A190" s="76"/>
      <c r="D190" s="56"/>
    </row>
    <row r="191" spans="1:4" s="40" customFormat="1" ht="15" customHeight="1" x14ac:dyDescent="0.2">
      <c r="A191" s="76"/>
      <c r="D191" s="56"/>
    </row>
    <row r="192" spans="1:4" s="40" customFormat="1" ht="15" customHeight="1" x14ac:dyDescent="0.2">
      <c r="A192" s="76"/>
      <c r="D192" s="56"/>
    </row>
    <row r="193" spans="1:4" s="40" customFormat="1" ht="15" customHeight="1" x14ac:dyDescent="0.2">
      <c r="A193" s="76"/>
      <c r="D193" s="56"/>
    </row>
    <row r="194" spans="1:4" s="40" customFormat="1" ht="15" customHeight="1" x14ac:dyDescent="0.2">
      <c r="A194" s="76"/>
      <c r="D194" s="56"/>
    </row>
    <row r="195" spans="1:4" s="40" customFormat="1" ht="15" customHeight="1" x14ac:dyDescent="0.2">
      <c r="A195" s="76"/>
      <c r="D195" s="56"/>
    </row>
    <row r="196" spans="1:4" s="40" customFormat="1" ht="15" customHeight="1" x14ac:dyDescent="0.2">
      <c r="A196" s="76"/>
      <c r="D196" s="56"/>
    </row>
    <row r="197" spans="1:4" s="40" customFormat="1" ht="15" customHeight="1" x14ac:dyDescent="0.2">
      <c r="A197" s="76"/>
      <c r="D197" s="56"/>
    </row>
    <row r="198" spans="1:4" s="40" customFormat="1" ht="15" customHeight="1" x14ac:dyDescent="0.2">
      <c r="A198" s="76"/>
      <c r="D198" s="56"/>
    </row>
    <row r="199" spans="1:4" s="40" customFormat="1" ht="15" customHeight="1" x14ac:dyDescent="0.2">
      <c r="A199" s="76"/>
      <c r="D199" s="56"/>
    </row>
    <row r="200" spans="1:4" s="40" customFormat="1" ht="15" customHeight="1" x14ac:dyDescent="0.2">
      <c r="A200" s="76"/>
      <c r="D200" s="56"/>
    </row>
    <row r="201" spans="1:4" s="40" customFormat="1" ht="15" customHeight="1" x14ac:dyDescent="0.2">
      <c r="A201" s="76"/>
      <c r="D201" s="56"/>
    </row>
    <row r="202" spans="1:4" s="40" customFormat="1" ht="15" customHeight="1" x14ac:dyDescent="0.2">
      <c r="A202" s="76"/>
      <c r="D202" s="56"/>
    </row>
    <row r="203" spans="1:4" s="40" customFormat="1" ht="15" customHeight="1" x14ac:dyDescent="0.2">
      <c r="A203" s="76"/>
      <c r="D203" s="56"/>
    </row>
    <row r="204" spans="1:4" s="40" customFormat="1" ht="15" customHeight="1" x14ac:dyDescent="0.2">
      <c r="A204" s="76"/>
      <c r="D204" s="56"/>
    </row>
    <row r="205" spans="1:4" s="40" customFormat="1" ht="15" customHeight="1" x14ac:dyDescent="0.2">
      <c r="A205" s="76"/>
      <c r="D205" s="56"/>
    </row>
    <row r="206" spans="1:4" s="40" customFormat="1" ht="15" customHeight="1" x14ac:dyDescent="0.2">
      <c r="A206" s="76"/>
      <c r="D206" s="56"/>
    </row>
    <row r="207" spans="1:4" s="40" customFormat="1" ht="15" customHeight="1" x14ac:dyDescent="0.2">
      <c r="A207" s="76"/>
      <c r="D207" s="56"/>
    </row>
    <row r="208" spans="1:4" s="40" customFormat="1" ht="15" customHeight="1" x14ac:dyDescent="0.2">
      <c r="A208" s="76"/>
      <c r="D208" s="56"/>
    </row>
    <row r="209" spans="1:4" s="40" customFormat="1" ht="15" customHeight="1" x14ac:dyDescent="0.2">
      <c r="A209" s="76"/>
      <c r="D209" s="56"/>
    </row>
    <row r="210" spans="1:4" s="40" customFormat="1" ht="15" customHeight="1" x14ac:dyDescent="0.2">
      <c r="A210" s="76"/>
      <c r="D210" s="56"/>
    </row>
    <row r="211" spans="1:4" s="40" customFormat="1" ht="15" customHeight="1" x14ac:dyDescent="0.2">
      <c r="A211" s="76"/>
      <c r="D211" s="56"/>
    </row>
    <row r="212" spans="1:4" s="40" customFormat="1" ht="15" customHeight="1" x14ac:dyDescent="0.2">
      <c r="A212" s="76"/>
      <c r="D212" s="56"/>
    </row>
    <row r="213" spans="1:4" s="40" customFormat="1" ht="15" customHeight="1" x14ac:dyDescent="0.2">
      <c r="A213" s="76"/>
      <c r="D213" s="56"/>
    </row>
    <row r="214" spans="1:4" s="40" customFormat="1" ht="15" customHeight="1" x14ac:dyDescent="0.2">
      <c r="A214" s="76"/>
      <c r="D214" s="56"/>
    </row>
    <row r="215" spans="1:4" s="40" customFormat="1" ht="15" customHeight="1" x14ac:dyDescent="0.2">
      <c r="A215" s="76"/>
      <c r="D215" s="56"/>
    </row>
    <row r="216" spans="1:4" s="40" customFormat="1" ht="15" customHeight="1" x14ac:dyDescent="0.2">
      <c r="A216" s="76"/>
      <c r="D216" s="56"/>
    </row>
    <row r="217" spans="1:4" s="40" customFormat="1" ht="15" customHeight="1" x14ac:dyDescent="0.2">
      <c r="A217" s="76"/>
      <c r="D217" s="56"/>
    </row>
    <row r="218" spans="1:4" s="40" customFormat="1" ht="15" customHeight="1" x14ac:dyDescent="0.2">
      <c r="A218" s="76"/>
      <c r="D218" s="56"/>
    </row>
    <row r="219" spans="1:4" s="40" customFormat="1" ht="15" customHeight="1" x14ac:dyDescent="0.2">
      <c r="A219" s="76"/>
      <c r="D219" s="56"/>
    </row>
    <row r="220" spans="1:4" s="40" customFormat="1" ht="15" customHeight="1" x14ac:dyDescent="0.2">
      <c r="A220" s="76"/>
      <c r="D220" s="56"/>
    </row>
    <row r="221" spans="1:4" s="40" customFormat="1" ht="15" customHeight="1" x14ac:dyDescent="0.2">
      <c r="A221" s="76"/>
      <c r="D221" s="56"/>
    </row>
    <row r="222" spans="1:4" s="40" customFormat="1" ht="15" customHeight="1" x14ac:dyDescent="0.2">
      <c r="A222" s="76"/>
      <c r="D222" s="56"/>
    </row>
    <row r="223" spans="1:4" s="40" customFormat="1" ht="15" customHeight="1" x14ac:dyDescent="0.2">
      <c r="A223" s="76"/>
      <c r="D223" s="56"/>
    </row>
    <row r="224" spans="1:4" s="40" customFormat="1" ht="15" customHeight="1" x14ac:dyDescent="0.2">
      <c r="A224" s="76"/>
      <c r="D224" s="56"/>
    </row>
    <row r="225" spans="1:4" s="40" customFormat="1" ht="15" customHeight="1" x14ac:dyDescent="0.2">
      <c r="A225" s="76"/>
      <c r="D225" s="56"/>
    </row>
    <row r="226" spans="1:4" s="40" customFormat="1" ht="15" customHeight="1" x14ac:dyDescent="0.2">
      <c r="A226" s="76"/>
      <c r="D226" s="56"/>
    </row>
    <row r="227" spans="1:4" s="40" customFormat="1" ht="15" customHeight="1" x14ac:dyDescent="0.2">
      <c r="A227" s="76"/>
      <c r="D227" s="56"/>
    </row>
    <row r="228" spans="1:4" s="40" customFormat="1" ht="15" customHeight="1" x14ac:dyDescent="0.2">
      <c r="A228" s="76"/>
      <c r="D228" s="56"/>
    </row>
    <row r="229" spans="1:4" s="40" customFormat="1" ht="15" customHeight="1" x14ac:dyDescent="0.2">
      <c r="A229" s="76"/>
      <c r="D229" s="56"/>
    </row>
    <row r="230" spans="1:4" s="40" customFormat="1" ht="15" customHeight="1" x14ac:dyDescent="0.2">
      <c r="A230" s="76"/>
      <c r="D230" s="56"/>
    </row>
    <row r="231" spans="1:4" s="40" customFormat="1" ht="15" customHeight="1" x14ac:dyDescent="0.2">
      <c r="A231" s="76"/>
      <c r="D231" s="56"/>
    </row>
    <row r="232" spans="1:4" s="40" customFormat="1" ht="15" customHeight="1" x14ac:dyDescent="0.2">
      <c r="A232" s="76"/>
      <c r="D232" s="56"/>
    </row>
    <row r="233" spans="1:4" s="40" customFormat="1" ht="15" customHeight="1" x14ac:dyDescent="0.2">
      <c r="A233" s="76"/>
      <c r="D233" s="56"/>
    </row>
    <row r="234" spans="1:4" s="40" customFormat="1" ht="15" customHeight="1" x14ac:dyDescent="0.2">
      <c r="A234" s="76"/>
      <c r="D234" s="56"/>
    </row>
    <row r="235" spans="1:4" s="40" customFormat="1" ht="15" customHeight="1" x14ac:dyDescent="0.2">
      <c r="A235" s="76"/>
      <c r="D235" s="56"/>
    </row>
    <row r="236" spans="1:4" s="40" customFormat="1" ht="15" customHeight="1" x14ac:dyDescent="0.2">
      <c r="A236" s="76"/>
      <c r="D236" s="56"/>
    </row>
    <row r="237" spans="1:4" s="40" customFormat="1" ht="15" customHeight="1" x14ac:dyDescent="0.2">
      <c r="A237" s="76"/>
      <c r="D237" s="56"/>
    </row>
    <row r="238" spans="1:4" s="40" customFormat="1" ht="15" customHeight="1" x14ac:dyDescent="0.2">
      <c r="A238" s="76"/>
      <c r="D238" s="56"/>
    </row>
    <row r="239" spans="1:4" s="40" customFormat="1" ht="15" customHeight="1" x14ac:dyDescent="0.2">
      <c r="A239" s="76"/>
      <c r="D239" s="56"/>
    </row>
    <row r="240" spans="1:4" s="40" customFormat="1" ht="15" customHeight="1" x14ac:dyDescent="0.2">
      <c r="A240" s="76"/>
      <c r="D240" s="56"/>
    </row>
    <row r="241" spans="1:4" s="40" customFormat="1" ht="15" customHeight="1" x14ac:dyDescent="0.2">
      <c r="A241" s="76"/>
      <c r="D241" s="56"/>
    </row>
    <row r="242" spans="1:4" s="40" customFormat="1" ht="15" customHeight="1" x14ac:dyDescent="0.2">
      <c r="A242" s="76"/>
      <c r="D242" s="56"/>
    </row>
    <row r="243" spans="1:4" s="40" customFormat="1" ht="15" customHeight="1" x14ac:dyDescent="0.2">
      <c r="A243" s="76"/>
      <c r="D243" s="56"/>
    </row>
    <row r="244" spans="1:4" s="40" customFormat="1" ht="15" customHeight="1" x14ac:dyDescent="0.2">
      <c r="A244" s="76"/>
      <c r="D244" s="56"/>
    </row>
    <row r="245" spans="1:4" s="40" customFormat="1" ht="15" customHeight="1" x14ac:dyDescent="0.2">
      <c r="A245" s="76"/>
      <c r="D245" s="56"/>
    </row>
    <row r="246" spans="1:4" s="40" customFormat="1" ht="15" customHeight="1" x14ac:dyDescent="0.2">
      <c r="A246" s="76"/>
      <c r="D246" s="56"/>
    </row>
    <row r="247" spans="1:4" s="40" customFormat="1" ht="15" customHeight="1" x14ac:dyDescent="0.2">
      <c r="A247" s="76"/>
      <c r="D247" s="56"/>
    </row>
    <row r="248" spans="1:4" s="40" customFormat="1" ht="15" customHeight="1" x14ac:dyDescent="0.2">
      <c r="A248" s="76"/>
      <c r="D248" s="56"/>
    </row>
    <row r="249" spans="1:4" s="40" customFormat="1" ht="15" customHeight="1" x14ac:dyDescent="0.2">
      <c r="A249" s="76"/>
      <c r="D249" s="56"/>
    </row>
    <row r="250" spans="1:4" s="40" customFormat="1" ht="15" customHeight="1" x14ac:dyDescent="0.2">
      <c r="A250" s="76"/>
      <c r="D250" s="56"/>
    </row>
    <row r="251" spans="1:4" s="40" customFormat="1" ht="15" customHeight="1" x14ac:dyDescent="0.2">
      <c r="A251" s="76"/>
      <c r="D251" s="56"/>
    </row>
    <row r="252" spans="1:4" s="40" customFormat="1" ht="15" customHeight="1" x14ac:dyDescent="0.2">
      <c r="A252" s="76"/>
      <c r="D252" s="56"/>
    </row>
    <row r="253" spans="1:4" s="40" customFormat="1" ht="15" customHeight="1" x14ac:dyDescent="0.2">
      <c r="A253" s="76"/>
      <c r="D253" s="56"/>
    </row>
    <row r="254" spans="1:4" s="40" customFormat="1" ht="15" customHeight="1" x14ac:dyDescent="0.2">
      <c r="A254" s="76"/>
      <c r="D254" s="56"/>
    </row>
    <row r="255" spans="1:4" s="40" customFormat="1" ht="15" customHeight="1" x14ac:dyDescent="0.2">
      <c r="A255" s="76"/>
      <c r="D255" s="56"/>
    </row>
    <row r="256" spans="1:4" s="40" customFormat="1" ht="15" customHeight="1" x14ac:dyDescent="0.2">
      <c r="A256" s="76"/>
      <c r="D256" s="56"/>
    </row>
  </sheetData>
  <sheetProtection algorithmName="SHA-512" hashValue="RIVJ+XOS0Yo9MHWTq6TMctMyZkI/Dyj/rk205RI2nfcLVB1Y/YtZs+GReY6pjNwj37007QuVC97+x7nH0g0JgA==" saltValue="O6XCllCTRcepOxF17guIbQ==" spinCount="100000" sheet="1" selectLockedCells="1"/>
  <dataConsolidate/>
  <mergeCells count="7">
    <mergeCell ref="B1:C1"/>
    <mergeCell ref="B28:C28"/>
    <mergeCell ref="A60:M60"/>
    <mergeCell ref="A54:C54"/>
    <mergeCell ref="B29:C29"/>
    <mergeCell ref="B30:C30"/>
    <mergeCell ref="B49:C49"/>
  </mergeCells>
  <printOptions horizontalCentered="1" verticalCentered="1"/>
  <pageMargins left="0.25" right="0.25" top="0.75" bottom="0.75" header="0.3" footer="0.3"/>
  <pageSetup paperSize="9" scale="54"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ignoredErrors>
    <ignoredError sqref="B29:C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Y256"/>
  <sheetViews>
    <sheetView showGridLines="0" tabSelected="1" zoomScaleNormal="100" workbookViewId="0">
      <pane xSplit="1" ySplit="3" topLeftCell="B16" activePane="bottomRight" state="frozen"/>
      <selection activeCell="K11" sqref="K11"/>
      <selection pane="topRight" activeCell="K11" sqref="K11"/>
      <selection pane="bottomLeft" activeCell="K11" sqref="K11"/>
      <selection pane="bottomRight" activeCell="B20" sqref="B20"/>
    </sheetView>
  </sheetViews>
  <sheetFormatPr defaultColWidth="9.140625" defaultRowHeight="12" x14ac:dyDescent="0.2"/>
  <cols>
    <col min="1" max="3" width="51.42578125" style="71" customWidth="1"/>
    <col min="4" max="76" width="9.140625" style="40"/>
    <col min="77" max="16384" width="9.140625" style="71"/>
  </cols>
  <sheetData>
    <row r="1" spans="1:76" s="92" customFormat="1" ht="15" x14ac:dyDescent="0.2">
      <c r="A1" s="42" t="s">
        <v>2</v>
      </c>
      <c r="B1" s="192" t="s">
        <v>147</v>
      </c>
      <c r="C1" s="1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row>
    <row r="2" spans="1:76" s="56" customFormat="1" ht="14.25" x14ac:dyDescent="0.2">
      <c r="A2" s="57" t="s">
        <v>3</v>
      </c>
      <c r="B2" s="58"/>
      <c r="C2" s="58"/>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row>
    <row r="3" spans="1:76" s="56" customFormat="1" ht="13.5" x14ac:dyDescent="0.2">
      <c r="A3" s="115" t="s">
        <v>4</v>
      </c>
      <c r="B3" s="115"/>
      <c r="C3" s="115"/>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row>
    <row r="4" spans="1:76" s="56" customFormat="1" ht="14.25" x14ac:dyDescent="0.2">
      <c r="A4" s="59" t="s">
        <v>5</v>
      </c>
      <c r="B4" s="60" t="s">
        <v>84</v>
      </c>
      <c r="C4" s="60" t="s">
        <v>143</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row>
    <row r="5" spans="1:76" s="56" customFormat="1" ht="15" customHeight="1" x14ac:dyDescent="0.2">
      <c r="A5" s="59" t="s">
        <v>6</v>
      </c>
      <c r="B5" s="60" t="s">
        <v>83</v>
      </c>
      <c r="C5" s="60" t="s">
        <v>144</v>
      </c>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row>
    <row r="6" spans="1:76" s="56" customFormat="1" ht="15" customHeight="1" x14ac:dyDescent="0.2">
      <c r="A6" s="59" t="s">
        <v>7</v>
      </c>
      <c r="B6" s="60" t="s">
        <v>179</v>
      </c>
      <c r="C6" s="60" t="s">
        <v>180</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row>
    <row r="7" spans="1:76" s="56" customFormat="1" ht="15" customHeight="1" x14ac:dyDescent="0.2">
      <c r="A7" s="59" t="s">
        <v>8</v>
      </c>
      <c r="B7" s="60" t="s">
        <v>124</v>
      </c>
      <c r="C7" s="60" t="s">
        <v>124</v>
      </c>
      <c r="D7" s="40"/>
      <c r="E7" s="40"/>
      <c r="F7" s="40"/>
      <c r="G7" s="40"/>
      <c r="H7" s="40"/>
      <c r="I7" s="40"/>
      <c r="J7" s="40" t="s">
        <v>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row>
    <row r="8" spans="1:76" s="56" customFormat="1" ht="15" customHeight="1" x14ac:dyDescent="0.2">
      <c r="A8" s="59" t="s">
        <v>9</v>
      </c>
      <c r="B8" s="60" t="s">
        <v>45</v>
      </c>
      <c r="C8" s="60" t="s">
        <v>45</v>
      </c>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row>
    <row r="9" spans="1:76" s="56" customFormat="1" ht="15" customHeight="1" x14ac:dyDescent="0.2">
      <c r="A9" s="59" t="s">
        <v>10</v>
      </c>
      <c r="B9" s="78">
        <v>2668</v>
      </c>
      <c r="C9" s="78">
        <v>2668</v>
      </c>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row>
    <row r="10" spans="1:76" s="56" customFormat="1" ht="15" customHeight="1" x14ac:dyDescent="0.2">
      <c r="A10" s="58"/>
      <c r="B10" s="58"/>
      <c r="C10" s="58"/>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row>
    <row r="11" spans="1:76" s="56" customFormat="1" ht="15" customHeight="1" x14ac:dyDescent="0.2">
      <c r="A11" s="115" t="s">
        <v>11</v>
      </c>
      <c r="B11" s="116"/>
      <c r="C11" s="11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row>
    <row r="12" spans="1:76" s="56" customFormat="1" ht="15" customHeight="1" x14ac:dyDescent="0.2">
      <c r="A12" s="59" t="s">
        <v>12</v>
      </c>
      <c r="B12" s="62">
        <f>(B13*1.21)+B22</f>
        <v>89051.93</v>
      </c>
      <c r="C12" s="62">
        <f>(C13*1.21)+C22</f>
        <v>74891.3</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row>
    <row r="13" spans="1:76" s="56" customFormat="1" ht="15" customHeight="1" x14ac:dyDescent="0.2">
      <c r="A13" s="59" t="s">
        <v>13</v>
      </c>
      <c r="B13" s="79">
        <v>53303</v>
      </c>
      <c r="C13" s="79">
        <v>41600</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row>
    <row r="14" spans="1:76" s="56" customFormat="1" ht="228" x14ac:dyDescent="0.2">
      <c r="A14" s="59" t="s">
        <v>15</v>
      </c>
      <c r="B14" s="63" t="s">
        <v>181</v>
      </c>
      <c r="C14" s="63" t="s">
        <v>182</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row>
    <row r="15" spans="1:76" s="56" customFormat="1" ht="14.25" x14ac:dyDescent="0.2">
      <c r="A15" s="70" t="s">
        <v>136</v>
      </c>
      <c r="B15" s="79">
        <f>79+318+388+146+220+60+103+136+194+66</f>
        <v>1710</v>
      </c>
      <c r="C15" s="62">
        <f>150+650+525+200+75</f>
        <v>1600</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row>
    <row r="16" spans="1:76" s="56" customFormat="1" ht="299.25" x14ac:dyDescent="0.2">
      <c r="A16" s="59" t="s">
        <v>173</v>
      </c>
      <c r="B16" s="77" t="s">
        <v>178</v>
      </c>
      <c r="C16" s="151" t="s">
        <v>183</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row>
    <row r="17" spans="1:77" s="73" customFormat="1" ht="15" customHeight="1" x14ac:dyDescent="0.2">
      <c r="A17" s="59" t="s">
        <v>172</v>
      </c>
      <c r="B17" s="86">
        <v>22000</v>
      </c>
      <c r="C17" s="86">
        <v>22150</v>
      </c>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row>
    <row r="18" spans="1:77" s="73" customFormat="1" ht="15" customHeight="1" x14ac:dyDescent="0.2">
      <c r="A18" s="70" t="s">
        <v>18</v>
      </c>
      <c r="B18" s="62">
        <v>1425</v>
      </c>
      <c r="C18" s="62">
        <f>1295+16.53+62.21</f>
        <v>1373.74</v>
      </c>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row>
    <row r="19" spans="1:77" s="73" customFormat="1" ht="15" customHeight="1" x14ac:dyDescent="0.2">
      <c r="A19" s="59" t="s">
        <v>46</v>
      </c>
      <c r="B19" s="65">
        <f>B18+B17+B15+B13</f>
        <v>78438</v>
      </c>
      <c r="C19" s="65">
        <f>C18+C17+C15+C13</f>
        <v>66723.740000000005</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row>
    <row r="20" spans="1:77" s="73" customFormat="1" ht="15" customHeight="1" x14ac:dyDescent="0.2">
      <c r="A20" s="59" t="s">
        <v>19</v>
      </c>
      <c r="B20" s="127">
        <v>0</v>
      </c>
      <c r="C20" s="127">
        <v>0</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row>
    <row r="21" spans="1:77" s="73" customFormat="1" ht="15" customHeight="1" x14ac:dyDescent="0.2">
      <c r="A21" s="59" t="s">
        <v>47</v>
      </c>
      <c r="B21" s="65">
        <f t="shared" ref="B21:C21" si="0">B19-B20</f>
        <v>78438</v>
      </c>
      <c r="C21" s="65">
        <f t="shared" si="0"/>
        <v>66723.740000000005</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row>
    <row r="22" spans="1:77" s="73" customFormat="1" ht="15" customHeight="1" x14ac:dyDescent="0.2">
      <c r="A22" s="70" t="s">
        <v>14</v>
      </c>
      <c r="B22" s="79">
        <v>24555.3</v>
      </c>
      <c r="C22" s="79">
        <v>24555.3</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row>
    <row r="23" spans="1:77" s="73" customFormat="1" ht="15" customHeight="1" x14ac:dyDescent="0.2">
      <c r="A23" s="59" t="s">
        <v>137</v>
      </c>
      <c r="B23" s="65">
        <f>B22+B21</f>
        <v>102993.3</v>
      </c>
      <c r="C23" s="65">
        <f>C22+C21</f>
        <v>91279.040000000008</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row>
    <row r="24" spans="1:77" s="56" customFormat="1" ht="15" customHeight="1" x14ac:dyDescent="0.2">
      <c r="A24" s="58"/>
      <c r="B24" s="58"/>
      <c r="C24" s="58"/>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row>
    <row r="25" spans="1:77" s="73" customFormat="1" ht="15" customHeight="1" x14ac:dyDescent="0.2">
      <c r="A25" s="115" t="s">
        <v>20</v>
      </c>
      <c r="B25" s="115"/>
      <c r="C25" s="115"/>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row>
    <row r="26" spans="1:77" s="73" customFormat="1" ht="15" customHeight="1" x14ac:dyDescent="0.2">
      <c r="A26" s="59" t="s">
        <v>21</v>
      </c>
      <c r="B26" s="61">
        <v>72</v>
      </c>
      <c r="C26" s="61">
        <v>72</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row>
    <row r="27" spans="1:77" s="73" customFormat="1" ht="15" customHeight="1" x14ac:dyDescent="0.2">
      <c r="A27" s="59" t="s">
        <v>22</v>
      </c>
      <c r="B27" s="61">
        <v>15000</v>
      </c>
      <c r="C27" s="61">
        <v>15000</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row>
    <row r="28" spans="1:77" s="73" customFormat="1" ht="28.5" x14ac:dyDescent="0.2">
      <c r="A28" s="100" t="s">
        <v>156</v>
      </c>
      <c r="B28" s="187">
        <v>2.5000000000000001E-2</v>
      </c>
      <c r="C28" s="188"/>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row>
    <row r="29" spans="1:77" s="56" customFormat="1" ht="28.5" x14ac:dyDescent="0.2">
      <c r="A29" s="100" t="s">
        <v>157</v>
      </c>
      <c r="B29" s="189">
        <f>'Prijsinvulf overige zaken'!$D$4</f>
        <v>0.1</v>
      </c>
      <c r="C29" s="19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row>
    <row r="30" spans="1:77" s="56" customFormat="1" ht="15" customHeight="1" x14ac:dyDescent="0.2">
      <c r="A30" s="100" t="s">
        <v>158</v>
      </c>
      <c r="B30" s="189">
        <f>B29+B28</f>
        <v>0.125</v>
      </c>
      <c r="C30" s="19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row>
    <row r="31" spans="1:77" s="56" customFormat="1" ht="15" customHeight="1" x14ac:dyDescent="0.2">
      <c r="A31" s="59" t="s">
        <v>24</v>
      </c>
      <c r="B31" s="152">
        <v>0.1</v>
      </c>
      <c r="C31" s="152">
        <v>0.1</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row>
    <row r="32" spans="1:77" s="56" customFormat="1" ht="15" customHeight="1" x14ac:dyDescent="0.2">
      <c r="A32" s="59" t="s">
        <v>25</v>
      </c>
      <c r="B32" s="67">
        <v>0</v>
      </c>
      <c r="C32" s="67">
        <v>0</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row>
    <row r="33" spans="1:76" s="56" customFormat="1" ht="15" customHeight="1" x14ac:dyDescent="0.2">
      <c r="A33" s="59" t="s">
        <v>26</v>
      </c>
      <c r="B33" s="67">
        <v>0</v>
      </c>
      <c r="C33" s="67">
        <v>0</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row>
    <row r="34" spans="1:76" s="56" customFormat="1" ht="15" customHeight="1" x14ac:dyDescent="0.2">
      <c r="A34" s="59" t="s">
        <v>27</v>
      </c>
      <c r="B34" s="67">
        <v>0</v>
      </c>
      <c r="C34" s="67">
        <v>0</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row>
    <row r="35" spans="1:76" s="56" customFormat="1" ht="15" customHeight="1" x14ac:dyDescent="0.2">
      <c r="A35" s="59" t="s">
        <v>28</v>
      </c>
      <c r="B35" s="67">
        <v>0</v>
      </c>
      <c r="C35" s="67">
        <v>0</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row>
    <row r="36" spans="1:76" s="56" customFormat="1" ht="15" customHeight="1" x14ac:dyDescent="0.2">
      <c r="A36" s="58"/>
      <c r="B36" s="68"/>
      <c r="C36" s="68"/>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row>
    <row r="37" spans="1:76" s="56" customFormat="1" ht="14.25" x14ac:dyDescent="0.2">
      <c r="A37" s="115" t="s">
        <v>29</v>
      </c>
      <c r="B37" s="117"/>
      <c r="C37" s="117"/>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row>
    <row r="38" spans="1:76" s="56" customFormat="1" ht="14.25" x14ac:dyDescent="0.2">
      <c r="A38" s="59" t="s">
        <v>30</v>
      </c>
      <c r="B38" s="67">
        <v>0</v>
      </c>
      <c r="C38" s="67">
        <v>0</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row>
    <row r="39" spans="1:76" s="56" customFormat="1" ht="15" customHeight="1" x14ac:dyDescent="0.2">
      <c r="A39" s="59" t="s">
        <v>31</v>
      </c>
      <c r="B39" s="67">
        <v>0</v>
      </c>
      <c r="C39" s="67">
        <v>0</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row>
    <row r="40" spans="1:76" s="56" customFormat="1" ht="15" customHeight="1" x14ac:dyDescent="0.2">
      <c r="A40" s="59" t="s">
        <v>32</v>
      </c>
      <c r="B40" s="67">
        <v>0</v>
      </c>
      <c r="C40" s="67">
        <v>0</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row>
    <row r="41" spans="1:76" ht="15" customHeight="1" x14ac:dyDescent="0.2">
      <c r="A41" s="59" t="s">
        <v>48</v>
      </c>
      <c r="B41" s="67">
        <v>0</v>
      </c>
      <c r="C41" s="67">
        <v>0</v>
      </c>
    </row>
    <row r="42" spans="1:76" ht="15" customHeight="1" x14ac:dyDescent="0.2">
      <c r="A42" s="59" t="s">
        <v>33</v>
      </c>
      <c r="B42" s="67">
        <v>0</v>
      </c>
      <c r="C42" s="67">
        <v>0</v>
      </c>
    </row>
    <row r="43" spans="1:76" ht="15" customHeight="1" x14ac:dyDescent="0.2">
      <c r="A43" s="59" t="s">
        <v>34</v>
      </c>
      <c r="B43" s="67">
        <v>0</v>
      </c>
      <c r="C43" s="67">
        <v>0</v>
      </c>
    </row>
    <row r="44" spans="1:76" ht="15" customHeight="1" x14ac:dyDescent="0.2">
      <c r="A44" s="59" t="s">
        <v>35</v>
      </c>
      <c r="B44" s="79">
        <f>243/3</f>
        <v>81</v>
      </c>
      <c r="C44" s="79">
        <f>243/3</f>
        <v>81</v>
      </c>
    </row>
    <row r="45" spans="1:76" ht="14.25" x14ac:dyDescent="0.2">
      <c r="A45" s="59" t="s">
        <v>36</v>
      </c>
      <c r="B45" s="67">
        <v>0</v>
      </c>
      <c r="C45" s="67">
        <v>0</v>
      </c>
    </row>
    <row r="46" spans="1:76" ht="39.75" customHeight="1" x14ac:dyDescent="0.2">
      <c r="A46" s="59" t="s">
        <v>37</v>
      </c>
      <c r="B46" s="67">
        <v>0</v>
      </c>
      <c r="C46" s="67">
        <v>0</v>
      </c>
    </row>
    <row r="47" spans="1:76" ht="15" customHeight="1" x14ac:dyDescent="0.2">
      <c r="A47" s="59" t="s">
        <v>38</v>
      </c>
      <c r="B47" s="67">
        <v>0</v>
      </c>
      <c r="C47" s="67">
        <v>0</v>
      </c>
    </row>
    <row r="48" spans="1:76" s="48" customFormat="1" ht="15" customHeight="1" x14ac:dyDescent="0.3">
      <c r="A48" s="59" t="s">
        <v>39</v>
      </c>
      <c r="B48" s="67">
        <v>0</v>
      </c>
      <c r="C48" s="67">
        <v>0</v>
      </c>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row>
    <row r="49" spans="1:3" ht="37.5" customHeight="1" x14ac:dyDescent="0.2">
      <c r="A49" s="70" t="s">
        <v>40</v>
      </c>
      <c r="B49" s="185" t="s">
        <v>138</v>
      </c>
      <c r="C49" s="186"/>
    </row>
    <row r="50" spans="1:3" ht="14.25" x14ac:dyDescent="0.2">
      <c r="A50" s="59" t="s">
        <v>41</v>
      </c>
      <c r="B50" s="124">
        <f>(B22*B31*B35)/12</f>
        <v>0</v>
      </c>
      <c r="C50" s="124">
        <f>(C22*C31*C35)/12</f>
        <v>0</v>
      </c>
    </row>
    <row r="51" spans="1:3" ht="15" customHeight="1" x14ac:dyDescent="0.2">
      <c r="A51" s="59"/>
      <c r="B51" s="59"/>
      <c r="C51" s="59"/>
    </row>
    <row r="52" spans="1:3" ht="13.5" x14ac:dyDescent="0.2">
      <c r="A52" s="125" t="s">
        <v>42</v>
      </c>
      <c r="B52" s="126">
        <f>SUM(B38:B50)</f>
        <v>81</v>
      </c>
      <c r="C52" s="126">
        <f>SUM(C38:C50)</f>
        <v>81</v>
      </c>
    </row>
    <row r="53" spans="1:3" ht="15" customHeight="1" x14ac:dyDescent="0.2">
      <c r="A53" s="58"/>
      <c r="B53" s="73"/>
      <c r="C53" s="73"/>
    </row>
    <row r="54" spans="1:3" s="40" customFormat="1" ht="99.75" customHeight="1" x14ac:dyDescent="0.2">
      <c r="A54" s="184" t="s">
        <v>163</v>
      </c>
      <c r="B54" s="184"/>
      <c r="C54" s="184"/>
    </row>
    <row r="55" spans="1:3" s="40" customFormat="1" ht="15" customHeight="1" x14ac:dyDescent="0.2">
      <c r="A55" s="74"/>
    </row>
    <row r="56" spans="1:3" s="40" customFormat="1" ht="15" customHeight="1" x14ac:dyDescent="0.2">
      <c r="A56" s="74"/>
    </row>
    <row r="57" spans="1:3" s="40" customFormat="1" ht="93" customHeight="1" x14ac:dyDescent="0.2">
      <c r="A57" s="74"/>
    </row>
    <row r="58" spans="1:3" s="40" customFormat="1" ht="15" customHeight="1" x14ac:dyDescent="0.2">
      <c r="A58" s="74"/>
    </row>
    <row r="59" spans="1:3" s="40" customFormat="1" ht="15" customHeight="1" x14ac:dyDescent="0.2">
      <c r="A59" s="74"/>
    </row>
    <row r="60" spans="1:3" s="40" customFormat="1" ht="15" customHeight="1" x14ac:dyDescent="0.2">
      <c r="A60" s="74"/>
    </row>
    <row r="61" spans="1:3" s="40" customFormat="1" ht="63.75" customHeight="1" x14ac:dyDescent="0.2"/>
    <row r="62" spans="1:3" s="40" customFormat="1" ht="15" customHeight="1" x14ac:dyDescent="0.2">
      <c r="A62" s="75"/>
    </row>
    <row r="63" spans="1:3" s="40" customFormat="1" ht="15" customHeight="1" x14ac:dyDescent="0.2">
      <c r="A63" s="75"/>
    </row>
    <row r="64" spans="1:3" s="40" customFormat="1" ht="15" customHeight="1" x14ac:dyDescent="0.2">
      <c r="A64" s="75"/>
    </row>
    <row r="65" spans="1:1" s="40" customFormat="1" ht="15" customHeight="1" x14ac:dyDescent="0.2">
      <c r="A65" s="75"/>
    </row>
    <row r="66" spans="1:1" s="40" customFormat="1" ht="15" customHeight="1" x14ac:dyDescent="0.2">
      <c r="A66" s="75"/>
    </row>
    <row r="67" spans="1:1" s="40" customFormat="1" ht="15" customHeight="1" x14ac:dyDescent="0.2">
      <c r="A67" s="75"/>
    </row>
    <row r="68" spans="1:1" s="40" customFormat="1" ht="15" customHeight="1" x14ac:dyDescent="0.2">
      <c r="A68" s="75"/>
    </row>
    <row r="69" spans="1:1" s="40" customFormat="1" ht="15" customHeight="1" x14ac:dyDescent="0.2">
      <c r="A69" s="75"/>
    </row>
    <row r="70" spans="1:1" s="40" customFormat="1" ht="15" customHeight="1" x14ac:dyDescent="0.2">
      <c r="A70" s="75"/>
    </row>
    <row r="71" spans="1:1" s="40" customFormat="1" ht="15" customHeight="1" x14ac:dyDescent="0.2">
      <c r="A71" s="75"/>
    </row>
    <row r="72" spans="1:1" s="40" customFormat="1" ht="15" customHeight="1" x14ac:dyDescent="0.2">
      <c r="A72" s="75"/>
    </row>
    <row r="73" spans="1:1" s="40" customFormat="1" ht="15" customHeight="1" x14ac:dyDescent="0.2">
      <c r="A73" s="75"/>
    </row>
    <row r="74" spans="1:1" s="40" customFormat="1" ht="15" customHeight="1" x14ac:dyDescent="0.2">
      <c r="A74" s="75"/>
    </row>
    <row r="75" spans="1:1" s="40" customFormat="1" ht="15" customHeight="1" x14ac:dyDescent="0.2">
      <c r="A75" s="75"/>
    </row>
    <row r="76" spans="1:1" s="40" customFormat="1" ht="15" customHeight="1" x14ac:dyDescent="0.2">
      <c r="A76" s="75"/>
    </row>
    <row r="77" spans="1:1" s="40" customFormat="1" ht="15" customHeight="1" x14ac:dyDescent="0.2">
      <c r="A77" s="75"/>
    </row>
    <row r="78" spans="1:1" s="40" customFormat="1" ht="15" customHeight="1" x14ac:dyDescent="0.2">
      <c r="A78" s="75"/>
    </row>
    <row r="79" spans="1:1" s="40" customFormat="1" ht="15" customHeight="1" x14ac:dyDescent="0.2">
      <c r="A79" s="75"/>
    </row>
    <row r="80" spans="1:1" s="40" customFormat="1" ht="15" customHeight="1" x14ac:dyDescent="0.2">
      <c r="A80" s="75"/>
    </row>
    <row r="81" spans="1:1" s="40" customFormat="1" ht="15" customHeight="1" x14ac:dyDescent="0.2">
      <c r="A81" s="75"/>
    </row>
    <row r="82" spans="1:1" s="40" customFormat="1" ht="15" customHeight="1" x14ac:dyDescent="0.2">
      <c r="A82" s="76"/>
    </row>
    <row r="83" spans="1:1" s="40" customFormat="1" ht="15" customHeight="1" x14ac:dyDescent="0.2">
      <c r="A83" s="76"/>
    </row>
    <row r="84" spans="1:1" s="40" customFormat="1" ht="15" customHeight="1" x14ac:dyDescent="0.2">
      <c r="A84" s="76"/>
    </row>
    <row r="85" spans="1:1" s="40" customFormat="1" ht="15" customHeight="1" x14ac:dyDescent="0.2">
      <c r="A85" s="76"/>
    </row>
    <row r="86" spans="1:1" s="40" customFormat="1" ht="15" customHeight="1" x14ac:dyDescent="0.2">
      <c r="A86" s="76"/>
    </row>
    <row r="87" spans="1:1" s="40" customFormat="1" ht="15" customHeight="1" x14ac:dyDescent="0.2">
      <c r="A87" s="76"/>
    </row>
    <row r="88" spans="1:1" s="40" customFormat="1" ht="15" customHeight="1" x14ac:dyDescent="0.2">
      <c r="A88" s="76"/>
    </row>
    <row r="89" spans="1:1" s="40" customFormat="1" ht="15" customHeight="1" x14ac:dyDescent="0.2">
      <c r="A89" s="76"/>
    </row>
    <row r="90" spans="1:1" s="40" customFormat="1" ht="15" customHeight="1" x14ac:dyDescent="0.2">
      <c r="A90" s="76"/>
    </row>
    <row r="91" spans="1:1" s="40" customFormat="1" ht="15" customHeight="1" x14ac:dyDescent="0.2">
      <c r="A91" s="76"/>
    </row>
    <row r="92" spans="1:1" s="40" customFormat="1" ht="15" customHeight="1" x14ac:dyDescent="0.2">
      <c r="A92" s="76"/>
    </row>
    <row r="93" spans="1:1" s="40" customFormat="1" ht="15" customHeight="1" x14ac:dyDescent="0.2">
      <c r="A93" s="76"/>
    </row>
    <row r="94" spans="1:1" s="40" customFormat="1" ht="15" customHeight="1" x14ac:dyDescent="0.2">
      <c r="A94" s="76"/>
    </row>
    <row r="95" spans="1:1" s="40" customFormat="1" ht="15" customHeight="1" x14ac:dyDescent="0.2">
      <c r="A95" s="76"/>
    </row>
    <row r="96" spans="1:1" s="40" customFormat="1" ht="15" customHeight="1" x14ac:dyDescent="0.2">
      <c r="A96" s="76"/>
    </row>
    <row r="97" spans="1:1" s="40" customFormat="1" ht="15" customHeight="1" x14ac:dyDescent="0.2">
      <c r="A97" s="76"/>
    </row>
    <row r="98" spans="1:1" s="40" customFormat="1" ht="15" customHeight="1" x14ac:dyDescent="0.2">
      <c r="A98" s="76"/>
    </row>
    <row r="99" spans="1:1" s="40" customFormat="1" ht="15" customHeight="1" x14ac:dyDescent="0.2">
      <c r="A99" s="76"/>
    </row>
    <row r="100" spans="1:1" s="40" customFormat="1" ht="15" customHeight="1" x14ac:dyDescent="0.2">
      <c r="A100" s="76"/>
    </row>
    <row r="101" spans="1:1" s="40" customFormat="1" ht="15" customHeight="1" x14ac:dyDescent="0.2">
      <c r="A101" s="76"/>
    </row>
    <row r="102" spans="1:1" s="40" customFormat="1" ht="15" customHeight="1" x14ac:dyDescent="0.2">
      <c r="A102" s="76"/>
    </row>
    <row r="103" spans="1:1" s="40" customFormat="1" ht="15" customHeight="1" x14ac:dyDescent="0.2">
      <c r="A103" s="76"/>
    </row>
    <row r="104" spans="1:1" s="40" customFormat="1" ht="15" customHeight="1" x14ac:dyDescent="0.2">
      <c r="A104" s="76"/>
    </row>
    <row r="105" spans="1:1" s="40" customFormat="1" ht="15" customHeight="1" x14ac:dyDescent="0.2">
      <c r="A105" s="76"/>
    </row>
    <row r="106" spans="1:1" s="40" customFormat="1" ht="15" customHeight="1" x14ac:dyDescent="0.2">
      <c r="A106" s="76"/>
    </row>
    <row r="107" spans="1:1" s="40" customFormat="1" ht="15" customHeight="1" x14ac:dyDescent="0.2">
      <c r="A107" s="76"/>
    </row>
    <row r="108" spans="1:1" s="40" customFormat="1" ht="15" customHeight="1" x14ac:dyDescent="0.2">
      <c r="A108" s="76"/>
    </row>
    <row r="109" spans="1:1" s="40" customFormat="1" ht="15" customHeight="1" x14ac:dyDescent="0.2">
      <c r="A109" s="76"/>
    </row>
    <row r="110" spans="1:1" s="40" customFormat="1" ht="15" customHeight="1" x14ac:dyDescent="0.2">
      <c r="A110" s="76"/>
    </row>
    <row r="111" spans="1:1" s="40" customFormat="1" ht="15" customHeight="1" x14ac:dyDescent="0.2">
      <c r="A111" s="76"/>
    </row>
    <row r="112" spans="1:1" s="40" customFormat="1" ht="15" customHeight="1" x14ac:dyDescent="0.2">
      <c r="A112" s="76"/>
    </row>
    <row r="113" spans="1:1" s="40" customFormat="1" ht="15" customHeight="1" x14ac:dyDescent="0.2">
      <c r="A113" s="76"/>
    </row>
    <row r="114" spans="1:1" s="40" customFormat="1" ht="15" customHeight="1" x14ac:dyDescent="0.2">
      <c r="A114" s="76"/>
    </row>
    <row r="115" spans="1:1" s="40" customFormat="1" ht="15" customHeight="1" x14ac:dyDescent="0.2">
      <c r="A115" s="76"/>
    </row>
    <row r="116" spans="1:1" s="40" customFormat="1" ht="15" customHeight="1" x14ac:dyDescent="0.2">
      <c r="A116" s="76"/>
    </row>
    <row r="117" spans="1:1" s="40" customFormat="1" ht="15" customHeight="1" x14ac:dyDescent="0.2">
      <c r="A117" s="76"/>
    </row>
    <row r="118" spans="1:1" s="40" customFormat="1" ht="15" customHeight="1" x14ac:dyDescent="0.2">
      <c r="A118" s="76"/>
    </row>
    <row r="119" spans="1:1" s="40" customFormat="1" ht="15" customHeight="1" x14ac:dyDescent="0.2">
      <c r="A119" s="76"/>
    </row>
    <row r="120" spans="1:1" s="40" customFormat="1" ht="15" customHeight="1" x14ac:dyDescent="0.2">
      <c r="A120" s="76"/>
    </row>
    <row r="121" spans="1:1" s="40" customFormat="1" ht="15" customHeight="1" x14ac:dyDescent="0.2">
      <c r="A121" s="76"/>
    </row>
    <row r="122" spans="1:1" s="40" customFormat="1" ht="15" customHeight="1" x14ac:dyDescent="0.2">
      <c r="A122" s="76"/>
    </row>
    <row r="123" spans="1:1" s="40" customFormat="1" ht="15" customHeight="1" x14ac:dyDescent="0.2">
      <c r="A123" s="76"/>
    </row>
    <row r="124" spans="1:1" s="40" customFormat="1" ht="15" customHeight="1" x14ac:dyDescent="0.2">
      <c r="A124" s="76"/>
    </row>
    <row r="125" spans="1:1" s="40" customFormat="1" ht="15" customHeight="1" x14ac:dyDescent="0.2">
      <c r="A125" s="76"/>
    </row>
    <row r="126" spans="1:1" s="40" customFormat="1" ht="15" customHeight="1" x14ac:dyDescent="0.2">
      <c r="A126" s="76"/>
    </row>
    <row r="127" spans="1:1" s="40" customFormat="1" ht="15" customHeight="1" x14ac:dyDescent="0.2">
      <c r="A127" s="76"/>
    </row>
    <row r="128" spans="1:1" s="40" customFormat="1" ht="15" customHeight="1" x14ac:dyDescent="0.2">
      <c r="A128" s="76"/>
    </row>
    <row r="129" spans="1:1" s="40" customFormat="1" ht="15" customHeight="1" x14ac:dyDescent="0.2">
      <c r="A129" s="76"/>
    </row>
    <row r="130" spans="1:1" s="40" customFormat="1" ht="15" customHeight="1" x14ac:dyDescent="0.2">
      <c r="A130" s="76"/>
    </row>
    <row r="131" spans="1:1" s="40" customFormat="1" ht="15" customHeight="1" x14ac:dyDescent="0.2">
      <c r="A131" s="76"/>
    </row>
    <row r="132" spans="1:1" s="40" customFormat="1" ht="15" customHeight="1" x14ac:dyDescent="0.2">
      <c r="A132" s="76"/>
    </row>
    <row r="133" spans="1:1" s="40" customFormat="1" ht="15" customHeight="1" x14ac:dyDescent="0.2">
      <c r="A133" s="76"/>
    </row>
    <row r="134" spans="1:1" s="40" customFormat="1" ht="15" customHeight="1" x14ac:dyDescent="0.2">
      <c r="A134" s="76"/>
    </row>
    <row r="135" spans="1:1" s="40" customFormat="1" ht="15" customHeight="1" x14ac:dyDescent="0.2">
      <c r="A135" s="76"/>
    </row>
    <row r="136" spans="1:1" s="40" customFormat="1" ht="15" customHeight="1" x14ac:dyDescent="0.2">
      <c r="A136" s="76"/>
    </row>
    <row r="137" spans="1:1" s="40" customFormat="1" ht="15" customHeight="1" x14ac:dyDescent="0.2">
      <c r="A137" s="76"/>
    </row>
    <row r="138" spans="1:1" s="40" customFormat="1" ht="15" customHeight="1" x14ac:dyDescent="0.2">
      <c r="A138" s="76"/>
    </row>
    <row r="139" spans="1:1" s="40" customFormat="1" ht="15" customHeight="1" x14ac:dyDescent="0.2">
      <c r="A139" s="76"/>
    </row>
    <row r="140" spans="1:1" s="40" customFormat="1" ht="15" customHeight="1" x14ac:dyDescent="0.2">
      <c r="A140" s="76"/>
    </row>
    <row r="141" spans="1:1" s="40" customFormat="1" ht="15" customHeight="1" x14ac:dyDescent="0.2">
      <c r="A141" s="76"/>
    </row>
    <row r="142" spans="1:1" s="40" customFormat="1" ht="15" customHeight="1" x14ac:dyDescent="0.2">
      <c r="A142" s="76"/>
    </row>
    <row r="143" spans="1:1" s="40" customFormat="1" ht="15" customHeight="1" x14ac:dyDescent="0.2">
      <c r="A143" s="76"/>
    </row>
    <row r="144" spans="1:1" s="40" customFormat="1" ht="15" customHeight="1" x14ac:dyDescent="0.2">
      <c r="A144" s="76"/>
    </row>
    <row r="145" spans="1:1" s="40" customFormat="1" ht="15" customHeight="1" x14ac:dyDescent="0.2">
      <c r="A145" s="76"/>
    </row>
    <row r="146" spans="1:1" s="40" customFormat="1" ht="15" customHeight="1" x14ac:dyDescent="0.2">
      <c r="A146" s="76"/>
    </row>
    <row r="147" spans="1:1" s="40" customFormat="1" ht="15" customHeight="1" x14ac:dyDescent="0.2">
      <c r="A147" s="76"/>
    </row>
    <row r="148" spans="1:1" s="40" customFormat="1" ht="15" customHeight="1" x14ac:dyDescent="0.2">
      <c r="A148" s="76"/>
    </row>
    <row r="149" spans="1:1" s="40" customFormat="1" ht="15" customHeight="1" x14ac:dyDescent="0.2">
      <c r="A149" s="76"/>
    </row>
    <row r="150" spans="1:1" s="40" customFormat="1" ht="15" customHeight="1" x14ac:dyDescent="0.2">
      <c r="A150" s="76"/>
    </row>
    <row r="151" spans="1:1" s="40" customFormat="1" ht="15" customHeight="1" x14ac:dyDescent="0.2">
      <c r="A151" s="76"/>
    </row>
    <row r="152" spans="1:1" s="40" customFormat="1" ht="15" customHeight="1" x14ac:dyDescent="0.2">
      <c r="A152" s="76"/>
    </row>
    <row r="153" spans="1:1" s="40" customFormat="1" ht="15" customHeight="1" x14ac:dyDescent="0.2">
      <c r="A153" s="76"/>
    </row>
    <row r="154" spans="1:1" s="40" customFormat="1" ht="15" customHeight="1" x14ac:dyDescent="0.2">
      <c r="A154" s="76"/>
    </row>
    <row r="155" spans="1:1" s="40" customFormat="1" ht="15" customHeight="1" x14ac:dyDescent="0.2">
      <c r="A155" s="76"/>
    </row>
    <row r="156" spans="1:1" s="40" customFormat="1" ht="15" customHeight="1" x14ac:dyDescent="0.2">
      <c r="A156" s="76"/>
    </row>
    <row r="157" spans="1:1" s="40" customFormat="1" ht="15" customHeight="1" x14ac:dyDescent="0.2">
      <c r="A157" s="76"/>
    </row>
    <row r="158" spans="1:1" s="40" customFormat="1" ht="15" customHeight="1" x14ac:dyDescent="0.2">
      <c r="A158" s="76"/>
    </row>
    <row r="159" spans="1:1" s="40" customFormat="1" ht="15" customHeight="1" x14ac:dyDescent="0.2">
      <c r="A159" s="76"/>
    </row>
    <row r="160" spans="1:1" s="40" customFormat="1" ht="15" customHeight="1" x14ac:dyDescent="0.2">
      <c r="A160" s="76"/>
    </row>
    <row r="161" spans="1:1" s="40" customFormat="1" ht="15" customHeight="1" x14ac:dyDescent="0.2">
      <c r="A161" s="76"/>
    </row>
    <row r="162" spans="1:1" s="40" customFormat="1" ht="15" customHeight="1" x14ac:dyDescent="0.2">
      <c r="A162" s="76"/>
    </row>
    <row r="163" spans="1:1" s="40" customFormat="1" ht="15" customHeight="1" x14ac:dyDescent="0.2">
      <c r="A163" s="76"/>
    </row>
    <row r="164" spans="1:1" s="40" customFormat="1" ht="15" customHeight="1" x14ac:dyDescent="0.2">
      <c r="A164" s="76"/>
    </row>
    <row r="165" spans="1:1" s="40" customFormat="1" ht="15" customHeight="1" x14ac:dyDescent="0.2">
      <c r="A165" s="76"/>
    </row>
    <row r="166" spans="1:1" s="40" customFormat="1" ht="15" customHeight="1" x14ac:dyDescent="0.2">
      <c r="A166" s="76"/>
    </row>
    <row r="167" spans="1:1" s="40" customFormat="1" ht="15" customHeight="1" x14ac:dyDescent="0.2">
      <c r="A167" s="76"/>
    </row>
    <row r="168" spans="1:1" s="40" customFormat="1" ht="15" customHeight="1" x14ac:dyDescent="0.2">
      <c r="A168" s="76"/>
    </row>
    <row r="169" spans="1:1" s="40" customFormat="1" ht="15" customHeight="1" x14ac:dyDescent="0.2">
      <c r="A169" s="76"/>
    </row>
    <row r="170" spans="1:1" s="40" customFormat="1" ht="15" customHeight="1" x14ac:dyDescent="0.2">
      <c r="A170" s="76"/>
    </row>
    <row r="171" spans="1:1" s="40" customFormat="1" ht="15" customHeight="1" x14ac:dyDescent="0.2">
      <c r="A171" s="76"/>
    </row>
    <row r="172" spans="1:1" s="40" customFormat="1" ht="15" customHeight="1" x14ac:dyDescent="0.2">
      <c r="A172" s="76"/>
    </row>
    <row r="173" spans="1:1" s="40" customFormat="1" ht="15" customHeight="1" x14ac:dyDescent="0.2">
      <c r="A173" s="76"/>
    </row>
    <row r="174" spans="1:1" s="40" customFormat="1" ht="15" customHeight="1" x14ac:dyDescent="0.2">
      <c r="A174" s="76"/>
    </row>
    <row r="175" spans="1:1" s="40" customFormat="1" ht="15" customHeight="1" x14ac:dyDescent="0.2">
      <c r="A175" s="76"/>
    </row>
    <row r="176" spans="1:1" s="40" customFormat="1" ht="15" customHeight="1" x14ac:dyDescent="0.2">
      <c r="A176" s="76"/>
    </row>
    <row r="177" spans="1:1" s="40" customFormat="1" ht="15" customHeight="1" x14ac:dyDescent="0.2">
      <c r="A177" s="76"/>
    </row>
    <row r="178" spans="1:1" s="40" customFormat="1" ht="15" customHeight="1" x14ac:dyDescent="0.2">
      <c r="A178" s="76"/>
    </row>
    <row r="179" spans="1:1" s="40" customFormat="1" ht="15" customHeight="1" x14ac:dyDescent="0.2">
      <c r="A179" s="76"/>
    </row>
    <row r="180" spans="1:1" s="40" customFormat="1" ht="15" customHeight="1" x14ac:dyDescent="0.2">
      <c r="A180" s="76"/>
    </row>
    <row r="181" spans="1:1" s="40" customFormat="1" ht="15" customHeight="1" x14ac:dyDescent="0.2">
      <c r="A181" s="76"/>
    </row>
    <row r="182" spans="1:1" s="40" customFormat="1" ht="15" customHeight="1" x14ac:dyDescent="0.2">
      <c r="A182" s="76"/>
    </row>
    <row r="183" spans="1:1" s="40" customFormat="1" ht="15" customHeight="1" x14ac:dyDescent="0.2">
      <c r="A183" s="76"/>
    </row>
    <row r="184" spans="1:1" s="40" customFormat="1" ht="15" customHeight="1" x14ac:dyDescent="0.2">
      <c r="A184" s="76"/>
    </row>
    <row r="185" spans="1:1" s="40" customFormat="1" ht="15" customHeight="1" x14ac:dyDescent="0.2">
      <c r="A185" s="76"/>
    </row>
    <row r="186" spans="1:1" s="40" customFormat="1" ht="15" customHeight="1" x14ac:dyDescent="0.2">
      <c r="A186" s="76"/>
    </row>
    <row r="187" spans="1:1" s="40" customFormat="1" ht="15" customHeight="1" x14ac:dyDescent="0.2">
      <c r="A187" s="76"/>
    </row>
    <row r="188" spans="1:1" s="40" customFormat="1" ht="15" customHeight="1" x14ac:dyDescent="0.2">
      <c r="A188" s="76"/>
    </row>
    <row r="189" spans="1:1" s="40" customFormat="1" ht="15" customHeight="1" x14ac:dyDescent="0.2">
      <c r="A189" s="76"/>
    </row>
    <row r="190" spans="1:1" s="40" customFormat="1" ht="15" customHeight="1" x14ac:dyDescent="0.2">
      <c r="A190" s="76"/>
    </row>
    <row r="191" spans="1:1" s="40" customFormat="1" ht="15" customHeight="1" x14ac:dyDescent="0.2">
      <c r="A191" s="76"/>
    </row>
    <row r="192" spans="1:1" s="40" customFormat="1" ht="15" customHeight="1" x14ac:dyDescent="0.2">
      <c r="A192" s="76"/>
    </row>
    <row r="193" spans="1:1" s="40" customFormat="1" ht="15" customHeight="1" x14ac:dyDescent="0.2">
      <c r="A193" s="76"/>
    </row>
    <row r="194" spans="1:1" s="40" customFormat="1" ht="15" customHeight="1" x14ac:dyDescent="0.2">
      <c r="A194" s="76"/>
    </row>
    <row r="195" spans="1:1" s="40" customFormat="1" ht="15" customHeight="1" x14ac:dyDescent="0.2">
      <c r="A195" s="76"/>
    </row>
    <row r="196" spans="1:1" s="40" customFormat="1" ht="15" customHeight="1" x14ac:dyDescent="0.2">
      <c r="A196" s="76"/>
    </row>
    <row r="197" spans="1:1" s="40" customFormat="1" ht="15" customHeight="1" x14ac:dyDescent="0.2">
      <c r="A197" s="76"/>
    </row>
    <row r="198" spans="1:1" s="40" customFormat="1" ht="15" customHeight="1" x14ac:dyDescent="0.2">
      <c r="A198" s="76"/>
    </row>
    <row r="199" spans="1:1" s="40" customFormat="1" ht="15" customHeight="1" x14ac:dyDescent="0.2">
      <c r="A199" s="76"/>
    </row>
    <row r="200" spans="1:1" s="40" customFormat="1" ht="15" customHeight="1" x14ac:dyDescent="0.2">
      <c r="A200" s="76"/>
    </row>
    <row r="201" spans="1:1" s="40" customFormat="1" ht="15" customHeight="1" x14ac:dyDescent="0.2">
      <c r="A201" s="76"/>
    </row>
    <row r="202" spans="1:1" s="40" customFormat="1" ht="15" customHeight="1" x14ac:dyDescent="0.2">
      <c r="A202" s="76"/>
    </row>
    <row r="203" spans="1:1" s="40" customFormat="1" ht="15" customHeight="1" x14ac:dyDescent="0.2">
      <c r="A203" s="76"/>
    </row>
    <row r="204" spans="1:1" s="40" customFormat="1" ht="15" customHeight="1" x14ac:dyDescent="0.2">
      <c r="A204" s="76"/>
    </row>
    <row r="205" spans="1:1" s="40" customFormat="1" ht="15" customHeight="1" x14ac:dyDescent="0.2">
      <c r="A205" s="76"/>
    </row>
    <row r="206" spans="1:1" s="40" customFormat="1" ht="15" customHeight="1" x14ac:dyDescent="0.2">
      <c r="A206" s="76"/>
    </row>
    <row r="207" spans="1:1" s="40" customFormat="1" ht="15" customHeight="1" x14ac:dyDescent="0.2">
      <c r="A207" s="76"/>
    </row>
    <row r="208" spans="1:1" s="40" customFormat="1" ht="15" customHeight="1" x14ac:dyDescent="0.2">
      <c r="A208" s="76"/>
    </row>
    <row r="209" spans="1:1" s="40" customFormat="1" ht="15" customHeight="1" x14ac:dyDescent="0.2">
      <c r="A209" s="76"/>
    </row>
    <row r="210" spans="1:1" s="40" customFormat="1" ht="15" customHeight="1" x14ac:dyDescent="0.2">
      <c r="A210" s="76"/>
    </row>
    <row r="211" spans="1:1" s="40" customFormat="1" ht="15" customHeight="1" x14ac:dyDescent="0.2">
      <c r="A211" s="76"/>
    </row>
    <row r="212" spans="1:1" s="40" customFormat="1" ht="15" customHeight="1" x14ac:dyDescent="0.2">
      <c r="A212" s="76"/>
    </row>
    <row r="213" spans="1:1" s="40" customFormat="1" ht="15" customHeight="1" x14ac:dyDescent="0.2">
      <c r="A213" s="76"/>
    </row>
    <row r="214" spans="1:1" s="40" customFormat="1" ht="15" customHeight="1" x14ac:dyDescent="0.2">
      <c r="A214" s="76"/>
    </row>
    <row r="215" spans="1:1" s="40" customFormat="1" ht="15" customHeight="1" x14ac:dyDescent="0.2">
      <c r="A215" s="76"/>
    </row>
    <row r="216" spans="1:1" s="40" customFormat="1" ht="15" customHeight="1" x14ac:dyDescent="0.2">
      <c r="A216" s="76"/>
    </row>
    <row r="217" spans="1:1" s="40" customFormat="1" ht="15" customHeight="1" x14ac:dyDescent="0.2">
      <c r="A217" s="76"/>
    </row>
    <row r="218" spans="1:1" s="40" customFormat="1" ht="15" customHeight="1" x14ac:dyDescent="0.2">
      <c r="A218" s="76"/>
    </row>
    <row r="219" spans="1:1" s="40" customFormat="1" ht="15" customHeight="1" x14ac:dyDescent="0.2">
      <c r="A219" s="76"/>
    </row>
    <row r="220" spans="1:1" s="40" customFormat="1" ht="15" customHeight="1" x14ac:dyDescent="0.2">
      <c r="A220" s="76"/>
    </row>
    <row r="221" spans="1:1" s="40" customFormat="1" ht="15" customHeight="1" x14ac:dyDescent="0.2">
      <c r="A221" s="76"/>
    </row>
    <row r="222" spans="1:1" s="40" customFormat="1" ht="15" customHeight="1" x14ac:dyDescent="0.2">
      <c r="A222" s="76"/>
    </row>
    <row r="223" spans="1:1" s="40" customFormat="1" ht="15" customHeight="1" x14ac:dyDescent="0.2">
      <c r="A223" s="76"/>
    </row>
    <row r="224" spans="1:1" s="40" customFormat="1" ht="15" customHeight="1" x14ac:dyDescent="0.2">
      <c r="A224" s="76"/>
    </row>
    <row r="225" spans="1:1" s="40" customFormat="1" ht="15" customHeight="1" x14ac:dyDescent="0.2">
      <c r="A225" s="76"/>
    </row>
    <row r="226" spans="1:1" s="40" customFormat="1" ht="15" customHeight="1" x14ac:dyDescent="0.2">
      <c r="A226" s="76"/>
    </row>
    <row r="227" spans="1:1" s="40" customFormat="1" ht="15" customHeight="1" x14ac:dyDescent="0.2">
      <c r="A227" s="76"/>
    </row>
    <row r="228" spans="1:1" s="40" customFormat="1" ht="15" customHeight="1" x14ac:dyDescent="0.2">
      <c r="A228" s="76"/>
    </row>
    <row r="229" spans="1:1" s="40" customFormat="1" ht="15" customHeight="1" x14ac:dyDescent="0.2">
      <c r="A229" s="76"/>
    </row>
    <row r="230" spans="1:1" s="40" customFormat="1" ht="15" customHeight="1" x14ac:dyDescent="0.2">
      <c r="A230" s="76"/>
    </row>
    <row r="231" spans="1:1" s="40" customFormat="1" ht="15" customHeight="1" x14ac:dyDescent="0.2">
      <c r="A231" s="76"/>
    </row>
    <row r="232" spans="1:1" s="40" customFormat="1" ht="15" customHeight="1" x14ac:dyDescent="0.2">
      <c r="A232" s="76"/>
    </row>
    <row r="233" spans="1:1" s="40" customFormat="1" ht="15" customHeight="1" x14ac:dyDescent="0.2">
      <c r="A233" s="76"/>
    </row>
    <row r="234" spans="1:1" s="40" customFormat="1" ht="15" customHeight="1" x14ac:dyDescent="0.2">
      <c r="A234" s="76"/>
    </row>
    <row r="235" spans="1:1" s="40" customFormat="1" ht="15" customHeight="1" x14ac:dyDescent="0.2">
      <c r="A235" s="76"/>
    </row>
    <row r="236" spans="1:1" s="40" customFormat="1" ht="15" customHeight="1" x14ac:dyDescent="0.2">
      <c r="A236" s="76"/>
    </row>
    <row r="237" spans="1:1" s="40" customFormat="1" ht="15" customHeight="1" x14ac:dyDescent="0.2">
      <c r="A237" s="76"/>
    </row>
    <row r="238" spans="1:1" s="40" customFormat="1" ht="15" customHeight="1" x14ac:dyDescent="0.2">
      <c r="A238" s="76"/>
    </row>
    <row r="239" spans="1:1" s="40" customFormat="1" ht="15" customHeight="1" x14ac:dyDescent="0.2">
      <c r="A239" s="76"/>
    </row>
    <row r="240" spans="1:1" s="40" customFormat="1" ht="15" customHeight="1" x14ac:dyDescent="0.2">
      <c r="A240" s="76"/>
    </row>
    <row r="241" spans="1:1" s="40" customFormat="1" ht="15" customHeight="1" x14ac:dyDescent="0.2">
      <c r="A241" s="76"/>
    </row>
    <row r="242" spans="1:1" s="40" customFormat="1" ht="15" customHeight="1" x14ac:dyDescent="0.2">
      <c r="A242" s="76"/>
    </row>
    <row r="243" spans="1:1" s="40" customFormat="1" ht="15" customHeight="1" x14ac:dyDescent="0.2">
      <c r="A243" s="76"/>
    </row>
    <row r="244" spans="1:1" s="40" customFormat="1" ht="15" customHeight="1" x14ac:dyDescent="0.2">
      <c r="A244" s="76"/>
    </row>
    <row r="245" spans="1:1" s="40" customFormat="1" ht="15" customHeight="1" x14ac:dyDescent="0.2">
      <c r="A245" s="76"/>
    </row>
    <row r="246" spans="1:1" s="40" customFormat="1" ht="15" customHeight="1" x14ac:dyDescent="0.2">
      <c r="A246" s="76"/>
    </row>
    <row r="247" spans="1:1" s="40" customFormat="1" ht="15" customHeight="1" x14ac:dyDescent="0.2">
      <c r="A247" s="76"/>
    </row>
    <row r="248" spans="1:1" s="40" customFormat="1" ht="15" customHeight="1" x14ac:dyDescent="0.2">
      <c r="A248" s="76"/>
    </row>
    <row r="249" spans="1:1" s="40" customFormat="1" ht="15" customHeight="1" x14ac:dyDescent="0.2">
      <c r="A249" s="76"/>
    </row>
    <row r="250" spans="1:1" s="40" customFormat="1" ht="15" customHeight="1" x14ac:dyDescent="0.2">
      <c r="A250" s="76"/>
    </row>
    <row r="251" spans="1:1" s="40" customFormat="1" ht="15" customHeight="1" x14ac:dyDescent="0.2">
      <c r="A251" s="76"/>
    </row>
    <row r="252" spans="1:1" s="40" customFormat="1" ht="15" customHeight="1" x14ac:dyDescent="0.2">
      <c r="A252" s="76"/>
    </row>
    <row r="253" spans="1:1" s="40" customFormat="1" ht="15" customHeight="1" x14ac:dyDescent="0.2">
      <c r="A253" s="76"/>
    </row>
    <row r="254" spans="1:1" s="40" customFormat="1" ht="15" customHeight="1" x14ac:dyDescent="0.2">
      <c r="A254" s="76"/>
    </row>
    <row r="255" spans="1:1" s="40" customFormat="1" ht="15" customHeight="1" x14ac:dyDescent="0.2">
      <c r="A255" s="76"/>
    </row>
    <row r="256" spans="1:1" s="40" customFormat="1" ht="15" customHeight="1" x14ac:dyDescent="0.2">
      <c r="A256" s="76"/>
    </row>
  </sheetData>
  <sheetProtection algorithmName="SHA-512" hashValue="ObvM9px7Ii/bJ1p5TGqL6vwT6TWF3/KxXMKqvIYnv4vQSNoF/Dm6tbj1ueKTEyhxygu7PXBWkjIIYoT5FA3V9g==" saltValue="XSO7w2V6OOodQllKgynTXA==" spinCount="100000" sheet="1" selectLockedCells="1"/>
  <dataConsolidate/>
  <mergeCells count="6">
    <mergeCell ref="B1:C1"/>
    <mergeCell ref="A54:C54"/>
    <mergeCell ref="B49:C49"/>
    <mergeCell ref="B29:C29"/>
    <mergeCell ref="B30:C30"/>
    <mergeCell ref="B28:C28"/>
  </mergeCells>
  <printOptions horizontalCentered="1" verticalCentered="1"/>
  <pageMargins left="0.25" right="0.25" top="0.75" bottom="0.75" header="0.3" footer="0.3"/>
  <pageSetup paperSize="9" scale="51"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ignoredErrors>
    <ignoredError sqref="B29:C29 C3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BY249"/>
  <sheetViews>
    <sheetView showGridLines="0" zoomScaleNormal="100" zoomScaleSheetLayoutView="100" workbookViewId="0">
      <pane ySplit="2" topLeftCell="A14" activePane="bottomLeft" state="frozen"/>
      <selection activeCell="K11" sqref="K11"/>
      <selection pane="bottomLeft" activeCell="K11" sqref="K11"/>
    </sheetView>
  </sheetViews>
  <sheetFormatPr defaultColWidth="9.140625" defaultRowHeight="12" x14ac:dyDescent="0.2"/>
  <cols>
    <col min="1" max="1" width="51" style="71" customWidth="1"/>
    <col min="2" max="3" width="69.85546875" style="71" customWidth="1"/>
    <col min="4" max="4" width="9.140625" style="56"/>
    <col min="5" max="77" width="9.140625" style="40"/>
    <col min="78" max="16384" width="9.140625" style="71"/>
  </cols>
  <sheetData>
    <row r="1" spans="1:77" s="132" customFormat="1" ht="29.25" customHeight="1" x14ac:dyDescent="0.2">
      <c r="A1" s="42" t="s">
        <v>2</v>
      </c>
      <c r="B1" s="196" t="s">
        <v>139</v>
      </c>
      <c r="C1" s="191"/>
      <c r="D1" s="92"/>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row>
    <row r="2" spans="1:77" ht="14.25" x14ac:dyDescent="0.2">
      <c r="A2" s="57" t="s">
        <v>3</v>
      </c>
      <c r="B2" s="58"/>
      <c r="C2" s="58"/>
    </row>
    <row r="3" spans="1:77" ht="13.5" x14ac:dyDescent="0.2">
      <c r="A3" s="115" t="s">
        <v>4</v>
      </c>
      <c r="B3" s="115"/>
      <c r="C3" s="115"/>
    </row>
    <row r="4" spans="1:77" ht="14.25" x14ac:dyDescent="0.2">
      <c r="A4" s="59" t="s">
        <v>5</v>
      </c>
      <c r="B4" s="60" t="s">
        <v>61</v>
      </c>
      <c r="C4" s="60" t="s">
        <v>62</v>
      </c>
    </row>
    <row r="5" spans="1:77" ht="14.25" x14ac:dyDescent="0.2">
      <c r="A5" s="59" t="s">
        <v>6</v>
      </c>
      <c r="B5" s="60" t="s">
        <v>108</v>
      </c>
      <c r="C5" s="60" t="s">
        <v>63</v>
      </c>
    </row>
    <row r="6" spans="1:77" ht="14.25" x14ac:dyDescent="0.2">
      <c r="A6" s="59" t="s">
        <v>7</v>
      </c>
      <c r="B6" s="60" t="s">
        <v>109</v>
      </c>
      <c r="C6" s="60" t="s">
        <v>64</v>
      </c>
    </row>
    <row r="7" spans="1:77" ht="14.25" x14ac:dyDescent="0.2">
      <c r="A7" s="59" t="s">
        <v>8</v>
      </c>
      <c r="B7" s="60" t="s">
        <v>65</v>
      </c>
      <c r="C7" s="60" t="s">
        <v>65</v>
      </c>
      <c r="J7" s="40" t="s">
        <v>0</v>
      </c>
    </row>
    <row r="8" spans="1:77" ht="14.25" x14ac:dyDescent="0.2">
      <c r="A8" s="59" t="s">
        <v>9</v>
      </c>
      <c r="B8" s="60" t="s">
        <v>45</v>
      </c>
      <c r="C8" s="60" t="s">
        <v>45</v>
      </c>
    </row>
    <row r="9" spans="1:77" ht="14.25" x14ac:dyDescent="0.2">
      <c r="A9" s="59" t="s">
        <v>10</v>
      </c>
      <c r="B9" s="61">
        <v>16500</v>
      </c>
      <c r="C9" s="61">
        <v>15500</v>
      </c>
    </row>
    <row r="10" spans="1:77" ht="14.25" x14ac:dyDescent="0.2">
      <c r="A10" s="58"/>
      <c r="B10" s="80"/>
      <c r="C10" s="80"/>
    </row>
    <row r="11" spans="1:77" ht="13.5" x14ac:dyDescent="0.2">
      <c r="A11" s="115" t="s">
        <v>11</v>
      </c>
      <c r="B11" s="116"/>
      <c r="C11" s="116"/>
    </row>
    <row r="12" spans="1:77" ht="14.25" x14ac:dyDescent="0.2">
      <c r="A12" s="59" t="s">
        <v>66</v>
      </c>
      <c r="B12" s="62">
        <v>128750</v>
      </c>
      <c r="C12" s="62">
        <v>118750</v>
      </c>
    </row>
    <row r="13" spans="1:77" ht="370.5" x14ac:dyDescent="0.2">
      <c r="A13" s="59" t="s">
        <v>133</v>
      </c>
      <c r="B13" s="153" t="s">
        <v>204</v>
      </c>
      <c r="C13" s="153" t="s">
        <v>196</v>
      </c>
    </row>
    <row r="14" spans="1:77" ht="399" x14ac:dyDescent="0.2">
      <c r="A14" s="59" t="s">
        <v>67</v>
      </c>
      <c r="B14" s="63" t="s">
        <v>106</v>
      </c>
      <c r="C14" s="63" t="s">
        <v>107</v>
      </c>
    </row>
    <row r="15" spans="1:77" ht="14.25" x14ac:dyDescent="0.2">
      <c r="A15" s="59" t="s">
        <v>68</v>
      </c>
      <c r="B15" s="64">
        <v>124662</v>
      </c>
      <c r="C15" s="64">
        <v>124662</v>
      </c>
    </row>
    <row r="16" spans="1:77" ht="14.25" x14ac:dyDescent="0.2">
      <c r="A16" s="59" t="s">
        <v>69</v>
      </c>
      <c r="B16" s="65">
        <f>B15+B12</f>
        <v>253412</v>
      </c>
      <c r="C16" s="65">
        <f>C15+C12</f>
        <v>243412</v>
      </c>
    </row>
    <row r="17" spans="1:3" ht="14.25" x14ac:dyDescent="0.2">
      <c r="A17" s="58"/>
      <c r="B17" s="58"/>
      <c r="C17" s="58"/>
    </row>
    <row r="18" spans="1:3" ht="13.5" x14ac:dyDescent="0.2">
      <c r="A18" s="115" t="s">
        <v>20</v>
      </c>
      <c r="B18" s="115"/>
      <c r="C18" s="115"/>
    </row>
    <row r="19" spans="1:3" ht="14.25" x14ac:dyDescent="0.2">
      <c r="A19" s="59" t="s">
        <v>21</v>
      </c>
      <c r="B19" s="61">
        <v>96</v>
      </c>
      <c r="C19" s="61">
        <v>96</v>
      </c>
    </row>
    <row r="20" spans="1:3" ht="14.25" x14ac:dyDescent="0.2">
      <c r="A20" s="59" t="s">
        <v>22</v>
      </c>
      <c r="B20" s="61">
        <v>25000</v>
      </c>
      <c r="C20" s="61">
        <v>25000</v>
      </c>
    </row>
    <row r="21" spans="1:3" ht="28.5" x14ac:dyDescent="0.2">
      <c r="A21" s="100" t="s">
        <v>156</v>
      </c>
      <c r="B21" s="187">
        <v>2.5000000000000001E-2</v>
      </c>
      <c r="C21" s="188"/>
    </row>
    <row r="22" spans="1:3" ht="28.5" x14ac:dyDescent="0.2">
      <c r="A22" s="100" t="s">
        <v>157</v>
      </c>
      <c r="B22" s="189">
        <f>'Prijsinvulf overige zaken'!$D$5</f>
        <v>0.1</v>
      </c>
      <c r="C22" s="190"/>
    </row>
    <row r="23" spans="1:3" ht="14.25" x14ac:dyDescent="0.2">
      <c r="A23" s="100" t="s">
        <v>158</v>
      </c>
      <c r="B23" s="189">
        <f>B22+B21</f>
        <v>0.125</v>
      </c>
      <c r="C23" s="190"/>
    </row>
    <row r="24" spans="1:3" ht="14.25" x14ac:dyDescent="0.2">
      <c r="A24" s="59" t="s">
        <v>70</v>
      </c>
      <c r="B24" s="62">
        <v>1</v>
      </c>
      <c r="C24" s="62">
        <v>1</v>
      </c>
    </row>
    <row r="25" spans="1:3" ht="14.25" x14ac:dyDescent="0.2">
      <c r="A25" s="59" t="s">
        <v>26</v>
      </c>
      <c r="B25" s="67">
        <v>0</v>
      </c>
      <c r="C25" s="67">
        <v>0</v>
      </c>
    </row>
    <row r="26" spans="1:3" ht="14.25" x14ac:dyDescent="0.2">
      <c r="A26" s="59" t="s">
        <v>27</v>
      </c>
      <c r="B26" s="67">
        <v>0</v>
      </c>
      <c r="C26" s="67">
        <v>0</v>
      </c>
    </row>
    <row r="27" spans="1:3" ht="14.25" x14ac:dyDescent="0.2">
      <c r="A27" s="58"/>
      <c r="B27" s="68"/>
      <c r="C27" s="68"/>
    </row>
    <row r="28" spans="1:3" ht="14.25" x14ac:dyDescent="0.2">
      <c r="A28" s="115" t="s">
        <v>29</v>
      </c>
      <c r="B28" s="117"/>
      <c r="C28" s="117"/>
    </row>
    <row r="29" spans="1:3" ht="14.25" x14ac:dyDescent="0.2">
      <c r="A29" s="59" t="s">
        <v>30</v>
      </c>
      <c r="B29" s="67">
        <v>0</v>
      </c>
      <c r="C29" s="67">
        <v>0</v>
      </c>
    </row>
    <row r="30" spans="1:3" ht="14.25" x14ac:dyDescent="0.2">
      <c r="A30" s="59" t="s">
        <v>189</v>
      </c>
      <c r="B30" s="69">
        <v>0</v>
      </c>
      <c r="C30" s="69">
        <v>0</v>
      </c>
    </row>
    <row r="31" spans="1:3" ht="28.5" x14ac:dyDescent="0.2">
      <c r="A31" s="70" t="s">
        <v>71</v>
      </c>
      <c r="B31" s="67">
        <v>0</v>
      </c>
      <c r="C31" s="67">
        <v>0</v>
      </c>
    </row>
    <row r="32" spans="1:3" ht="14.25" x14ac:dyDescent="0.2">
      <c r="A32" s="59" t="s">
        <v>72</v>
      </c>
      <c r="B32" s="67">
        <v>0</v>
      </c>
      <c r="C32" s="67">
        <v>0</v>
      </c>
    </row>
    <row r="33" spans="1:77" ht="14.25" x14ac:dyDescent="0.2">
      <c r="A33" s="59" t="s">
        <v>33</v>
      </c>
      <c r="B33" s="67">
        <v>0</v>
      </c>
      <c r="C33" s="67">
        <v>0</v>
      </c>
    </row>
    <row r="34" spans="1:77" ht="14.25" x14ac:dyDescent="0.2">
      <c r="A34" s="59" t="s">
        <v>34</v>
      </c>
      <c r="B34" s="67">
        <v>0</v>
      </c>
      <c r="C34" s="67">
        <v>0</v>
      </c>
    </row>
    <row r="35" spans="1:77" ht="14.25" x14ac:dyDescent="0.2">
      <c r="A35" s="59" t="s">
        <v>35</v>
      </c>
      <c r="B35" s="64" t="s">
        <v>73</v>
      </c>
      <c r="C35" s="64" t="s">
        <v>73</v>
      </c>
    </row>
    <row r="36" spans="1:77" ht="14.25" x14ac:dyDescent="0.2">
      <c r="A36" s="59" t="s">
        <v>74</v>
      </c>
      <c r="B36" s="62">
        <f>764/12</f>
        <v>63.666666666666664</v>
      </c>
      <c r="C36" s="62">
        <f>764/12</f>
        <v>63.666666666666664</v>
      </c>
    </row>
    <row r="37" spans="1:77" ht="14.25" x14ac:dyDescent="0.2">
      <c r="A37" s="59" t="s">
        <v>36</v>
      </c>
      <c r="B37" s="67">
        <v>0</v>
      </c>
      <c r="C37" s="67">
        <v>0</v>
      </c>
    </row>
    <row r="38" spans="1:77" ht="14.25" x14ac:dyDescent="0.2">
      <c r="A38" s="59" t="s">
        <v>75</v>
      </c>
      <c r="B38" s="67">
        <v>0</v>
      </c>
      <c r="C38" s="67">
        <v>0</v>
      </c>
    </row>
    <row r="39" spans="1:77" ht="39.75" customHeight="1" x14ac:dyDescent="0.2">
      <c r="A39" s="156" t="s">
        <v>76</v>
      </c>
      <c r="B39" s="203" t="s">
        <v>138</v>
      </c>
      <c r="C39" s="204"/>
    </row>
    <row r="40" spans="1:77" ht="13.5" x14ac:dyDescent="0.2">
      <c r="A40" s="118" t="s">
        <v>42</v>
      </c>
      <c r="B40" s="107">
        <f>SUM(B29:B38)</f>
        <v>63.666666666666664</v>
      </c>
      <c r="C40" s="107">
        <f>SUM(C29:C38)</f>
        <v>63.666666666666664</v>
      </c>
    </row>
    <row r="41" spans="1:77" s="48" customFormat="1" ht="14.25" x14ac:dyDescent="0.3">
      <c r="A41" s="47"/>
      <c r="B41" s="49"/>
      <c r="C41" s="49"/>
      <c r="D41" s="155"/>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row>
    <row r="42" spans="1:77" ht="13.5" x14ac:dyDescent="0.2">
      <c r="A42" s="200" t="s">
        <v>77</v>
      </c>
      <c r="B42" s="201"/>
      <c r="C42" s="202"/>
    </row>
    <row r="43" spans="1:77" ht="96" x14ac:dyDescent="0.2">
      <c r="A43" s="197" t="s">
        <v>190</v>
      </c>
      <c r="B43" s="198"/>
      <c r="C43" s="199"/>
      <c r="D43" s="56" t="s">
        <v>78</v>
      </c>
    </row>
    <row r="44" spans="1:77" ht="14.25" x14ac:dyDescent="0.2">
      <c r="A44" s="72"/>
      <c r="B44" s="72"/>
      <c r="C44" s="72"/>
    </row>
    <row r="45" spans="1:77" ht="13.5" x14ac:dyDescent="0.2">
      <c r="A45" s="119" t="s">
        <v>79</v>
      </c>
      <c r="B45" s="120">
        <f>B33+B34+B37+B38+B30</f>
        <v>0</v>
      </c>
      <c r="C45" s="120">
        <f>C33+C34+C37+C38+C30</f>
        <v>0</v>
      </c>
    </row>
    <row r="46" spans="1:77" ht="14.25" x14ac:dyDescent="0.2">
      <c r="A46" s="58"/>
      <c r="B46" s="73"/>
      <c r="C46" s="73"/>
    </row>
    <row r="47" spans="1:77" ht="95.25" customHeight="1" x14ac:dyDescent="0.2">
      <c r="A47" s="184" t="s">
        <v>163</v>
      </c>
      <c r="B47" s="184"/>
      <c r="C47" s="184"/>
    </row>
    <row r="48" spans="1:77" s="40" customFormat="1" ht="14.25" x14ac:dyDescent="0.2">
      <c r="A48" s="74"/>
      <c r="D48" s="56"/>
    </row>
    <row r="49" spans="1:4" s="40" customFormat="1" ht="14.25" x14ac:dyDescent="0.2">
      <c r="A49" s="74"/>
      <c r="D49" s="56"/>
    </row>
    <row r="50" spans="1:4" s="40" customFormat="1" ht="14.25" x14ac:dyDescent="0.2">
      <c r="A50" s="74"/>
      <c r="D50" s="56"/>
    </row>
    <row r="51" spans="1:4" s="40" customFormat="1" ht="14.25" x14ac:dyDescent="0.2">
      <c r="A51" s="74"/>
      <c r="D51" s="56"/>
    </row>
    <row r="52" spans="1:4" s="40" customFormat="1" ht="14.25" x14ac:dyDescent="0.2">
      <c r="A52" s="74"/>
      <c r="D52" s="56"/>
    </row>
    <row r="53" spans="1:4" s="40" customFormat="1" ht="14.25" x14ac:dyDescent="0.2">
      <c r="A53" s="74"/>
      <c r="D53" s="56"/>
    </row>
    <row r="54" spans="1:4" s="40" customFormat="1" x14ac:dyDescent="0.2">
      <c r="D54" s="56"/>
    </row>
    <row r="55" spans="1:4" s="40" customFormat="1" ht="14.25" x14ac:dyDescent="0.2">
      <c r="A55" s="75"/>
      <c r="D55" s="56"/>
    </row>
    <row r="56" spans="1:4" s="40" customFormat="1" ht="14.25" x14ac:dyDescent="0.2">
      <c r="A56" s="75"/>
      <c r="D56" s="56"/>
    </row>
    <row r="57" spans="1:4" s="40" customFormat="1" ht="14.25" x14ac:dyDescent="0.2">
      <c r="A57" s="75"/>
      <c r="D57" s="56"/>
    </row>
    <row r="58" spans="1:4" s="40" customFormat="1" ht="14.25" x14ac:dyDescent="0.2">
      <c r="A58" s="75"/>
      <c r="D58" s="56"/>
    </row>
    <row r="59" spans="1:4" s="40" customFormat="1" ht="14.25" x14ac:dyDescent="0.2">
      <c r="A59" s="75"/>
      <c r="D59" s="56"/>
    </row>
    <row r="60" spans="1:4" s="40" customFormat="1" ht="14.25" x14ac:dyDescent="0.2">
      <c r="A60" s="75"/>
      <c r="D60" s="56"/>
    </row>
    <row r="61" spans="1:4" s="40" customFormat="1" ht="14.25" x14ac:dyDescent="0.2">
      <c r="A61" s="75"/>
      <c r="D61" s="56"/>
    </row>
    <row r="62" spans="1:4" s="40" customFormat="1" ht="14.25" x14ac:dyDescent="0.2">
      <c r="A62" s="75"/>
      <c r="D62" s="56"/>
    </row>
    <row r="63" spans="1:4" s="40" customFormat="1" ht="14.25" x14ac:dyDescent="0.2">
      <c r="A63" s="75"/>
      <c r="D63" s="56"/>
    </row>
    <row r="64" spans="1:4" s="40" customFormat="1" ht="14.25" x14ac:dyDescent="0.2">
      <c r="A64" s="75"/>
      <c r="D64" s="56"/>
    </row>
    <row r="65" spans="1:4" s="40" customFormat="1" ht="14.25" x14ac:dyDescent="0.2">
      <c r="A65" s="75"/>
      <c r="D65" s="56"/>
    </row>
    <row r="66" spans="1:4" s="40" customFormat="1" ht="14.25" x14ac:dyDescent="0.2">
      <c r="A66" s="75"/>
      <c r="D66" s="56"/>
    </row>
    <row r="67" spans="1:4" s="40" customFormat="1" ht="14.25" x14ac:dyDescent="0.2">
      <c r="A67" s="75"/>
      <c r="D67" s="56"/>
    </row>
    <row r="68" spans="1:4" s="40" customFormat="1" ht="14.25" x14ac:dyDescent="0.2">
      <c r="A68" s="75"/>
      <c r="D68" s="56"/>
    </row>
    <row r="69" spans="1:4" s="40" customFormat="1" ht="14.25" x14ac:dyDescent="0.2">
      <c r="A69" s="75"/>
      <c r="D69" s="56"/>
    </row>
    <row r="70" spans="1:4" s="40" customFormat="1" ht="14.25" x14ac:dyDescent="0.2">
      <c r="A70" s="75"/>
      <c r="D70" s="56"/>
    </row>
    <row r="71" spans="1:4" s="40" customFormat="1" ht="14.25" x14ac:dyDescent="0.2">
      <c r="A71" s="75"/>
      <c r="D71" s="56"/>
    </row>
    <row r="72" spans="1:4" s="40" customFormat="1" ht="14.25" x14ac:dyDescent="0.2">
      <c r="A72" s="75"/>
      <c r="D72" s="56"/>
    </row>
    <row r="73" spans="1:4" s="40" customFormat="1" ht="14.25" x14ac:dyDescent="0.2">
      <c r="A73" s="75"/>
      <c r="D73" s="56"/>
    </row>
    <row r="74" spans="1:4" s="40" customFormat="1" ht="14.25" x14ac:dyDescent="0.2">
      <c r="A74" s="75"/>
      <c r="D74" s="56"/>
    </row>
    <row r="75" spans="1:4" s="40" customFormat="1" x14ac:dyDescent="0.2">
      <c r="A75" s="76"/>
      <c r="D75" s="56"/>
    </row>
    <row r="76" spans="1:4" s="40" customFormat="1" x14ac:dyDescent="0.2">
      <c r="A76" s="76"/>
      <c r="D76" s="56"/>
    </row>
    <row r="77" spans="1:4" s="40" customFormat="1" x14ac:dyDescent="0.2">
      <c r="A77" s="76"/>
      <c r="D77" s="56"/>
    </row>
    <row r="78" spans="1:4" s="40" customFormat="1" x14ac:dyDescent="0.2">
      <c r="A78" s="76"/>
      <c r="D78" s="56"/>
    </row>
    <row r="79" spans="1:4" s="40" customFormat="1" x14ac:dyDescent="0.2">
      <c r="A79" s="76"/>
      <c r="D79" s="56"/>
    </row>
    <row r="80" spans="1:4" s="40" customFormat="1" x14ac:dyDescent="0.2">
      <c r="A80" s="76"/>
      <c r="D80" s="56"/>
    </row>
    <row r="81" spans="1:4" s="40" customFormat="1" x14ac:dyDescent="0.2">
      <c r="A81" s="76"/>
      <c r="D81" s="56"/>
    </row>
    <row r="82" spans="1:4" s="40" customFormat="1" x14ac:dyDescent="0.2">
      <c r="A82" s="76"/>
      <c r="D82" s="56"/>
    </row>
    <row r="83" spans="1:4" s="40" customFormat="1" x14ac:dyDescent="0.2">
      <c r="A83" s="76"/>
      <c r="D83" s="56"/>
    </row>
    <row r="84" spans="1:4" s="40" customFormat="1" x14ac:dyDescent="0.2">
      <c r="A84" s="76"/>
      <c r="D84" s="56"/>
    </row>
    <row r="85" spans="1:4" s="40" customFormat="1" x14ac:dyDescent="0.2">
      <c r="A85" s="76"/>
      <c r="D85" s="56"/>
    </row>
    <row r="86" spans="1:4" s="40" customFormat="1" x14ac:dyDescent="0.2">
      <c r="A86" s="76"/>
      <c r="D86" s="56"/>
    </row>
    <row r="87" spans="1:4" s="40" customFormat="1" x14ac:dyDescent="0.2">
      <c r="A87" s="76"/>
      <c r="D87" s="56"/>
    </row>
    <row r="88" spans="1:4" s="40" customFormat="1" x14ac:dyDescent="0.2">
      <c r="A88" s="76"/>
      <c r="D88" s="56"/>
    </row>
    <row r="89" spans="1:4" s="40" customFormat="1" x14ac:dyDescent="0.2">
      <c r="A89" s="76"/>
      <c r="D89" s="56"/>
    </row>
    <row r="90" spans="1:4" s="40" customFormat="1" x14ac:dyDescent="0.2">
      <c r="A90" s="76"/>
      <c r="D90" s="56"/>
    </row>
    <row r="91" spans="1:4" s="40" customFormat="1" x14ac:dyDescent="0.2">
      <c r="A91" s="76"/>
      <c r="D91" s="56"/>
    </row>
    <row r="92" spans="1:4" s="40" customFormat="1" x14ac:dyDescent="0.2">
      <c r="A92" s="76"/>
      <c r="D92" s="56"/>
    </row>
    <row r="93" spans="1:4" s="40" customFormat="1" x14ac:dyDescent="0.2">
      <c r="A93" s="76"/>
      <c r="D93" s="56"/>
    </row>
    <row r="94" spans="1:4" s="40" customFormat="1" x14ac:dyDescent="0.2">
      <c r="A94" s="76"/>
      <c r="D94" s="56"/>
    </row>
    <row r="95" spans="1:4" s="40" customFormat="1" x14ac:dyDescent="0.2">
      <c r="A95" s="76"/>
      <c r="D95" s="56"/>
    </row>
    <row r="96" spans="1:4" s="40" customFormat="1" x14ac:dyDescent="0.2">
      <c r="A96" s="76"/>
      <c r="D96" s="56"/>
    </row>
    <row r="97" spans="1:4" s="40" customFormat="1" x14ac:dyDescent="0.2">
      <c r="A97" s="76"/>
      <c r="D97" s="56"/>
    </row>
    <row r="98" spans="1:4" s="40" customFormat="1" x14ac:dyDescent="0.2">
      <c r="A98" s="76"/>
      <c r="D98" s="56"/>
    </row>
    <row r="99" spans="1:4" s="40" customFormat="1" x14ac:dyDescent="0.2">
      <c r="A99" s="76"/>
      <c r="D99" s="56"/>
    </row>
    <row r="100" spans="1:4" s="40" customFormat="1" x14ac:dyDescent="0.2">
      <c r="A100" s="76"/>
      <c r="D100" s="56"/>
    </row>
    <row r="101" spans="1:4" s="40" customFormat="1" x14ac:dyDescent="0.2">
      <c r="A101" s="76"/>
      <c r="D101" s="56"/>
    </row>
    <row r="102" spans="1:4" s="40" customFormat="1" x14ac:dyDescent="0.2">
      <c r="A102" s="76"/>
      <c r="D102" s="56"/>
    </row>
    <row r="103" spans="1:4" s="40" customFormat="1" x14ac:dyDescent="0.2">
      <c r="A103" s="76"/>
      <c r="D103" s="56"/>
    </row>
    <row r="104" spans="1:4" s="40" customFormat="1" x14ac:dyDescent="0.2">
      <c r="A104" s="76"/>
      <c r="D104" s="56"/>
    </row>
    <row r="105" spans="1:4" s="40" customFormat="1" x14ac:dyDescent="0.2">
      <c r="A105" s="76"/>
      <c r="D105" s="56"/>
    </row>
    <row r="106" spans="1:4" s="40" customFormat="1" x14ac:dyDescent="0.2">
      <c r="A106" s="76"/>
      <c r="D106" s="56"/>
    </row>
    <row r="107" spans="1:4" s="40" customFormat="1" x14ac:dyDescent="0.2">
      <c r="A107" s="76"/>
      <c r="D107" s="56"/>
    </row>
    <row r="108" spans="1:4" s="40" customFormat="1" x14ac:dyDescent="0.2">
      <c r="A108" s="76"/>
      <c r="D108" s="56"/>
    </row>
    <row r="109" spans="1:4" s="40" customFormat="1" x14ac:dyDescent="0.2">
      <c r="A109" s="76"/>
      <c r="D109" s="56"/>
    </row>
    <row r="110" spans="1:4" s="40" customFormat="1" x14ac:dyDescent="0.2">
      <c r="A110" s="76"/>
      <c r="D110" s="56"/>
    </row>
    <row r="111" spans="1:4" s="40" customFormat="1" x14ac:dyDescent="0.2">
      <c r="A111" s="76"/>
      <c r="D111" s="56"/>
    </row>
    <row r="112" spans="1:4" s="40" customFormat="1" x14ac:dyDescent="0.2">
      <c r="A112" s="76"/>
      <c r="D112" s="56"/>
    </row>
    <row r="113" spans="1:4" s="40" customFormat="1" x14ac:dyDescent="0.2">
      <c r="A113" s="76"/>
      <c r="D113" s="56"/>
    </row>
    <row r="114" spans="1:4" s="40" customFormat="1" x14ac:dyDescent="0.2">
      <c r="A114" s="76"/>
      <c r="D114" s="56"/>
    </row>
    <row r="115" spans="1:4" s="40" customFormat="1" x14ac:dyDescent="0.2">
      <c r="A115" s="76"/>
      <c r="D115" s="56"/>
    </row>
    <row r="116" spans="1:4" s="40" customFormat="1" x14ac:dyDescent="0.2">
      <c r="A116" s="76"/>
      <c r="D116" s="56"/>
    </row>
    <row r="117" spans="1:4" s="40" customFormat="1" x14ac:dyDescent="0.2">
      <c r="A117" s="76"/>
      <c r="D117" s="56"/>
    </row>
    <row r="118" spans="1:4" s="40" customFormat="1" x14ac:dyDescent="0.2">
      <c r="A118" s="76"/>
      <c r="D118" s="56"/>
    </row>
    <row r="119" spans="1:4" s="40" customFormat="1" x14ac:dyDescent="0.2">
      <c r="A119" s="76"/>
      <c r="D119" s="56"/>
    </row>
    <row r="120" spans="1:4" s="40" customFormat="1" x14ac:dyDescent="0.2">
      <c r="A120" s="76"/>
      <c r="D120" s="56"/>
    </row>
    <row r="121" spans="1:4" s="40" customFormat="1" x14ac:dyDescent="0.2">
      <c r="A121" s="76"/>
      <c r="D121" s="56"/>
    </row>
    <row r="122" spans="1:4" s="40" customFormat="1" x14ac:dyDescent="0.2">
      <c r="A122" s="76"/>
      <c r="D122" s="56"/>
    </row>
    <row r="123" spans="1:4" s="40" customFormat="1" x14ac:dyDescent="0.2">
      <c r="A123" s="76"/>
      <c r="D123" s="56"/>
    </row>
    <row r="124" spans="1:4" s="40" customFormat="1" x14ac:dyDescent="0.2">
      <c r="A124" s="76"/>
      <c r="D124" s="56"/>
    </row>
    <row r="125" spans="1:4" s="40" customFormat="1" x14ac:dyDescent="0.2">
      <c r="A125" s="76"/>
      <c r="D125" s="56"/>
    </row>
    <row r="126" spans="1:4" s="40" customFormat="1" x14ac:dyDescent="0.2">
      <c r="A126" s="76"/>
      <c r="D126" s="56"/>
    </row>
    <row r="127" spans="1:4" s="40" customFormat="1" x14ac:dyDescent="0.2">
      <c r="A127" s="76"/>
      <c r="D127" s="56"/>
    </row>
    <row r="128" spans="1:4" s="40" customFormat="1" x14ac:dyDescent="0.2">
      <c r="A128" s="76"/>
      <c r="D128" s="56"/>
    </row>
    <row r="129" spans="1:4" s="40" customFormat="1" x14ac:dyDescent="0.2">
      <c r="A129" s="76"/>
      <c r="D129" s="56"/>
    </row>
    <row r="130" spans="1:4" s="40" customFormat="1" x14ac:dyDescent="0.2">
      <c r="A130" s="76"/>
      <c r="D130" s="56"/>
    </row>
    <row r="131" spans="1:4" s="40" customFormat="1" x14ac:dyDescent="0.2">
      <c r="A131" s="76"/>
      <c r="D131" s="56"/>
    </row>
    <row r="132" spans="1:4" s="40" customFormat="1" x14ac:dyDescent="0.2">
      <c r="A132" s="76"/>
      <c r="D132" s="56"/>
    </row>
    <row r="133" spans="1:4" s="40" customFormat="1" x14ac:dyDescent="0.2">
      <c r="A133" s="76"/>
      <c r="D133" s="56"/>
    </row>
    <row r="134" spans="1:4" s="40" customFormat="1" x14ac:dyDescent="0.2">
      <c r="A134" s="76"/>
      <c r="D134" s="56"/>
    </row>
    <row r="135" spans="1:4" s="40" customFormat="1" x14ac:dyDescent="0.2">
      <c r="A135" s="76"/>
      <c r="D135" s="56"/>
    </row>
    <row r="136" spans="1:4" s="40" customFormat="1" x14ac:dyDescent="0.2">
      <c r="A136" s="76"/>
      <c r="D136" s="56"/>
    </row>
    <row r="137" spans="1:4" s="40" customFormat="1" x14ac:dyDescent="0.2">
      <c r="A137" s="76"/>
      <c r="D137" s="56"/>
    </row>
    <row r="138" spans="1:4" s="40" customFormat="1" x14ac:dyDescent="0.2">
      <c r="A138" s="76"/>
      <c r="D138" s="56"/>
    </row>
    <row r="139" spans="1:4" s="40" customFormat="1" x14ac:dyDescent="0.2">
      <c r="A139" s="76"/>
      <c r="D139" s="56"/>
    </row>
    <row r="140" spans="1:4" s="40" customFormat="1" x14ac:dyDescent="0.2">
      <c r="A140" s="76"/>
      <c r="D140" s="56"/>
    </row>
    <row r="141" spans="1:4" s="40" customFormat="1" x14ac:dyDescent="0.2">
      <c r="A141" s="76"/>
      <c r="D141" s="56"/>
    </row>
    <row r="142" spans="1:4" s="40" customFormat="1" x14ac:dyDescent="0.2">
      <c r="A142" s="76"/>
      <c r="D142" s="56"/>
    </row>
    <row r="143" spans="1:4" s="40" customFormat="1" x14ac:dyDescent="0.2">
      <c r="A143" s="76"/>
      <c r="D143" s="56"/>
    </row>
    <row r="144" spans="1:4" s="40" customFormat="1" x14ac:dyDescent="0.2">
      <c r="A144" s="76"/>
      <c r="D144" s="56"/>
    </row>
    <row r="145" spans="1:4" s="40" customFormat="1" x14ac:dyDescent="0.2">
      <c r="A145" s="76"/>
      <c r="D145" s="56"/>
    </row>
    <row r="146" spans="1:4" s="40" customFormat="1" x14ac:dyDescent="0.2">
      <c r="A146" s="76"/>
      <c r="D146" s="56"/>
    </row>
    <row r="147" spans="1:4" s="40" customFormat="1" x14ac:dyDescent="0.2">
      <c r="A147" s="76"/>
      <c r="D147" s="56"/>
    </row>
    <row r="148" spans="1:4" s="40" customFormat="1" x14ac:dyDescent="0.2">
      <c r="A148" s="76"/>
      <c r="D148" s="56"/>
    </row>
    <row r="149" spans="1:4" s="40" customFormat="1" x14ac:dyDescent="0.2">
      <c r="A149" s="76"/>
      <c r="D149" s="56"/>
    </row>
    <row r="150" spans="1:4" s="40" customFormat="1" x14ac:dyDescent="0.2">
      <c r="A150" s="76"/>
      <c r="D150" s="56"/>
    </row>
    <row r="151" spans="1:4" s="40" customFormat="1" x14ac:dyDescent="0.2">
      <c r="A151" s="76"/>
      <c r="D151" s="56"/>
    </row>
    <row r="152" spans="1:4" s="40" customFormat="1" x14ac:dyDescent="0.2">
      <c r="A152" s="76"/>
      <c r="D152" s="56"/>
    </row>
    <row r="153" spans="1:4" s="40" customFormat="1" x14ac:dyDescent="0.2">
      <c r="A153" s="76"/>
      <c r="D153" s="56"/>
    </row>
    <row r="154" spans="1:4" s="40" customFormat="1" x14ac:dyDescent="0.2">
      <c r="A154" s="76"/>
      <c r="D154" s="56"/>
    </row>
    <row r="155" spans="1:4" s="40" customFormat="1" x14ac:dyDescent="0.2">
      <c r="A155" s="76"/>
      <c r="D155" s="56"/>
    </row>
    <row r="156" spans="1:4" s="40" customFormat="1" x14ac:dyDescent="0.2">
      <c r="A156" s="76"/>
      <c r="D156" s="56"/>
    </row>
    <row r="157" spans="1:4" s="40" customFormat="1" x14ac:dyDescent="0.2">
      <c r="A157" s="76"/>
      <c r="D157" s="56"/>
    </row>
    <row r="158" spans="1:4" s="40" customFormat="1" x14ac:dyDescent="0.2">
      <c r="A158" s="76"/>
      <c r="D158" s="56"/>
    </row>
    <row r="159" spans="1:4" s="40" customFormat="1" x14ac:dyDescent="0.2">
      <c r="A159" s="76"/>
      <c r="D159" s="56"/>
    </row>
    <row r="160" spans="1:4" s="40" customFormat="1" x14ac:dyDescent="0.2">
      <c r="A160" s="76"/>
      <c r="D160" s="56"/>
    </row>
    <row r="161" spans="1:4" s="40" customFormat="1" x14ac:dyDescent="0.2">
      <c r="A161" s="76"/>
      <c r="D161" s="56"/>
    </row>
    <row r="162" spans="1:4" s="40" customFormat="1" x14ac:dyDescent="0.2">
      <c r="A162" s="76"/>
      <c r="D162" s="56"/>
    </row>
    <row r="163" spans="1:4" s="40" customFormat="1" x14ac:dyDescent="0.2">
      <c r="A163" s="76"/>
      <c r="D163" s="56"/>
    </row>
    <row r="164" spans="1:4" s="40" customFormat="1" x14ac:dyDescent="0.2">
      <c r="A164" s="76"/>
      <c r="D164" s="56"/>
    </row>
    <row r="165" spans="1:4" s="40" customFormat="1" x14ac:dyDescent="0.2">
      <c r="A165" s="76"/>
      <c r="D165" s="56"/>
    </row>
    <row r="166" spans="1:4" s="40" customFormat="1" x14ac:dyDescent="0.2">
      <c r="A166" s="76"/>
      <c r="D166" s="56"/>
    </row>
    <row r="167" spans="1:4" s="40" customFormat="1" x14ac:dyDescent="0.2">
      <c r="A167" s="76"/>
      <c r="D167" s="56"/>
    </row>
    <row r="168" spans="1:4" s="40" customFormat="1" x14ac:dyDescent="0.2">
      <c r="A168" s="76"/>
      <c r="D168" s="56"/>
    </row>
    <row r="169" spans="1:4" s="40" customFormat="1" x14ac:dyDescent="0.2">
      <c r="A169" s="76"/>
      <c r="D169" s="56"/>
    </row>
    <row r="170" spans="1:4" s="40" customFormat="1" x14ac:dyDescent="0.2">
      <c r="A170" s="76"/>
      <c r="D170" s="56"/>
    </row>
    <row r="171" spans="1:4" s="40" customFormat="1" x14ac:dyDescent="0.2">
      <c r="A171" s="76"/>
      <c r="D171" s="56"/>
    </row>
    <row r="172" spans="1:4" s="40" customFormat="1" x14ac:dyDescent="0.2">
      <c r="A172" s="76"/>
      <c r="D172" s="56"/>
    </row>
    <row r="173" spans="1:4" s="40" customFormat="1" x14ac:dyDescent="0.2">
      <c r="A173" s="76"/>
      <c r="D173" s="56"/>
    </row>
    <row r="174" spans="1:4" s="40" customFormat="1" x14ac:dyDescent="0.2">
      <c r="A174" s="76"/>
      <c r="D174" s="56"/>
    </row>
    <row r="175" spans="1:4" s="40" customFormat="1" x14ac:dyDescent="0.2">
      <c r="A175" s="76"/>
      <c r="D175" s="56"/>
    </row>
    <row r="176" spans="1:4" s="40" customFormat="1" x14ac:dyDescent="0.2">
      <c r="A176" s="76"/>
      <c r="D176" s="56"/>
    </row>
    <row r="177" spans="1:4" s="40" customFormat="1" x14ac:dyDescent="0.2">
      <c r="A177" s="76"/>
      <c r="D177" s="56"/>
    </row>
    <row r="178" spans="1:4" s="40" customFormat="1" x14ac:dyDescent="0.2">
      <c r="A178" s="76"/>
      <c r="D178" s="56"/>
    </row>
    <row r="179" spans="1:4" s="40" customFormat="1" x14ac:dyDescent="0.2">
      <c r="A179" s="76"/>
      <c r="D179" s="56"/>
    </row>
    <row r="180" spans="1:4" s="40" customFormat="1" x14ac:dyDescent="0.2">
      <c r="A180" s="76"/>
      <c r="D180" s="56"/>
    </row>
    <row r="181" spans="1:4" s="40" customFormat="1" x14ac:dyDescent="0.2">
      <c r="A181" s="76"/>
      <c r="D181" s="56"/>
    </row>
    <row r="182" spans="1:4" s="40" customFormat="1" x14ac:dyDescent="0.2">
      <c r="A182" s="76"/>
      <c r="D182" s="56"/>
    </row>
    <row r="183" spans="1:4" s="40" customFormat="1" x14ac:dyDescent="0.2">
      <c r="A183" s="76"/>
      <c r="D183" s="56"/>
    </row>
    <row r="184" spans="1:4" s="40" customFormat="1" x14ac:dyDescent="0.2">
      <c r="A184" s="76"/>
      <c r="D184" s="56"/>
    </row>
    <row r="185" spans="1:4" s="40" customFormat="1" x14ac:dyDescent="0.2">
      <c r="A185" s="76"/>
      <c r="D185" s="56"/>
    </row>
    <row r="186" spans="1:4" s="40" customFormat="1" x14ac:dyDescent="0.2">
      <c r="A186" s="76"/>
      <c r="D186" s="56"/>
    </row>
    <row r="187" spans="1:4" s="40" customFormat="1" x14ac:dyDescent="0.2">
      <c r="A187" s="76"/>
      <c r="D187" s="56"/>
    </row>
    <row r="188" spans="1:4" s="40" customFormat="1" x14ac:dyDescent="0.2">
      <c r="A188" s="76"/>
      <c r="D188" s="56"/>
    </row>
    <row r="189" spans="1:4" s="40" customFormat="1" x14ac:dyDescent="0.2">
      <c r="A189" s="76"/>
      <c r="D189" s="56"/>
    </row>
    <row r="190" spans="1:4" s="40" customFormat="1" x14ac:dyDescent="0.2">
      <c r="A190" s="76"/>
      <c r="D190" s="56"/>
    </row>
    <row r="191" spans="1:4" s="40" customFormat="1" x14ac:dyDescent="0.2">
      <c r="A191" s="76"/>
      <c r="D191" s="56"/>
    </row>
    <row r="192" spans="1:4" s="40" customFormat="1" x14ac:dyDescent="0.2">
      <c r="A192" s="76"/>
      <c r="D192" s="56"/>
    </row>
    <row r="193" spans="1:4" s="40" customFormat="1" x14ac:dyDescent="0.2">
      <c r="A193" s="76"/>
      <c r="D193" s="56"/>
    </row>
    <row r="194" spans="1:4" s="40" customFormat="1" x14ac:dyDescent="0.2">
      <c r="A194" s="76"/>
      <c r="D194" s="56"/>
    </row>
    <row r="195" spans="1:4" s="40" customFormat="1" x14ac:dyDescent="0.2">
      <c r="A195" s="76"/>
      <c r="D195" s="56"/>
    </row>
    <row r="196" spans="1:4" s="40" customFormat="1" x14ac:dyDescent="0.2">
      <c r="A196" s="76"/>
      <c r="D196" s="56"/>
    </row>
    <row r="197" spans="1:4" s="40" customFormat="1" x14ac:dyDescent="0.2">
      <c r="A197" s="76"/>
      <c r="D197" s="56"/>
    </row>
    <row r="198" spans="1:4" s="40" customFormat="1" x14ac:dyDescent="0.2">
      <c r="A198" s="76"/>
      <c r="D198" s="56"/>
    </row>
    <row r="199" spans="1:4" s="40" customFormat="1" x14ac:dyDescent="0.2">
      <c r="A199" s="76"/>
      <c r="D199" s="56"/>
    </row>
    <row r="200" spans="1:4" s="40" customFormat="1" x14ac:dyDescent="0.2">
      <c r="A200" s="76"/>
      <c r="D200" s="56"/>
    </row>
    <row r="201" spans="1:4" s="40" customFormat="1" x14ac:dyDescent="0.2">
      <c r="A201" s="76"/>
      <c r="D201" s="56"/>
    </row>
    <row r="202" spans="1:4" s="40" customFormat="1" x14ac:dyDescent="0.2">
      <c r="A202" s="76"/>
      <c r="D202" s="56"/>
    </row>
    <row r="203" spans="1:4" s="40" customFormat="1" x14ac:dyDescent="0.2">
      <c r="A203" s="76"/>
      <c r="D203" s="56"/>
    </row>
    <row r="204" spans="1:4" s="40" customFormat="1" x14ac:dyDescent="0.2">
      <c r="A204" s="76"/>
      <c r="D204" s="56"/>
    </row>
    <row r="205" spans="1:4" s="40" customFormat="1" x14ac:dyDescent="0.2">
      <c r="A205" s="76"/>
      <c r="D205" s="56"/>
    </row>
    <row r="206" spans="1:4" s="40" customFormat="1" x14ac:dyDescent="0.2">
      <c r="A206" s="76"/>
      <c r="D206" s="56"/>
    </row>
    <row r="207" spans="1:4" s="40" customFormat="1" x14ac:dyDescent="0.2">
      <c r="A207" s="76"/>
      <c r="D207" s="56"/>
    </row>
    <row r="208" spans="1:4" s="40" customFormat="1" x14ac:dyDescent="0.2">
      <c r="A208" s="76"/>
      <c r="D208" s="56"/>
    </row>
    <row r="209" spans="1:4" s="40" customFormat="1" x14ac:dyDescent="0.2">
      <c r="A209" s="76"/>
      <c r="D209" s="56"/>
    </row>
    <row r="210" spans="1:4" s="40" customFormat="1" x14ac:dyDescent="0.2">
      <c r="A210" s="76"/>
      <c r="D210" s="56"/>
    </row>
    <row r="211" spans="1:4" s="40" customFormat="1" x14ac:dyDescent="0.2">
      <c r="A211" s="76"/>
      <c r="D211" s="56"/>
    </row>
    <row r="212" spans="1:4" s="40" customFormat="1" x14ac:dyDescent="0.2">
      <c r="A212" s="76"/>
      <c r="D212" s="56"/>
    </row>
    <row r="213" spans="1:4" s="40" customFormat="1" x14ac:dyDescent="0.2">
      <c r="A213" s="76"/>
      <c r="D213" s="56"/>
    </row>
    <row r="214" spans="1:4" s="40" customFormat="1" x14ac:dyDescent="0.2">
      <c r="A214" s="76"/>
      <c r="D214" s="56"/>
    </row>
    <row r="215" spans="1:4" s="40" customFormat="1" x14ac:dyDescent="0.2">
      <c r="A215" s="76"/>
      <c r="D215" s="56"/>
    </row>
    <row r="216" spans="1:4" s="40" customFormat="1" x14ac:dyDescent="0.2">
      <c r="A216" s="76"/>
      <c r="D216" s="56"/>
    </row>
    <row r="217" spans="1:4" s="40" customFormat="1" x14ac:dyDescent="0.2">
      <c r="A217" s="76"/>
      <c r="D217" s="56"/>
    </row>
    <row r="218" spans="1:4" s="40" customFormat="1" x14ac:dyDescent="0.2">
      <c r="A218" s="76"/>
      <c r="D218" s="56"/>
    </row>
    <row r="219" spans="1:4" s="40" customFormat="1" x14ac:dyDescent="0.2">
      <c r="A219" s="76"/>
      <c r="D219" s="56"/>
    </row>
    <row r="220" spans="1:4" s="40" customFormat="1" x14ac:dyDescent="0.2">
      <c r="A220" s="76"/>
      <c r="D220" s="56"/>
    </row>
    <row r="221" spans="1:4" s="40" customFormat="1" x14ac:dyDescent="0.2">
      <c r="A221" s="76"/>
      <c r="D221" s="56"/>
    </row>
    <row r="222" spans="1:4" s="40" customFormat="1" x14ac:dyDescent="0.2">
      <c r="A222" s="76"/>
      <c r="D222" s="56"/>
    </row>
    <row r="223" spans="1:4" s="40" customFormat="1" x14ac:dyDescent="0.2">
      <c r="A223" s="76"/>
      <c r="D223" s="56"/>
    </row>
    <row r="224" spans="1:4" s="40" customFormat="1" x14ac:dyDescent="0.2">
      <c r="A224" s="76"/>
      <c r="D224" s="56"/>
    </row>
    <row r="225" spans="1:4" s="40" customFormat="1" x14ac:dyDescent="0.2">
      <c r="A225" s="76"/>
      <c r="D225" s="56"/>
    </row>
    <row r="226" spans="1:4" s="40" customFormat="1" x14ac:dyDescent="0.2">
      <c r="A226" s="76"/>
      <c r="D226" s="56"/>
    </row>
    <row r="227" spans="1:4" s="40" customFormat="1" x14ac:dyDescent="0.2">
      <c r="A227" s="76"/>
      <c r="D227" s="56"/>
    </row>
    <row r="228" spans="1:4" s="40" customFormat="1" x14ac:dyDescent="0.2">
      <c r="A228" s="76"/>
      <c r="D228" s="56"/>
    </row>
    <row r="229" spans="1:4" s="40" customFormat="1" x14ac:dyDescent="0.2">
      <c r="A229" s="76"/>
      <c r="D229" s="56"/>
    </row>
    <row r="230" spans="1:4" s="40" customFormat="1" x14ac:dyDescent="0.2">
      <c r="A230" s="76"/>
      <c r="D230" s="56"/>
    </row>
    <row r="231" spans="1:4" s="40" customFormat="1" x14ac:dyDescent="0.2">
      <c r="A231" s="76"/>
      <c r="D231" s="56"/>
    </row>
    <row r="232" spans="1:4" s="40" customFormat="1" x14ac:dyDescent="0.2">
      <c r="A232" s="76"/>
      <c r="D232" s="56"/>
    </row>
    <row r="233" spans="1:4" s="40" customFormat="1" x14ac:dyDescent="0.2">
      <c r="A233" s="76"/>
      <c r="D233" s="56"/>
    </row>
    <row r="234" spans="1:4" s="40" customFormat="1" x14ac:dyDescent="0.2">
      <c r="A234" s="76"/>
      <c r="D234" s="56"/>
    </row>
    <row r="235" spans="1:4" s="40" customFormat="1" x14ac:dyDescent="0.2">
      <c r="A235" s="76"/>
      <c r="D235" s="56"/>
    </row>
    <row r="236" spans="1:4" s="40" customFormat="1" x14ac:dyDescent="0.2">
      <c r="A236" s="76"/>
      <c r="D236" s="56"/>
    </row>
    <row r="237" spans="1:4" s="40" customFormat="1" x14ac:dyDescent="0.2">
      <c r="A237" s="76"/>
      <c r="D237" s="56"/>
    </row>
    <row r="238" spans="1:4" s="40" customFormat="1" x14ac:dyDescent="0.2">
      <c r="A238" s="76"/>
      <c r="D238" s="56"/>
    </row>
    <row r="239" spans="1:4" s="40" customFormat="1" x14ac:dyDescent="0.2">
      <c r="A239" s="76"/>
      <c r="D239" s="56"/>
    </row>
    <row r="240" spans="1:4" s="40" customFormat="1" x14ac:dyDescent="0.2">
      <c r="A240" s="76"/>
      <c r="D240" s="56"/>
    </row>
    <row r="241" spans="1:4" s="40" customFormat="1" x14ac:dyDescent="0.2">
      <c r="A241" s="76"/>
      <c r="D241" s="56"/>
    </row>
    <row r="242" spans="1:4" s="40" customFormat="1" x14ac:dyDescent="0.2">
      <c r="A242" s="76"/>
      <c r="D242" s="56"/>
    </row>
    <row r="243" spans="1:4" s="40" customFormat="1" x14ac:dyDescent="0.2">
      <c r="A243" s="76"/>
      <c r="D243" s="56"/>
    </row>
    <row r="244" spans="1:4" s="40" customFormat="1" x14ac:dyDescent="0.2">
      <c r="A244" s="76"/>
      <c r="D244" s="56"/>
    </row>
    <row r="245" spans="1:4" s="40" customFormat="1" x14ac:dyDescent="0.2">
      <c r="A245" s="76"/>
      <c r="D245" s="56"/>
    </row>
    <row r="246" spans="1:4" s="40" customFormat="1" x14ac:dyDescent="0.2">
      <c r="A246" s="76"/>
      <c r="D246" s="56"/>
    </row>
    <row r="247" spans="1:4" s="40" customFormat="1" x14ac:dyDescent="0.2">
      <c r="A247" s="76"/>
      <c r="D247" s="56"/>
    </row>
    <row r="248" spans="1:4" s="40" customFormat="1" x14ac:dyDescent="0.2">
      <c r="A248" s="76"/>
      <c r="D248" s="56"/>
    </row>
    <row r="249" spans="1:4" s="40" customFormat="1" x14ac:dyDescent="0.2">
      <c r="A249" s="76"/>
      <c r="D249" s="56"/>
    </row>
  </sheetData>
  <sheetProtection algorithmName="SHA-512" hashValue="WzvWn8IQom78CnQgLR3WRyTIg3EL0z2osJ6ZtbDV0CAY3fHlhzaVXWuhFGzwZFkmy8DwQfuupwiQy7n5/NI0zA==" saltValue="N8d3V1hjYbuNxAmQzrRxHQ==" spinCount="100000" sheet="1" selectLockedCells="1"/>
  <dataConsolidate/>
  <mergeCells count="8">
    <mergeCell ref="B1:C1"/>
    <mergeCell ref="A43:C43"/>
    <mergeCell ref="A47:C47"/>
    <mergeCell ref="A42:C42"/>
    <mergeCell ref="B39:C39"/>
    <mergeCell ref="B21:C21"/>
    <mergeCell ref="B22:C22"/>
    <mergeCell ref="B23:C23"/>
  </mergeCells>
  <printOptions horizontalCentered="1"/>
  <pageMargins left="0.23622047244094491" right="0.23622047244094491" top="0.74803149606299213" bottom="0.74803149606299213" header="0.31496062992125984" footer="0.31496062992125984"/>
  <pageSetup paperSize="9" scale="53" fitToHeight="0"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rowBreaks count="1" manualBreakCount="1">
    <brk id="16" max="2" man="1"/>
  </rowBreaks>
  <ignoredErrors>
    <ignoredError sqref="B22:C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BY251"/>
  <sheetViews>
    <sheetView showGridLines="0" zoomScaleNormal="100" workbookViewId="0">
      <pane ySplit="2" topLeftCell="A15" activePane="bottomLeft" state="frozen"/>
      <selection activeCell="K11" sqref="K11"/>
      <selection pane="bottomLeft" activeCell="K11" sqref="K11"/>
    </sheetView>
  </sheetViews>
  <sheetFormatPr defaultColWidth="9.140625" defaultRowHeight="12" x14ac:dyDescent="0.2"/>
  <cols>
    <col min="1" max="1" width="51" style="71" customWidth="1"/>
    <col min="2" max="3" width="69.85546875" style="71" customWidth="1"/>
    <col min="4" max="4" width="9.140625" style="56"/>
    <col min="5" max="77" width="9.140625" style="40"/>
    <col min="78" max="16384" width="9.140625" style="71"/>
  </cols>
  <sheetData>
    <row r="1" spans="1:77" s="92" customFormat="1" ht="30.75" customHeight="1" x14ac:dyDescent="0.2">
      <c r="A1" s="42" t="s">
        <v>2</v>
      </c>
      <c r="B1" s="196" t="s">
        <v>140</v>
      </c>
      <c r="C1" s="191"/>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row>
    <row r="2" spans="1:77" s="56" customFormat="1" ht="14.25" x14ac:dyDescent="0.2">
      <c r="A2" s="57" t="s">
        <v>3</v>
      </c>
      <c r="B2" s="58"/>
      <c r="C2" s="58"/>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s="56" customFormat="1" ht="13.5" x14ac:dyDescent="0.2">
      <c r="A3" s="115" t="s">
        <v>4</v>
      </c>
      <c r="B3" s="115"/>
      <c r="C3" s="115"/>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row>
    <row r="4" spans="1:77" s="56" customFormat="1" ht="14.25" x14ac:dyDescent="0.2">
      <c r="A4" s="59" t="s">
        <v>5</v>
      </c>
      <c r="B4" s="60" t="s">
        <v>61</v>
      </c>
      <c r="C4" s="60" t="s">
        <v>62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row>
    <row r="5" spans="1:77" s="56" customFormat="1" ht="14.25" x14ac:dyDescent="0.2">
      <c r="A5" s="59" t="s">
        <v>6</v>
      </c>
      <c r="B5" s="60" t="s">
        <v>108</v>
      </c>
      <c r="C5" s="60" t="s">
        <v>63</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56" customFormat="1" ht="14.25" x14ac:dyDescent="0.2">
      <c r="A6" s="59" t="s">
        <v>7</v>
      </c>
      <c r="B6" s="60" t="s">
        <v>110</v>
      </c>
      <c r="C6" s="60" t="s">
        <v>64</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56" customFormat="1" ht="14.25" x14ac:dyDescent="0.2">
      <c r="A7" s="59" t="s">
        <v>8</v>
      </c>
      <c r="B7" s="60" t="s">
        <v>80</v>
      </c>
      <c r="C7" s="60" t="s">
        <v>65</v>
      </c>
      <c r="E7" s="40"/>
      <c r="F7" s="40"/>
      <c r="G7" s="40"/>
      <c r="H7" s="40"/>
      <c r="I7" s="40"/>
      <c r="J7" s="40" t="s">
        <v>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56" customFormat="1" ht="14.25" x14ac:dyDescent="0.2">
      <c r="A8" s="59" t="s">
        <v>9</v>
      </c>
      <c r="B8" s="60" t="s">
        <v>45</v>
      </c>
      <c r="C8" s="60" t="s">
        <v>45</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56" customFormat="1" ht="14.25" x14ac:dyDescent="0.2">
      <c r="A9" s="59" t="s">
        <v>10</v>
      </c>
      <c r="B9" s="61">
        <v>16500</v>
      </c>
      <c r="C9" s="61">
        <v>15500</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77" s="56" customFormat="1" ht="14.25" x14ac:dyDescent="0.2">
      <c r="A10" s="58"/>
      <c r="B10" s="80"/>
      <c r="C10" s="8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s="56" customFormat="1" ht="13.5" x14ac:dyDescent="0.2">
      <c r="A11" s="115" t="s">
        <v>11</v>
      </c>
      <c r="B11" s="116"/>
      <c r="C11" s="11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s="56" customFormat="1" ht="14.25" x14ac:dyDescent="0.2">
      <c r="A12" s="59" t="s">
        <v>66</v>
      </c>
      <c r="B12" s="62">
        <v>129550</v>
      </c>
      <c r="C12" s="62">
        <v>119550</v>
      </c>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77" s="56" customFormat="1" ht="399" x14ac:dyDescent="0.2">
      <c r="A13" s="59" t="s">
        <v>133</v>
      </c>
      <c r="B13" s="147" t="s">
        <v>197</v>
      </c>
      <c r="C13" s="147" t="s">
        <v>198</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77" s="56" customFormat="1" ht="128.25" x14ac:dyDescent="0.2">
      <c r="A14" s="59" t="s">
        <v>111</v>
      </c>
      <c r="B14" s="63" t="s">
        <v>113</v>
      </c>
      <c r="C14" s="63" t="s">
        <v>113</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77" s="56" customFormat="1" ht="14.25" x14ac:dyDescent="0.2">
      <c r="A15" s="59" t="s">
        <v>116</v>
      </c>
      <c r="B15" s="64">
        <v>123777</v>
      </c>
      <c r="C15" s="64">
        <v>123777</v>
      </c>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row>
    <row r="16" spans="1:77" s="56" customFormat="1" ht="286.5" customHeight="1" x14ac:dyDescent="0.2">
      <c r="A16" s="59" t="s">
        <v>112</v>
      </c>
      <c r="B16" s="63" t="s">
        <v>115</v>
      </c>
      <c r="C16" s="63" t="s">
        <v>114</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77" s="56" customFormat="1" ht="14.25" x14ac:dyDescent="0.2">
      <c r="A17" s="59" t="s">
        <v>118</v>
      </c>
      <c r="B17" s="64">
        <v>115620</v>
      </c>
      <c r="C17" s="64">
        <v>115620</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row>
    <row r="18" spans="1:77" s="56" customFormat="1" ht="14.25" x14ac:dyDescent="0.2">
      <c r="A18" s="59" t="s">
        <v>69</v>
      </c>
      <c r="B18" s="65">
        <f>B17+B12+B15</f>
        <v>368947</v>
      </c>
      <c r="C18" s="65">
        <f>C17+C12+C15</f>
        <v>358947</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row>
    <row r="19" spans="1:77" s="56" customFormat="1" ht="14.25" x14ac:dyDescent="0.2">
      <c r="A19" s="58"/>
      <c r="B19" s="58"/>
      <c r="C19" s="5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row>
    <row r="20" spans="1:77" s="56" customFormat="1" ht="13.5" x14ac:dyDescent="0.2">
      <c r="A20" s="115" t="s">
        <v>20</v>
      </c>
      <c r="B20" s="115"/>
      <c r="C20" s="115"/>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row>
    <row r="21" spans="1:77" s="56" customFormat="1" ht="14.25" x14ac:dyDescent="0.2">
      <c r="A21" s="59" t="s">
        <v>21</v>
      </c>
      <c r="B21" s="61">
        <v>96</v>
      </c>
      <c r="C21" s="61">
        <v>96</v>
      </c>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row>
    <row r="22" spans="1:77" s="56" customFormat="1" ht="14.25" x14ac:dyDescent="0.2">
      <c r="A22" s="59" t="s">
        <v>22</v>
      </c>
      <c r="B22" s="61">
        <v>30000</v>
      </c>
      <c r="C22" s="61">
        <v>30000</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row>
    <row r="23" spans="1:77" ht="28.5" x14ac:dyDescent="0.2">
      <c r="A23" s="100" t="s">
        <v>156</v>
      </c>
      <c r="B23" s="187">
        <v>2.5000000000000001E-2</v>
      </c>
      <c r="C23" s="188"/>
    </row>
    <row r="24" spans="1:77" ht="28.5" x14ac:dyDescent="0.2">
      <c r="A24" s="100" t="s">
        <v>157</v>
      </c>
      <c r="B24" s="189">
        <f>'Prijsinvulf overige zaken'!$D$5</f>
        <v>0.1</v>
      </c>
      <c r="C24" s="190"/>
    </row>
    <row r="25" spans="1:77" ht="14.25" x14ac:dyDescent="0.2">
      <c r="A25" s="100" t="s">
        <v>158</v>
      </c>
      <c r="B25" s="189">
        <f>B24+B23</f>
        <v>0.125</v>
      </c>
      <c r="C25" s="190"/>
    </row>
    <row r="26" spans="1:77" s="56" customFormat="1" ht="14.25" x14ac:dyDescent="0.2">
      <c r="A26" s="59" t="s">
        <v>70</v>
      </c>
      <c r="B26" s="62">
        <v>1</v>
      </c>
      <c r="C26" s="62">
        <v>1</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77" s="56" customFormat="1" ht="14.25" x14ac:dyDescent="0.2">
      <c r="A27" s="59" t="s">
        <v>26</v>
      </c>
      <c r="B27" s="67">
        <v>0</v>
      </c>
      <c r="C27" s="67">
        <v>0</v>
      </c>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row>
    <row r="28" spans="1:77" s="56" customFormat="1" ht="14.25" x14ac:dyDescent="0.2">
      <c r="A28" s="59" t="s">
        <v>27</v>
      </c>
      <c r="B28" s="67">
        <v>0</v>
      </c>
      <c r="C28" s="67">
        <v>0</v>
      </c>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row>
    <row r="29" spans="1:77" s="56" customFormat="1" ht="14.25" x14ac:dyDescent="0.2">
      <c r="A29" s="58"/>
      <c r="B29" s="68"/>
      <c r="C29" s="68"/>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row>
    <row r="30" spans="1:77" s="56" customFormat="1" ht="14.25" x14ac:dyDescent="0.2">
      <c r="A30" s="115" t="s">
        <v>29</v>
      </c>
      <c r="B30" s="117"/>
      <c r="C30" s="117"/>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row>
    <row r="31" spans="1:77" s="56" customFormat="1" ht="14.25" x14ac:dyDescent="0.2">
      <c r="A31" s="59" t="s">
        <v>30</v>
      </c>
      <c r="B31" s="67">
        <v>0</v>
      </c>
      <c r="C31" s="67">
        <v>0</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row>
    <row r="32" spans="1:77" s="56" customFormat="1" ht="14.25" x14ac:dyDescent="0.2">
      <c r="A32" s="59" t="s">
        <v>189</v>
      </c>
      <c r="B32" s="69">
        <v>0</v>
      </c>
      <c r="C32" s="69">
        <v>0</v>
      </c>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row>
    <row r="33" spans="1:77" s="56" customFormat="1" ht="28.5" x14ac:dyDescent="0.2">
      <c r="A33" s="70" t="s">
        <v>71</v>
      </c>
      <c r="B33" s="67">
        <v>0</v>
      </c>
      <c r="C33" s="67">
        <v>0</v>
      </c>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row>
    <row r="34" spans="1:77" s="56" customFormat="1" ht="14.25" x14ac:dyDescent="0.2">
      <c r="A34" s="59" t="s">
        <v>72</v>
      </c>
      <c r="B34" s="67">
        <v>0</v>
      </c>
      <c r="C34" s="67">
        <v>0</v>
      </c>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row>
    <row r="35" spans="1:77" s="56" customFormat="1" ht="14.25" x14ac:dyDescent="0.2">
      <c r="A35" s="59" t="s">
        <v>33</v>
      </c>
      <c r="B35" s="67">
        <v>0</v>
      </c>
      <c r="C35" s="67">
        <v>0</v>
      </c>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row>
    <row r="36" spans="1:77" ht="14.25" x14ac:dyDescent="0.2">
      <c r="A36" s="59" t="s">
        <v>34</v>
      </c>
      <c r="B36" s="67">
        <v>0</v>
      </c>
      <c r="C36" s="67">
        <v>0</v>
      </c>
    </row>
    <row r="37" spans="1:77" ht="14.25" x14ac:dyDescent="0.2">
      <c r="A37" s="59" t="s">
        <v>35</v>
      </c>
      <c r="B37" s="64" t="s">
        <v>73</v>
      </c>
      <c r="C37" s="64" t="s">
        <v>73</v>
      </c>
    </row>
    <row r="38" spans="1:77" ht="14.25" x14ac:dyDescent="0.2">
      <c r="A38" s="59" t="s">
        <v>74</v>
      </c>
      <c r="B38" s="62">
        <f>764/12</f>
        <v>63.666666666666664</v>
      </c>
      <c r="C38" s="62">
        <f>764/12</f>
        <v>63.666666666666664</v>
      </c>
    </row>
    <row r="39" spans="1:77" ht="14.25" x14ac:dyDescent="0.2">
      <c r="A39" s="59" t="s">
        <v>36</v>
      </c>
      <c r="B39" s="67">
        <v>0</v>
      </c>
      <c r="C39" s="67">
        <v>0</v>
      </c>
    </row>
    <row r="40" spans="1:77" ht="14.25" x14ac:dyDescent="0.2">
      <c r="A40" s="59" t="s">
        <v>75</v>
      </c>
      <c r="B40" s="67">
        <v>0</v>
      </c>
      <c r="C40" s="67">
        <v>0</v>
      </c>
    </row>
    <row r="41" spans="1:77" ht="50.25" customHeight="1" x14ac:dyDescent="0.2">
      <c r="A41" s="156" t="s">
        <v>76</v>
      </c>
      <c r="B41" s="203" t="s">
        <v>138</v>
      </c>
      <c r="C41" s="204"/>
    </row>
    <row r="42" spans="1:77" ht="13.5" x14ac:dyDescent="0.2">
      <c r="A42" s="123" t="s">
        <v>42</v>
      </c>
      <c r="B42" s="107">
        <f>SUM(B31:B40)</f>
        <v>63.666666666666664</v>
      </c>
      <c r="C42" s="107">
        <f>SUM(C31:C40)</f>
        <v>63.666666666666664</v>
      </c>
    </row>
    <row r="43" spans="1:77" s="48" customFormat="1" ht="14.25" x14ac:dyDescent="0.3">
      <c r="A43" s="47"/>
      <c r="B43" s="49"/>
      <c r="C43" s="49"/>
      <c r="D43" s="155"/>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row>
    <row r="44" spans="1:77" ht="13.5" x14ac:dyDescent="0.2">
      <c r="A44" s="200" t="s">
        <v>77</v>
      </c>
      <c r="B44" s="201"/>
      <c r="C44" s="202"/>
    </row>
    <row r="45" spans="1:77" ht="96" customHeight="1" x14ac:dyDescent="0.2">
      <c r="A45" s="197" t="s">
        <v>190</v>
      </c>
      <c r="B45" s="198"/>
      <c r="C45" s="199"/>
      <c r="D45" s="56" t="s">
        <v>78</v>
      </c>
    </row>
    <row r="46" spans="1:77" ht="14.25" x14ac:dyDescent="0.2">
      <c r="A46" s="72"/>
      <c r="B46" s="72"/>
      <c r="C46" s="72"/>
    </row>
    <row r="47" spans="1:77" ht="13.5" x14ac:dyDescent="0.2">
      <c r="A47" s="119" t="s">
        <v>79</v>
      </c>
      <c r="B47" s="120">
        <f>B35+B36+B39+B40+B32</f>
        <v>0</v>
      </c>
      <c r="C47" s="120">
        <f>C35+C36+C39+C40+C32</f>
        <v>0</v>
      </c>
    </row>
    <row r="48" spans="1:77" ht="14.25" x14ac:dyDescent="0.2">
      <c r="A48" s="58"/>
      <c r="B48" s="73"/>
      <c r="C48" s="73"/>
    </row>
    <row r="49" spans="1:4" ht="90" customHeight="1" x14ac:dyDescent="0.2">
      <c r="A49" s="184" t="s">
        <v>163</v>
      </c>
      <c r="B49" s="184"/>
      <c r="C49" s="184"/>
    </row>
    <row r="50" spans="1:4" s="40" customFormat="1" ht="14.25" x14ac:dyDescent="0.2">
      <c r="A50" s="74"/>
      <c r="D50" s="56"/>
    </row>
    <row r="51" spans="1:4" s="40" customFormat="1" ht="14.25" x14ac:dyDescent="0.2">
      <c r="A51" s="74"/>
      <c r="D51" s="56"/>
    </row>
    <row r="52" spans="1:4" s="40" customFormat="1" ht="14.25" x14ac:dyDescent="0.2">
      <c r="A52" s="74"/>
      <c r="D52" s="56"/>
    </row>
    <row r="53" spans="1:4" s="40" customFormat="1" ht="14.25" x14ac:dyDescent="0.2">
      <c r="A53" s="74"/>
      <c r="D53" s="56"/>
    </row>
    <row r="54" spans="1:4" s="40" customFormat="1" ht="14.25" x14ac:dyDescent="0.2">
      <c r="A54" s="74"/>
      <c r="D54" s="56"/>
    </row>
    <row r="55" spans="1:4" s="40" customFormat="1" ht="14.25" x14ac:dyDescent="0.2">
      <c r="A55" s="74"/>
      <c r="D55" s="56"/>
    </row>
    <row r="56" spans="1:4" s="40" customFormat="1" x14ac:dyDescent="0.2">
      <c r="D56" s="56"/>
    </row>
    <row r="57" spans="1:4" s="40" customFormat="1" ht="14.25" x14ac:dyDescent="0.2">
      <c r="A57" s="75"/>
      <c r="D57" s="56"/>
    </row>
    <row r="58" spans="1:4" s="40" customFormat="1" ht="14.25" x14ac:dyDescent="0.2">
      <c r="A58" s="75"/>
      <c r="D58" s="56"/>
    </row>
    <row r="59" spans="1:4" s="40" customFormat="1" ht="14.25" x14ac:dyDescent="0.2">
      <c r="A59" s="75"/>
      <c r="D59" s="56"/>
    </row>
    <row r="60" spans="1:4" s="40" customFormat="1" ht="14.25" x14ac:dyDescent="0.2">
      <c r="A60" s="75"/>
      <c r="D60" s="56"/>
    </row>
    <row r="61" spans="1:4" s="40" customFormat="1" ht="14.25" x14ac:dyDescent="0.2">
      <c r="A61" s="75"/>
      <c r="D61" s="56"/>
    </row>
    <row r="62" spans="1:4" s="40" customFormat="1" ht="14.25" x14ac:dyDescent="0.2">
      <c r="A62" s="75"/>
      <c r="D62" s="56"/>
    </row>
    <row r="63" spans="1:4" s="40" customFormat="1" ht="14.25" x14ac:dyDescent="0.2">
      <c r="A63" s="75"/>
      <c r="D63" s="56"/>
    </row>
    <row r="64" spans="1:4" s="40" customFormat="1" ht="14.25" x14ac:dyDescent="0.2">
      <c r="A64" s="75"/>
      <c r="D64" s="56"/>
    </row>
    <row r="65" spans="1:4" s="40" customFormat="1" ht="14.25" x14ac:dyDescent="0.2">
      <c r="A65" s="75"/>
      <c r="D65" s="56"/>
    </row>
    <row r="66" spans="1:4" s="40" customFormat="1" ht="14.25" x14ac:dyDescent="0.2">
      <c r="A66" s="75"/>
      <c r="D66" s="56"/>
    </row>
    <row r="67" spans="1:4" s="40" customFormat="1" ht="14.25" x14ac:dyDescent="0.2">
      <c r="A67" s="75"/>
      <c r="D67" s="56"/>
    </row>
    <row r="68" spans="1:4" s="40" customFormat="1" ht="14.25" x14ac:dyDescent="0.2">
      <c r="A68" s="75"/>
      <c r="D68" s="56"/>
    </row>
    <row r="69" spans="1:4" s="40" customFormat="1" ht="14.25" x14ac:dyDescent="0.2">
      <c r="A69" s="75"/>
      <c r="D69" s="56"/>
    </row>
    <row r="70" spans="1:4" s="40" customFormat="1" ht="14.25" x14ac:dyDescent="0.2">
      <c r="A70" s="75"/>
      <c r="D70" s="56"/>
    </row>
    <row r="71" spans="1:4" s="40" customFormat="1" ht="14.25" x14ac:dyDescent="0.2">
      <c r="A71" s="75"/>
      <c r="D71" s="56"/>
    </row>
    <row r="72" spans="1:4" s="40" customFormat="1" ht="14.25" x14ac:dyDescent="0.2">
      <c r="A72" s="75"/>
      <c r="D72" s="56"/>
    </row>
    <row r="73" spans="1:4" s="40" customFormat="1" ht="14.25" x14ac:dyDescent="0.2">
      <c r="A73" s="75"/>
      <c r="D73" s="56"/>
    </row>
    <row r="74" spans="1:4" s="40" customFormat="1" ht="14.25" x14ac:dyDescent="0.2">
      <c r="A74" s="75"/>
      <c r="D74" s="56"/>
    </row>
    <row r="75" spans="1:4" s="40" customFormat="1" ht="14.25" x14ac:dyDescent="0.2">
      <c r="A75" s="75"/>
      <c r="D75" s="56"/>
    </row>
    <row r="76" spans="1:4" s="40" customFormat="1" ht="14.25" x14ac:dyDescent="0.2">
      <c r="A76" s="75"/>
      <c r="D76" s="56"/>
    </row>
    <row r="77" spans="1:4" s="40" customFormat="1" x14ac:dyDescent="0.2">
      <c r="A77" s="76"/>
      <c r="D77" s="56"/>
    </row>
    <row r="78" spans="1:4" s="40" customFormat="1" x14ac:dyDescent="0.2">
      <c r="A78" s="76"/>
      <c r="D78" s="56"/>
    </row>
    <row r="79" spans="1:4" s="40" customFormat="1" x14ac:dyDescent="0.2">
      <c r="A79" s="76"/>
      <c r="D79" s="56"/>
    </row>
    <row r="80" spans="1:4" s="40" customFormat="1" x14ac:dyDescent="0.2">
      <c r="A80" s="76"/>
      <c r="D80" s="56"/>
    </row>
    <row r="81" spans="1:4" s="40" customFormat="1" x14ac:dyDescent="0.2">
      <c r="A81" s="76"/>
      <c r="D81" s="56"/>
    </row>
    <row r="82" spans="1:4" s="40" customFormat="1" x14ac:dyDescent="0.2">
      <c r="A82" s="76"/>
      <c r="D82" s="56"/>
    </row>
    <row r="83" spans="1:4" s="40" customFormat="1" x14ac:dyDescent="0.2">
      <c r="A83" s="76"/>
      <c r="D83" s="56"/>
    </row>
    <row r="84" spans="1:4" s="40" customFormat="1" x14ac:dyDescent="0.2">
      <c r="A84" s="76"/>
      <c r="D84" s="56"/>
    </row>
    <row r="85" spans="1:4" s="40" customFormat="1" x14ac:dyDescent="0.2">
      <c r="A85" s="76"/>
      <c r="D85" s="56"/>
    </row>
    <row r="86" spans="1:4" s="40" customFormat="1" x14ac:dyDescent="0.2">
      <c r="A86" s="76"/>
      <c r="D86" s="56"/>
    </row>
    <row r="87" spans="1:4" s="40" customFormat="1" x14ac:dyDescent="0.2">
      <c r="A87" s="76"/>
      <c r="D87" s="56"/>
    </row>
    <row r="88" spans="1:4" s="40" customFormat="1" x14ac:dyDescent="0.2">
      <c r="A88" s="76"/>
      <c r="D88" s="56"/>
    </row>
    <row r="89" spans="1:4" s="40" customFormat="1" x14ac:dyDescent="0.2">
      <c r="A89" s="76"/>
      <c r="D89" s="56"/>
    </row>
    <row r="90" spans="1:4" s="40" customFormat="1" x14ac:dyDescent="0.2">
      <c r="A90" s="76"/>
      <c r="D90" s="56"/>
    </row>
    <row r="91" spans="1:4" s="40" customFormat="1" x14ac:dyDescent="0.2">
      <c r="A91" s="76"/>
      <c r="D91" s="56"/>
    </row>
    <row r="92" spans="1:4" s="40" customFormat="1" x14ac:dyDescent="0.2">
      <c r="A92" s="76"/>
      <c r="D92" s="56"/>
    </row>
    <row r="93" spans="1:4" s="40" customFormat="1" x14ac:dyDescent="0.2">
      <c r="A93" s="76"/>
      <c r="D93" s="56"/>
    </row>
    <row r="94" spans="1:4" s="40" customFormat="1" x14ac:dyDescent="0.2">
      <c r="A94" s="76"/>
      <c r="D94" s="56"/>
    </row>
    <row r="95" spans="1:4" s="40" customFormat="1" x14ac:dyDescent="0.2">
      <c r="A95" s="76"/>
      <c r="D95" s="56"/>
    </row>
    <row r="96" spans="1:4" s="40" customFormat="1" x14ac:dyDescent="0.2">
      <c r="A96" s="76"/>
      <c r="D96" s="56"/>
    </row>
    <row r="97" spans="1:4" s="40" customFormat="1" x14ac:dyDescent="0.2">
      <c r="A97" s="76"/>
      <c r="D97" s="56"/>
    </row>
    <row r="98" spans="1:4" s="40" customFormat="1" x14ac:dyDescent="0.2">
      <c r="A98" s="76"/>
      <c r="D98" s="56"/>
    </row>
    <row r="99" spans="1:4" s="40" customFormat="1" x14ac:dyDescent="0.2">
      <c r="A99" s="76"/>
      <c r="D99" s="56"/>
    </row>
    <row r="100" spans="1:4" s="40" customFormat="1" x14ac:dyDescent="0.2">
      <c r="A100" s="76"/>
      <c r="D100" s="56"/>
    </row>
    <row r="101" spans="1:4" s="40" customFormat="1" x14ac:dyDescent="0.2">
      <c r="A101" s="76"/>
      <c r="D101" s="56"/>
    </row>
    <row r="102" spans="1:4" s="40" customFormat="1" x14ac:dyDescent="0.2">
      <c r="A102" s="76"/>
      <c r="D102" s="56"/>
    </row>
    <row r="103" spans="1:4" s="40" customFormat="1" x14ac:dyDescent="0.2">
      <c r="A103" s="76"/>
      <c r="D103" s="56"/>
    </row>
    <row r="104" spans="1:4" s="40" customFormat="1" x14ac:dyDescent="0.2">
      <c r="A104" s="76"/>
      <c r="D104" s="56"/>
    </row>
    <row r="105" spans="1:4" s="40" customFormat="1" x14ac:dyDescent="0.2">
      <c r="A105" s="76"/>
      <c r="D105" s="56"/>
    </row>
    <row r="106" spans="1:4" s="40" customFormat="1" x14ac:dyDescent="0.2">
      <c r="A106" s="76"/>
      <c r="D106" s="56"/>
    </row>
    <row r="107" spans="1:4" s="40" customFormat="1" x14ac:dyDescent="0.2">
      <c r="A107" s="76"/>
      <c r="D107" s="56"/>
    </row>
    <row r="108" spans="1:4" s="40" customFormat="1" x14ac:dyDescent="0.2">
      <c r="A108" s="76"/>
      <c r="D108" s="56"/>
    </row>
    <row r="109" spans="1:4" s="40" customFormat="1" x14ac:dyDescent="0.2">
      <c r="A109" s="76"/>
      <c r="D109" s="56"/>
    </row>
    <row r="110" spans="1:4" s="40" customFormat="1" x14ac:dyDescent="0.2">
      <c r="A110" s="76"/>
      <c r="D110" s="56"/>
    </row>
    <row r="111" spans="1:4" s="40" customFormat="1" x14ac:dyDescent="0.2">
      <c r="A111" s="76"/>
      <c r="D111" s="56"/>
    </row>
    <row r="112" spans="1:4" s="40" customFormat="1" x14ac:dyDescent="0.2">
      <c r="A112" s="76"/>
      <c r="D112" s="56"/>
    </row>
    <row r="113" spans="1:4" s="40" customFormat="1" x14ac:dyDescent="0.2">
      <c r="A113" s="76"/>
      <c r="D113" s="56"/>
    </row>
    <row r="114" spans="1:4" s="40" customFormat="1" x14ac:dyDescent="0.2">
      <c r="A114" s="76"/>
      <c r="D114" s="56"/>
    </row>
    <row r="115" spans="1:4" s="40" customFormat="1" x14ac:dyDescent="0.2">
      <c r="A115" s="76"/>
      <c r="D115" s="56"/>
    </row>
    <row r="116" spans="1:4" s="40" customFormat="1" x14ac:dyDescent="0.2">
      <c r="A116" s="76"/>
      <c r="D116" s="56"/>
    </row>
    <row r="117" spans="1:4" s="40" customFormat="1" x14ac:dyDescent="0.2">
      <c r="A117" s="76"/>
      <c r="D117" s="56"/>
    </row>
    <row r="118" spans="1:4" s="40" customFormat="1" x14ac:dyDescent="0.2">
      <c r="A118" s="76"/>
      <c r="D118" s="56"/>
    </row>
    <row r="119" spans="1:4" s="40" customFormat="1" x14ac:dyDescent="0.2">
      <c r="A119" s="76"/>
      <c r="D119" s="56"/>
    </row>
    <row r="120" spans="1:4" s="40" customFormat="1" x14ac:dyDescent="0.2">
      <c r="A120" s="76"/>
      <c r="D120" s="56"/>
    </row>
    <row r="121" spans="1:4" s="40" customFormat="1" x14ac:dyDescent="0.2">
      <c r="A121" s="76"/>
      <c r="D121" s="56"/>
    </row>
    <row r="122" spans="1:4" s="40" customFormat="1" x14ac:dyDescent="0.2">
      <c r="A122" s="76"/>
      <c r="D122" s="56"/>
    </row>
    <row r="123" spans="1:4" s="40" customFormat="1" x14ac:dyDescent="0.2">
      <c r="A123" s="76"/>
      <c r="D123" s="56"/>
    </row>
    <row r="124" spans="1:4" s="40" customFormat="1" x14ac:dyDescent="0.2">
      <c r="A124" s="76"/>
      <c r="D124" s="56"/>
    </row>
    <row r="125" spans="1:4" s="40" customFormat="1" x14ac:dyDescent="0.2">
      <c r="A125" s="76"/>
      <c r="D125" s="56"/>
    </row>
    <row r="126" spans="1:4" s="40" customFormat="1" x14ac:dyDescent="0.2">
      <c r="A126" s="76"/>
      <c r="D126" s="56"/>
    </row>
    <row r="127" spans="1:4" s="40" customFormat="1" x14ac:dyDescent="0.2">
      <c r="A127" s="76"/>
      <c r="D127" s="56"/>
    </row>
    <row r="128" spans="1:4" s="40" customFormat="1" x14ac:dyDescent="0.2">
      <c r="A128" s="76"/>
      <c r="D128" s="56"/>
    </row>
    <row r="129" spans="1:4" s="40" customFormat="1" x14ac:dyDescent="0.2">
      <c r="A129" s="76"/>
      <c r="D129" s="56"/>
    </row>
    <row r="130" spans="1:4" s="40" customFormat="1" x14ac:dyDescent="0.2">
      <c r="A130" s="76"/>
      <c r="D130" s="56"/>
    </row>
    <row r="131" spans="1:4" s="40" customFormat="1" x14ac:dyDescent="0.2">
      <c r="A131" s="76"/>
      <c r="D131" s="56"/>
    </row>
    <row r="132" spans="1:4" s="40" customFormat="1" x14ac:dyDescent="0.2">
      <c r="A132" s="76"/>
      <c r="D132" s="56"/>
    </row>
    <row r="133" spans="1:4" s="40" customFormat="1" x14ac:dyDescent="0.2">
      <c r="A133" s="76"/>
      <c r="D133" s="56"/>
    </row>
    <row r="134" spans="1:4" s="40" customFormat="1" x14ac:dyDescent="0.2">
      <c r="A134" s="76"/>
      <c r="D134" s="56"/>
    </row>
    <row r="135" spans="1:4" s="40" customFormat="1" x14ac:dyDescent="0.2">
      <c r="A135" s="76"/>
      <c r="D135" s="56"/>
    </row>
    <row r="136" spans="1:4" s="40" customFormat="1" x14ac:dyDescent="0.2">
      <c r="A136" s="76"/>
      <c r="D136" s="56"/>
    </row>
    <row r="137" spans="1:4" s="40" customFormat="1" x14ac:dyDescent="0.2">
      <c r="A137" s="76"/>
      <c r="D137" s="56"/>
    </row>
    <row r="138" spans="1:4" s="40" customFormat="1" x14ac:dyDescent="0.2">
      <c r="A138" s="76"/>
      <c r="D138" s="56"/>
    </row>
    <row r="139" spans="1:4" s="40" customFormat="1" x14ac:dyDescent="0.2">
      <c r="A139" s="76"/>
      <c r="D139" s="56"/>
    </row>
    <row r="140" spans="1:4" s="40" customFormat="1" x14ac:dyDescent="0.2">
      <c r="A140" s="76"/>
      <c r="D140" s="56"/>
    </row>
    <row r="141" spans="1:4" s="40" customFormat="1" x14ac:dyDescent="0.2">
      <c r="A141" s="76"/>
      <c r="D141" s="56"/>
    </row>
    <row r="142" spans="1:4" s="40" customFormat="1" x14ac:dyDescent="0.2">
      <c r="A142" s="76"/>
      <c r="D142" s="56"/>
    </row>
    <row r="143" spans="1:4" s="40" customFormat="1" x14ac:dyDescent="0.2">
      <c r="A143" s="76"/>
      <c r="D143" s="56"/>
    </row>
    <row r="144" spans="1:4" s="40" customFormat="1" x14ac:dyDescent="0.2">
      <c r="A144" s="76"/>
      <c r="D144" s="56"/>
    </row>
    <row r="145" spans="1:4" s="40" customFormat="1" x14ac:dyDescent="0.2">
      <c r="A145" s="76"/>
      <c r="D145" s="56"/>
    </row>
    <row r="146" spans="1:4" s="40" customFormat="1" x14ac:dyDescent="0.2">
      <c r="A146" s="76"/>
      <c r="D146" s="56"/>
    </row>
    <row r="147" spans="1:4" s="40" customFormat="1" x14ac:dyDescent="0.2">
      <c r="A147" s="76"/>
      <c r="D147" s="56"/>
    </row>
    <row r="148" spans="1:4" s="40" customFormat="1" x14ac:dyDescent="0.2">
      <c r="A148" s="76"/>
      <c r="D148" s="56"/>
    </row>
    <row r="149" spans="1:4" s="40" customFormat="1" x14ac:dyDescent="0.2">
      <c r="A149" s="76"/>
      <c r="D149" s="56"/>
    </row>
    <row r="150" spans="1:4" s="40" customFormat="1" x14ac:dyDescent="0.2">
      <c r="A150" s="76"/>
      <c r="D150" s="56"/>
    </row>
    <row r="151" spans="1:4" s="40" customFormat="1" x14ac:dyDescent="0.2">
      <c r="A151" s="76"/>
      <c r="D151" s="56"/>
    </row>
    <row r="152" spans="1:4" s="40" customFormat="1" x14ac:dyDescent="0.2">
      <c r="A152" s="76"/>
      <c r="D152" s="56"/>
    </row>
    <row r="153" spans="1:4" s="40" customFormat="1" x14ac:dyDescent="0.2">
      <c r="A153" s="76"/>
      <c r="D153" s="56"/>
    </row>
    <row r="154" spans="1:4" s="40" customFormat="1" x14ac:dyDescent="0.2">
      <c r="A154" s="76"/>
      <c r="D154" s="56"/>
    </row>
    <row r="155" spans="1:4" s="40" customFormat="1" x14ac:dyDescent="0.2">
      <c r="A155" s="76"/>
      <c r="D155" s="56"/>
    </row>
    <row r="156" spans="1:4" s="40" customFormat="1" x14ac:dyDescent="0.2">
      <c r="A156" s="76"/>
      <c r="D156" s="56"/>
    </row>
    <row r="157" spans="1:4" s="40" customFormat="1" x14ac:dyDescent="0.2">
      <c r="A157" s="76"/>
      <c r="D157" s="56"/>
    </row>
    <row r="158" spans="1:4" s="40" customFormat="1" x14ac:dyDescent="0.2">
      <c r="A158" s="76"/>
      <c r="D158" s="56"/>
    </row>
    <row r="159" spans="1:4" s="40" customFormat="1" x14ac:dyDescent="0.2">
      <c r="A159" s="76"/>
      <c r="D159" s="56"/>
    </row>
    <row r="160" spans="1:4" s="40" customFormat="1" x14ac:dyDescent="0.2">
      <c r="A160" s="76"/>
      <c r="D160" s="56"/>
    </row>
    <row r="161" spans="1:4" s="40" customFormat="1" x14ac:dyDescent="0.2">
      <c r="A161" s="76"/>
      <c r="D161" s="56"/>
    </row>
    <row r="162" spans="1:4" s="40" customFormat="1" x14ac:dyDescent="0.2">
      <c r="A162" s="76"/>
      <c r="D162" s="56"/>
    </row>
    <row r="163" spans="1:4" s="40" customFormat="1" x14ac:dyDescent="0.2">
      <c r="A163" s="76"/>
      <c r="D163" s="56"/>
    </row>
    <row r="164" spans="1:4" s="40" customFormat="1" x14ac:dyDescent="0.2">
      <c r="A164" s="76"/>
      <c r="D164" s="56"/>
    </row>
    <row r="165" spans="1:4" s="40" customFormat="1" x14ac:dyDescent="0.2">
      <c r="A165" s="76"/>
      <c r="D165" s="56"/>
    </row>
    <row r="166" spans="1:4" s="40" customFormat="1" x14ac:dyDescent="0.2">
      <c r="A166" s="76"/>
      <c r="D166" s="56"/>
    </row>
    <row r="167" spans="1:4" s="40" customFormat="1" x14ac:dyDescent="0.2">
      <c r="A167" s="76"/>
      <c r="D167" s="56"/>
    </row>
    <row r="168" spans="1:4" s="40" customFormat="1" x14ac:dyDescent="0.2">
      <c r="A168" s="76"/>
      <c r="D168" s="56"/>
    </row>
    <row r="169" spans="1:4" s="40" customFormat="1" x14ac:dyDescent="0.2">
      <c r="A169" s="76"/>
      <c r="D169" s="56"/>
    </row>
    <row r="170" spans="1:4" s="40" customFormat="1" x14ac:dyDescent="0.2">
      <c r="A170" s="76"/>
      <c r="D170" s="56"/>
    </row>
    <row r="171" spans="1:4" s="40" customFormat="1" x14ac:dyDescent="0.2">
      <c r="A171" s="76"/>
      <c r="D171" s="56"/>
    </row>
    <row r="172" spans="1:4" s="40" customFormat="1" x14ac:dyDescent="0.2">
      <c r="A172" s="76"/>
      <c r="D172" s="56"/>
    </row>
    <row r="173" spans="1:4" s="40" customFormat="1" x14ac:dyDescent="0.2">
      <c r="A173" s="76"/>
      <c r="D173" s="56"/>
    </row>
    <row r="174" spans="1:4" s="40" customFormat="1" x14ac:dyDescent="0.2">
      <c r="A174" s="76"/>
      <c r="D174" s="56"/>
    </row>
    <row r="175" spans="1:4" s="40" customFormat="1" x14ac:dyDescent="0.2">
      <c r="A175" s="76"/>
      <c r="D175" s="56"/>
    </row>
    <row r="176" spans="1:4" s="40" customFormat="1" x14ac:dyDescent="0.2">
      <c r="A176" s="76"/>
      <c r="D176" s="56"/>
    </row>
    <row r="177" spans="1:4" s="40" customFormat="1" x14ac:dyDescent="0.2">
      <c r="A177" s="76"/>
      <c r="D177" s="56"/>
    </row>
    <row r="178" spans="1:4" s="40" customFormat="1" x14ac:dyDescent="0.2">
      <c r="A178" s="76"/>
      <c r="D178" s="56"/>
    </row>
    <row r="179" spans="1:4" s="40" customFormat="1" x14ac:dyDescent="0.2">
      <c r="A179" s="76"/>
      <c r="D179" s="56"/>
    </row>
    <row r="180" spans="1:4" s="40" customFormat="1" x14ac:dyDescent="0.2">
      <c r="A180" s="76"/>
      <c r="D180" s="56"/>
    </row>
    <row r="181" spans="1:4" s="40" customFormat="1" x14ac:dyDescent="0.2">
      <c r="A181" s="76"/>
      <c r="D181" s="56"/>
    </row>
    <row r="182" spans="1:4" s="40" customFormat="1" x14ac:dyDescent="0.2">
      <c r="A182" s="76"/>
      <c r="D182" s="56"/>
    </row>
    <row r="183" spans="1:4" s="40" customFormat="1" x14ac:dyDescent="0.2">
      <c r="A183" s="76"/>
      <c r="D183" s="56"/>
    </row>
    <row r="184" spans="1:4" s="40" customFormat="1" x14ac:dyDescent="0.2">
      <c r="A184" s="76"/>
      <c r="D184" s="56"/>
    </row>
    <row r="185" spans="1:4" s="40" customFormat="1" x14ac:dyDescent="0.2">
      <c r="A185" s="76"/>
      <c r="D185" s="56"/>
    </row>
    <row r="186" spans="1:4" s="40" customFormat="1" x14ac:dyDescent="0.2">
      <c r="A186" s="76"/>
      <c r="D186" s="56"/>
    </row>
    <row r="187" spans="1:4" s="40" customFormat="1" x14ac:dyDescent="0.2">
      <c r="A187" s="76"/>
      <c r="D187" s="56"/>
    </row>
    <row r="188" spans="1:4" s="40" customFormat="1" x14ac:dyDescent="0.2">
      <c r="A188" s="76"/>
      <c r="D188" s="56"/>
    </row>
    <row r="189" spans="1:4" s="40" customFormat="1" x14ac:dyDescent="0.2">
      <c r="A189" s="76"/>
      <c r="D189" s="56"/>
    </row>
    <row r="190" spans="1:4" s="40" customFormat="1" x14ac:dyDescent="0.2">
      <c r="A190" s="76"/>
      <c r="D190" s="56"/>
    </row>
    <row r="191" spans="1:4" s="40" customFormat="1" x14ac:dyDescent="0.2">
      <c r="A191" s="76"/>
      <c r="D191" s="56"/>
    </row>
    <row r="192" spans="1:4" s="40" customFormat="1" x14ac:dyDescent="0.2">
      <c r="A192" s="76"/>
      <c r="D192" s="56"/>
    </row>
    <row r="193" spans="1:4" s="40" customFormat="1" x14ac:dyDescent="0.2">
      <c r="A193" s="76"/>
      <c r="D193" s="56"/>
    </row>
    <row r="194" spans="1:4" s="40" customFormat="1" x14ac:dyDescent="0.2">
      <c r="A194" s="76"/>
      <c r="D194" s="56"/>
    </row>
    <row r="195" spans="1:4" s="40" customFormat="1" x14ac:dyDescent="0.2">
      <c r="A195" s="76"/>
      <c r="D195" s="56"/>
    </row>
    <row r="196" spans="1:4" s="40" customFormat="1" x14ac:dyDescent="0.2">
      <c r="A196" s="76"/>
      <c r="D196" s="56"/>
    </row>
    <row r="197" spans="1:4" s="40" customFormat="1" x14ac:dyDescent="0.2">
      <c r="A197" s="76"/>
      <c r="D197" s="56"/>
    </row>
    <row r="198" spans="1:4" s="40" customFormat="1" x14ac:dyDescent="0.2">
      <c r="A198" s="76"/>
      <c r="D198" s="56"/>
    </row>
    <row r="199" spans="1:4" s="40" customFormat="1" x14ac:dyDescent="0.2">
      <c r="A199" s="76"/>
      <c r="D199" s="56"/>
    </row>
    <row r="200" spans="1:4" s="40" customFormat="1" x14ac:dyDescent="0.2">
      <c r="A200" s="76"/>
      <c r="D200" s="56"/>
    </row>
    <row r="201" spans="1:4" s="40" customFormat="1" x14ac:dyDescent="0.2">
      <c r="A201" s="76"/>
      <c r="D201" s="56"/>
    </row>
    <row r="202" spans="1:4" s="40" customFormat="1" x14ac:dyDescent="0.2">
      <c r="A202" s="76"/>
      <c r="D202" s="56"/>
    </row>
    <row r="203" spans="1:4" s="40" customFormat="1" x14ac:dyDescent="0.2">
      <c r="A203" s="76"/>
      <c r="D203" s="56"/>
    </row>
    <row r="204" spans="1:4" s="40" customFormat="1" x14ac:dyDescent="0.2">
      <c r="A204" s="76"/>
      <c r="D204" s="56"/>
    </row>
    <row r="205" spans="1:4" s="40" customFormat="1" x14ac:dyDescent="0.2">
      <c r="A205" s="76"/>
      <c r="D205" s="56"/>
    </row>
    <row r="206" spans="1:4" s="40" customFormat="1" x14ac:dyDescent="0.2">
      <c r="A206" s="76"/>
      <c r="D206" s="56"/>
    </row>
    <row r="207" spans="1:4" s="40" customFormat="1" x14ac:dyDescent="0.2">
      <c r="A207" s="76"/>
      <c r="D207" s="56"/>
    </row>
    <row r="208" spans="1:4" s="40" customFormat="1" x14ac:dyDescent="0.2">
      <c r="A208" s="76"/>
      <c r="D208" s="56"/>
    </row>
    <row r="209" spans="1:4" s="40" customFormat="1" x14ac:dyDescent="0.2">
      <c r="A209" s="76"/>
      <c r="D209" s="56"/>
    </row>
    <row r="210" spans="1:4" s="40" customFormat="1" x14ac:dyDescent="0.2">
      <c r="A210" s="76"/>
      <c r="D210" s="56"/>
    </row>
    <row r="211" spans="1:4" s="40" customFormat="1" x14ac:dyDescent="0.2">
      <c r="A211" s="76"/>
      <c r="D211" s="56"/>
    </row>
    <row r="212" spans="1:4" s="40" customFormat="1" x14ac:dyDescent="0.2">
      <c r="A212" s="76"/>
      <c r="D212" s="56"/>
    </row>
    <row r="213" spans="1:4" s="40" customFormat="1" x14ac:dyDescent="0.2">
      <c r="A213" s="76"/>
      <c r="D213" s="56"/>
    </row>
    <row r="214" spans="1:4" s="40" customFormat="1" x14ac:dyDescent="0.2">
      <c r="A214" s="76"/>
      <c r="D214" s="56"/>
    </row>
    <row r="215" spans="1:4" s="40" customFormat="1" x14ac:dyDescent="0.2">
      <c r="A215" s="76"/>
      <c r="D215" s="56"/>
    </row>
    <row r="216" spans="1:4" s="40" customFormat="1" x14ac:dyDescent="0.2">
      <c r="A216" s="76"/>
      <c r="D216" s="56"/>
    </row>
    <row r="217" spans="1:4" s="40" customFormat="1" x14ac:dyDescent="0.2">
      <c r="A217" s="76"/>
      <c r="D217" s="56"/>
    </row>
    <row r="218" spans="1:4" s="40" customFormat="1" x14ac:dyDescent="0.2">
      <c r="A218" s="76"/>
      <c r="D218" s="56"/>
    </row>
    <row r="219" spans="1:4" s="40" customFormat="1" x14ac:dyDescent="0.2">
      <c r="A219" s="76"/>
      <c r="D219" s="56"/>
    </row>
    <row r="220" spans="1:4" s="40" customFormat="1" x14ac:dyDescent="0.2">
      <c r="A220" s="76"/>
      <c r="D220" s="56"/>
    </row>
    <row r="221" spans="1:4" s="40" customFormat="1" x14ac:dyDescent="0.2">
      <c r="A221" s="76"/>
      <c r="D221" s="56"/>
    </row>
    <row r="222" spans="1:4" s="40" customFormat="1" x14ac:dyDescent="0.2">
      <c r="A222" s="76"/>
      <c r="D222" s="56"/>
    </row>
    <row r="223" spans="1:4" s="40" customFormat="1" x14ac:dyDescent="0.2">
      <c r="A223" s="76"/>
      <c r="D223" s="56"/>
    </row>
    <row r="224" spans="1:4" s="40" customFormat="1" x14ac:dyDescent="0.2">
      <c r="A224" s="76"/>
      <c r="D224" s="56"/>
    </row>
    <row r="225" spans="1:4" s="40" customFormat="1" x14ac:dyDescent="0.2">
      <c r="A225" s="76"/>
      <c r="D225" s="56"/>
    </row>
    <row r="226" spans="1:4" s="40" customFormat="1" x14ac:dyDescent="0.2">
      <c r="A226" s="76"/>
      <c r="D226" s="56"/>
    </row>
    <row r="227" spans="1:4" s="40" customFormat="1" x14ac:dyDescent="0.2">
      <c r="A227" s="76"/>
      <c r="D227" s="56"/>
    </row>
    <row r="228" spans="1:4" s="40" customFormat="1" x14ac:dyDescent="0.2">
      <c r="A228" s="76"/>
      <c r="D228" s="56"/>
    </row>
    <row r="229" spans="1:4" s="40" customFormat="1" x14ac:dyDescent="0.2">
      <c r="A229" s="76"/>
      <c r="D229" s="56"/>
    </row>
    <row r="230" spans="1:4" s="40" customFormat="1" x14ac:dyDescent="0.2">
      <c r="A230" s="76"/>
      <c r="D230" s="56"/>
    </row>
    <row r="231" spans="1:4" s="40" customFormat="1" x14ac:dyDescent="0.2">
      <c r="A231" s="76"/>
      <c r="D231" s="56"/>
    </row>
    <row r="232" spans="1:4" s="40" customFormat="1" x14ac:dyDescent="0.2">
      <c r="A232" s="76"/>
      <c r="D232" s="56"/>
    </row>
    <row r="233" spans="1:4" s="40" customFormat="1" x14ac:dyDescent="0.2">
      <c r="A233" s="76"/>
      <c r="D233" s="56"/>
    </row>
    <row r="234" spans="1:4" s="40" customFormat="1" x14ac:dyDescent="0.2">
      <c r="A234" s="76"/>
      <c r="D234" s="56"/>
    </row>
    <row r="235" spans="1:4" s="40" customFormat="1" x14ac:dyDescent="0.2">
      <c r="A235" s="76"/>
      <c r="D235" s="56"/>
    </row>
    <row r="236" spans="1:4" s="40" customFormat="1" x14ac:dyDescent="0.2">
      <c r="A236" s="76"/>
      <c r="D236" s="56"/>
    </row>
    <row r="237" spans="1:4" s="40" customFormat="1" x14ac:dyDescent="0.2">
      <c r="A237" s="76"/>
      <c r="D237" s="56"/>
    </row>
    <row r="238" spans="1:4" s="40" customFormat="1" x14ac:dyDescent="0.2">
      <c r="A238" s="76"/>
      <c r="D238" s="56"/>
    </row>
    <row r="239" spans="1:4" s="40" customFormat="1" x14ac:dyDescent="0.2">
      <c r="A239" s="76"/>
      <c r="D239" s="56"/>
    </row>
    <row r="240" spans="1:4" s="40" customFormat="1" x14ac:dyDescent="0.2">
      <c r="A240" s="76"/>
      <c r="D240" s="56"/>
    </row>
    <row r="241" spans="1:4" s="40" customFormat="1" x14ac:dyDescent="0.2">
      <c r="A241" s="76"/>
      <c r="D241" s="56"/>
    </row>
    <row r="242" spans="1:4" s="40" customFormat="1" x14ac:dyDescent="0.2">
      <c r="A242" s="76"/>
      <c r="D242" s="56"/>
    </row>
    <row r="243" spans="1:4" s="40" customFormat="1" x14ac:dyDescent="0.2">
      <c r="A243" s="76"/>
      <c r="D243" s="56"/>
    </row>
    <row r="244" spans="1:4" s="40" customFormat="1" x14ac:dyDescent="0.2">
      <c r="A244" s="76"/>
      <c r="D244" s="56"/>
    </row>
    <row r="245" spans="1:4" s="40" customFormat="1" x14ac:dyDescent="0.2">
      <c r="A245" s="76"/>
      <c r="D245" s="56"/>
    </row>
    <row r="246" spans="1:4" s="40" customFormat="1" x14ac:dyDescent="0.2">
      <c r="A246" s="76"/>
      <c r="D246" s="56"/>
    </row>
    <row r="247" spans="1:4" s="40" customFormat="1" x14ac:dyDescent="0.2">
      <c r="A247" s="76"/>
      <c r="D247" s="56"/>
    </row>
    <row r="248" spans="1:4" s="40" customFormat="1" x14ac:dyDescent="0.2">
      <c r="A248" s="76"/>
      <c r="D248" s="56"/>
    </row>
    <row r="249" spans="1:4" s="40" customFormat="1" x14ac:dyDescent="0.2">
      <c r="A249" s="76"/>
      <c r="D249" s="56"/>
    </row>
    <row r="250" spans="1:4" s="40" customFormat="1" x14ac:dyDescent="0.2">
      <c r="A250" s="76"/>
      <c r="D250" s="56"/>
    </row>
    <row r="251" spans="1:4" s="40" customFormat="1" x14ac:dyDescent="0.2">
      <c r="A251" s="76"/>
      <c r="D251" s="56"/>
    </row>
  </sheetData>
  <sheetProtection algorithmName="SHA-512" hashValue="/XAOuJQMiXdXU3NKp81yMy8A/qAaGe75OLFzi/rehY1zshJZR4dPpEn6U4yPt2am4YWfp7xcacBF5x33/x5VrA==" saltValue="7eB+wtDluVTSKluWBtl74g==" spinCount="100000" sheet="1" selectLockedCells="1"/>
  <dataConsolidate/>
  <mergeCells count="8">
    <mergeCell ref="B1:C1"/>
    <mergeCell ref="A44:C44"/>
    <mergeCell ref="A45:C45"/>
    <mergeCell ref="A49:C49"/>
    <mergeCell ref="B41:C41"/>
    <mergeCell ref="B23:C23"/>
    <mergeCell ref="B24:C24"/>
    <mergeCell ref="B25:C25"/>
  </mergeCells>
  <phoneticPr fontId="55" type="noConversion"/>
  <printOptions horizontalCentered="1"/>
  <pageMargins left="0.23622047244094491" right="0.23622047244094491" top="0.74803149606299213" bottom="0.74803149606299213" header="0.31496062992125984" footer="0.31496062992125984"/>
  <pageSetup paperSize="9" scale="53" fitToHeight="0" orientation="portrait" cellComments="atEnd" r:id="rId1"/>
  <headerFooter alignWithMargins="0">
    <oddFooter xml:space="preserve">&amp;L&amp;"Century Gothic,Standaard"&amp;8&amp;F
Afdrukdatum: &amp;D
&amp;C&amp;"Century Gothic,Standaard"&amp;8Pagina &amp;P van &amp;N&amp;R&amp;"Century Gothic,Vet"&amp;12United Quality&amp;"Century Gothic,Cursief"&amp;8
Advies en Aanbesteding in Afval en Automotive
</oddFooter>
  </headerFooter>
  <rowBreaks count="1" manualBreakCount="1">
    <brk id="18"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47c4a1173c4ac6082f642ed1b5bf6c1e">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cde97e424d9976f4fa9e86e35b7b661a"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D0F7F-1108-4EEC-B385-8358394E6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7E0710-37EC-49F2-82C6-EE62581CADD0}">
  <ds:schemaRefs>
    <ds:schemaRef ds:uri="40faa72d-7604-4f4d-a488-93cffb7df14f"/>
    <ds:schemaRef ds:uri="http://purl.org/dc/elements/1.1/"/>
    <ds:schemaRef ds:uri="962d65e8-ec2e-4f08-b510-02888a857b6e"/>
    <ds:schemaRef ds:uri="b77e2b43-37d4-4532-953b-53983e0992e2"/>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F9D45E5-62D5-486F-B0DD-634A1FF22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20</vt:i4>
      </vt:variant>
    </vt:vector>
  </HeadingPairs>
  <TitlesOfParts>
    <vt:vector size="33" baseType="lpstr">
      <vt:lpstr>Voorblad Prijsinvulformulieren</vt:lpstr>
      <vt:lpstr>Staffeling ROB tarief</vt:lpstr>
      <vt:lpstr>Prijsinvulf overige zaken</vt:lpstr>
      <vt:lpstr>1.1 Bestelwagen Klein</vt:lpstr>
      <vt:lpstr>1.2 Bestelwagen Middel</vt:lpstr>
      <vt:lpstr>1.3 Bakwagen met gaasrekken</vt:lpstr>
      <vt:lpstr>1.4 Bakwagen met laadklep</vt:lpstr>
      <vt:lpstr>2.1 Achterlader</vt:lpstr>
      <vt:lpstr>2.2 Bovenlader</vt:lpstr>
      <vt:lpstr>2.3. Haakarmwagen</vt:lpstr>
      <vt:lpstr>2.4. Haakarmkraanwagen</vt:lpstr>
      <vt:lpstr>2.5. Veegvuilwagen-zijbelading</vt:lpstr>
      <vt:lpstr>Totalen</vt:lpstr>
      <vt:lpstr>'1.1 Bestelwagen Klein'!Afdrukbereik</vt:lpstr>
      <vt:lpstr>'1.2 Bestelwagen Middel'!Afdrukbereik</vt:lpstr>
      <vt:lpstr>'1.3 Bakwagen met gaasrekken'!Afdrukbereik</vt:lpstr>
      <vt:lpstr>'1.4 Bakwagen met laadklep'!Afdrukbereik</vt:lpstr>
      <vt:lpstr>'2.1 Achterlader'!Afdrukbereik</vt:lpstr>
      <vt:lpstr>'2.2 Bovenlader'!Afdrukbereik</vt:lpstr>
      <vt:lpstr>'2.3. Haakarmwagen'!Afdrukbereik</vt:lpstr>
      <vt:lpstr>'2.4. Haakarmkraanwagen'!Afdrukbereik</vt:lpstr>
      <vt:lpstr>'2.5. Veegvuilwagen-zijbelading'!Afdrukbereik</vt:lpstr>
      <vt:lpstr>'Prijsinvulf overige zaken'!Afdrukbereik</vt:lpstr>
      <vt:lpstr>'Staffeling ROB tarief'!Afdrukbereik</vt:lpstr>
      <vt:lpstr>Totalen!Afdrukbereik</vt:lpstr>
      <vt:lpstr>'Voorblad Prijsinvulformulieren'!Afdrukbereik</vt:lpstr>
      <vt:lpstr>'1.1 Bestelwagen Klein'!Afdruktitels</vt:lpstr>
      <vt:lpstr>'1.2 Bestelwagen Middel'!Afdruktitels</vt:lpstr>
      <vt:lpstr>'2.1 Achterlader'!Afdruktitels</vt:lpstr>
      <vt:lpstr>'2.2 Bovenlader'!Afdruktitels</vt:lpstr>
      <vt:lpstr>'2.3. Haakarmwagen'!Afdruktitels</vt:lpstr>
      <vt:lpstr>'2.4. Haakarmkraanwagen'!Afdruktitels</vt:lpstr>
      <vt:lpstr>Totalen!Afdruktitels</vt:lpstr>
    </vt:vector>
  </TitlesOfParts>
  <Manager/>
  <Company>United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Henk Tukker</cp:lastModifiedBy>
  <cp:revision/>
  <cp:lastPrinted>2025-09-03T10:34:10Z</cp:lastPrinted>
  <dcterms:created xsi:type="dcterms:W3CDTF">2008-02-01T08:20:49Z</dcterms:created>
  <dcterms:modified xsi:type="dcterms:W3CDTF">2025-11-11T12:33:54Z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