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waterschaphd-my.sharepoint.com/personal/g_mans_wshd_nl/Documents/Aanbestedingen/Meet- en regelinstrumenten/"/>
    </mc:Choice>
  </mc:AlternateContent>
  <xr:revisionPtr revIDLastSave="0" documentId="8_{B0ADB409-F996-46DC-9852-AAE753AB3D5D}" xr6:coauthVersionLast="47" xr6:coauthVersionMax="47" xr10:uidLastSave="{00000000-0000-0000-0000-000000000000}"/>
  <bookViews>
    <workbookView xWindow="-120" yWindow="-120" windowWidth="29040" windowHeight="15840" xr2:uid="{1655C4CF-0173-475E-95F4-D0AB137D27C1}"/>
  </bookViews>
  <sheets>
    <sheet name="Prijzenblad" sheetId="1" r:id="rId1"/>
    <sheet name="instrumentenlijst" sheetId="2" r:id="rId2"/>
  </sheets>
  <definedNames>
    <definedName name="_xlnm._FilterDatabase" localSheetId="1" hidden="1">instrumentenlijst!$B$2:$K$113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3" i="2" l="1"/>
  <c r="K112" i="2"/>
  <c r="K111" i="2"/>
  <c r="K110" i="2"/>
  <c r="K109" i="2"/>
  <c r="K108" i="2"/>
  <c r="K107" i="2"/>
  <c r="K106" i="2"/>
  <c r="K105" i="2"/>
  <c r="K104" i="2"/>
  <c r="K103" i="2"/>
  <c r="K102" i="2"/>
  <c r="K101" i="2"/>
  <c r="K100" i="2"/>
  <c r="K99" i="2"/>
  <c r="K98" i="2"/>
  <c r="K97" i="2"/>
  <c r="K96" i="2"/>
  <c r="K95" i="2"/>
  <c r="K94" i="2"/>
  <c r="K93" i="2"/>
  <c r="K92" i="2"/>
  <c r="K91" i="2"/>
  <c r="K90" i="2"/>
  <c r="K89" i="2"/>
  <c r="K88" i="2"/>
  <c r="K87" i="2"/>
  <c r="K86" i="2"/>
  <c r="K85" i="2"/>
  <c r="K84" i="2"/>
  <c r="K83" i="2"/>
  <c r="K82" i="2"/>
  <c r="K81" i="2"/>
  <c r="K80" i="2"/>
  <c r="K79" i="2"/>
  <c r="K78" i="2"/>
  <c r="K77" i="2"/>
  <c r="K76" i="2"/>
  <c r="K75" i="2"/>
  <c r="K74" i="2"/>
  <c r="K73" i="2"/>
  <c r="K72" i="2"/>
  <c r="K71" i="2"/>
  <c r="K70" i="2"/>
  <c r="K69" i="2"/>
  <c r="D24" i="1"/>
  <c r="E24" i="1" s="1"/>
  <c r="K67" i="2"/>
  <c r="K66" i="2"/>
  <c r="K65" i="2"/>
  <c r="K64" i="2"/>
  <c r="K63" i="2"/>
  <c r="K62" i="2"/>
  <c r="K61" i="2"/>
  <c r="K60" i="2"/>
  <c r="K59" i="2"/>
  <c r="K58" i="2"/>
  <c r="K57" i="2"/>
  <c r="K56" i="2"/>
  <c r="K55" i="2"/>
  <c r="K54" i="2"/>
  <c r="K53" i="2"/>
  <c r="K52" i="2"/>
  <c r="K51" i="2"/>
  <c r="K50" i="2"/>
  <c r="K49" i="2"/>
  <c r="K48" i="2"/>
  <c r="K47" i="2"/>
  <c r="K46" i="2"/>
  <c r="K45" i="2"/>
  <c r="K44" i="2"/>
  <c r="K43" i="2"/>
  <c r="K42" i="2"/>
  <c r="K41" i="2"/>
  <c r="K40" i="2"/>
  <c r="K39" i="2"/>
  <c r="K38" i="2"/>
  <c r="K37" i="2"/>
  <c r="K36" i="2"/>
  <c r="K35" i="2"/>
  <c r="K34" i="2"/>
  <c r="K33" i="2"/>
  <c r="K32" i="2"/>
  <c r="K31" i="2"/>
  <c r="K30" i="2"/>
  <c r="K29" i="2"/>
  <c r="K28" i="2"/>
  <c r="K27" i="2"/>
  <c r="K26" i="2"/>
  <c r="K25" i="2"/>
  <c r="K24" i="2"/>
  <c r="K23" i="2"/>
  <c r="K22" i="2"/>
  <c r="K21" i="2"/>
  <c r="K20" i="2"/>
  <c r="K19" i="2"/>
  <c r="K18" i="2"/>
  <c r="K17" i="2"/>
  <c r="K16" i="2"/>
  <c r="K15" i="2"/>
  <c r="K14" i="2"/>
  <c r="K13" i="2"/>
  <c r="K12" i="2"/>
  <c r="K11" i="2"/>
  <c r="K10" i="2"/>
  <c r="K9" i="2"/>
  <c r="K8" i="2"/>
  <c r="K7" i="2"/>
  <c r="K6" i="2"/>
  <c r="K114" i="2" s="1"/>
  <c r="D13" i="1"/>
  <c r="E13" i="1" s="1"/>
  <c r="D21" i="1"/>
  <c r="E21" i="1" s="1"/>
  <c r="D18" i="1"/>
  <c r="E18" i="1" s="1"/>
  <c r="D7" i="1" l="1"/>
  <c r="E7" i="1" s="1"/>
  <c r="D14" i="1"/>
  <c r="E14" i="1" s="1"/>
  <c r="D12" i="1"/>
  <c r="E12" i="1" s="1"/>
  <c r="D11" i="1"/>
  <c r="E11" i="1" s="1"/>
  <c r="D10" i="1"/>
  <c r="E10" i="1" s="1"/>
  <c r="E15" i="1" l="1"/>
  <c r="E26" i="1" s="1"/>
  <c r="E27" i="1" l="1"/>
  <c r="E2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van Asch, Maarten</author>
  </authors>
  <commentList>
    <comment ref="H11" authorId="0" shapeId="0" xr:uid="{2C4F316F-A128-49B3-80AA-B29D5E72DABE}">
      <text>
        <r>
          <rPr>
            <b/>
            <sz val="9"/>
            <color indexed="81"/>
            <rFont val="Tahoma"/>
            <family val="2"/>
          </rPr>
          <t>van Asch, Maarten:</t>
        </r>
        <r>
          <rPr>
            <sz val="9"/>
            <color indexed="81"/>
            <rFont val="Tahoma"/>
            <family val="2"/>
          </rPr>
          <t xml:space="preserve">
Op verzoek WSHD 2x per jaar onderhoud + cartridge wissel !</t>
        </r>
      </text>
    </comment>
    <comment ref="H12" authorId="0" shapeId="0" xr:uid="{AB0C7CEA-1479-4E50-942B-4062A6EF92E6}">
      <text>
        <r>
          <rPr>
            <b/>
            <sz val="9"/>
            <color indexed="81"/>
            <rFont val="Tahoma"/>
            <family val="2"/>
          </rPr>
          <t>van Asch, Maarten:</t>
        </r>
        <r>
          <rPr>
            <sz val="9"/>
            <color indexed="81"/>
            <rFont val="Tahoma"/>
            <family val="2"/>
          </rPr>
          <t xml:space="preserve">
Op verzoek WSHD 2x per jaar onderhoud + cartridge wissel !</t>
        </r>
      </text>
    </comment>
    <comment ref="H13" authorId="0" shapeId="0" xr:uid="{538F4387-F931-4FFA-805B-E53888A08F9E}">
      <text>
        <r>
          <rPr>
            <b/>
            <sz val="9"/>
            <color indexed="81"/>
            <rFont val="Tahoma"/>
            <family val="2"/>
          </rPr>
          <t>van Asch, Maarten:</t>
        </r>
        <r>
          <rPr>
            <sz val="9"/>
            <color indexed="81"/>
            <rFont val="Tahoma"/>
            <family val="2"/>
          </rPr>
          <t xml:space="preserve">
Op verzoek WSHD 2x per jaar onderhoud + cartridge wissel !</t>
        </r>
      </text>
    </comment>
    <comment ref="H28" authorId="0" shapeId="0" xr:uid="{8ED909B2-3E48-4769-AAFB-B3160A51D5B5}">
      <text>
        <r>
          <rPr>
            <b/>
            <sz val="9"/>
            <color indexed="81"/>
            <rFont val="Tahoma"/>
            <family val="2"/>
          </rPr>
          <t>van Asch, Maarten:</t>
        </r>
        <r>
          <rPr>
            <sz val="9"/>
            <color indexed="81"/>
            <rFont val="Tahoma"/>
            <family val="2"/>
          </rPr>
          <t xml:space="preserve">
Op verzoek WSHD 2x per jaar onderhoud + cartridge wissel !</t>
        </r>
      </text>
    </comment>
    <comment ref="H35" authorId="0" shapeId="0" xr:uid="{E2E293F7-8F5D-420A-8D3D-88BABC3269CF}">
      <text>
        <r>
          <rPr>
            <b/>
            <sz val="9"/>
            <color indexed="81"/>
            <rFont val="Tahoma"/>
            <family val="2"/>
          </rPr>
          <t>van Asch, Maarten:</t>
        </r>
        <r>
          <rPr>
            <sz val="9"/>
            <color indexed="81"/>
            <rFont val="Tahoma"/>
            <family val="2"/>
          </rPr>
          <t xml:space="preserve">
Op verzoek WSHD 2x per jaar onderhoud + cartridge wissel !</t>
        </r>
      </text>
    </comment>
    <comment ref="H36" authorId="0" shapeId="0" xr:uid="{1887599A-5193-49B6-B300-27DF648BA52B}">
      <text>
        <r>
          <rPr>
            <b/>
            <sz val="9"/>
            <color indexed="81"/>
            <rFont val="Tahoma"/>
            <family val="2"/>
          </rPr>
          <t>van Asch, Maarten:</t>
        </r>
        <r>
          <rPr>
            <sz val="9"/>
            <color indexed="81"/>
            <rFont val="Tahoma"/>
            <family val="2"/>
          </rPr>
          <t xml:space="preserve">
Op verzoek WSHD 2x per jaar onderhoud + cartridge wissel !</t>
        </r>
      </text>
    </comment>
  </commentList>
</comments>
</file>

<file path=xl/sharedStrings.xml><?xml version="1.0" encoding="utf-8"?>
<sst xmlns="http://schemas.openxmlformats.org/spreadsheetml/2006/main" count="793" uniqueCount="324">
  <si>
    <t>Behorende bij perceel 2 van de Europese aanbesteding 'Raamovereenkomst onderhoud meet- en regeltechniek WSHD 2022-2026/2032'</t>
  </si>
  <si>
    <t>PRIJZENBLAD MEET- EN REGELTECHNIEK perceel 2</t>
  </si>
  <si>
    <t>Onderhoud (preventief en correctief)</t>
  </si>
  <si>
    <t>Per jaar</t>
  </si>
  <si>
    <t>Per contracperiode</t>
  </si>
  <si>
    <t>Totale kosten onderhoud, overgenomen van instrumentenlijst Hach-Lange (tabblad instrumentenlijst)</t>
  </si>
  <si>
    <t>Corrrectief onderhoud</t>
  </si>
  <si>
    <t>Tarief</t>
  </si>
  <si>
    <t>Fictief aantal uren correctief onderhoud per jaar</t>
  </si>
  <si>
    <t>Totale fictieve kosten correctief onderhoud per jaar</t>
  </si>
  <si>
    <t>Totale fictieve kosten contractperiode</t>
  </si>
  <si>
    <t>Uurtarief werkdagen 8.30 - 17.00 uur</t>
  </si>
  <si>
    <t>Uurtarief werkdagen, buiten kantooruren 17.00 -8.30 uur</t>
  </si>
  <si>
    <t>Uurtarief zaterdag 8.30 - 17.00 uur</t>
  </si>
  <si>
    <t>Uurtarief zon- en feestdagen 8.30 - 17.00 uur</t>
  </si>
  <si>
    <t>Voorrijdkosten</t>
  </si>
  <si>
    <t xml:space="preserve">Totale kosten correctief onderhoud </t>
  </si>
  <si>
    <t>Kortingspercentage op standaard prijslijst voor kuvetten</t>
  </si>
  <si>
    <t>Percentage</t>
  </si>
  <si>
    <t>Fictieve omzet per  jaar</t>
  </si>
  <si>
    <t>Totaal fictieve omzet/jaar  inclusief korting</t>
  </si>
  <si>
    <t>Totaal fictieve omzet/contractperiode  inclusief korting</t>
  </si>
  <si>
    <t>Kortingspercentage</t>
  </si>
  <si>
    <t>Kortingspercentage op standaard prijslijst voor vervanging instrumenten</t>
  </si>
  <si>
    <t xml:space="preserve">Kosten training </t>
  </si>
  <si>
    <t>all-inn tarief dagdeel (4uur)</t>
  </si>
  <si>
    <t>aantal fictieve dagdelen/jaar</t>
  </si>
  <si>
    <t xml:space="preserve">Fictieve kosten/jaar </t>
  </si>
  <si>
    <t>Totale fictieve kosten  contractperiode</t>
  </si>
  <si>
    <t>Inschrijvingsprijs (excl. BTW)</t>
  </si>
  <si>
    <t xml:space="preserve">BTW </t>
  </si>
  <si>
    <t>Inschrijvingsprijs (incl. BTW)</t>
  </si>
  <si>
    <t>Invulveld voor inschrijver</t>
  </si>
  <si>
    <t xml:space="preserve"> Berekende waarde</t>
  </si>
  <si>
    <t>Toelichting</t>
  </si>
  <si>
    <t>Inschrijver dient uitsluitend de groene cellen in te vullen.</t>
  </si>
  <si>
    <t>De pijzen en tarieven die opgegeven zijn in dit prijzenblad zijn de enige prijzen en tarieven die voor de uitvoering van de raamovereenkomst aan WSHD in rekening mogen worden gebracht. Alle eventueel bijkomende kosten en opslagen, zoals en voor zover van toepassing, maar niet uitputtend voor administratie, overhead (algemene kosten, winst, risico ec.), materiaal, reis-, verblijf- en voorrijdkosten, verzekeringen, transportkosten, belastingen, brandstof, energie, heffingen, kosten voor rapportage/overleg en eventuele overige kosten voor nazorg, rapporten en andere kosten dienen in deze prijzen en tarieven te zijn opgenomen.</t>
  </si>
  <si>
    <t>Genoemde hoeveelheden zijn fictief en op basis van 4 jaar. Hieraan kunnen geen rechten worden onleend.</t>
  </si>
  <si>
    <t>Het is niet toegestaan de opmaak van het document te wijzigen. Het aanbrengen van wijzigingen kan uitsluiting tot gevolg hebben.</t>
  </si>
  <si>
    <r>
      <rPr>
        <sz val="9"/>
        <color rgb="FF000000"/>
        <rFont val="Verdana"/>
        <family val="2"/>
      </rPr>
      <t xml:space="preserve">Inschrijver voegt het rechtsgeldig ondertekende prijzenblad toe als </t>
    </r>
    <r>
      <rPr>
        <b/>
        <sz val="9"/>
        <color rgb="FF000000"/>
        <rFont val="Verdana"/>
        <family val="2"/>
      </rPr>
      <t>Bijlage A-2</t>
    </r>
    <r>
      <rPr>
        <sz val="9"/>
        <color rgb="FF000000"/>
        <rFont val="Verdana"/>
        <family val="2"/>
      </rPr>
      <t xml:space="preserve"> bij zijn inschrijving.</t>
    </r>
  </si>
  <si>
    <t>Naam inschrijver</t>
  </si>
  <si>
    <t>Naam tekenbevoegde</t>
  </si>
  <si>
    <t>Functie tekenbevoegde</t>
  </si>
  <si>
    <t>Datum</t>
  </si>
  <si>
    <t>Handtekening tekenbevoegde</t>
  </si>
  <si>
    <t xml:space="preserve">INSTRUMENTENLIJST PERCEEL 2 </t>
  </si>
  <si>
    <t>Online meet instrumenten WSHD</t>
  </si>
  <si>
    <t>Activum (Asset)</t>
  </si>
  <si>
    <t>Locatie WSHD</t>
  </si>
  <si>
    <t>Kosten Regio</t>
  </si>
  <si>
    <t>Instrumentnaam (HACH)</t>
  </si>
  <si>
    <t>Type Model</t>
  </si>
  <si>
    <t>Serienr.</t>
  </si>
  <si>
    <t>Bezoekfrequentie p/j vlgs specificaties OHC HACH in wk</t>
  </si>
  <si>
    <t>onderhoud (preventief en correctief)</t>
  </si>
  <si>
    <t>aantal beurten/jaar</t>
  </si>
  <si>
    <t>kosten/beurt</t>
  </si>
  <si>
    <t>kosten/jaar</t>
  </si>
  <si>
    <t>96172</t>
  </si>
  <si>
    <t>RWZI Dokhaven</t>
  </si>
  <si>
    <t>Dokhvn/Sldijk</t>
  </si>
  <si>
    <t>Amtax SC (NH4)</t>
  </si>
  <si>
    <t>LXG421.99.13011</t>
  </si>
  <si>
    <t>26w</t>
  </si>
  <si>
    <t>96173</t>
  </si>
  <si>
    <t>Phosphax SC (PO4)</t>
  </si>
  <si>
    <t>LXG422.99.13011 Phosphax sc</t>
  </si>
  <si>
    <t>1434411</t>
  </si>
  <si>
    <t>96176</t>
  </si>
  <si>
    <t>SC1000 display</t>
  </si>
  <si>
    <t>LXG402.99.00001</t>
  </si>
  <si>
    <t>52w</t>
  </si>
  <si>
    <t>96175</t>
  </si>
  <si>
    <t>SC1000 controller (PM)</t>
  </si>
  <si>
    <t>LXG400.99.2R121</t>
  </si>
  <si>
    <t>1434747</t>
  </si>
  <si>
    <t>96174</t>
  </si>
  <si>
    <t>Nitratax SC sensor</t>
  </si>
  <si>
    <t>LXV417.99.20001 Nitratax sc</t>
  </si>
  <si>
    <t>1434669</t>
  </si>
  <si>
    <t>141063</t>
  </si>
  <si>
    <t>RWZI Dordrecht</t>
  </si>
  <si>
    <t>Oost</t>
  </si>
  <si>
    <t xml:space="preserve">A-ISE sensor (NH4) </t>
  </si>
  <si>
    <t>LXG440.99.10000</t>
  </si>
  <si>
    <t>1790981</t>
  </si>
  <si>
    <t>141065</t>
  </si>
  <si>
    <t>1790983</t>
  </si>
  <si>
    <t>141061</t>
  </si>
  <si>
    <t>1790982</t>
  </si>
  <si>
    <t>135511</t>
  </si>
  <si>
    <t>SC200 controller</t>
  </si>
  <si>
    <t>LXV404.99.00551</t>
  </si>
  <si>
    <t>1711C0178102</t>
  </si>
  <si>
    <t>135512</t>
  </si>
  <si>
    <t>1711C0178086</t>
  </si>
  <si>
    <t>141062</t>
  </si>
  <si>
    <t>1711C0163222</t>
  </si>
  <si>
    <t>2004C0214256</t>
  </si>
  <si>
    <t>1911C0187185</t>
  </si>
  <si>
    <t>SC100 controller</t>
  </si>
  <si>
    <t>LXV401.99.20001</t>
  </si>
  <si>
    <t>09060C0022</t>
  </si>
  <si>
    <t>LXG417.00.10000 NITRATAX plus sc probe</t>
  </si>
  <si>
    <t>1256382</t>
  </si>
  <si>
    <t>LXV417.99.50001 Nitratax sc</t>
  </si>
  <si>
    <t>LXG417.00.10000</t>
  </si>
  <si>
    <t>135513</t>
  </si>
  <si>
    <t>LDO SC sensor</t>
  </si>
  <si>
    <t>LXV416.99.20001</t>
  </si>
  <si>
    <t>173460000012</t>
  </si>
  <si>
    <t>141066</t>
  </si>
  <si>
    <t>173520000026</t>
  </si>
  <si>
    <t>135514</t>
  </si>
  <si>
    <t>173460000011</t>
  </si>
  <si>
    <t>63989</t>
  </si>
  <si>
    <t>RWZI Goedereede</t>
  </si>
  <si>
    <t>West</t>
  </si>
  <si>
    <t>Solitax SC inline</t>
  </si>
  <si>
    <t>LXG424.99.00100</t>
  </si>
  <si>
    <t>63988</t>
  </si>
  <si>
    <t>1107C0016985</t>
  </si>
  <si>
    <t>135067</t>
  </si>
  <si>
    <t>RWZI Heenvliet</t>
  </si>
  <si>
    <t xml:space="preserve">A-NISE sensor (NH4 en NO3) </t>
  </si>
  <si>
    <t>LXV.440.56.10001</t>
  </si>
  <si>
    <t>LXV402.99.01001</t>
  </si>
  <si>
    <t>63647</t>
  </si>
  <si>
    <t>LXV400.992R121</t>
  </si>
  <si>
    <t>RWZI Hellevoetsluis</t>
  </si>
  <si>
    <t>Solitax SC inline HR</t>
  </si>
  <si>
    <t>LXG424.99.00200</t>
  </si>
  <si>
    <t>52162</t>
  </si>
  <si>
    <t>2006C0218558</t>
  </si>
  <si>
    <t>95885</t>
  </si>
  <si>
    <t>06020C9087</t>
  </si>
  <si>
    <t>134471</t>
  </si>
  <si>
    <t>RWZI Hoogvliet</t>
  </si>
  <si>
    <t>LXV440.56.10001</t>
  </si>
  <si>
    <t>134470</t>
  </si>
  <si>
    <t>LXV404.99.20551</t>
  </si>
  <si>
    <t>1509C0131717</t>
  </si>
  <si>
    <t>133905</t>
  </si>
  <si>
    <t>Solitax SC</t>
  </si>
  <si>
    <t>95860</t>
  </si>
  <si>
    <t>LXG402.99.00021</t>
  </si>
  <si>
    <t>95859</t>
  </si>
  <si>
    <t>LXV400.99.2R121</t>
  </si>
  <si>
    <t>RWZI Hoogvliet</t>
  </si>
  <si>
    <t>52W</t>
  </si>
  <si>
    <t>95861</t>
  </si>
  <si>
    <t>LXG421.99.03001</t>
  </si>
  <si>
    <t>26W</t>
  </si>
  <si>
    <t>Filtrax</t>
  </si>
  <si>
    <t>LXG294.00.00020</t>
  </si>
  <si>
    <t>13W</t>
  </si>
  <si>
    <t xml:space="preserve">LXG400.99.0R031
</t>
  </si>
  <si>
    <t>LXG402.99.10031</t>
  </si>
  <si>
    <t>LXG400.99.0R031</t>
  </si>
  <si>
    <t>106872</t>
  </si>
  <si>
    <t>RWZI Middelharnis</t>
  </si>
  <si>
    <t>LXG423.99.00100 Solitax</t>
  </si>
  <si>
    <t>106873</t>
  </si>
  <si>
    <t>1511893</t>
  </si>
  <si>
    <t>106459</t>
  </si>
  <si>
    <t>LXV404.99.00501</t>
  </si>
  <si>
    <t>1309C0083804</t>
  </si>
  <si>
    <t>106871</t>
  </si>
  <si>
    <t>LXV404.99.00501 </t>
  </si>
  <si>
    <t>1309C0083797</t>
  </si>
  <si>
    <t>134472</t>
  </si>
  <si>
    <t>RWZI Numansdorp</t>
  </si>
  <si>
    <t>LXV424.56.00100</t>
  </si>
  <si>
    <t>1502C0144377</t>
  </si>
  <si>
    <t>98317</t>
  </si>
  <si>
    <t>RWZI Oostvoorne</t>
  </si>
  <si>
    <t>2006C0215476</t>
  </si>
  <si>
    <t>98316</t>
  </si>
  <si>
    <t>122300000040</t>
  </si>
  <si>
    <t>145579</t>
  </si>
  <si>
    <t>RWZI Spijkenisse Allemanspolder</t>
  </si>
  <si>
    <t>95894</t>
  </si>
  <si>
    <t>LXV294.00.02000</t>
  </si>
  <si>
    <t>13w</t>
  </si>
  <si>
    <t>53379</t>
  </si>
  <si>
    <t>LXV422.99.13001 Phosphax sc</t>
  </si>
  <si>
    <t>96136</t>
  </si>
  <si>
    <t>1397595</t>
  </si>
  <si>
    <t>95856</t>
  </si>
  <si>
    <t>1397650</t>
  </si>
  <si>
    <t>2103C0028025</t>
  </si>
  <si>
    <t>Slibbedrijf Sluisjesdijk</t>
  </si>
  <si>
    <t>1507C0148605</t>
  </si>
  <si>
    <t>Sonatax SC sensor</t>
  </si>
  <si>
    <t xml:space="preserve">	
LXV431.56.00000</t>
  </si>
  <si>
    <t>Lab instrumenten</t>
  </si>
  <si>
    <t>95978</t>
  </si>
  <si>
    <t>RWZI Barendrecht</t>
  </si>
  <si>
    <t>DR3900 lab-fotometer</t>
  </si>
  <si>
    <t>LPG440.99.00011</t>
  </si>
  <si>
    <t>Elektronisch Pipet</t>
  </si>
  <si>
    <t>TenSette plus 0,2 - 5ml BBP087</t>
  </si>
  <si>
    <t>JH72779</t>
  </si>
  <si>
    <t>65006</t>
  </si>
  <si>
    <t>LPG440.99.0011</t>
  </si>
  <si>
    <t>63750</t>
  </si>
  <si>
    <t>FJ94146</t>
  </si>
  <si>
    <t>RWZI Ridderkerk</t>
  </si>
  <si>
    <t>98830</t>
  </si>
  <si>
    <t>JH72776</t>
  </si>
  <si>
    <t>65104</t>
  </si>
  <si>
    <t>RWZI Zwijndrecht</t>
  </si>
  <si>
    <t>106875</t>
  </si>
  <si>
    <t>JH72797</t>
  </si>
  <si>
    <t>65002</t>
  </si>
  <si>
    <t>RWZI Oud-Beijerland</t>
  </si>
  <si>
    <t>1397261</t>
  </si>
  <si>
    <t>63749</t>
  </si>
  <si>
    <t>RWZI Piershil</t>
  </si>
  <si>
    <t>64947</t>
  </si>
  <si>
    <t>FK05875</t>
  </si>
  <si>
    <t>95850</t>
  </si>
  <si>
    <t>63670</t>
  </si>
  <si>
    <t>FK05879</t>
  </si>
  <si>
    <t>RWZI Strijen</t>
  </si>
  <si>
    <t>63668</t>
  </si>
  <si>
    <t>FJ94152</t>
  </si>
  <si>
    <t>65094</t>
  </si>
  <si>
    <t>FJ43190</t>
  </si>
  <si>
    <t>95841</t>
  </si>
  <si>
    <t>LPG440.99.00001</t>
  </si>
  <si>
    <t>64654</t>
  </si>
  <si>
    <t>GH83908</t>
  </si>
  <si>
    <t>63745</t>
  </si>
  <si>
    <t>GH83896</t>
  </si>
  <si>
    <t>63729</t>
  </si>
  <si>
    <t>GH83893</t>
  </si>
  <si>
    <t>95844</t>
  </si>
  <si>
    <t>RWZI Rozenburg</t>
  </si>
  <si>
    <t>1427080</t>
  </si>
  <si>
    <t>97825</t>
  </si>
  <si>
    <t>JH72775</t>
  </si>
  <si>
    <t>65093</t>
  </si>
  <si>
    <t>SJ11800</t>
  </si>
  <si>
    <t>65095</t>
  </si>
  <si>
    <t>LPV440.99.00001</t>
  </si>
  <si>
    <t>63723</t>
  </si>
  <si>
    <t>FJ43189</t>
  </si>
  <si>
    <t>54468</t>
  </si>
  <si>
    <t>RWZI Den Bommel</t>
  </si>
  <si>
    <t>GH83909</t>
  </si>
  <si>
    <t>95842</t>
  </si>
  <si>
    <t>97818</t>
  </si>
  <si>
    <t>JH72778</t>
  </si>
  <si>
    <t>RWZI Ooltgensplaat</t>
  </si>
  <si>
    <t>PH69599</t>
  </si>
  <si>
    <t>95843</t>
  </si>
  <si>
    <t>RWZI Oude Tonge</t>
  </si>
  <si>
    <t>1427041</t>
  </si>
  <si>
    <t>97819</t>
  </si>
  <si>
    <t>JH72780</t>
  </si>
  <si>
    <t>99737</t>
  </si>
  <si>
    <t>KH57250</t>
  </si>
  <si>
    <t>Titralab AT1000</t>
  </si>
  <si>
    <t>SH98592</t>
  </si>
  <si>
    <t>SH98590</t>
  </si>
  <si>
    <t>JH02566</t>
  </si>
  <si>
    <t>TAG</t>
  </si>
  <si>
    <t>100QE4010</t>
  </si>
  <si>
    <t>100QE4012</t>
  </si>
  <si>
    <t>100QE400001</t>
  </si>
  <si>
    <t>100QE4011</t>
  </si>
  <si>
    <t>585QT312</t>
  </si>
  <si>
    <t>585QT212</t>
  </si>
  <si>
    <t>585QT112</t>
  </si>
  <si>
    <t>585QT111</t>
  </si>
  <si>
    <t>585QT211</t>
  </si>
  <si>
    <t>585QT311</t>
  </si>
  <si>
    <t>585QT101</t>
  </si>
  <si>
    <t>585QT102</t>
  </si>
  <si>
    <t>546QT21219</t>
  </si>
  <si>
    <t>111Q20101</t>
  </si>
  <si>
    <t>079QT510</t>
  </si>
  <si>
    <t>079QT520</t>
  </si>
  <si>
    <t>425Q294</t>
  </si>
  <si>
    <t>425Q292</t>
  </si>
  <si>
    <t>425QIRC496</t>
  </si>
  <si>
    <t>700MA425</t>
  </si>
  <si>
    <t>425Q200101</t>
  </si>
  <si>
    <t>425Q200201</t>
  </si>
  <si>
    <t>554Q1211</t>
  </si>
  <si>
    <t>105Q1212</t>
  </si>
  <si>
    <t>113QR4600</t>
  </si>
  <si>
    <t>065QIRC20000</t>
  </si>
  <si>
    <t>101QT200202</t>
  </si>
  <si>
    <t>101QIR1996</t>
  </si>
  <si>
    <t>101QIR1966</t>
  </si>
  <si>
    <t>700PAAN40</t>
  </si>
  <si>
    <t>700PAAN20</t>
  </si>
  <si>
    <t>700PAPP41</t>
  </si>
  <si>
    <t>700PAPP54</t>
  </si>
  <si>
    <t>700PAAN24</t>
  </si>
  <si>
    <t>700PAPP17</t>
  </si>
  <si>
    <t>700PAAN19</t>
  </si>
  <si>
    <t>700PAPP40</t>
  </si>
  <si>
    <t>700PAPP098</t>
  </si>
  <si>
    <t>700PAAN29</t>
  </si>
  <si>
    <t>700PAPP13</t>
  </si>
  <si>
    <t>700PAPP11</t>
  </si>
  <si>
    <t>700PAAN21</t>
  </si>
  <si>
    <t>700PAAN25</t>
  </si>
  <si>
    <t>700PAPP65</t>
  </si>
  <si>
    <t>700PAPP39</t>
  </si>
  <si>
    <t>700PAPP22</t>
  </si>
  <si>
    <t>700PAAN28</t>
  </si>
  <si>
    <t>700PAPP48</t>
  </si>
  <si>
    <t>700PAAN23</t>
  </si>
  <si>
    <t>700PAAN22</t>
  </si>
  <si>
    <t>700EG530067</t>
  </si>
  <si>
    <t>700PAAN27</t>
  </si>
  <si>
    <t>700PAAP51</t>
  </si>
  <si>
    <t>700PAPP49</t>
  </si>
  <si>
    <t>700PAAN34</t>
  </si>
  <si>
    <t>Bijlage 5B Prijzenblad, gewijzigd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</si>
</sst>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43" formatCode="_ * #,##0.00_ ;_ * \-#,##0.00_ ;_ * &quot;-&quot;??_ ;_ @_ "/>
    <numFmt numFmtId="164" formatCode="&quot;€&quot;\ #,##0.00"/>
  </numFmts>
  <fonts count="22">
    <font>
      <sz val="9"/>
      <color theme="1"/>
      <name val="Verdana"/>
      <family val="2"/>
    </font>
    <font>
      <sz val="9"/>
      <color theme="1"/>
      <name val="Verdana"/>
      <family val="2"/>
    </font>
    <font>
      <b/>
      <sz val="9"/>
      <color theme="1"/>
      <name val="Verdana"/>
      <family val="2"/>
    </font>
    <font>
      <b/>
      <sz val="16"/>
      <color theme="1"/>
      <name val="Verdana"/>
      <family val="2"/>
    </font>
    <font>
      <b/>
      <sz val="10"/>
      <color theme="0"/>
      <name val="Verdana"/>
      <family val="2"/>
    </font>
    <font>
      <b/>
      <sz val="11"/>
      <color theme="1"/>
      <name val="Verdana"/>
      <family val="2"/>
    </font>
    <font>
      <sz val="26"/>
      <color theme="0"/>
      <name val="Verdana"/>
      <family val="2"/>
    </font>
    <font>
      <b/>
      <sz val="11"/>
      <color theme="1"/>
      <name val="Calibri"/>
      <family val="2"/>
      <scheme val="minor"/>
    </font>
    <font>
      <b/>
      <sz val="10"/>
      <color theme="1"/>
      <name val="Arial Unicode MS"/>
      <family val="2"/>
    </font>
    <font>
      <sz val="10"/>
      <color theme="1"/>
      <name val="Arial Unicode MS"/>
      <family val="2"/>
    </font>
    <font>
      <sz val="9"/>
      <color rgb="FF000000"/>
      <name val="Verdana"/>
      <family val="2"/>
    </font>
    <font>
      <b/>
      <sz val="9"/>
      <color rgb="FF000000"/>
      <name val="Verdana"/>
      <family val="2"/>
    </font>
    <font>
      <b/>
      <sz val="16"/>
      <color rgb="FF000000"/>
      <name val="Verdana"/>
      <family val="2"/>
    </font>
    <font>
      <b/>
      <sz val="9"/>
      <color rgb="FF000000"/>
      <name val="Verdana"/>
      <family val="2"/>
    </font>
    <font>
      <sz val="9"/>
      <color rgb="FF000000"/>
      <name val="Verdana"/>
      <family val="2"/>
    </font>
    <font>
      <sz val="10"/>
      <color theme="1"/>
      <name val="Arial Unicode MS"/>
      <family val="2"/>
    </font>
    <font>
      <sz val="10"/>
      <color rgb="FF000000"/>
      <name val="Arial Unicode MS"/>
      <family val="2"/>
    </font>
    <font>
      <sz val="11"/>
      <color rgb="FF000000"/>
      <name val="Calibri"/>
      <family val="2"/>
      <scheme val="minor"/>
    </font>
    <font>
      <b/>
      <sz val="9"/>
      <color indexed="81"/>
      <name val="Tahoma"/>
      <family val="2"/>
    </font>
    <font>
      <sz val="9"/>
      <color indexed="81"/>
      <name val="Tahoma"/>
      <family val="2"/>
    </font>
    <font>
      <b/>
      <sz val="12"/>
      <color theme="1"/>
      <name val="Calibri"/>
      <family val="2"/>
      <scheme val="minor"/>
    </font>
    <font>
      <b/>
      <sz val="8"/>
      <color theme="1"/>
      <name val="Arial Unicode MS"/>
      <family val="2"/>
    </font>
  </fonts>
  <fills count="11">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7" tint="0.79998168889431442"/>
        <bgColor indexed="64"/>
      </patternFill>
    </fill>
    <fill>
      <patternFill patternType="solid">
        <fgColor theme="0"/>
        <bgColor indexed="64"/>
      </patternFill>
    </fill>
    <fill>
      <patternFill patternType="solid">
        <fgColor rgb="FFFFFFFF"/>
        <bgColor indexed="64"/>
      </patternFill>
    </fill>
    <fill>
      <patternFill patternType="solid">
        <fgColor rgb="FF92D050"/>
        <bgColor rgb="FF000000"/>
      </patternFill>
    </fill>
    <fill>
      <patternFill patternType="solid">
        <fgColor rgb="FFFFFFFF"/>
        <bgColor rgb="FF000000"/>
      </patternFill>
    </fill>
    <fill>
      <patternFill patternType="solid">
        <fgColor rgb="FFFFFF00"/>
        <bgColor rgb="FF000000"/>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55">
    <xf numFmtId="0" fontId="0" fillId="0" borderId="0" xfId="0"/>
    <xf numFmtId="0" fontId="0" fillId="0" borderId="0" xfId="0" applyAlignment="1">
      <alignment vertical="top"/>
    </xf>
    <xf numFmtId="0" fontId="2" fillId="0" borderId="0" xfId="0" applyFont="1" applyAlignment="1">
      <alignment vertical="top"/>
    </xf>
    <xf numFmtId="164" fontId="0" fillId="0" borderId="0" xfId="0" applyNumberFormat="1" applyAlignment="1">
      <alignment vertical="top"/>
    </xf>
    <xf numFmtId="164" fontId="2" fillId="0" borderId="0" xfId="0" applyNumberFormat="1" applyFont="1" applyAlignment="1">
      <alignment vertical="top"/>
    </xf>
    <xf numFmtId="164" fontId="0" fillId="0" borderId="0" xfId="0" applyNumberFormat="1" applyAlignment="1">
      <alignment horizontal="center" vertical="top"/>
    </xf>
    <xf numFmtId="49" fontId="0" fillId="2" borderId="1" xfId="1" applyNumberFormat="1" applyFont="1" applyFill="1" applyBorder="1" applyAlignment="1">
      <alignment horizontal="center" vertical="top"/>
    </xf>
    <xf numFmtId="43" fontId="0" fillId="3" borderId="1" xfId="1" applyFont="1" applyFill="1" applyBorder="1" applyAlignment="1">
      <alignment horizontal="center" vertical="top"/>
    </xf>
    <xf numFmtId="1" fontId="0" fillId="0" borderId="0" xfId="1" applyNumberFormat="1" applyFont="1" applyAlignment="1">
      <alignment horizontal="center" vertical="top"/>
    </xf>
    <xf numFmtId="0" fontId="2" fillId="0" borderId="0" xfId="0" applyFont="1" applyAlignment="1">
      <alignment horizontal="left" vertical="center"/>
    </xf>
    <xf numFmtId="49" fontId="0" fillId="0" borderId="0" xfId="1" applyNumberFormat="1" applyFont="1" applyAlignment="1">
      <alignment horizontal="center" vertical="top"/>
    </xf>
    <xf numFmtId="0" fontId="2" fillId="0" borderId="13" xfId="0" applyFont="1" applyBorder="1"/>
    <xf numFmtId="0" fontId="2" fillId="0" borderId="14" xfId="0" applyFont="1" applyBorder="1" applyAlignment="1">
      <alignment horizontal="center" wrapText="1"/>
    </xf>
    <xf numFmtId="0" fontId="3" fillId="0" borderId="12" xfId="0" applyFont="1" applyBorder="1" applyAlignment="1">
      <alignment horizontal="center"/>
    </xf>
    <xf numFmtId="0" fontId="2" fillId="0" borderId="17" xfId="0" applyFont="1" applyBorder="1" applyAlignment="1">
      <alignment horizontal="center" vertical="center"/>
    </xf>
    <xf numFmtId="0" fontId="2" fillId="0" borderId="18"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0" xfId="0" applyFont="1" applyAlignment="1">
      <alignment horizontal="center" vertical="top"/>
    </xf>
    <xf numFmtId="0" fontId="3" fillId="0" borderId="13" xfId="0" applyFont="1" applyBorder="1" applyAlignment="1">
      <alignment horizontal="center" vertical="top"/>
    </xf>
    <xf numFmtId="0" fontId="3" fillId="0" borderId="25" xfId="0" applyFont="1" applyBorder="1" applyAlignment="1">
      <alignment horizontal="center" vertical="top"/>
    </xf>
    <xf numFmtId="0" fontId="2" fillId="0" borderId="17" xfId="0" applyFont="1" applyBorder="1" applyAlignment="1">
      <alignment horizontal="center" vertical="top"/>
    </xf>
    <xf numFmtId="0" fontId="2" fillId="0" borderId="18" xfId="0" applyFont="1" applyBorder="1" applyAlignment="1">
      <alignment horizontal="center" vertical="top"/>
    </xf>
    <xf numFmtId="0" fontId="0" fillId="0" borderId="29" xfId="0" applyBorder="1"/>
    <xf numFmtId="0" fontId="0" fillId="0" borderId="29" xfId="0" applyBorder="1" applyAlignment="1">
      <alignment horizontal="left" vertical="center"/>
    </xf>
    <xf numFmtId="0" fontId="5" fillId="0" borderId="9" xfId="0" applyFont="1" applyBorder="1" applyAlignment="1">
      <alignment horizontal="left" vertical="center"/>
    </xf>
    <xf numFmtId="44" fontId="5" fillId="3" borderId="11" xfId="2" applyFont="1" applyFill="1" applyBorder="1" applyAlignment="1">
      <alignment horizontal="center" vertical="center"/>
    </xf>
    <xf numFmtId="0" fontId="0" fillId="0" borderId="6" xfId="0" applyBorder="1" applyAlignment="1">
      <alignment vertical="center"/>
    </xf>
    <xf numFmtId="0" fontId="0" fillId="0" borderId="29" xfId="0" applyBorder="1" applyAlignment="1">
      <alignment vertical="center"/>
    </xf>
    <xf numFmtId="44" fontId="1" fillId="3" borderId="2" xfId="2" applyFont="1" applyFill="1" applyBorder="1" applyAlignment="1">
      <alignment horizontal="center" vertical="center" wrapText="1"/>
    </xf>
    <xf numFmtId="49" fontId="0" fillId="0" borderId="0" xfId="0" applyNumberFormat="1" applyAlignment="1">
      <alignment horizontal="center" vertical="center"/>
    </xf>
    <xf numFmtId="49" fontId="0" fillId="0" borderId="0" xfId="1" applyNumberFormat="1" applyFont="1" applyAlignment="1">
      <alignment horizontal="center" vertical="center"/>
    </xf>
    <xf numFmtId="0" fontId="5" fillId="0" borderId="10" xfId="0" applyFont="1" applyBorder="1" applyAlignment="1">
      <alignment horizontal="center" vertical="center"/>
    </xf>
    <xf numFmtId="49" fontId="5" fillId="0" borderId="10" xfId="0" applyNumberFormat="1" applyFont="1" applyBorder="1" applyAlignment="1">
      <alignment horizontal="center" vertical="center"/>
    </xf>
    <xf numFmtId="49" fontId="2" fillId="0" borderId="0" xfId="0" applyNumberFormat="1" applyFont="1" applyAlignment="1">
      <alignment horizontal="center" vertical="center"/>
    </xf>
    <xf numFmtId="0" fontId="2" fillId="0" borderId="15" xfId="0" applyFont="1" applyBorder="1" applyAlignment="1">
      <alignment horizontal="center" vertical="center" wrapText="1"/>
    </xf>
    <xf numFmtId="0" fontId="0" fillId="0" borderId="1" xfId="0" applyBorder="1" applyAlignment="1">
      <alignment horizontal="center" wrapText="1"/>
    </xf>
    <xf numFmtId="0" fontId="2" fillId="0" borderId="0" xfId="0" applyFont="1" applyAlignment="1">
      <alignment horizontal="center" vertical="center"/>
    </xf>
    <xf numFmtId="44" fontId="0" fillId="3" borderId="1" xfId="2" applyFont="1" applyFill="1" applyBorder="1" applyAlignment="1">
      <alignment horizontal="center" vertical="center" wrapText="1"/>
    </xf>
    <xf numFmtId="0" fontId="5" fillId="0" borderId="11" xfId="0" applyFont="1" applyBorder="1" applyAlignment="1">
      <alignment horizontal="center" vertical="center"/>
    </xf>
    <xf numFmtId="9" fontId="5" fillId="0" borderId="11" xfId="0" applyNumberFormat="1" applyFont="1" applyBorder="1" applyAlignment="1">
      <alignment horizontal="center" vertical="center"/>
    </xf>
    <xf numFmtId="44" fontId="2" fillId="3" borderId="2" xfId="2" applyFont="1" applyFill="1" applyBorder="1" applyAlignment="1">
      <alignment horizontal="center" vertical="top" wrapText="1"/>
    </xf>
    <xf numFmtId="0" fontId="2" fillId="0" borderId="1" xfId="0" applyFont="1" applyBorder="1" applyAlignment="1">
      <alignment horizontal="center" vertical="center" wrapText="1"/>
    </xf>
    <xf numFmtId="0" fontId="2" fillId="0" borderId="31" xfId="0" applyFont="1" applyBorder="1" applyAlignment="1">
      <alignment vertical="center"/>
    </xf>
    <xf numFmtId="44" fontId="2" fillId="3" borderId="34" xfId="2" applyFont="1" applyFill="1" applyBorder="1" applyAlignment="1">
      <alignment horizontal="center" wrapText="1"/>
    </xf>
    <xf numFmtId="0" fontId="2" fillId="0" borderId="20" xfId="0" applyFont="1" applyBorder="1" applyAlignment="1">
      <alignment vertical="top"/>
    </xf>
    <xf numFmtId="0" fontId="2" fillId="0" borderId="19" xfId="0" applyFont="1" applyBorder="1" applyAlignment="1">
      <alignment horizontal="center" vertical="center"/>
    </xf>
    <xf numFmtId="0" fontId="2" fillId="0" borderId="19" xfId="0" applyFont="1" applyBorder="1" applyAlignment="1">
      <alignment horizontal="center" vertical="top"/>
    </xf>
    <xf numFmtId="164" fontId="2" fillId="0" borderId="0" xfId="0" applyNumberFormat="1" applyFont="1" applyAlignment="1">
      <alignment horizontal="center" vertical="top"/>
    </xf>
    <xf numFmtId="164" fontId="2" fillId="0" borderId="0" xfId="0" applyNumberFormat="1" applyFont="1" applyAlignment="1">
      <alignment horizontal="center" vertical="top" wrapText="1"/>
    </xf>
    <xf numFmtId="0" fontId="3" fillId="0" borderId="0" xfId="0" applyFont="1" applyAlignment="1">
      <alignment horizontal="center" vertical="center"/>
    </xf>
    <xf numFmtId="164" fontId="0" fillId="0" borderId="32" xfId="0" applyNumberFormat="1" applyBorder="1" applyAlignment="1">
      <alignment horizontal="center" wrapText="1"/>
    </xf>
    <xf numFmtId="164" fontId="0" fillId="3" borderId="33" xfId="0" applyNumberFormat="1" applyFill="1" applyBorder="1" applyAlignment="1">
      <alignment horizontal="center" wrapText="1"/>
    </xf>
    <xf numFmtId="44" fontId="2" fillId="3" borderId="34" xfId="0" applyNumberFormat="1" applyFont="1" applyFill="1" applyBorder="1" applyAlignment="1">
      <alignment horizontal="center" vertical="center"/>
    </xf>
    <xf numFmtId="164" fontId="0" fillId="0" borderId="0" xfId="0" applyNumberFormat="1"/>
    <xf numFmtId="0" fontId="0" fillId="5" borderId="1" xfId="0" applyFill="1" applyBorder="1" applyAlignment="1">
      <alignment vertical="top"/>
    </xf>
    <xf numFmtId="164" fontId="0" fillId="2" borderId="1" xfId="0" applyNumberFormat="1" applyFill="1" applyBorder="1"/>
    <xf numFmtId="0" fontId="0" fillId="0" borderId="1" xfId="0" applyBorder="1" applyAlignment="1">
      <alignment vertical="top"/>
    </xf>
    <xf numFmtId="0" fontId="9" fillId="6" borderId="1" xfId="0" applyFont="1" applyFill="1" applyBorder="1" applyAlignment="1">
      <alignment horizontal="center" vertical="top" wrapText="1"/>
    </xf>
    <xf numFmtId="0" fontId="9" fillId="7" borderId="1" xfId="0" applyFont="1" applyFill="1" applyBorder="1" applyAlignment="1">
      <alignment horizontal="center" vertical="top" wrapText="1"/>
    </xf>
    <xf numFmtId="0" fontId="0" fillId="7" borderId="1" xfId="0" applyFill="1" applyBorder="1" applyAlignment="1">
      <alignment vertical="top"/>
    </xf>
    <xf numFmtId="164" fontId="0" fillId="3" borderId="2" xfId="0" applyNumberFormat="1" applyFill="1" applyBorder="1"/>
    <xf numFmtId="0" fontId="0" fillId="0" borderId="31" xfId="0" applyBorder="1"/>
    <xf numFmtId="164" fontId="0" fillId="2" borderId="32" xfId="0" applyNumberFormat="1" applyFill="1" applyBorder="1"/>
    <xf numFmtId="164" fontId="0" fillId="3" borderId="34" xfId="0" applyNumberFormat="1" applyFill="1" applyBorder="1"/>
    <xf numFmtId="44" fontId="1" fillId="3" borderId="1" xfId="2" applyFont="1" applyFill="1" applyBorder="1" applyAlignment="1">
      <alignment horizontal="center" vertical="top" wrapText="1"/>
    </xf>
    <xf numFmtId="0" fontId="12" fillId="0" borderId="12" xfId="0" applyFont="1" applyBorder="1" applyAlignment="1">
      <alignment horizontal="center"/>
    </xf>
    <xf numFmtId="0" fontId="13" fillId="0" borderId="1"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31" xfId="0" applyFont="1" applyBorder="1"/>
    <xf numFmtId="8" fontId="14" fillId="10" borderId="33" xfId="0" applyNumberFormat="1" applyFont="1" applyFill="1" applyBorder="1" applyAlignment="1">
      <alignment horizontal="center" wrapText="1"/>
    </xf>
    <xf numFmtId="0" fontId="13" fillId="0" borderId="15" xfId="0" applyFont="1" applyBorder="1" applyAlignment="1">
      <alignment vertical="center"/>
    </xf>
    <xf numFmtId="0" fontId="2" fillId="0" borderId="0" xfId="0" applyFont="1" applyAlignment="1">
      <alignment horizontal="center" wrapText="1"/>
    </xf>
    <xf numFmtId="10" fontId="2" fillId="0" borderId="0" xfId="0" applyNumberFormat="1" applyFont="1" applyAlignment="1">
      <alignment horizontal="center" vertical="center"/>
    </xf>
    <xf numFmtId="1" fontId="14" fillId="9" borderId="32" xfId="0" applyNumberFormat="1" applyFont="1" applyFill="1" applyBorder="1" applyAlignment="1">
      <alignment horizontal="center" wrapText="1"/>
    </xf>
    <xf numFmtId="0" fontId="15" fillId="0" borderId="1" xfId="0" applyFont="1" applyBorder="1" applyAlignment="1">
      <alignment horizontal="center" vertical="top" wrapText="1"/>
    </xf>
    <xf numFmtId="0" fontId="15" fillId="0" borderId="1" xfId="0" applyFont="1" applyBorder="1" applyAlignment="1">
      <alignment vertical="top" wrapText="1"/>
    </xf>
    <xf numFmtId="0" fontId="15" fillId="6" borderId="1" xfId="0" applyFont="1" applyFill="1" applyBorder="1" applyAlignment="1">
      <alignment vertical="top" wrapText="1"/>
    </xf>
    <xf numFmtId="0" fontId="15" fillId="6" borderId="1" xfId="0" applyFont="1" applyFill="1" applyBorder="1" applyAlignment="1">
      <alignment horizontal="center" vertical="top" wrapText="1"/>
    </xf>
    <xf numFmtId="0" fontId="16" fillId="0" borderId="1" xfId="0" applyFont="1" applyBorder="1" applyAlignment="1">
      <alignment horizontal="center" vertical="top" wrapText="1"/>
    </xf>
    <xf numFmtId="0" fontId="16" fillId="0" borderId="1" xfId="0" applyFont="1" applyBorder="1" applyAlignment="1">
      <alignment vertical="top" wrapText="1"/>
    </xf>
    <xf numFmtId="0" fontId="17" fillId="0" borderId="1" xfId="0" applyFont="1" applyBorder="1" applyAlignment="1">
      <alignment vertical="top"/>
    </xf>
    <xf numFmtId="0" fontId="0" fillId="0" borderId="0" xfId="0" applyAlignment="1">
      <alignment horizontal="center"/>
    </xf>
    <xf numFmtId="0" fontId="15" fillId="0" borderId="15" xfId="0" applyFont="1" applyBorder="1" applyAlignment="1">
      <alignment horizontal="center" vertical="top" wrapText="1"/>
    </xf>
    <xf numFmtId="0" fontId="16" fillId="0" borderId="15" xfId="0" applyFont="1" applyBorder="1" applyAlignment="1">
      <alignment horizontal="center" vertical="top" wrapText="1"/>
    </xf>
    <xf numFmtId="0" fontId="0" fillId="0" borderId="1" xfId="0" applyBorder="1"/>
    <xf numFmtId="164" fontId="0" fillId="3" borderId="1" xfId="0" applyNumberFormat="1" applyFill="1" applyBorder="1"/>
    <xf numFmtId="0" fontId="15" fillId="5" borderId="1" xfId="0" applyFont="1" applyFill="1" applyBorder="1" applyAlignment="1">
      <alignment horizontal="center" vertical="top" wrapText="1"/>
    </xf>
    <xf numFmtId="0" fontId="15" fillId="5" borderId="1" xfId="0" applyFont="1" applyFill="1" applyBorder="1" applyAlignment="1">
      <alignment vertical="top" wrapText="1"/>
    </xf>
    <xf numFmtId="0" fontId="16" fillId="0" borderId="1" xfId="0" applyFont="1" applyBorder="1" applyAlignment="1">
      <alignment wrapText="1"/>
    </xf>
    <xf numFmtId="0" fontId="15" fillId="7" borderId="1" xfId="0" applyFont="1" applyFill="1" applyBorder="1" applyAlignment="1">
      <alignment horizontal="center" vertical="top" wrapText="1"/>
    </xf>
    <xf numFmtId="0" fontId="15" fillId="7" borderId="1" xfId="0" applyFont="1" applyFill="1" applyBorder="1" applyAlignment="1">
      <alignment vertical="top" wrapText="1"/>
    </xf>
    <xf numFmtId="0" fontId="15" fillId="0" borderId="1" xfId="0" applyFont="1" applyBorder="1" applyAlignment="1">
      <alignment horizontal="left" wrapText="1"/>
    </xf>
    <xf numFmtId="0" fontId="7" fillId="0" borderId="0" xfId="0" applyFont="1" applyAlignment="1">
      <alignment vertical="center"/>
    </xf>
    <xf numFmtId="0" fontId="7" fillId="0" borderId="14" xfId="0" applyFont="1" applyBorder="1" applyAlignment="1">
      <alignment vertical="center"/>
    </xf>
    <xf numFmtId="0" fontId="7" fillId="0" borderId="13" xfId="0" applyFont="1" applyBorder="1" applyAlignment="1">
      <alignment vertical="center" wrapText="1"/>
    </xf>
    <xf numFmtId="164" fontId="14" fillId="8" borderId="35" xfId="0" applyNumberFormat="1" applyFont="1" applyFill="1" applyBorder="1" applyAlignment="1" applyProtection="1">
      <alignment horizontal="center"/>
      <protection locked="0"/>
    </xf>
    <xf numFmtId="10" fontId="0" fillId="2" borderId="32" xfId="0" applyNumberFormat="1" applyFill="1" applyBorder="1" applyAlignment="1" applyProtection="1">
      <alignment horizontal="center"/>
      <protection locked="0"/>
    </xf>
    <xf numFmtId="164" fontId="0" fillId="2" borderId="1" xfId="0" applyNumberFormat="1" applyFill="1" applyBorder="1" applyAlignment="1" applyProtection="1">
      <alignment horizontal="center" vertical="center"/>
      <protection locked="0"/>
    </xf>
    <xf numFmtId="0" fontId="0" fillId="0" borderId="0" xfId="0" applyAlignment="1">
      <alignment vertical="center"/>
    </xf>
    <xf numFmtId="0" fontId="9" fillId="0" borderId="1" xfId="0" applyFont="1" applyBorder="1" applyAlignment="1">
      <alignment vertical="center"/>
    </xf>
    <xf numFmtId="0" fontId="0" fillId="0" borderId="23" xfId="0" applyBorder="1" applyAlignment="1">
      <alignment horizontal="left" vertical="center"/>
    </xf>
    <xf numFmtId="0" fontId="0" fillId="0" borderId="20" xfId="0" applyBorder="1" applyAlignment="1">
      <alignment horizontal="left" vertical="center"/>
    </xf>
    <xf numFmtId="0" fontId="0" fillId="2" borderId="24" xfId="0" applyFill="1" applyBorder="1" applyAlignment="1" applyProtection="1">
      <alignment horizontal="center" vertical="center"/>
      <protection locked="0"/>
    </xf>
    <xf numFmtId="0" fontId="0" fillId="2" borderId="30" xfId="0" applyFill="1" applyBorder="1" applyAlignment="1" applyProtection="1">
      <alignment horizontal="center" vertical="center"/>
      <protection locked="0"/>
    </xf>
    <xf numFmtId="0" fontId="0" fillId="2" borderId="19" xfId="0" applyFill="1" applyBorder="1" applyAlignment="1" applyProtection="1">
      <alignment horizontal="center" vertical="center"/>
      <protection locked="0"/>
    </xf>
    <xf numFmtId="0" fontId="0" fillId="2" borderId="21" xfId="0" applyFill="1" applyBorder="1" applyAlignment="1" applyProtection="1">
      <alignment horizontal="center" vertical="center"/>
      <protection locked="0"/>
    </xf>
    <xf numFmtId="0" fontId="12" fillId="0" borderId="26" xfId="0" applyFont="1" applyBorder="1" applyAlignment="1">
      <alignment horizontal="center"/>
    </xf>
    <xf numFmtId="0" fontId="12" fillId="0" borderId="27" xfId="0" applyFont="1" applyBorder="1" applyAlignment="1">
      <alignment horizontal="center"/>
    </xf>
    <xf numFmtId="0" fontId="12" fillId="0" borderId="28"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22" xfId="0" applyFont="1" applyBorder="1" applyAlignment="1">
      <alignment horizontal="left" vertic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26" xfId="0" applyFont="1" applyBorder="1" applyAlignment="1">
      <alignment horizontal="center" vertical="top"/>
    </xf>
    <xf numFmtId="0" fontId="3" fillId="0" borderId="27" xfId="0" applyFont="1" applyBorder="1" applyAlignment="1">
      <alignment horizontal="center" vertical="top"/>
    </xf>
    <xf numFmtId="0" fontId="3" fillId="0" borderId="28" xfId="0" applyFont="1" applyBorder="1" applyAlignment="1">
      <alignment horizontal="center" vertical="top"/>
    </xf>
    <xf numFmtId="0" fontId="0" fillId="2" borderId="1"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10" fillId="0" borderId="9" xfId="0" applyFont="1"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4" fillId="2" borderId="1" xfId="0" applyFont="1" applyFill="1" applyBorder="1" applyAlignment="1">
      <alignment horizontal="left" vertical="top" wrapText="1"/>
    </xf>
    <xf numFmtId="0" fontId="0" fillId="2" borderId="7"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20" xfId="0" applyBorder="1" applyAlignment="1">
      <alignment horizontal="left" vertical="top" wrapText="1"/>
    </xf>
    <xf numFmtId="0" fontId="0" fillId="0" borderId="19" xfId="0" applyBorder="1" applyAlignment="1">
      <alignment horizontal="left" vertical="top" wrapText="1"/>
    </xf>
    <xf numFmtId="0" fontId="0" fillId="0" borderId="21" xfId="0" applyBorder="1" applyAlignment="1">
      <alignment horizontal="left" vertical="top" wrapText="1"/>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6" fillId="4" borderId="36" xfId="0" applyFont="1" applyFill="1" applyBorder="1" applyAlignment="1">
      <alignment horizontal="center" vertical="top" wrapText="1"/>
    </xf>
    <xf numFmtId="0" fontId="6" fillId="4" borderId="0" xfId="0" applyFont="1" applyFill="1" applyAlignment="1">
      <alignment horizontal="center" vertical="top" wrapText="1"/>
    </xf>
    <xf numFmtId="0" fontId="2" fillId="0" borderId="0" xfId="0" applyFont="1" applyAlignment="1">
      <alignment horizontal="center" vertical="center"/>
    </xf>
    <xf numFmtId="0" fontId="6" fillId="4" borderId="0" xfId="0" applyFont="1" applyFill="1" applyAlignment="1">
      <alignment horizontal="center" vertical="center"/>
    </xf>
    <xf numFmtId="0" fontId="6" fillId="4" borderId="14" xfId="0" applyFont="1" applyFill="1" applyBorder="1" applyAlignment="1">
      <alignment horizontal="center" vertical="center"/>
    </xf>
    <xf numFmtId="0" fontId="2" fillId="0" borderId="0" xfId="0" applyFont="1" applyAlignment="1">
      <alignment horizontal="left"/>
    </xf>
    <xf numFmtId="0" fontId="8" fillId="0" borderId="0" xfId="0" applyFont="1" applyAlignment="1">
      <alignment horizontal="center" vertical="center" wrapText="1"/>
    </xf>
    <xf numFmtId="0" fontId="8" fillId="0" borderId="37" xfId="0" applyFont="1" applyBorder="1" applyAlignment="1">
      <alignment horizontal="center" vertical="center" wrapText="1"/>
    </xf>
    <xf numFmtId="0" fontId="21" fillId="0" borderId="14" xfId="0" applyFont="1" applyBorder="1" applyAlignment="1">
      <alignment horizontal="center" vertical="center" textRotation="90" wrapText="1"/>
    </xf>
    <xf numFmtId="0" fontId="21" fillId="0" borderId="38" xfId="0" applyFont="1" applyBorder="1" applyAlignment="1">
      <alignment horizontal="center" vertical="center" textRotation="90" wrapText="1"/>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5" xfId="0" applyFont="1" applyBorder="1" applyAlignment="1">
      <alignment horizontal="center" vertical="center"/>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E8DC2-C2C0-4F8D-AE25-051DFDBCB578}">
  <sheetPr>
    <pageSetUpPr fitToPage="1"/>
  </sheetPr>
  <dimension ref="A1:H46"/>
  <sheetViews>
    <sheetView showGridLines="0" tabSelected="1" zoomScaleNormal="100" workbookViewId="0">
      <selection activeCell="A13" sqref="A13"/>
    </sheetView>
  </sheetViews>
  <sheetFormatPr defaultColWidth="9" defaultRowHeight="11.25"/>
  <cols>
    <col min="1" max="1" width="50.125" style="1" customWidth="1"/>
    <col min="2" max="2" width="25.5" style="29" customWidth="1"/>
    <col min="3" max="3" width="23.5" style="8" customWidth="1"/>
    <col min="4" max="4" width="16.25" style="5" customWidth="1"/>
    <col min="5" max="5" width="24.75" style="5" customWidth="1"/>
    <col min="6" max="6" width="13.5" style="3" customWidth="1"/>
    <col min="7" max="7" width="12.5" style="3" customWidth="1"/>
    <col min="8" max="8" width="19.25" style="1" bestFit="1" customWidth="1"/>
    <col min="9" max="16384" width="9" style="1"/>
  </cols>
  <sheetData>
    <row r="1" spans="1:8" ht="17.100000000000001" customHeight="1">
      <c r="A1" s="2" t="s">
        <v>323</v>
      </c>
    </row>
    <row r="2" spans="1:8" ht="17.100000000000001" customHeight="1" thickBot="1">
      <c r="A2" s="1" t="s">
        <v>0</v>
      </c>
    </row>
    <row r="4" spans="1:8" ht="29.45" customHeight="1" thickBot="1">
      <c r="A4" s="110" t="s">
        <v>1</v>
      </c>
      <c r="B4" s="111"/>
      <c r="C4" s="111"/>
      <c r="D4" s="111"/>
      <c r="E4" s="112"/>
    </row>
    <row r="5" spans="1:8" ht="19.5">
      <c r="A5" s="119" t="s">
        <v>2</v>
      </c>
      <c r="B5" s="120"/>
      <c r="C5" s="120"/>
      <c r="D5" s="120"/>
      <c r="E5" s="121"/>
    </row>
    <row r="6" spans="1:8" ht="17.100000000000001" customHeight="1">
      <c r="A6" s="18"/>
      <c r="B6" s="49"/>
      <c r="C6" s="19"/>
      <c r="D6" s="20" t="s">
        <v>3</v>
      </c>
      <c r="E6" s="21" t="s">
        <v>4</v>
      </c>
    </row>
    <row r="7" spans="1:8" s="2" customFormat="1" ht="17.100000000000001" customHeight="1" thickBot="1">
      <c r="A7" s="113" t="s">
        <v>5</v>
      </c>
      <c r="B7" s="114"/>
      <c r="C7" s="115"/>
      <c r="D7" s="64">
        <f>instrumentenlijst!K114</f>
        <v>0</v>
      </c>
      <c r="E7" s="40">
        <f>D7*4</f>
        <v>0</v>
      </c>
      <c r="F7" s="48"/>
      <c r="G7" s="48"/>
      <c r="H7" s="17"/>
    </row>
    <row r="8" spans="1:8" ht="19.899999999999999" customHeight="1">
      <c r="A8" s="116" t="s">
        <v>6</v>
      </c>
      <c r="B8" s="117"/>
      <c r="C8" s="117"/>
      <c r="D8" s="117"/>
      <c r="E8" s="118"/>
      <c r="H8" s="5"/>
    </row>
    <row r="9" spans="1:8" ht="50.45" customHeight="1">
      <c r="A9" s="13"/>
      <c r="B9" s="14" t="s">
        <v>7</v>
      </c>
      <c r="C9" s="34" t="s">
        <v>8</v>
      </c>
      <c r="D9" s="16" t="s">
        <v>9</v>
      </c>
      <c r="E9" s="15" t="s">
        <v>10</v>
      </c>
      <c r="H9" s="5"/>
    </row>
    <row r="10" spans="1:8" ht="17.100000000000001" customHeight="1">
      <c r="A10" s="22" t="s">
        <v>11</v>
      </c>
      <c r="B10" s="98"/>
      <c r="C10" s="35">
        <v>40</v>
      </c>
      <c r="D10" s="37">
        <f>B10*C10</f>
        <v>0</v>
      </c>
      <c r="E10" s="28">
        <f>D10*4</f>
        <v>0</v>
      </c>
      <c r="H10" s="5"/>
    </row>
    <row r="11" spans="1:8" ht="17.100000000000001" customHeight="1">
      <c r="A11" s="22" t="s">
        <v>12</v>
      </c>
      <c r="B11" s="98"/>
      <c r="C11" s="35">
        <v>16</v>
      </c>
      <c r="D11" s="37">
        <f t="shared" ref="D11:D14" si="0">B11*C11</f>
        <v>0</v>
      </c>
      <c r="E11" s="28">
        <f t="shared" ref="E11:E14" si="1">D11*4</f>
        <v>0</v>
      </c>
      <c r="H11" s="5"/>
    </row>
    <row r="12" spans="1:8" ht="17.100000000000001" customHeight="1">
      <c r="A12" s="23" t="s">
        <v>13</v>
      </c>
      <c r="B12" s="98"/>
      <c r="C12" s="35">
        <v>8</v>
      </c>
      <c r="D12" s="37">
        <f t="shared" si="0"/>
        <v>0</v>
      </c>
      <c r="E12" s="28">
        <f t="shared" si="1"/>
        <v>0</v>
      </c>
      <c r="H12" s="5"/>
    </row>
    <row r="13" spans="1:8" ht="17.100000000000001" customHeight="1">
      <c r="A13" s="23" t="s">
        <v>14</v>
      </c>
      <c r="B13" s="98"/>
      <c r="C13" s="35">
        <v>4</v>
      </c>
      <c r="D13" s="37">
        <f t="shared" ref="D13" si="2">B13*C13</f>
        <v>0</v>
      </c>
      <c r="E13" s="28">
        <f t="shared" ref="E13" si="3">D13*4</f>
        <v>0</v>
      </c>
      <c r="H13" s="5"/>
    </row>
    <row r="14" spans="1:8" ht="17.100000000000001" customHeight="1">
      <c r="A14" s="23" t="s">
        <v>15</v>
      </c>
      <c r="B14" s="98"/>
      <c r="C14" s="35">
        <v>10</v>
      </c>
      <c r="D14" s="37">
        <f t="shared" si="0"/>
        <v>0</v>
      </c>
      <c r="E14" s="28">
        <f t="shared" si="1"/>
        <v>0</v>
      </c>
      <c r="H14" s="5"/>
    </row>
    <row r="15" spans="1:8" s="2" customFormat="1" ht="17.100000000000001" customHeight="1" thickBot="1">
      <c r="A15" s="44" t="s">
        <v>16</v>
      </c>
      <c r="B15" s="45"/>
      <c r="C15" s="46"/>
      <c r="D15" s="46"/>
      <c r="E15" s="52">
        <f>SUM(E10:E14)</f>
        <v>0</v>
      </c>
      <c r="F15" s="4"/>
      <c r="G15" s="4"/>
      <c r="H15" s="47"/>
    </row>
    <row r="16" spans="1:8" ht="18.75" customHeight="1">
      <c r="A16" s="136" t="s">
        <v>17</v>
      </c>
      <c r="B16" s="137"/>
      <c r="C16" s="137"/>
      <c r="D16" s="137"/>
      <c r="E16" s="138"/>
      <c r="H16" s="5"/>
    </row>
    <row r="17" spans="1:8" ht="36" customHeight="1">
      <c r="A17" s="13"/>
      <c r="B17" s="14" t="s">
        <v>18</v>
      </c>
      <c r="C17" s="41" t="s">
        <v>19</v>
      </c>
      <c r="D17" s="15" t="s">
        <v>20</v>
      </c>
      <c r="E17" s="15" t="s">
        <v>21</v>
      </c>
      <c r="H17" s="5"/>
    </row>
    <row r="18" spans="1:8" ht="17.100000000000001" customHeight="1" thickBot="1">
      <c r="A18" s="42" t="s">
        <v>22</v>
      </c>
      <c r="B18" s="97"/>
      <c r="C18" s="50">
        <v>75000</v>
      </c>
      <c r="D18" s="51">
        <f>C18-(B18*C18)</f>
        <v>75000</v>
      </c>
      <c r="E18" s="43">
        <f>D18*4</f>
        <v>300000</v>
      </c>
      <c r="H18" s="5"/>
    </row>
    <row r="19" spans="1:8" ht="18.75" customHeight="1">
      <c r="A19" s="139" t="s">
        <v>23</v>
      </c>
      <c r="B19" s="140"/>
      <c r="C19" s="140"/>
      <c r="D19" s="140"/>
      <c r="E19" s="141"/>
      <c r="H19" s="5"/>
    </row>
    <row r="20" spans="1:8" ht="40.5" customHeight="1">
      <c r="A20" s="13"/>
      <c r="B20" s="14" t="s">
        <v>18</v>
      </c>
      <c r="C20" s="41" t="s">
        <v>19</v>
      </c>
      <c r="D20" s="15" t="s">
        <v>20</v>
      </c>
      <c r="E20" s="15" t="s">
        <v>21</v>
      </c>
      <c r="H20" s="5"/>
    </row>
    <row r="21" spans="1:8" ht="17.100000000000001" customHeight="1" thickBot="1">
      <c r="A21" s="42" t="s">
        <v>22</v>
      </c>
      <c r="B21" s="97"/>
      <c r="C21" s="50">
        <v>15000</v>
      </c>
      <c r="D21" s="51">
        <f>C21-(B21*C21)</f>
        <v>15000</v>
      </c>
      <c r="E21" s="43">
        <f>D21*4</f>
        <v>60000</v>
      </c>
      <c r="H21" s="5"/>
    </row>
    <row r="22" spans="1:8" s="2" customFormat="1" ht="19.5">
      <c r="A22" s="107" t="s">
        <v>24</v>
      </c>
      <c r="B22" s="108"/>
      <c r="C22" s="108"/>
      <c r="D22" s="108"/>
      <c r="E22" s="109"/>
      <c r="F22" s="1"/>
    </row>
    <row r="23" spans="1:8" s="2" customFormat="1" ht="22.5">
      <c r="A23" s="65"/>
      <c r="B23" s="71" t="s">
        <v>25</v>
      </c>
      <c r="C23" s="66" t="s">
        <v>26</v>
      </c>
      <c r="D23" s="67" t="s">
        <v>27</v>
      </c>
      <c r="E23" s="68" t="s">
        <v>28</v>
      </c>
      <c r="F23" s="1"/>
    </row>
    <row r="24" spans="1:8" s="2" customFormat="1" ht="17.100000000000001" customHeight="1" thickBot="1">
      <c r="A24" s="69" t="s">
        <v>24</v>
      </c>
      <c r="B24" s="96"/>
      <c r="C24" s="74">
        <v>16</v>
      </c>
      <c r="D24" s="70">
        <f>B24*C24</f>
        <v>0</v>
      </c>
      <c r="E24" s="43">
        <f>D24*4</f>
        <v>0</v>
      </c>
      <c r="F24" s="1"/>
    </row>
    <row r="25" spans="1:8" s="2" customFormat="1" ht="12" thickBot="1">
      <c r="A25" s="11"/>
      <c r="B25" s="73"/>
      <c r="C25" s="72"/>
      <c r="D25" s="72"/>
      <c r="E25" s="12"/>
      <c r="F25" s="1"/>
    </row>
    <row r="26" spans="1:8" s="2" customFormat="1" ht="15" thickBot="1">
      <c r="A26" s="24" t="s">
        <v>29</v>
      </c>
      <c r="B26" s="31"/>
      <c r="C26" s="31"/>
      <c r="D26" s="38"/>
      <c r="E26" s="25">
        <f>E7+E15+E18+E21+E24</f>
        <v>360000</v>
      </c>
      <c r="F26" s="1"/>
    </row>
    <row r="27" spans="1:8" s="2" customFormat="1" ht="15" thickBot="1">
      <c r="A27" s="24" t="s">
        <v>30</v>
      </c>
      <c r="B27" s="32"/>
      <c r="C27" s="31"/>
      <c r="D27" s="39">
        <v>0.21</v>
      </c>
      <c r="E27" s="25">
        <f>E26*D27</f>
        <v>75600</v>
      </c>
    </row>
    <row r="28" spans="1:8" s="2" customFormat="1" ht="14.45" customHeight="1" thickBot="1">
      <c r="A28" s="24" t="s">
        <v>31</v>
      </c>
      <c r="B28" s="32"/>
      <c r="C28" s="31"/>
      <c r="D28" s="38"/>
      <c r="E28" s="25">
        <f>SUM(E26:E27)</f>
        <v>435600</v>
      </c>
      <c r="F28" s="4"/>
    </row>
    <row r="29" spans="1:8" s="2" customFormat="1" ht="21" customHeight="1">
      <c r="A29" s="9"/>
      <c r="B29" s="33"/>
      <c r="C29" s="36"/>
      <c r="D29" s="36"/>
      <c r="E29" s="36"/>
      <c r="F29" s="4"/>
    </row>
    <row r="30" spans="1:8" s="2" customFormat="1" ht="13.9" customHeight="1">
      <c r="A30" s="6" t="s">
        <v>32</v>
      </c>
      <c r="B30" s="30"/>
      <c r="C30" s="8"/>
      <c r="D30" s="5"/>
      <c r="E30" s="5"/>
      <c r="F30" s="4"/>
    </row>
    <row r="31" spans="1:8" ht="12.6" customHeight="1">
      <c r="A31" s="7" t="s">
        <v>33</v>
      </c>
      <c r="B31" s="30"/>
    </row>
    <row r="32" spans="1:8" ht="12.6" customHeight="1">
      <c r="A32" s="10"/>
      <c r="B32" s="30"/>
    </row>
    <row r="33" spans="1:7" ht="17.100000000000001" customHeight="1">
      <c r="A33" s="127" t="s">
        <v>34</v>
      </c>
      <c r="B33" s="127"/>
      <c r="C33" s="127"/>
      <c r="D33" s="127"/>
      <c r="E33" s="127"/>
    </row>
    <row r="34" spans="1:7" ht="17.100000000000001" customHeight="1" thickBot="1">
      <c r="A34" s="133" t="s">
        <v>35</v>
      </c>
      <c r="B34" s="134"/>
      <c r="C34" s="134"/>
      <c r="D34" s="134"/>
      <c r="E34" s="135"/>
    </row>
    <row r="35" spans="1:7" ht="66.75" customHeight="1" thickBot="1">
      <c r="A35" s="130" t="s">
        <v>36</v>
      </c>
      <c r="B35" s="131"/>
      <c r="C35" s="131"/>
      <c r="D35" s="131"/>
      <c r="E35" s="132"/>
    </row>
    <row r="36" spans="1:7" ht="13.5" customHeight="1" thickBot="1">
      <c r="A36" s="130" t="s">
        <v>37</v>
      </c>
      <c r="B36" s="131"/>
      <c r="C36" s="131"/>
      <c r="D36" s="131"/>
      <c r="E36" s="132"/>
    </row>
    <row r="37" spans="1:7" ht="15.6" customHeight="1" thickBot="1">
      <c r="A37" s="130" t="s">
        <v>38</v>
      </c>
      <c r="B37" s="131"/>
      <c r="C37" s="131"/>
      <c r="D37" s="131"/>
      <c r="E37" s="132"/>
    </row>
    <row r="38" spans="1:7" ht="15" customHeight="1">
      <c r="A38" s="124" t="s">
        <v>39</v>
      </c>
      <c r="B38" s="125"/>
      <c r="C38" s="125"/>
      <c r="D38" s="125"/>
      <c r="E38" s="126"/>
    </row>
    <row r="39" spans="1:7" ht="21.75" customHeight="1" thickBot="1">
      <c r="A39" s="10"/>
      <c r="B39" s="30"/>
    </row>
    <row r="40" spans="1:7" ht="17.100000000000001" customHeight="1">
      <c r="A40" s="26" t="s">
        <v>40</v>
      </c>
      <c r="B40" s="128"/>
      <c r="C40" s="128"/>
      <c r="D40" s="128"/>
      <c r="E40" s="129"/>
    </row>
    <row r="41" spans="1:7" ht="17.100000000000001" customHeight="1">
      <c r="A41" s="27" t="s">
        <v>41</v>
      </c>
      <c r="B41" s="122"/>
      <c r="C41" s="122"/>
      <c r="D41" s="122"/>
      <c r="E41" s="123"/>
    </row>
    <row r="42" spans="1:7" ht="17.100000000000001" customHeight="1">
      <c r="A42" s="27" t="s">
        <v>42</v>
      </c>
      <c r="B42" s="122"/>
      <c r="C42" s="122"/>
      <c r="D42" s="122"/>
      <c r="E42" s="123"/>
      <c r="F42" s="1"/>
      <c r="G42" s="1"/>
    </row>
    <row r="43" spans="1:7" ht="17.100000000000001" customHeight="1">
      <c r="A43" s="27" t="s">
        <v>43</v>
      </c>
      <c r="B43" s="122"/>
      <c r="C43" s="122"/>
      <c r="D43" s="122"/>
      <c r="E43" s="123"/>
      <c r="F43" s="1"/>
      <c r="G43" s="1"/>
    </row>
    <row r="44" spans="1:7" ht="15" customHeight="1">
      <c r="A44" s="101" t="s">
        <v>44</v>
      </c>
      <c r="B44" s="103"/>
      <c r="C44" s="103"/>
      <c r="D44" s="103"/>
      <c r="E44" s="104"/>
      <c r="F44" s="1"/>
      <c r="G44" s="1"/>
    </row>
    <row r="45" spans="1:7" ht="33.6" customHeight="1" thickBot="1">
      <c r="A45" s="102"/>
      <c r="B45" s="105"/>
      <c r="C45" s="105"/>
      <c r="D45" s="105"/>
      <c r="E45" s="106"/>
      <c r="F45" s="1"/>
      <c r="G45" s="1"/>
    </row>
    <row r="46" spans="1:7" ht="57" customHeight="1">
      <c r="F46" s="1"/>
      <c r="G46" s="1"/>
    </row>
  </sheetData>
  <sheetProtection algorithmName="SHA-512" hashValue="IfVR9bdKDAzNWys9/dK8qbN+hGGX+EmZfl+gnQbcs4G1EgzQjqAf+yeukAWGDQkeFjm/9EyK18EwgCjc19Codw==" saltValue="ECKhkL+dzSTTcUa7JONssA==" spinCount="100000" sheet="1" objects="1" scenarios="1"/>
  <mergeCells count="19">
    <mergeCell ref="A35:E35"/>
    <mergeCell ref="A16:E16"/>
    <mergeCell ref="A19:E19"/>
    <mergeCell ref="A44:A45"/>
    <mergeCell ref="B44:E45"/>
    <mergeCell ref="A22:E22"/>
    <mergeCell ref="A4:E4"/>
    <mergeCell ref="A7:C7"/>
    <mergeCell ref="A8:E8"/>
    <mergeCell ref="A5:E5"/>
    <mergeCell ref="B43:E43"/>
    <mergeCell ref="A38:E38"/>
    <mergeCell ref="A33:E33"/>
    <mergeCell ref="B40:E40"/>
    <mergeCell ref="B41:E41"/>
    <mergeCell ref="B42:E42"/>
    <mergeCell ref="A36:E36"/>
    <mergeCell ref="A37:E37"/>
    <mergeCell ref="A34:E34"/>
  </mergeCells>
  <pageMargins left="0.70866141732283472" right="0.70866141732283472" top="0.74803149606299213" bottom="0.74803149606299213" header="0.31496062992125984" footer="0.31496062992125984"/>
  <pageSetup paperSize="8" scale="91" orientation="portrait" r:id="rId1"/>
  <headerFooter>
    <oddFooter>&amp;C&amp;8&amp;P van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FC092-E1B8-43BD-AB78-BF4E3214BB27}">
  <sheetPr>
    <pageSetUpPr fitToPage="1"/>
  </sheetPr>
  <dimension ref="A1:K114"/>
  <sheetViews>
    <sheetView workbookViewId="0">
      <selection activeCell="A68" sqref="A68:K68"/>
    </sheetView>
  </sheetViews>
  <sheetFormatPr defaultRowHeight="11.25"/>
  <cols>
    <col min="1" max="1" width="13.25" style="99" customWidth="1"/>
    <col min="3" max="3" width="17.75" customWidth="1"/>
    <col min="4" max="4" width="17" style="82" customWidth="1"/>
    <col min="5" max="5" width="24.875" customWidth="1"/>
    <col min="6" max="6" width="35.75" customWidth="1"/>
    <col min="7" max="7" width="13.125" customWidth="1"/>
    <col min="9" max="9" width="12.25" customWidth="1"/>
    <col min="10" max="11" width="11.75" style="53" customWidth="1"/>
  </cols>
  <sheetData>
    <row r="1" spans="1:11">
      <c r="A1" s="147" t="s">
        <v>45</v>
      </c>
      <c r="B1" s="147"/>
      <c r="C1" s="147"/>
    </row>
    <row r="3" spans="1:11" ht="33" thickBot="1">
      <c r="A3" s="145" t="s">
        <v>46</v>
      </c>
      <c r="B3" s="145"/>
      <c r="C3" s="145"/>
      <c r="D3" s="145"/>
      <c r="E3" s="145"/>
      <c r="F3" s="145"/>
      <c r="G3" s="145"/>
      <c r="H3" s="145"/>
      <c r="I3" s="145"/>
      <c r="J3" s="145"/>
      <c r="K3" s="146"/>
    </row>
    <row r="4" spans="1:11" ht="45" customHeight="1">
      <c r="A4" s="144" t="s">
        <v>267</v>
      </c>
      <c r="B4" s="148" t="s">
        <v>47</v>
      </c>
      <c r="C4" s="148" t="s">
        <v>48</v>
      </c>
      <c r="D4" s="148" t="s">
        <v>49</v>
      </c>
      <c r="E4" s="148" t="s">
        <v>50</v>
      </c>
      <c r="F4" s="148" t="s">
        <v>51</v>
      </c>
      <c r="G4" s="148" t="s">
        <v>52</v>
      </c>
      <c r="H4" s="150" t="s">
        <v>53</v>
      </c>
      <c r="I4" s="152" t="s">
        <v>54</v>
      </c>
      <c r="J4" s="153"/>
      <c r="K4" s="154"/>
    </row>
    <row r="5" spans="1:11" ht="29.45" customHeight="1">
      <c r="A5" s="144"/>
      <c r="B5" s="149"/>
      <c r="C5" s="149"/>
      <c r="D5" s="149"/>
      <c r="E5" s="149"/>
      <c r="F5" s="149"/>
      <c r="G5" s="149"/>
      <c r="H5" s="151"/>
      <c r="I5" s="95" t="s">
        <v>55</v>
      </c>
      <c r="J5" s="93" t="s">
        <v>56</v>
      </c>
      <c r="K5" s="94" t="s">
        <v>57</v>
      </c>
    </row>
    <row r="6" spans="1:11" ht="12.75">
      <c r="A6" s="100" t="s">
        <v>268</v>
      </c>
      <c r="B6" s="87" t="s">
        <v>58</v>
      </c>
      <c r="C6" s="88" t="s">
        <v>59</v>
      </c>
      <c r="D6" s="87" t="s">
        <v>60</v>
      </c>
      <c r="E6" s="54" t="s">
        <v>61</v>
      </c>
      <c r="F6" s="76" t="s">
        <v>62</v>
      </c>
      <c r="G6" s="75">
        <v>1434409</v>
      </c>
      <c r="H6" s="75" t="s">
        <v>63</v>
      </c>
      <c r="I6" s="22">
        <v>2</v>
      </c>
      <c r="J6" s="55"/>
      <c r="K6" s="60">
        <f>I6*J6</f>
        <v>0</v>
      </c>
    </row>
    <row r="7" spans="1:11" ht="21" customHeight="1">
      <c r="A7" s="100" t="s">
        <v>269</v>
      </c>
      <c r="B7" s="87" t="s">
        <v>64</v>
      </c>
      <c r="C7" s="88" t="s">
        <v>59</v>
      </c>
      <c r="D7" s="87" t="s">
        <v>60</v>
      </c>
      <c r="E7" s="54" t="s">
        <v>65</v>
      </c>
      <c r="F7" s="76" t="s">
        <v>66</v>
      </c>
      <c r="G7" s="75" t="s">
        <v>67</v>
      </c>
      <c r="H7" s="75" t="s">
        <v>63</v>
      </c>
      <c r="I7" s="22">
        <v>2</v>
      </c>
      <c r="J7" s="55"/>
      <c r="K7" s="60">
        <f t="shared" ref="K7:K70" si="0">I7*J7</f>
        <v>0</v>
      </c>
    </row>
    <row r="8" spans="1:11" ht="12.75">
      <c r="A8" s="100" t="s">
        <v>270</v>
      </c>
      <c r="B8" s="87" t="s">
        <v>68</v>
      </c>
      <c r="C8" s="88" t="s">
        <v>59</v>
      </c>
      <c r="D8" s="87" t="s">
        <v>60</v>
      </c>
      <c r="E8" s="54" t="s">
        <v>69</v>
      </c>
      <c r="F8" s="76" t="s">
        <v>70</v>
      </c>
      <c r="G8" s="75">
        <v>1434821</v>
      </c>
      <c r="H8" s="75" t="s">
        <v>71</v>
      </c>
      <c r="I8" s="22">
        <v>1</v>
      </c>
      <c r="J8" s="55"/>
      <c r="K8" s="60">
        <f t="shared" si="0"/>
        <v>0</v>
      </c>
    </row>
    <row r="9" spans="1:11" ht="12.75">
      <c r="A9" s="100" t="s">
        <v>270</v>
      </c>
      <c r="B9" s="87" t="s">
        <v>72</v>
      </c>
      <c r="C9" s="88" t="s">
        <v>59</v>
      </c>
      <c r="D9" s="87" t="s">
        <v>60</v>
      </c>
      <c r="E9" s="54" t="s">
        <v>73</v>
      </c>
      <c r="F9" s="76" t="s">
        <v>74</v>
      </c>
      <c r="G9" s="75" t="s">
        <v>75</v>
      </c>
      <c r="H9" s="75" t="s">
        <v>71</v>
      </c>
      <c r="I9" s="22">
        <v>1</v>
      </c>
      <c r="J9" s="55"/>
      <c r="K9" s="60">
        <f t="shared" si="0"/>
        <v>0</v>
      </c>
    </row>
    <row r="10" spans="1:11" ht="12.75">
      <c r="A10" s="100" t="s">
        <v>271</v>
      </c>
      <c r="B10" s="87" t="s">
        <v>76</v>
      </c>
      <c r="C10" s="88" t="s">
        <v>59</v>
      </c>
      <c r="D10" s="87" t="s">
        <v>60</v>
      </c>
      <c r="E10" s="54" t="s">
        <v>77</v>
      </c>
      <c r="F10" s="76" t="s">
        <v>78</v>
      </c>
      <c r="G10" s="75" t="s">
        <v>79</v>
      </c>
      <c r="H10" s="75" t="s">
        <v>63</v>
      </c>
      <c r="I10" s="22">
        <v>2</v>
      </c>
      <c r="J10" s="55"/>
      <c r="K10" s="60">
        <f t="shared" si="0"/>
        <v>0</v>
      </c>
    </row>
    <row r="11" spans="1:11" ht="12.75">
      <c r="A11" s="100" t="s">
        <v>272</v>
      </c>
      <c r="B11" s="87" t="s">
        <v>80</v>
      </c>
      <c r="C11" s="88" t="s">
        <v>81</v>
      </c>
      <c r="D11" s="87" t="s">
        <v>82</v>
      </c>
      <c r="E11" s="54" t="s">
        <v>83</v>
      </c>
      <c r="F11" s="76" t="s">
        <v>84</v>
      </c>
      <c r="G11" s="75" t="s">
        <v>85</v>
      </c>
      <c r="H11" s="75" t="s">
        <v>63</v>
      </c>
      <c r="I11" s="22">
        <v>2</v>
      </c>
      <c r="J11" s="55"/>
      <c r="K11" s="60">
        <f t="shared" si="0"/>
        <v>0</v>
      </c>
    </row>
    <row r="12" spans="1:11" ht="12.75">
      <c r="A12" s="100" t="s">
        <v>273</v>
      </c>
      <c r="B12" s="87" t="s">
        <v>86</v>
      </c>
      <c r="C12" s="88" t="s">
        <v>81</v>
      </c>
      <c r="D12" s="87" t="s">
        <v>82</v>
      </c>
      <c r="E12" s="54" t="s">
        <v>83</v>
      </c>
      <c r="F12" s="76" t="s">
        <v>84</v>
      </c>
      <c r="G12" s="75" t="s">
        <v>87</v>
      </c>
      <c r="H12" s="75" t="s">
        <v>63</v>
      </c>
      <c r="I12" s="22">
        <v>2</v>
      </c>
      <c r="J12" s="55"/>
      <c r="K12" s="60">
        <f t="shared" si="0"/>
        <v>0</v>
      </c>
    </row>
    <row r="13" spans="1:11" ht="12.75">
      <c r="A13" s="100" t="s">
        <v>274</v>
      </c>
      <c r="B13" s="87" t="s">
        <v>88</v>
      </c>
      <c r="C13" s="88" t="s">
        <v>81</v>
      </c>
      <c r="D13" s="87" t="s">
        <v>82</v>
      </c>
      <c r="E13" s="54" t="s">
        <v>83</v>
      </c>
      <c r="F13" s="76" t="s">
        <v>84</v>
      </c>
      <c r="G13" s="75" t="s">
        <v>89</v>
      </c>
      <c r="H13" s="75" t="s">
        <v>63</v>
      </c>
      <c r="I13" s="22">
        <v>2</v>
      </c>
      <c r="J13" s="55"/>
      <c r="K13" s="60">
        <f t="shared" si="0"/>
        <v>0</v>
      </c>
    </row>
    <row r="14" spans="1:11" ht="12.75">
      <c r="A14" s="100" t="s">
        <v>275</v>
      </c>
      <c r="B14" s="87" t="s">
        <v>90</v>
      </c>
      <c r="C14" s="88" t="s">
        <v>81</v>
      </c>
      <c r="D14" s="87" t="s">
        <v>82</v>
      </c>
      <c r="E14" s="54" t="s">
        <v>91</v>
      </c>
      <c r="F14" s="76" t="s">
        <v>92</v>
      </c>
      <c r="G14" s="75" t="s">
        <v>93</v>
      </c>
      <c r="H14" s="75" t="s">
        <v>71</v>
      </c>
      <c r="I14" s="22">
        <v>1</v>
      </c>
      <c r="J14" s="55"/>
      <c r="K14" s="60">
        <f t="shared" si="0"/>
        <v>0</v>
      </c>
    </row>
    <row r="15" spans="1:11" ht="12.75">
      <c r="A15" s="100" t="s">
        <v>276</v>
      </c>
      <c r="B15" s="87" t="s">
        <v>94</v>
      </c>
      <c r="C15" s="88" t="s">
        <v>81</v>
      </c>
      <c r="D15" s="87" t="s">
        <v>82</v>
      </c>
      <c r="E15" s="54" t="s">
        <v>91</v>
      </c>
      <c r="F15" s="76" t="s">
        <v>92</v>
      </c>
      <c r="G15" s="75" t="s">
        <v>95</v>
      </c>
      <c r="H15" s="75" t="s">
        <v>71</v>
      </c>
      <c r="I15" s="22">
        <v>1</v>
      </c>
      <c r="J15" s="55"/>
      <c r="K15" s="60">
        <f t="shared" si="0"/>
        <v>0</v>
      </c>
    </row>
    <row r="16" spans="1:11" ht="12.75">
      <c r="A16" s="100" t="s">
        <v>277</v>
      </c>
      <c r="B16" s="87" t="s">
        <v>96</v>
      </c>
      <c r="C16" s="88" t="s">
        <v>81</v>
      </c>
      <c r="D16" s="87" t="s">
        <v>82</v>
      </c>
      <c r="E16" s="54" t="s">
        <v>91</v>
      </c>
      <c r="F16" s="76" t="s">
        <v>92</v>
      </c>
      <c r="G16" s="75" t="s">
        <v>97</v>
      </c>
      <c r="H16" s="75" t="s">
        <v>71</v>
      </c>
      <c r="I16" s="22">
        <v>1</v>
      </c>
      <c r="J16" s="55"/>
      <c r="K16" s="60">
        <f t="shared" si="0"/>
        <v>0</v>
      </c>
    </row>
    <row r="17" spans="1:11" ht="12.75">
      <c r="A17" s="100"/>
      <c r="B17" s="87">
        <v>153687</v>
      </c>
      <c r="C17" s="88" t="s">
        <v>81</v>
      </c>
      <c r="D17" s="87" t="s">
        <v>82</v>
      </c>
      <c r="E17" s="54" t="s">
        <v>91</v>
      </c>
      <c r="F17" s="76" t="s">
        <v>92</v>
      </c>
      <c r="G17" s="75" t="s">
        <v>98</v>
      </c>
      <c r="H17" s="75" t="s">
        <v>71</v>
      </c>
      <c r="I17" s="22">
        <v>1</v>
      </c>
      <c r="J17" s="55"/>
      <c r="K17" s="60">
        <f t="shared" si="0"/>
        <v>0</v>
      </c>
    </row>
    <row r="18" spans="1:11" ht="12.75">
      <c r="A18" s="100"/>
      <c r="B18" s="87">
        <v>149572</v>
      </c>
      <c r="C18" s="88" t="s">
        <v>81</v>
      </c>
      <c r="D18" s="87" t="s">
        <v>82</v>
      </c>
      <c r="E18" s="54" t="s">
        <v>91</v>
      </c>
      <c r="F18" s="76" t="s">
        <v>92</v>
      </c>
      <c r="G18" s="75" t="s">
        <v>99</v>
      </c>
      <c r="H18" s="75" t="s">
        <v>71</v>
      </c>
      <c r="I18" s="22">
        <v>1</v>
      </c>
      <c r="J18" s="55"/>
      <c r="K18" s="60">
        <f t="shared" si="0"/>
        <v>0</v>
      </c>
    </row>
    <row r="19" spans="1:11" ht="24" customHeight="1">
      <c r="A19" s="100"/>
      <c r="B19" s="87"/>
      <c r="C19" s="88" t="s">
        <v>81</v>
      </c>
      <c r="D19" s="87" t="s">
        <v>82</v>
      </c>
      <c r="E19" s="54" t="s">
        <v>100</v>
      </c>
      <c r="F19" s="76" t="s">
        <v>101</v>
      </c>
      <c r="G19" s="75" t="s">
        <v>102</v>
      </c>
      <c r="H19" s="75" t="s">
        <v>71</v>
      </c>
      <c r="I19" s="22">
        <v>1</v>
      </c>
      <c r="J19" s="55"/>
      <c r="K19" s="60">
        <f t="shared" si="0"/>
        <v>0</v>
      </c>
    </row>
    <row r="20" spans="1:11" ht="16.5" customHeight="1">
      <c r="A20" s="100" t="s">
        <v>278</v>
      </c>
      <c r="B20" s="87">
        <v>55185</v>
      </c>
      <c r="C20" s="88" t="s">
        <v>81</v>
      </c>
      <c r="D20" s="87" t="s">
        <v>82</v>
      </c>
      <c r="E20" s="54" t="s">
        <v>77</v>
      </c>
      <c r="F20" s="76" t="s">
        <v>103</v>
      </c>
      <c r="G20" s="75" t="s">
        <v>104</v>
      </c>
      <c r="H20" s="75" t="s">
        <v>63</v>
      </c>
      <c r="I20" s="22">
        <v>2</v>
      </c>
      <c r="J20" s="55"/>
      <c r="K20" s="60">
        <f t="shared" si="0"/>
        <v>0</v>
      </c>
    </row>
    <row r="21" spans="1:11" ht="19.5" customHeight="1">
      <c r="A21" s="100" t="s">
        <v>279</v>
      </c>
      <c r="B21" s="87">
        <v>148904</v>
      </c>
      <c r="C21" s="88" t="s">
        <v>81</v>
      </c>
      <c r="D21" s="87" t="s">
        <v>82</v>
      </c>
      <c r="E21" s="54" t="s">
        <v>77</v>
      </c>
      <c r="F21" s="76" t="s">
        <v>105</v>
      </c>
      <c r="G21" s="75">
        <v>1971619</v>
      </c>
      <c r="H21" s="75" t="s">
        <v>63</v>
      </c>
      <c r="I21" s="22">
        <v>2</v>
      </c>
      <c r="J21" s="55"/>
      <c r="K21" s="60">
        <f t="shared" si="0"/>
        <v>0</v>
      </c>
    </row>
    <row r="22" spans="1:11" ht="12.75">
      <c r="A22" s="100"/>
      <c r="B22" s="87">
        <v>97852</v>
      </c>
      <c r="C22" s="88" t="s">
        <v>81</v>
      </c>
      <c r="D22" s="87" t="s">
        <v>82</v>
      </c>
      <c r="E22" s="54" t="s">
        <v>77</v>
      </c>
      <c r="F22" s="76" t="s">
        <v>106</v>
      </c>
      <c r="G22" s="75">
        <v>1214693</v>
      </c>
      <c r="H22" s="75" t="s">
        <v>63</v>
      </c>
      <c r="I22" s="22">
        <v>2</v>
      </c>
      <c r="J22" s="55"/>
      <c r="K22" s="60">
        <f t="shared" si="0"/>
        <v>0</v>
      </c>
    </row>
    <row r="23" spans="1:11" ht="12.75">
      <c r="A23" s="100" t="s">
        <v>277</v>
      </c>
      <c r="B23" s="87" t="s">
        <v>107</v>
      </c>
      <c r="C23" s="88" t="s">
        <v>81</v>
      </c>
      <c r="D23" s="87" t="s">
        <v>82</v>
      </c>
      <c r="E23" s="54" t="s">
        <v>108</v>
      </c>
      <c r="F23" s="76" t="s">
        <v>109</v>
      </c>
      <c r="G23" s="75" t="s">
        <v>110</v>
      </c>
      <c r="H23" s="75" t="s">
        <v>71</v>
      </c>
      <c r="I23" s="22">
        <v>1</v>
      </c>
      <c r="J23" s="55"/>
      <c r="K23" s="60">
        <f t="shared" si="0"/>
        <v>0</v>
      </c>
    </row>
    <row r="24" spans="1:11" ht="12.75">
      <c r="A24" s="100" t="s">
        <v>276</v>
      </c>
      <c r="B24" s="87" t="s">
        <v>111</v>
      </c>
      <c r="C24" s="88" t="s">
        <v>81</v>
      </c>
      <c r="D24" s="87" t="s">
        <v>82</v>
      </c>
      <c r="E24" s="54" t="s">
        <v>108</v>
      </c>
      <c r="F24" s="76" t="s">
        <v>109</v>
      </c>
      <c r="G24" s="75" t="s">
        <v>112</v>
      </c>
      <c r="H24" s="75" t="s">
        <v>71</v>
      </c>
      <c r="I24" s="22">
        <v>1</v>
      </c>
      <c r="J24" s="55"/>
      <c r="K24" s="60">
        <f t="shared" si="0"/>
        <v>0</v>
      </c>
    </row>
    <row r="25" spans="1:11" ht="12.75">
      <c r="A25" s="100" t="s">
        <v>275</v>
      </c>
      <c r="B25" s="87" t="s">
        <v>113</v>
      </c>
      <c r="C25" s="88" t="s">
        <v>81</v>
      </c>
      <c r="D25" s="87" t="s">
        <v>82</v>
      </c>
      <c r="E25" s="54" t="s">
        <v>108</v>
      </c>
      <c r="F25" s="76" t="s">
        <v>109</v>
      </c>
      <c r="G25" s="75" t="s">
        <v>114</v>
      </c>
      <c r="H25" s="75" t="s">
        <v>71</v>
      </c>
      <c r="I25" s="22">
        <v>1</v>
      </c>
      <c r="J25" s="55"/>
      <c r="K25" s="60">
        <f t="shared" si="0"/>
        <v>0</v>
      </c>
    </row>
    <row r="26" spans="1:11" ht="12.75">
      <c r="A26" s="100" t="s">
        <v>280</v>
      </c>
      <c r="B26" s="75" t="s">
        <v>115</v>
      </c>
      <c r="C26" s="76" t="s">
        <v>116</v>
      </c>
      <c r="D26" s="75" t="s">
        <v>117</v>
      </c>
      <c r="E26" s="56" t="s">
        <v>118</v>
      </c>
      <c r="F26" s="76" t="s">
        <v>119</v>
      </c>
      <c r="G26" s="75">
        <v>1404560</v>
      </c>
      <c r="H26" s="75" t="s">
        <v>71</v>
      </c>
      <c r="I26" s="22">
        <v>1</v>
      </c>
      <c r="J26" s="55"/>
      <c r="K26" s="60">
        <f t="shared" si="0"/>
        <v>0</v>
      </c>
    </row>
    <row r="27" spans="1:11" ht="12.75">
      <c r="A27" s="100" t="s">
        <v>280</v>
      </c>
      <c r="B27" s="75" t="s">
        <v>120</v>
      </c>
      <c r="C27" s="76" t="s">
        <v>116</v>
      </c>
      <c r="D27" s="75" t="s">
        <v>117</v>
      </c>
      <c r="E27" s="56" t="s">
        <v>91</v>
      </c>
      <c r="F27" s="76" t="s">
        <v>92</v>
      </c>
      <c r="G27" s="75" t="s">
        <v>121</v>
      </c>
      <c r="H27" s="75" t="s">
        <v>71</v>
      </c>
      <c r="I27" s="22">
        <v>1</v>
      </c>
      <c r="J27" s="55"/>
      <c r="K27" s="60">
        <f t="shared" si="0"/>
        <v>0</v>
      </c>
    </row>
    <row r="28" spans="1:11" ht="12.75">
      <c r="A28" s="100" t="s">
        <v>281</v>
      </c>
      <c r="B28" s="87" t="s">
        <v>122</v>
      </c>
      <c r="C28" s="88" t="s">
        <v>123</v>
      </c>
      <c r="D28" s="87" t="s">
        <v>117</v>
      </c>
      <c r="E28" s="54" t="s">
        <v>124</v>
      </c>
      <c r="F28" s="76" t="s">
        <v>125</v>
      </c>
      <c r="G28" s="75">
        <v>1527742</v>
      </c>
      <c r="H28" s="75" t="s">
        <v>63</v>
      </c>
      <c r="I28" s="22">
        <v>2</v>
      </c>
      <c r="J28" s="55"/>
      <c r="K28" s="60">
        <f t="shared" si="0"/>
        <v>0</v>
      </c>
    </row>
    <row r="29" spans="1:11" ht="12.75">
      <c r="A29" s="100" t="s">
        <v>281</v>
      </c>
      <c r="B29" s="87">
        <v>63650</v>
      </c>
      <c r="C29" s="88" t="s">
        <v>123</v>
      </c>
      <c r="D29" s="87" t="s">
        <v>117</v>
      </c>
      <c r="E29" s="54" t="s">
        <v>69</v>
      </c>
      <c r="F29" s="76" t="s">
        <v>126</v>
      </c>
      <c r="G29" s="75">
        <v>1214690</v>
      </c>
      <c r="H29" s="75" t="s">
        <v>71</v>
      </c>
      <c r="I29" s="22">
        <v>1</v>
      </c>
      <c r="J29" s="55"/>
      <c r="K29" s="60">
        <f t="shared" si="0"/>
        <v>0</v>
      </c>
    </row>
    <row r="30" spans="1:11" ht="12.75">
      <c r="A30" s="100" t="s">
        <v>281</v>
      </c>
      <c r="B30" s="87" t="s">
        <v>127</v>
      </c>
      <c r="C30" s="88" t="s">
        <v>123</v>
      </c>
      <c r="D30" s="87" t="s">
        <v>117</v>
      </c>
      <c r="E30" s="54" t="s">
        <v>73</v>
      </c>
      <c r="F30" s="76" t="s">
        <v>128</v>
      </c>
      <c r="G30" s="75">
        <v>1214687</v>
      </c>
      <c r="H30" s="75" t="s">
        <v>71</v>
      </c>
      <c r="I30" s="22">
        <v>1</v>
      </c>
      <c r="J30" s="55"/>
      <c r="K30" s="60">
        <f t="shared" si="0"/>
        <v>0</v>
      </c>
    </row>
    <row r="31" spans="1:11" ht="12.75">
      <c r="A31" s="100"/>
      <c r="B31" s="75">
        <v>151596</v>
      </c>
      <c r="C31" s="76" t="s">
        <v>129</v>
      </c>
      <c r="D31" s="75" t="s">
        <v>117</v>
      </c>
      <c r="E31" s="56" t="s">
        <v>130</v>
      </c>
      <c r="F31" s="76" t="s">
        <v>131</v>
      </c>
      <c r="G31" s="75">
        <v>2036481</v>
      </c>
      <c r="H31" s="75" t="s">
        <v>71</v>
      </c>
      <c r="I31" s="22">
        <v>1</v>
      </c>
      <c r="J31" s="55"/>
      <c r="K31" s="60">
        <f t="shared" si="0"/>
        <v>0</v>
      </c>
    </row>
    <row r="32" spans="1:11" ht="12.75">
      <c r="A32" s="100" t="s">
        <v>282</v>
      </c>
      <c r="B32" s="75" t="s">
        <v>132</v>
      </c>
      <c r="C32" s="76" t="s">
        <v>129</v>
      </c>
      <c r="D32" s="75" t="s">
        <v>117</v>
      </c>
      <c r="E32" s="56" t="s">
        <v>130</v>
      </c>
      <c r="F32" s="76" t="s">
        <v>131</v>
      </c>
      <c r="G32" s="75">
        <v>1165282</v>
      </c>
      <c r="H32" s="75" t="s">
        <v>71</v>
      </c>
      <c r="I32" s="22">
        <v>1</v>
      </c>
      <c r="J32" s="55"/>
      <c r="K32" s="60">
        <f t="shared" si="0"/>
        <v>0</v>
      </c>
    </row>
    <row r="33" spans="1:11" ht="12.75">
      <c r="A33" s="100"/>
      <c r="B33" s="75">
        <v>151199</v>
      </c>
      <c r="C33" s="76" t="s">
        <v>129</v>
      </c>
      <c r="D33" s="75" t="s">
        <v>117</v>
      </c>
      <c r="E33" s="56" t="s">
        <v>91</v>
      </c>
      <c r="F33" s="76" t="s">
        <v>92</v>
      </c>
      <c r="G33" s="75" t="s">
        <v>133</v>
      </c>
      <c r="H33" s="75" t="s">
        <v>71</v>
      </c>
      <c r="I33" s="22">
        <v>1</v>
      </c>
      <c r="J33" s="55"/>
      <c r="K33" s="60">
        <f t="shared" si="0"/>
        <v>0</v>
      </c>
    </row>
    <row r="34" spans="1:11" ht="12.75">
      <c r="A34" s="100" t="s">
        <v>283</v>
      </c>
      <c r="B34" s="75" t="s">
        <v>134</v>
      </c>
      <c r="C34" s="76" t="s">
        <v>129</v>
      </c>
      <c r="D34" s="75" t="s">
        <v>117</v>
      </c>
      <c r="E34" s="56" t="s">
        <v>100</v>
      </c>
      <c r="F34" s="76" t="s">
        <v>101</v>
      </c>
      <c r="G34" s="75" t="s">
        <v>135</v>
      </c>
      <c r="H34" s="75" t="s">
        <v>71</v>
      </c>
      <c r="I34" s="22">
        <v>1</v>
      </c>
      <c r="J34" s="55"/>
      <c r="K34" s="60">
        <f t="shared" si="0"/>
        <v>0</v>
      </c>
    </row>
    <row r="35" spans="1:11" ht="12.75">
      <c r="A35" s="100" t="s">
        <v>284</v>
      </c>
      <c r="B35" s="87" t="s">
        <v>136</v>
      </c>
      <c r="C35" s="88" t="s">
        <v>137</v>
      </c>
      <c r="D35" s="87" t="s">
        <v>117</v>
      </c>
      <c r="E35" s="54" t="s">
        <v>83</v>
      </c>
      <c r="F35" s="76" t="s">
        <v>138</v>
      </c>
      <c r="G35" s="75">
        <v>1528911</v>
      </c>
      <c r="H35" s="75" t="s">
        <v>63</v>
      </c>
      <c r="I35" s="22">
        <v>2</v>
      </c>
      <c r="J35" s="55"/>
      <c r="K35" s="60">
        <f t="shared" si="0"/>
        <v>0</v>
      </c>
    </row>
    <row r="36" spans="1:11" ht="12.75">
      <c r="A36" s="100" t="s">
        <v>285</v>
      </c>
      <c r="B36" s="87" t="s">
        <v>139</v>
      </c>
      <c r="C36" s="88" t="s">
        <v>137</v>
      </c>
      <c r="D36" s="87" t="s">
        <v>117</v>
      </c>
      <c r="E36" s="54" t="s">
        <v>83</v>
      </c>
      <c r="F36" s="76" t="s">
        <v>138</v>
      </c>
      <c r="G36" s="75">
        <v>1528910</v>
      </c>
      <c r="H36" s="75" t="s">
        <v>63</v>
      </c>
      <c r="I36" s="22">
        <v>2</v>
      </c>
      <c r="J36" s="55"/>
      <c r="K36" s="60">
        <f t="shared" si="0"/>
        <v>0</v>
      </c>
    </row>
    <row r="37" spans="1:11" ht="12.75">
      <c r="A37" s="100"/>
      <c r="B37" s="87">
        <v>133904</v>
      </c>
      <c r="C37" s="88" t="s">
        <v>137</v>
      </c>
      <c r="D37" s="87" t="s">
        <v>117</v>
      </c>
      <c r="E37" s="54" t="s">
        <v>91</v>
      </c>
      <c r="F37" s="76" t="s">
        <v>140</v>
      </c>
      <c r="G37" s="75" t="s">
        <v>141</v>
      </c>
      <c r="H37" s="75" t="s">
        <v>71</v>
      </c>
      <c r="I37" s="22">
        <v>1</v>
      </c>
      <c r="J37" s="55"/>
      <c r="K37" s="60">
        <f t="shared" si="0"/>
        <v>0</v>
      </c>
    </row>
    <row r="38" spans="1:11" ht="12.75">
      <c r="A38" s="100" t="s">
        <v>286</v>
      </c>
      <c r="B38" s="87" t="s">
        <v>142</v>
      </c>
      <c r="C38" s="88" t="s">
        <v>137</v>
      </c>
      <c r="D38" s="87" t="s">
        <v>117</v>
      </c>
      <c r="E38" s="54" t="s">
        <v>143</v>
      </c>
      <c r="F38" s="76" t="s">
        <v>119</v>
      </c>
      <c r="G38" s="75">
        <v>1637549</v>
      </c>
      <c r="H38" s="75" t="s">
        <v>71</v>
      </c>
      <c r="I38" s="22">
        <v>1</v>
      </c>
      <c r="J38" s="55"/>
      <c r="K38" s="60">
        <f t="shared" si="0"/>
        <v>0</v>
      </c>
    </row>
    <row r="39" spans="1:11" ht="12.75">
      <c r="A39" s="100" t="s">
        <v>287</v>
      </c>
      <c r="B39" s="87" t="s">
        <v>144</v>
      </c>
      <c r="C39" s="88" t="s">
        <v>137</v>
      </c>
      <c r="D39" s="87" t="s">
        <v>117</v>
      </c>
      <c r="E39" s="54" t="s">
        <v>69</v>
      </c>
      <c r="F39" s="76" t="s">
        <v>145</v>
      </c>
      <c r="G39" s="75">
        <v>1410580</v>
      </c>
      <c r="H39" s="75" t="s">
        <v>71</v>
      </c>
      <c r="I39" s="22">
        <v>1</v>
      </c>
      <c r="J39" s="55"/>
      <c r="K39" s="60">
        <f t="shared" si="0"/>
        <v>0</v>
      </c>
    </row>
    <row r="40" spans="1:11" ht="12.75">
      <c r="A40" s="100" t="s">
        <v>288</v>
      </c>
      <c r="B40" s="87" t="s">
        <v>146</v>
      </c>
      <c r="C40" s="88" t="s">
        <v>137</v>
      </c>
      <c r="D40" s="87" t="s">
        <v>117</v>
      </c>
      <c r="E40" s="54" t="s">
        <v>73</v>
      </c>
      <c r="F40" s="76" t="s">
        <v>147</v>
      </c>
      <c r="G40" s="75">
        <v>1397568</v>
      </c>
      <c r="H40" s="75" t="s">
        <v>71</v>
      </c>
      <c r="I40" s="22">
        <v>1</v>
      </c>
      <c r="J40" s="55"/>
      <c r="K40" s="60">
        <f t="shared" si="0"/>
        <v>0</v>
      </c>
    </row>
    <row r="41" spans="1:11" ht="12.75">
      <c r="A41" s="100"/>
      <c r="B41" s="87">
        <v>96180</v>
      </c>
      <c r="C41" s="88" t="s">
        <v>148</v>
      </c>
      <c r="D41" s="87" t="s">
        <v>117</v>
      </c>
      <c r="E41" s="54" t="s">
        <v>69</v>
      </c>
      <c r="F41" s="76" t="s">
        <v>145</v>
      </c>
      <c r="G41" s="75">
        <v>1367885</v>
      </c>
      <c r="H41" s="75" t="s">
        <v>149</v>
      </c>
      <c r="I41" s="22">
        <v>1</v>
      </c>
      <c r="J41" s="55"/>
      <c r="K41" s="60">
        <f t="shared" si="0"/>
        <v>0</v>
      </c>
    </row>
    <row r="42" spans="1:11" ht="12.75">
      <c r="A42" s="100" t="s">
        <v>289</v>
      </c>
      <c r="B42" s="87" t="s">
        <v>150</v>
      </c>
      <c r="C42" s="88" t="s">
        <v>137</v>
      </c>
      <c r="D42" s="87" t="s">
        <v>117</v>
      </c>
      <c r="E42" s="54" t="s">
        <v>73</v>
      </c>
      <c r="F42" s="76" t="s">
        <v>147</v>
      </c>
      <c r="G42" s="75">
        <v>1397600</v>
      </c>
      <c r="H42" s="75" t="s">
        <v>71</v>
      </c>
      <c r="I42" s="22">
        <v>1</v>
      </c>
      <c r="J42" s="55"/>
      <c r="K42" s="60">
        <f t="shared" si="0"/>
        <v>0</v>
      </c>
    </row>
    <row r="43" spans="1:11" ht="12.75">
      <c r="A43" s="100"/>
      <c r="B43" s="87">
        <v>147270</v>
      </c>
      <c r="C43" s="88" t="s">
        <v>137</v>
      </c>
      <c r="D43" s="87" t="s">
        <v>117</v>
      </c>
      <c r="E43" s="88" t="s">
        <v>61</v>
      </c>
      <c r="F43" s="89" t="s">
        <v>151</v>
      </c>
      <c r="G43" s="75">
        <v>2038542</v>
      </c>
      <c r="H43" s="75" t="s">
        <v>152</v>
      </c>
      <c r="I43" s="22">
        <v>2</v>
      </c>
      <c r="J43" s="55"/>
      <c r="K43" s="60">
        <f t="shared" si="0"/>
        <v>0</v>
      </c>
    </row>
    <row r="44" spans="1:11" ht="12.75">
      <c r="A44" s="100"/>
      <c r="B44" s="87">
        <v>153591</v>
      </c>
      <c r="C44" s="88" t="s">
        <v>137</v>
      </c>
      <c r="D44" s="87" t="s">
        <v>117</v>
      </c>
      <c r="E44" s="54" t="s">
        <v>153</v>
      </c>
      <c r="F44" s="89" t="s">
        <v>154</v>
      </c>
      <c r="G44" s="75">
        <v>2039581</v>
      </c>
      <c r="H44" s="75" t="s">
        <v>155</v>
      </c>
      <c r="I44" s="22">
        <v>4</v>
      </c>
      <c r="J44" s="55"/>
      <c r="K44" s="60">
        <f t="shared" si="0"/>
        <v>0</v>
      </c>
    </row>
    <row r="45" spans="1:11" ht="25.5">
      <c r="A45" s="100"/>
      <c r="B45" s="87">
        <v>147269</v>
      </c>
      <c r="C45" s="88" t="s">
        <v>137</v>
      </c>
      <c r="D45" s="87" t="s">
        <v>117</v>
      </c>
      <c r="E45" s="54" t="s">
        <v>73</v>
      </c>
      <c r="F45" s="76" t="s">
        <v>156</v>
      </c>
      <c r="G45" s="75">
        <v>2039242</v>
      </c>
      <c r="H45" s="75" t="s">
        <v>149</v>
      </c>
      <c r="I45" s="22">
        <v>1</v>
      </c>
      <c r="J45" s="55"/>
      <c r="K45" s="60">
        <f t="shared" si="0"/>
        <v>0</v>
      </c>
    </row>
    <row r="46" spans="1:11" ht="12.75">
      <c r="A46" s="100"/>
      <c r="B46" s="87">
        <v>149048</v>
      </c>
      <c r="C46" s="88" t="s">
        <v>137</v>
      </c>
      <c r="D46" s="87" t="s">
        <v>117</v>
      </c>
      <c r="E46" s="88" t="s">
        <v>61</v>
      </c>
      <c r="F46" s="89" t="s">
        <v>151</v>
      </c>
      <c r="G46" s="75">
        <v>2038541</v>
      </c>
      <c r="H46" s="75" t="s">
        <v>152</v>
      </c>
      <c r="I46" s="22">
        <v>2</v>
      </c>
      <c r="J46" s="55"/>
      <c r="K46" s="60">
        <f t="shared" si="0"/>
        <v>0</v>
      </c>
    </row>
    <row r="47" spans="1:11" ht="12.75">
      <c r="A47" s="100"/>
      <c r="B47" s="87">
        <v>153592</v>
      </c>
      <c r="C47" s="88" t="s">
        <v>137</v>
      </c>
      <c r="D47" s="87" t="s">
        <v>117</v>
      </c>
      <c r="E47" s="54" t="s">
        <v>69</v>
      </c>
      <c r="F47" s="89" t="s">
        <v>157</v>
      </c>
      <c r="G47" s="75">
        <v>2145609</v>
      </c>
      <c r="H47" s="75" t="s">
        <v>149</v>
      </c>
      <c r="I47" s="22">
        <v>1</v>
      </c>
      <c r="J47" s="55"/>
      <c r="K47" s="60">
        <f t="shared" si="0"/>
        <v>0</v>
      </c>
    </row>
    <row r="48" spans="1:11" ht="12.75">
      <c r="A48" s="100"/>
      <c r="B48" s="87">
        <v>153593</v>
      </c>
      <c r="C48" s="88" t="s">
        <v>137</v>
      </c>
      <c r="D48" s="87" t="s">
        <v>117</v>
      </c>
      <c r="E48" s="54" t="s">
        <v>153</v>
      </c>
      <c r="F48" s="89" t="s">
        <v>154</v>
      </c>
      <c r="G48" s="75">
        <v>2039264</v>
      </c>
      <c r="H48" s="75" t="s">
        <v>155</v>
      </c>
      <c r="I48" s="22">
        <v>4</v>
      </c>
      <c r="J48" s="55"/>
      <c r="K48" s="60">
        <f t="shared" si="0"/>
        <v>0</v>
      </c>
    </row>
    <row r="49" spans="1:11" ht="12.75">
      <c r="A49" s="100"/>
      <c r="B49" s="87">
        <v>149047</v>
      </c>
      <c r="C49" s="88" t="s">
        <v>137</v>
      </c>
      <c r="D49" s="87" t="s">
        <v>117</v>
      </c>
      <c r="E49" s="54" t="s">
        <v>73</v>
      </c>
      <c r="F49" s="89" t="s">
        <v>158</v>
      </c>
      <c r="G49" s="75">
        <v>2039243</v>
      </c>
      <c r="H49" s="75" t="s">
        <v>149</v>
      </c>
      <c r="I49" s="22">
        <v>1</v>
      </c>
      <c r="J49" s="55"/>
      <c r="K49" s="60">
        <f t="shared" si="0"/>
        <v>0</v>
      </c>
    </row>
    <row r="50" spans="1:11" ht="12.75">
      <c r="A50" s="100"/>
      <c r="B50" s="87">
        <v>153594</v>
      </c>
      <c r="C50" s="88" t="s">
        <v>137</v>
      </c>
      <c r="D50" s="87" t="s">
        <v>117</v>
      </c>
      <c r="E50" s="54" t="s">
        <v>69</v>
      </c>
      <c r="F50" s="89" t="s">
        <v>157</v>
      </c>
      <c r="G50" s="75">
        <v>2039221</v>
      </c>
      <c r="H50" s="75" t="s">
        <v>149</v>
      </c>
      <c r="I50" s="22">
        <v>1</v>
      </c>
      <c r="J50" s="55"/>
      <c r="K50" s="60">
        <f t="shared" si="0"/>
        <v>0</v>
      </c>
    </row>
    <row r="51" spans="1:11" ht="12.75">
      <c r="A51" s="100" t="s">
        <v>290</v>
      </c>
      <c r="B51" s="75" t="s">
        <v>159</v>
      </c>
      <c r="C51" s="76" t="s">
        <v>160</v>
      </c>
      <c r="D51" s="75" t="s">
        <v>117</v>
      </c>
      <c r="E51" s="56" t="s">
        <v>143</v>
      </c>
      <c r="F51" s="76" t="s">
        <v>161</v>
      </c>
      <c r="G51" s="75">
        <v>1511892</v>
      </c>
      <c r="H51" s="75" t="s">
        <v>71</v>
      </c>
      <c r="I51" s="22">
        <v>1</v>
      </c>
      <c r="J51" s="55"/>
      <c r="K51" s="60">
        <f t="shared" si="0"/>
        <v>0</v>
      </c>
    </row>
    <row r="52" spans="1:11" ht="12.75">
      <c r="A52" s="100" t="s">
        <v>291</v>
      </c>
      <c r="B52" s="75" t="s">
        <v>162</v>
      </c>
      <c r="C52" s="76" t="s">
        <v>160</v>
      </c>
      <c r="D52" s="75" t="s">
        <v>117</v>
      </c>
      <c r="E52" s="56" t="s">
        <v>143</v>
      </c>
      <c r="F52" s="76" t="s">
        <v>161</v>
      </c>
      <c r="G52" s="75" t="s">
        <v>163</v>
      </c>
      <c r="H52" s="75" t="s">
        <v>71</v>
      </c>
      <c r="I52" s="22">
        <v>1</v>
      </c>
      <c r="J52" s="55"/>
      <c r="K52" s="60">
        <f t="shared" si="0"/>
        <v>0</v>
      </c>
    </row>
    <row r="53" spans="1:11" ht="12.75">
      <c r="A53" s="100" t="s">
        <v>291</v>
      </c>
      <c r="B53" s="75" t="s">
        <v>164</v>
      </c>
      <c r="C53" s="76" t="s">
        <v>160</v>
      </c>
      <c r="D53" s="75" t="s">
        <v>117</v>
      </c>
      <c r="E53" s="56" t="s">
        <v>91</v>
      </c>
      <c r="F53" s="76" t="s">
        <v>165</v>
      </c>
      <c r="G53" s="75" t="s">
        <v>166</v>
      </c>
      <c r="H53" s="75" t="s">
        <v>71</v>
      </c>
      <c r="I53" s="22">
        <v>1</v>
      </c>
      <c r="J53" s="55"/>
      <c r="K53" s="60">
        <f t="shared" si="0"/>
        <v>0</v>
      </c>
    </row>
    <row r="54" spans="1:11" ht="12.75">
      <c r="A54" s="100" t="s">
        <v>290</v>
      </c>
      <c r="B54" s="75" t="s">
        <v>167</v>
      </c>
      <c r="C54" s="76" t="s">
        <v>160</v>
      </c>
      <c r="D54" s="75" t="s">
        <v>117</v>
      </c>
      <c r="E54" s="56" t="s">
        <v>91</v>
      </c>
      <c r="F54" s="76" t="s">
        <v>168</v>
      </c>
      <c r="G54" s="75" t="s">
        <v>169</v>
      </c>
      <c r="H54" s="75" t="s">
        <v>71</v>
      </c>
      <c r="I54" s="22">
        <v>1</v>
      </c>
      <c r="J54" s="55"/>
      <c r="K54" s="60">
        <f t="shared" si="0"/>
        <v>0</v>
      </c>
    </row>
    <row r="55" spans="1:11" ht="12.75">
      <c r="A55" s="100" t="s">
        <v>292</v>
      </c>
      <c r="B55" s="75" t="s">
        <v>170</v>
      </c>
      <c r="C55" s="76" t="s">
        <v>171</v>
      </c>
      <c r="D55" s="75" t="s">
        <v>82</v>
      </c>
      <c r="E55" s="56" t="s">
        <v>118</v>
      </c>
      <c r="F55" s="76" t="s">
        <v>172</v>
      </c>
      <c r="G55" s="75">
        <v>1599776</v>
      </c>
      <c r="H55" s="75" t="s">
        <v>71</v>
      </c>
      <c r="I55" s="22">
        <v>1</v>
      </c>
      <c r="J55" s="55"/>
      <c r="K55" s="60">
        <f t="shared" si="0"/>
        <v>0</v>
      </c>
    </row>
    <row r="56" spans="1:11" ht="12.75">
      <c r="A56" s="100" t="s">
        <v>292</v>
      </c>
      <c r="B56" s="78">
        <v>134473</v>
      </c>
      <c r="C56" s="76" t="s">
        <v>171</v>
      </c>
      <c r="D56" s="75" t="s">
        <v>82</v>
      </c>
      <c r="E56" s="56" t="s">
        <v>91</v>
      </c>
      <c r="F56" s="76" t="s">
        <v>168</v>
      </c>
      <c r="G56" s="75" t="s">
        <v>173</v>
      </c>
      <c r="H56" s="75" t="s">
        <v>71</v>
      </c>
      <c r="I56" s="22">
        <v>1</v>
      </c>
      <c r="J56" s="55"/>
      <c r="K56" s="60">
        <f t="shared" si="0"/>
        <v>0</v>
      </c>
    </row>
    <row r="57" spans="1:11" ht="12.75">
      <c r="A57" s="100" t="s">
        <v>293</v>
      </c>
      <c r="B57" s="75" t="s">
        <v>174</v>
      </c>
      <c r="C57" s="76" t="s">
        <v>175</v>
      </c>
      <c r="D57" s="75" t="s">
        <v>117</v>
      </c>
      <c r="E57" s="56" t="s">
        <v>91</v>
      </c>
      <c r="F57" s="76" t="s">
        <v>92</v>
      </c>
      <c r="G57" s="75" t="s">
        <v>176</v>
      </c>
      <c r="H57" s="75" t="s">
        <v>71</v>
      </c>
      <c r="I57" s="22">
        <v>1</v>
      </c>
      <c r="J57" s="55"/>
      <c r="K57" s="60">
        <f t="shared" si="0"/>
        <v>0</v>
      </c>
    </row>
    <row r="58" spans="1:11" ht="12.75">
      <c r="A58" s="100"/>
      <c r="B58" s="75" t="s">
        <v>177</v>
      </c>
      <c r="C58" s="76" t="s">
        <v>175</v>
      </c>
      <c r="D58" s="75" t="s">
        <v>117</v>
      </c>
      <c r="E58" s="56" t="s">
        <v>108</v>
      </c>
      <c r="F58" s="76" t="s">
        <v>109</v>
      </c>
      <c r="G58" s="75" t="s">
        <v>178</v>
      </c>
      <c r="H58" s="75" t="s">
        <v>71</v>
      </c>
      <c r="I58" s="22">
        <v>1</v>
      </c>
      <c r="J58" s="55"/>
      <c r="K58" s="60">
        <f t="shared" si="0"/>
        <v>0</v>
      </c>
    </row>
    <row r="59" spans="1:11" ht="25.5">
      <c r="A59" s="100" t="s">
        <v>294</v>
      </c>
      <c r="B59" s="90" t="s">
        <v>179</v>
      </c>
      <c r="C59" s="91" t="s">
        <v>180</v>
      </c>
      <c r="D59" s="90" t="s">
        <v>117</v>
      </c>
      <c r="E59" s="59" t="s">
        <v>61</v>
      </c>
      <c r="F59" s="76" t="s">
        <v>151</v>
      </c>
      <c r="G59" s="75">
        <v>1763421</v>
      </c>
      <c r="H59" s="75" t="s">
        <v>63</v>
      </c>
      <c r="I59" s="22">
        <v>2</v>
      </c>
      <c r="J59" s="55"/>
      <c r="K59" s="60">
        <f t="shared" si="0"/>
        <v>0</v>
      </c>
    </row>
    <row r="60" spans="1:11" ht="25.5">
      <c r="A60" s="100" t="s">
        <v>295</v>
      </c>
      <c r="B60" s="90" t="s">
        <v>181</v>
      </c>
      <c r="C60" s="91" t="s">
        <v>180</v>
      </c>
      <c r="D60" s="90" t="s">
        <v>117</v>
      </c>
      <c r="E60" s="59" t="s">
        <v>153</v>
      </c>
      <c r="F60" s="76" t="s">
        <v>182</v>
      </c>
      <c r="G60" s="75">
        <v>1365255</v>
      </c>
      <c r="H60" s="75" t="s">
        <v>183</v>
      </c>
      <c r="I60" s="22">
        <v>4</v>
      </c>
      <c r="J60" s="55"/>
      <c r="K60" s="60">
        <f t="shared" si="0"/>
        <v>0</v>
      </c>
    </row>
    <row r="61" spans="1:11" ht="25.5">
      <c r="A61" s="100" t="s">
        <v>295</v>
      </c>
      <c r="B61" s="90" t="s">
        <v>184</v>
      </c>
      <c r="C61" s="91" t="s">
        <v>180</v>
      </c>
      <c r="D61" s="90" t="s">
        <v>117</v>
      </c>
      <c r="E61" s="59" t="s">
        <v>65</v>
      </c>
      <c r="F61" s="76" t="s">
        <v>185</v>
      </c>
      <c r="G61" s="75">
        <v>1288767</v>
      </c>
      <c r="H61" s="75" t="s">
        <v>63</v>
      </c>
      <c r="I61" s="22">
        <v>2</v>
      </c>
      <c r="J61" s="55"/>
      <c r="K61" s="60">
        <f t="shared" si="0"/>
        <v>0</v>
      </c>
    </row>
    <row r="62" spans="1:11" ht="25.5">
      <c r="A62" s="100" t="s">
        <v>295</v>
      </c>
      <c r="B62" s="90" t="s">
        <v>186</v>
      </c>
      <c r="C62" s="91" t="s">
        <v>180</v>
      </c>
      <c r="D62" s="90" t="s">
        <v>117</v>
      </c>
      <c r="E62" s="59" t="s">
        <v>69</v>
      </c>
      <c r="F62" s="76" t="s">
        <v>70</v>
      </c>
      <c r="G62" s="75" t="s">
        <v>187</v>
      </c>
      <c r="H62" s="75" t="s">
        <v>71</v>
      </c>
      <c r="I62" s="22">
        <v>1</v>
      </c>
      <c r="J62" s="55"/>
      <c r="K62" s="60">
        <f t="shared" si="0"/>
        <v>0</v>
      </c>
    </row>
    <row r="63" spans="1:11" ht="25.5">
      <c r="A63" s="100" t="s">
        <v>295</v>
      </c>
      <c r="B63" s="90" t="s">
        <v>188</v>
      </c>
      <c r="C63" s="91" t="s">
        <v>180</v>
      </c>
      <c r="D63" s="90" t="s">
        <v>117</v>
      </c>
      <c r="E63" s="59" t="s">
        <v>73</v>
      </c>
      <c r="F63" s="76" t="s">
        <v>147</v>
      </c>
      <c r="G63" s="75" t="s">
        <v>189</v>
      </c>
      <c r="H63" s="75" t="s">
        <v>71</v>
      </c>
      <c r="I63" s="22">
        <v>1</v>
      </c>
      <c r="J63" s="55"/>
      <c r="K63" s="60">
        <f t="shared" si="0"/>
        <v>0</v>
      </c>
    </row>
    <row r="64" spans="1:11" ht="25.5">
      <c r="A64" s="100" t="s">
        <v>296</v>
      </c>
      <c r="B64" s="75">
        <v>149012</v>
      </c>
      <c r="C64" s="91" t="s">
        <v>180</v>
      </c>
      <c r="D64" s="90" t="s">
        <v>117</v>
      </c>
      <c r="E64" s="56" t="s">
        <v>143</v>
      </c>
      <c r="F64" s="76" t="s">
        <v>172</v>
      </c>
      <c r="G64" s="75">
        <v>2055711</v>
      </c>
      <c r="H64" s="75" t="s">
        <v>71</v>
      </c>
      <c r="I64" s="22">
        <v>1</v>
      </c>
      <c r="J64" s="55"/>
      <c r="K64" s="60">
        <f t="shared" si="0"/>
        <v>0</v>
      </c>
    </row>
    <row r="65" spans="1:11" ht="25.5">
      <c r="A65" s="100" t="s">
        <v>296</v>
      </c>
      <c r="B65" s="75">
        <v>149011</v>
      </c>
      <c r="C65" s="91" t="s">
        <v>180</v>
      </c>
      <c r="D65" s="90" t="s">
        <v>117</v>
      </c>
      <c r="E65" s="56" t="s">
        <v>91</v>
      </c>
      <c r="F65" s="76" t="s">
        <v>92</v>
      </c>
      <c r="G65" s="75" t="s">
        <v>190</v>
      </c>
      <c r="H65" s="75" t="s">
        <v>71</v>
      </c>
      <c r="I65" s="22">
        <v>1</v>
      </c>
      <c r="J65" s="55"/>
      <c r="K65" s="60">
        <f t="shared" si="0"/>
        <v>0</v>
      </c>
    </row>
    <row r="66" spans="1:11" ht="12.75">
      <c r="A66" s="100"/>
      <c r="B66" s="78">
        <v>153202</v>
      </c>
      <c r="C66" s="76" t="s">
        <v>191</v>
      </c>
      <c r="D66" s="75" t="s">
        <v>60</v>
      </c>
      <c r="E66" s="56" t="s">
        <v>91</v>
      </c>
      <c r="F66" s="76" t="s">
        <v>92</v>
      </c>
      <c r="G66" s="75" t="s">
        <v>192</v>
      </c>
      <c r="H66" s="75" t="s">
        <v>71</v>
      </c>
      <c r="I66" s="22">
        <v>1</v>
      </c>
      <c r="J66" s="55"/>
      <c r="K66" s="60">
        <f t="shared" si="0"/>
        <v>0</v>
      </c>
    </row>
    <row r="67" spans="1:11" ht="26.25" thickBot="1">
      <c r="A67" s="100"/>
      <c r="B67" s="78">
        <v>131772</v>
      </c>
      <c r="C67" s="76" t="s">
        <v>191</v>
      </c>
      <c r="D67" s="75" t="s">
        <v>60</v>
      </c>
      <c r="E67" s="56" t="s">
        <v>193</v>
      </c>
      <c r="F67" s="92" t="s">
        <v>194</v>
      </c>
      <c r="G67" s="75">
        <v>1628908</v>
      </c>
      <c r="H67" s="75" t="s">
        <v>71</v>
      </c>
      <c r="I67" s="61">
        <v>1</v>
      </c>
      <c r="J67" s="62"/>
      <c r="K67" s="63">
        <f t="shared" si="0"/>
        <v>0</v>
      </c>
    </row>
    <row r="68" spans="1:11" ht="31.9" customHeight="1">
      <c r="A68" s="142" t="s">
        <v>195</v>
      </c>
      <c r="B68" s="143"/>
      <c r="C68" s="143"/>
      <c r="D68" s="143"/>
      <c r="E68" s="143"/>
      <c r="F68" s="143"/>
      <c r="G68" s="143"/>
      <c r="H68" s="143"/>
      <c r="I68" s="143"/>
      <c r="J68" s="143"/>
      <c r="K68" s="143"/>
    </row>
    <row r="69" spans="1:11" ht="12.75">
      <c r="A69" s="100" t="s">
        <v>297</v>
      </c>
      <c r="B69" s="75" t="s">
        <v>196</v>
      </c>
      <c r="C69" s="76" t="s">
        <v>197</v>
      </c>
      <c r="D69" s="82" t="s">
        <v>82</v>
      </c>
      <c r="E69" s="56" t="s">
        <v>198</v>
      </c>
      <c r="F69" s="76" t="s">
        <v>199</v>
      </c>
      <c r="G69" s="75">
        <v>1427037</v>
      </c>
      <c r="H69" s="83" t="s">
        <v>71</v>
      </c>
      <c r="I69" s="85">
        <v>1</v>
      </c>
      <c r="J69" s="55"/>
      <c r="K69" s="60">
        <f t="shared" si="0"/>
        <v>0</v>
      </c>
    </row>
    <row r="70" spans="1:11" ht="12.75">
      <c r="A70" s="100"/>
      <c r="B70" s="75">
        <v>97745</v>
      </c>
      <c r="C70" s="76" t="s">
        <v>197</v>
      </c>
      <c r="D70" s="82" t="s">
        <v>82</v>
      </c>
      <c r="E70" s="56" t="s">
        <v>200</v>
      </c>
      <c r="F70" s="76" t="s">
        <v>201</v>
      </c>
      <c r="G70" s="75" t="s">
        <v>202</v>
      </c>
      <c r="H70" s="83" t="s">
        <v>71</v>
      </c>
      <c r="I70" s="85">
        <v>1</v>
      </c>
      <c r="J70" s="55"/>
      <c r="K70" s="60">
        <f t="shared" si="0"/>
        <v>0</v>
      </c>
    </row>
    <row r="71" spans="1:11" ht="12.75">
      <c r="A71" s="100" t="s">
        <v>298</v>
      </c>
      <c r="B71" s="75" t="s">
        <v>203</v>
      </c>
      <c r="C71" s="76" t="s">
        <v>81</v>
      </c>
      <c r="D71" s="82" t="s">
        <v>82</v>
      </c>
      <c r="E71" s="56" t="s">
        <v>198</v>
      </c>
      <c r="F71" s="76" t="s">
        <v>204</v>
      </c>
      <c r="G71" s="75">
        <v>1397262</v>
      </c>
      <c r="H71" s="83" t="s">
        <v>71</v>
      </c>
      <c r="I71" s="85">
        <v>1</v>
      </c>
      <c r="J71" s="55"/>
      <c r="K71" s="60">
        <f t="shared" ref="K71:K113" si="1">I71*J71</f>
        <v>0</v>
      </c>
    </row>
    <row r="72" spans="1:11" ht="12.75">
      <c r="A72" s="100" t="s">
        <v>299</v>
      </c>
      <c r="B72" s="75" t="s">
        <v>205</v>
      </c>
      <c r="C72" s="76" t="s">
        <v>81</v>
      </c>
      <c r="D72" s="82" t="s">
        <v>82</v>
      </c>
      <c r="E72" s="56" t="s">
        <v>200</v>
      </c>
      <c r="F72" s="76" t="s">
        <v>201</v>
      </c>
      <c r="G72" s="75" t="s">
        <v>206</v>
      </c>
      <c r="H72" s="83" t="s">
        <v>71</v>
      </c>
      <c r="I72" s="85">
        <v>1</v>
      </c>
      <c r="J72" s="55"/>
      <c r="K72" s="60">
        <f t="shared" si="1"/>
        <v>0</v>
      </c>
    </row>
    <row r="73" spans="1:11" ht="12.75">
      <c r="A73" s="100"/>
      <c r="B73" s="75">
        <v>153584</v>
      </c>
      <c r="C73" s="76" t="s">
        <v>207</v>
      </c>
      <c r="D73" s="82" t="s">
        <v>82</v>
      </c>
      <c r="E73" s="56" t="s">
        <v>198</v>
      </c>
      <c r="F73" s="76" t="s">
        <v>199</v>
      </c>
      <c r="G73" s="75">
        <v>2145683</v>
      </c>
      <c r="H73" s="83" t="s">
        <v>71</v>
      </c>
      <c r="I73" s="85">
        <v>1</v>
      </c>
      <c r="J73" s="55"/>
      <c r="K73" s="60">
        <f t="shared" si="1"/>
        <v>0</v>
      </c>
    </row>
    <row r="74" spans="1:11" ht="12.75">
      <c r="A74" s="100" t="s">
        <v>300</v>
      </c>
      <c r="B74" s="75" t="s">
        <v>208</v>
      </c>
      <c r="C74" s="76" t="s">
        <v>207</v>
      </c>
      <c r="D74" s="82" t="s">
        <v>82</v>
      </c>
      <c r="E74" s="56" t="s">
        <v>200</v>
      </c>
      <c r="F74" s="76" t="s">
        <v>201</v>
      </c>
      <c r="G74" s="75" t="s">
        <v>209</v>
      </c>
      <c r="H74" s="83" t="s">
        <v>71</v>
      </c>
      <c r="I74" s="85">
        <v>1</v>
      </c>
      <c r="J74" s="55"/>
      <c r="K74" s="60">
        <f t="shared" si="1"/>
        <v>0</v>
      </c>
    </row>
    <row r="75" spans="1:11" ht="12.75">
      <c r="A75" s="100" t="s">
        <v>301</v>
      </c>
      <c r="B75" s="75" t="s">
        <v>210</v>
      </c>
      <c r="C75" s="76" t="s">
        <v>211</v>
      </c>
      <c r="D75" s="82" t="s">
        <v>82</v>
      </c>
      <c r="E75" s="56" t="s">
        <v>198</v>
      </c>
      <c r="F75" s="76" t="s">
        <v>199</v>
      </c>
      <c r="G75" s="75">
        <v>1397259</v>
      </c>
      <c r="H75" s="83" t="s">
        <v>71</v>
      </c>
      <c r="I75" s="85">
        <v>1</v>
      </c>
      <c r="J75" s="55"/>
      <c r="K75" s="60">
        <f t="shared" si="1"/>
        <v>0</v>
      </c>
    </row>
    <row r="76" spans="1:11" ht="12.75">
      <c r="A76" s="100" t="s">
        <v>302</v>
      </c>
      <c r="B76" s="75" t="s">
        <v>212</v>
      </c>
      <c r="C76" s="76" t="s">
        <v>211</v>
      </c>
      <c r="D76" s="82" t="s">
        <v>82</v>
      </c>
      <c r="E76" s="56" t="s">
        <v>200</v>
      </c>
      <c r="F76" s="76" t="s">
        <v>201</v>
      </c>
      <c r="G76" s="75" t="s">
        <v>213</v>
      </c>
      <c r="H76" s="83" t="s">
        <v>71</v>
      </c>
      <c r="I76" s="85">
        <v>1</v>
      </c>
      <c r="J76" s="55"/>
      <c r="K76" s="60">
        <f t="shared" si="1"/>
        <v>0</v>
      </c>
    </row>
    <row r="77" spans="1:11" ht="12.75">
      <c r="A77" s="100" t="s">
        <v>303</v>
      </c>
      <c r="B77" s="75" t="s">
        <v>214</v>
      </c>
      <c r="C77" s="76" t="s">
        <v>215</v>
      </c>
      <c r="D77" s="82" t="s">
        <v>82</v>
      </c>
      <c r="E77" s="56" t="s">
        <v>198</v>
      </c>
      <c r="F77" s="76" t="s">
        <v>204</v>
      </c>
      <c r="G77" s="75" t="s">
        <v>216</v>
      </c>
      <c r="H77" s="83" t="s">
        <v>71</v>
      </c>
      <c r="I77" s="85">
        <v>1</v>
      </c>
      <c r="J77" s="55"/>
      <c r="K77" s="60">
        <f t="shared" si="1"/>
        <v>0</v>
      </c>
    </row>
    <row r="78" spans="1:11" ht="12.75">
      <c r="A78" s="100" t="s">
        <v>304</v>
      </c>
      <c r="B78" s="75" t="s">
        <v>217</v>
      </c>
      <c r="C78" s="76" t="s">
        <v>215</v>
      </c>
      <c r="D78" s="82" t="s">
        <v>82</v>
      </c>
      <c r="E78" s="56" t="s">
        <v>200</v>
      </c>
      <c r="F78" s="76" t="s">
        <v>201</v>
      </c>
      <c r="G78" s="75">
        <v>97745</v>
      </c>
      <c r="H78" s="83" t="s">
        <v>71</v>
      </c>
      <c r="I78" s="85">
        <v>1</v>
      </c>
      <c r="J78" s="55"/>
      <c r="K78" s="60">
        <f t="shared" si="1"/>
        <v>0</v>
      </c>
    </row>
    <row r="79" spans="1:11" ht="12.75">
      <c r="A79" s="100"/>
      <c r="B79" s="75">
        <v>153585</v>
      </c>
      <c r="C79" s="76" t="s">
        <v>218</v>
      </c>
      <c r="D79" s="82" t="s">
        <v>82</v>
      </c>
      <c r="E79" s="56" t="s">
        <v>198</v>
      </c>
      <c r="F79" s="76" t="s">
        <v>199</v>
      </c>
      <c r="G79" s="75">
        <v>2146359</v>
      </c>
      <c r="H79" s="83" t="s">
        <v>71</v>
      </c>
      <c r="I79" s="85">
        <v>1</v>
      </c>
      <c r="J79" s="55"/>
      <c r="K79" s="60">
        <f t="shared" si="1"/>
        <v>0</v>
      </c>
    </row>
    <row r="80" spans="1:11" ht="12.75">
      <c r="A80" s="100" t="s">
        <v>305</v>
      </c>
      <c r="B80" s="75" t="s">
        <v>219</v>
      </c>
      <c r="C80" s="76" t="s">
        <v>218</v>
      </c>
      <c r="D80" s="82" t="s">
        <v>82</v>
      </c>
      <c r="E80" s="56" t="s">
        <v>200</v>
      </c>
      <c r="F80" s="76" t="s">
        <v>201</v>
      </c>
      <c r="G80" s="75" t="s">
        <v>220</v>
      </c>
      <c r="H80" s="83" t="s">
        <v>71</v>
      </c>
      <c r="I80" s="85">
        <v>1</v>
      </c>
      <c r="J80" s="55"/>
      <c r="K80" s="60">
        <f t="shared" si="1"/>
        <v>0</v>
      </c>
    </row>
    <row r="81" spans="1:11" ht="12.75">
      <c r="A81" s="100" t="s">
        <v>306</v>
      </c>
      <c r="B81" s="75" t="s">
        <v>221</v>
      </c>
      <c r="C81" s="76" t="s">
        <v>171</v>
      </c>
      <c r="D81" s="82" t="s">
        <v>82</v>
      </c>
      <c r="E81" s="56" t="s">
        <v>198</v>
      </c>
      <c r="F81" s="76" t="s">
        <v>199</v>
      </c>
      <c r="G81" s="75">
        <v>1427038</v>
      </c>
      <c r="H81" s="83" t="s">
        <v>71</v>
      </c>
      <c r="I81" s="85">
        <v>1</v>
      </c>
      <c r="J81" s="55"/>
      <c r="K81" s="60">
        <f t="shared" si="1"/>
        <v>0</v>
      </c>
    </row>
    <row r="82" spans="1:11" ht="12.75">
      <c r="A82" s="100" t="s">
        <v>307</v>
      </c>
      <c r="B82" s="75" t="s">
        <v>222</v>
      </c>
      <c r="C82" s="76" t="s">
        <v>171</v>
      </c>
      <c r="D82" s="82" t="s">
        <v>82</v>
      </c>
      <c r="E82" s="56" t="s">
        <v>200</v>
      </c>
      <c r="F82" s="76" t="s">
        <v>201</v>
      </c>
      <c r="G82" s="75" t="s">
        <v>223</v>
      </c>
      <c r="H82" s="83" t="s">
        <v>71</v>
      </c>
      <c r="I82" s="85">
        <v>1</v>
      </c>
      <c r="J82" s="55"/>
      <c r="K82" s="60">
        <f t="shared" si="1"/>
        <v>0</v>
      </c>
    </row>
    <row r="83" spans="1:11" ht="12.75">
      <c r="A83" s="100"/>
      <c r="B83" s="75">
        <v>153472</v>
      </c>
      <c r="C83" s="76" t="s">
        <v>224</v>
      </c>
      <c r="D83" s="82" t="s">
        <v>82</v>
      </c>
      <c r="E83" s="56" t="s">
        <v>198</v>
      </c>
      <c r="F83" s="76" t="s">
        <v>199</v>
      </c>
      <c r="G83" s="75">
        <v>2138960</v>
      </c>
      <c r="H83" s="83" t="s">
        <v>71</v>
      </c>
      <c r="I83" s="85">
        <v>1</v>
      </c>
      <c r="J83" s="55"/>
      <c r="K83" s="60">
        <f t="shared" si="1"/>
        <v>0</v>
      </c>
    </row>
    <row r="84" spans="1:11" ht="12.75">
      <c r="A84" s="100" t="s">
        <v>308</v>
      </c>
      <c r="B84" s="75" t="s">
        <v>225</v>
      </c>
      <c r="C84" s="76" t="s">
        <v>224</v>
      </c>
      <c r="D84" s="82" t="s">
        <v>82</v>
      </c>
      <c r="E84" s="56" t="s">
        <v>200</v>
      </c>
      <c r="F84" s="76" t="s">
        <v>201</v>
      </c>
      <c r="G84" s="75" t="s">
        <v>226</v>
      </c>
      <c r="H84" s="83" t="s">
        <v>71</v>
      </c>
      <c r="I84" s="85">
        <v>1</v>
      </c>
      <c r="J84" s="55"/>
      <c r="K84" s="60">
        <f t="shared" si="1"/>
        <v>0</v>
      </c>
    </row>
    <row r="85" spans="1:11" ht="12.75">
      <c r="A85" s="100" t="s">
        <v>309</v>
      </c>
      <c r="B85" s="75" t="s">
        <v>227</v>
      </c>
      <c r="C85" s="76" t="s">
        <v>129</v>
      </c>
      <c r="D85" s="82" t="s">
        <v>117</v>
      </c>
      <c r="E85" s="56" t="s">
        <v>198</v>
      </c>
      <c r="F85" s="76" t="s">
        <v>204</v>
      </c>
      <c r="G85" s="75">
        <v>1397263</v>
      </c>
      <c r="H85" s="83" t="s">
        <v>71</v>
      </c>
      <c r="I85" s="85">
        <v>1</v>
      </c>
      <c r="J85" s="55"/>
      <c r="K85" s="60">
        <f t="shared" si="1"/>
        <v>0</v>
      </c>
    </row>
    <row r="86" spans="1:11" ht="12.75">
      <c r="A86" s="100"/>
      <c r="B86" s="75">
        <v>63725</v>
      </c>
      <c r="C86" s="76" t="s">
        <v>129</v>
      </c>
      <c r="D86" s="82" t="s">
        <v>117</v>
      </c>
      <c r="E86" s="56" t="s">
        <v>200</v>
      </c>
      <c r="F86" s="76" t="s">
        <v>201</v>
      </c>
      <c r="G86" s="75" t="s">
        <v>228</v>
      </c>
      <c r="H86" s="83" t="s">
        <v>71</v>
      </c>
      <c r="I86" s="85">
        <v>1</v>
      </c>
      <c r="J86" s="55"/>
      <c r="K86" s="60">
        <f t="shared" si="1"/>
        <v>0</v>
      </c>
    </row>
    <row r="87" spans="1:11" ht="12.75">
      <c r="A87" s="100" t="s">
        <v>310</v>
      </c>
      <c r="B87" s="75" t="s">
        <v>229</v>
      </c>
      <c r="C87" s="76" t="s">
        <v>123</v>
      </c>
      <c r="D87" s="82" t="s">
        <v>117</v>
      </c>
      <c r="E87" s="56" t="s">
        <v>198</v>
      </c>
      <c r="F87" s="76" t="s">
        <v>230</v>
      </c>
      <c r="G87" s="75">
        <v>1427035</v>
      </c>
      <c r="H87" s="83" t="s">
        <v>71</v>
      </c>
      <c r="I87" s="85">
        <v>1</v>
      </c>
      <c r="J87" s="55"/>
      <c r="K87" s="60">
        <f t="shared" si="1"/>
        <v>0</v>
      </c>
    </row>
    <row r="88" spans="1:11" ht="12.75">
      <c r="A88" s="100" t="s">
        <v>311</v>
      </c>
      <c r="B88" s="75" t="s">
        <v>231</v>
      </c>
      <c r="C88" s="76" t="s">
        <v>123</v>
      </c>
      <c r="D88" s="82" t="s">
        <v>117</v>
      </c>
      <c r="E88" s="56" t="s">
        <v>200</v>
      </c>
      <c r="F88" s="76" t="s">
        <v>201</v>
      </c>
      <c r="G88" s="75" t="s">
        <v>232</v>
      </c>
      <c r="H88" s="83" t="s">
        <v>71</v>
      </c>
      <c r="I88" s="85">
        <v>1</v>
      </c>
      <c r="J88" s="55"/>
      <c r="K88" s="60">
        <f t="shared" si="1"/>
        <v>0</v>
      </c>
    </row>
    <row r="89" spans="1:11" ht="12.75">
      <c r="A89" s="100"/>
      <c r="B89" s="75">
        <v>153586</v>
      </c>
      <c r="C89" s="76" t="s">
        <v>137</v>
      </c>
      <c r="D89" s="82" t="s">
        <v>117</v>
      </c>
      <c r="E89" s="56" t="s">
        <v>198</v>
      </c>
      <c r="F89" s="76" t="s">
        <v>230</v>
      </c>
      <c r="G89" s="75">
        <v>2145687</v>
      </c>
      <c r="H89" s="83" t="s">
        <v>71</v>
      </c>
      <c r="I89" s="85">
        <v>1</v>
      </c>
      <c r="J89" s="55"/>
      <c r="K89" s="60">
        <f t="shared" si="1"/>
        <v>0</v>
      </c>
    </row>
    <row r="90" spans="1:11" ht="12.75">
      <c r="A90" s="100" t="s">
        <v>312</v>
      </c>
      <c r="B90" s="75" t="s">
        <v>233</v>
      </c>
      <c r="C90" s="76" t="s">
        <v>137</v>
      </c>
      <c r="D90" s="82" t="s">
        <v>117</v>
      </c>
      <c r="E90" s="56" t="s">
        <v>200</v>
      </c>
      <c r="F90" s="76" t="s">
        <v>201</v>
      </c>
      <c r="G90" s="75" t="s">
        <v>234</v>
      </c>
      <c r="H90" s="83" t="s">
        <v>71</v>
      </c>
      <c r="I90" s="85">
        <v>1</v>
      </c>
      <c r="J90" s="55"/>
      <c r="K90" s="60">
        <f t="shared" si="1"/>
        <v>0</v>
      </c>
    </row>
    <row r="91" spans="1:11" ht="12.75">
      <c r="A91" s="100"/>
      <c r="B91" s="75">
        <v>153587</v>
      </c>
      <c r="C91" s="76" t="s">
        <v>175</v>
      </c>
      <c r="D91" s="82" t="s">
        <v>117</v>
      </c>
      <c r="E91" s="56" t="s">
        <v>198</v>
      </c>
      <c r="F91" s="76" t="s">
        <v>230</v>
      </c>
      <c r="G91" s="75">
        <v>2146699</v>
      </c>
      <c r="H91" s="83" t="s">
        <v>71</v>
      </c>
      <c r="I91" s="85">
        <v>1</v>
      </c>
      <c r="J91" s="55"/>
      <c r="K91" s="60">
        <f t="shared" si="1"/>
        <v>0</v>
      </c>
    </row>
    <row r="92" spans="1:11" ht="12.75">
      <c r="A92" s="100" t="s">
        <v>313</v>
      </c>
      <c r="B92" s="75" t="s">
        <v>235</v>
      </c>
      <c r="C92" s="76" t="s">
        <v>175</v>
      </c>
      <c r="D92" s="82" t="s">
        <v>117</v>
      </c>
      <c r="E92" s="56" t="s">
        <v>200</v>
      </c>
      <c r="F92" s="76" t="s">
        <v>201</v>
      </c>
      <c r="G92" s="75" t="s">
        <v>236</v>
      </c>
      <c r="H92" s="83" t="s">
        <v>71</v>
      </c>
      <c r="I92" s="85">
        <v>1</v>
      </c>
      <c r="J92" s="55"/>
      <c r="K92" s="60">
        <f t="shared" si="1"/>
        <v>0</v>
      </c>
    </row>
    <row r="93" spans="1:11" ht="12.75">
      <c r="A93" s="100" t="s">
        <v>314</v>
      </c>
      <c r="B93" s="75" t="s">
        <v>237</v>
      </c>
      <c r="C93" s="76" t="s">
        <v>238</v>
      </c>
      <c r="D93" s="82" t="s">
        <v>117</v>
      </c>
      <c r="E93" s="56" t="s">
        <v>198</v>
      </c>
      <c r="F93" s="76" t="s">
        <v>204</v>
      </c>
      <c r="G93" s="75" t="s">
        <v>239</v>
      </c>
      <c r="H93" s="83" t="s">
        <v>71</v>
      </c>
      <c r="I93" s="85">
        <v>1</v>
      </c>
      <c r="J93" s="55"/>
      <c r="K93" s="60">
        <f t="shared" si="1"/>
        <v>0</v>
      </c>
    </row>
    <row r="94" spans="1:11" ht="12.75">
      <c r="A94" s="100" t="s">
        <v>315</v>
      </c>
      <c r="B94" s="75" t="s">
        <v>240</v>
      </c>
      <c r="C94" s="76" t="s">
        <v>238</v>
      </c>
      <c r="D94" s="82" t="s">
        <v>117</v>
      </c>
      <c r="E94" s="56" t="s">
        <v>200</v>
      </c>
      <c r="F94" s="76" t="s">
        <v>201</v>
      </c>
      <c r="G94" s="75" t="s">
        <v>241</v>
      </c>
      <c r="H94" s="83" t="s">
        <v>71</v>
      </c>
      <c r="I94" s="85">
        <v>1</v>
      </c>
      <c r="J94" s="55"/>
      <c r="K94" s="60">
        <f t="shared" si="1"/>
        <v>0</v>
      </c>
    </row>
    <row r="95" spans="1:11" ht="25.5">
      <c r="A95" s="100" t="s">
        <v>316</v>
      </c>
      <c r="B95" s="75" t="s">
        <v>242</v>
      </c>
      <c r="C95" s="76" t="s">
        <v>180</v>
      </c>
      <c r="D95" s="58" t="s">
        <v>117</v>
      </c>
      <c r="E95" s="56" t="s">
        <v>198</v>
      </c>
      <c r="F95" s="76" t="s">
        <v>204</v>
      </c>
      <c r="G95" s="75">
        <v>1397260</v>
      </c>
      <c r="H95" s="83" t="s">
        <v>71</v>
      </c>
      <c r="I95" s="85">
        <v>1</v>
      </c>
      <c r="J95" s="55"/>
      <c r="K95" s="60">
        <f t="shared" si="1"/>
        <v>0</v>
      </c>
    </row>
    <row r="96" spans="1:11" ht="25.5">
      <c r="A96" s="100"/>
      <c r="B96" s="75">
        <v>153888</v>
      </c>
      <c r="C96" s="76" t="s">
        <v>180</v>
      </c>
      <c r="D96" s="58" t="s">
        <v>117</v>
      </c>
      <c r="E96" s="56" t="s">
        <v>200</v>
      </c>
      <c r="F96" s="76" t="s">
        <v>201</v>
      </c>
      <c r="G96" s="75" t="s">
        <v>243</v>
      </c>
      <c r="H96" s="83" t="s">
        <v>71</v>
      </c>
      <c r="I96" s="85">
        <v>1</v>
      </c>
      <c r="J96" s="55"/>
      <c r="K96" s="60">
        <f t="shared" si="1"/>
        <v>0</v>
      </c>
    </row>
    <row r="97" spans="1:11" ht="12.75">
      <c r="A97" s="100" t="s">
        <v>317</v>
      </c>
      <c r="B97" s="75" t="s">
        <v>244</v>
      </c>
      <c r="C97" s="76" t="s">
        <v>160</v>
      </c>
      <c r="D97" s="82" t="s">
        <v>117</v>
      </c>
      <c r="E97" s="56" t="s">
        <v>198</v>
      </c>
      <c r="F97" s="76" t="s">
        <v>245</v>
      </c>
      <c r="G97" s="75">
        <v>1397258</v>
      </c>
      <c r="H97" s="83" t="s">
        <v>71</v>
      </c>
      <c r="I97" s="85">
        <v>1</v>
      </c>
      <c r="J97" s="55"/>
      <c r="K97" s="60">
        <f t="shared" si="1"/>
        <v>0</v>
      </c>
    </row>
    <row r="98" spans="1:11" ht="12.75">
      <c r="A98" s="100"/>
      <c r="B98" s="75" t="s">
        <v>246</v>
      </c>
      <c r="C98" s="76" t="s">
        <v>160</v>
      </c>
      <c r="D98" s="82" t="s">
        <v>117</v>
      </c>
      <c r="E98" s="56" t="s">
        <v>200</v>
      </c>
      <c r="F98" s="76" t="s">
        <v>201</v>
      </c>
      <c r="G98" s="75" t="s">
        <v>247</v>
      </c>
      <c r="H98" s="83" t="s">
        <v>71</v>
      </c>
      <c r="I98" s="85">
        <v>1</v>
      </c>
      <c r="J98" s="55"/>
      <c r="K98" s="60">
        <f t="shared" si="1"/>
        <v>0</v>
      </c>
    </row>
    <row r="99" spans="1:11" ht="12.75">
      <c r="A99" s="100"/>
      <c r="B99" s="75" t="s">
        <v>248</v>
      </c>
      <c r="C99" s="76" t="s">
        <v>249</v>
      </c>
      <c r="D99" s="82" t="s">
        <v>117</v>
      </c>
      <c r="E99" s="56" t="s">
        <v>198</v>
      </c>
      <c r="F99" s="77" t="s">
        <v>245</v>
      </c>
      <c r="G99" s="78">
        <v>2056928</v>
      </c>
      <c r="H99" s="83" t="s">
        <v>71</v>
      </c>
      <c r="I99" s="85">
        <v>1</v>
      </c>
      <c r="J99" s="55"/>
      <c r="K99" s="60">
        <f t="shared" si="1"/>
        <v>0</v>
      </c>
    </row>
    <row r="100" spans="1:11" ht="12.75">
      <c r="A100" s="100"/>
      <c r="B100" s="75">
        <v>95782</v>
      </c>
      <c r="C100" s="76" t="s">
        <v>249</v>
      </c>
      <c r="D100" s="82" t="s">
        <v>117</v>
      </c>
      <c r="E100" s="56" t="s">
        <v>200</v>
      </c>
      <c r="F100" s="76" t="s">
        <v>201</v>
      </c>
      <c r="G100" s="75" t="s">
        <v>250</v>
      </c>
      <c r="H100" s="83" t="s">
        <v>71</v>
      </c>
      <c r="I100" s="85">
        <v>1</v>
      </c>
      <c r="J100" s="55"/>
      <c r="K100" s="60">
        <f t="shared" si="1"/>
        <v>0</v>
      </c>
    </row>
    <row r="101" spans="1:11" ht="12.75">
      <c r="A101" s="100" t="s">
        <v>314</v>
      </c>
      <c r="B101" s="75" t="s">
        <v>251</v>
      </c>
      <c r="C101" s="76" t="s">
        <v>116</v>
      </c>
      <c r="D101" s="82" t="s">
        <v>117</v>
      </c>
      <c r="E101" s="56" t="s">
        <v>198</v>
      </c>
      <c r="F101" s="76" t="s">
        <v>204</v>
      </c>
      <c r="G101" s="75">
        <v>1427036</v>
      </c>
      <c r="H101" s="83" t="s">
        <v>71</v>
      </c>
      <c r="I101" s="85">
        <v>1</v>
      </c>
      <c r="J101" s="55"/>
      <c r="K101" s="60">
        <f t="shared" si="1"/>
        <v>0</v>
      </c>
    </row>
    <row r="102" spans="1:11" ht="12.75">
      <c r="A102" s="100" t="s">
        <v>318</v>
      </c>
      <c r="B102" s="75" t="s">
        <v>252</v>
      </c>
      <c r="C102" s="76" t="s">
        <v>116</v>
      </c>
      <c r="D102" s="82" t="s">
        <v>117</v>
      </c>
      <c r="E102" s="56" t="s">
        <v>200</v>
      </c>
      <c r="F102" s="76" t="s">
        <v>201</v>
      </c>
      <c r="G102" s="75" t="s">
        <v>253</v>
      </c>
      <c r="H102" s="83" t="s">
        <v>71</v>
      </c>
      <c r="I102" s="85">
        <v>1</v>
      </c>
      <c r="J102" s="55"/>
      <c r="K102" s="60">
        <f t="shared" si="1"/>
        <v>0</v>
      </c>
    </row>
    <row r="103" spans="1:11" ht="12.75">
      <c r="A103" s="100"/>
      <c r="B103" s="75">
        <v>153496</v>
      </c>
      <c r="C103" s="76" t="s">
        <v>254</v>
      </c>
      <c r="D103" s="82" t="s">
        <v>117</v>
      </c>
      <c r="E103" s="56" t="s">
        <v>198</v>
      </c>
      <c r="F103" s="76" t="s">
        <v>204</v>
      </c>
      <c r="G103" s="78">
        <v>2058215</v>
      </c>
      <c r="H103" s="83" t="s">
        <v>71</v>
      </c>
      <c r="I103" s="85">
        <v>1</v>
      </c>
      <c r="J103" s="55"/>
      <c r="K103" s="60">
        <f t="shared" si="1"/>
        <v>0</v>
      </c>
    </row>
    <row r="104" spans="1:11" ht="12.75">
      <c r="A104" s="100"/>
      <c r="B104" s="75">
        <v>63718</v>
      </c>
      <c r="C104" s="76" t="s">
        <v>254</v>
      </c>
      <c r="D104" s="82" t="s">
        <v>117</v>
      </c>
      <c r="E104" s="56" t="s">
        <v>200</v>
      </c>
      <c r="F104" s="76" t="s">
        <v>201</v>
      </c>
      <c r="G104" s="75" t="s">
        <v>255</v>
      </c>
      <c r="H104" s="83" t="s">
        <v>71</v>
      </c>
      <c r="I104" s="85">
        <v>1</v>
      </c>
      <c r="J104" s="55"/>
      <c r="K104" s="60">
        <f t="shared" si="1"/>
        <v>0</v>
      </c>
    </row>
    <row r="105" spans="1:11" ht="12.75">
      <c r="A105" s="100" t="s">
        <v>319</v>
      </c>
      <c r="B105" s="75" t="s">
        <v>256</v>
      </c>
      <c r="C105" s="76" t="s">
        <v>257</v>
      </c>
      <c r="D105" s="82" t="s">
        <v>117</v>
      </c>
      <c r="E105" s="56" t="s">
        <v>198</v>
      </c>
      <c r="F105" s="76" t="s">
        <v>204</v>
      </c>
      <c r="G105" s="75" t="s">
        <v>258</v>
      </c>
      <c r="H105" s="83" t="s">
        <v>71</v>
      </c>
      <c r="I105" s="85">
        <v>1</v>
      </c>
      <c r="J105" s="55"/>
      <c r="K105" s="60">
        <f t="shared" si="1"/>
        <v>0</v>
      </c>
    </row>
    <row r="106" spans="1:11" ht="12.75">
      <c r="A106" s="100" t="s">
        <v>320</v>
      </c>
      <c r="B106" s="75" t="s">
        <v>259</v>
      </c>
      <c r="C106" s="76" t="s">
        <v>257</v>
      </c>
      <c r="D106" s="82" t="s">
        <v>117</v>
      </c>
      <c r="E106" s="56" t="s">
        <v>200</v>
      </c>
      <c r="F106" s="76" t="s">
        <v>201</v>
      </c>
      <c r="G106" s="75" t="s">
        <v>260</v>
      </c>
      <c r="H106" s="83" t="s">
        <v>71</v>
      </c>
      <c r="I106" s="85">
        <v>1</v>
      </c>
      <c r="J106" s="55"/>
      <c r="K106" s="60">
        <f t="shared" si="1"/>
        <v>0</v>
      </c>
    </row>
    <row r="107" spans="1:11" ht="12.75">
      <c r="A107" s="100"/>
      <c r="B107" s="75">
        <v>153589</v>
      </c>
      <c r="C107" s="76" t="s">
        <v>59</v>
      </c>
      <c r="D107" s="57" t="s">
        <v>60</v>
      </c>
      <c r="E107" s="56" t="s">
        <v>198</v>
      </c>
      <c r="F107" s="76" t="s">
        <v>204</v>
      </c>
      <c r="G107" s="75">
        <v>2145684</v>
      </c>
      <c r="H107" s="83" t="s">
        <v>71</v>
      </c>
      <c r="I107" s="85">
        <v>1</v>
      </c>
      <c r="J107" s="55"/>
      <c r="K107" s="60">
        <f t="shared" si="1"/>
        <v>0</v>
      </c>
    </row>
    <row r="108" spans="1:11" ht="12.75">
      <c r="A108" s="100" t="s">
        <v>321</v>
      </c>
      <c r="B108" s="75" t="s">
        <v>261</v>
      </c>
      <c r="C108" s="76" t="s">
        <v>59</v>
      </c>
      <c r="D108" s="57" t="s">
        <v>60</v>
      </c>
      <c r="E108" s="56" t="s">
        <v>200</v>
      </c>
      <c r="F108" s="76" t="s">
        <v>201</v>
      </c>
      <c r="G108" s="75" t="s">
        <v>262</v>
      </c>
      <c r="H108" s="83" t="s">
        <v>71</v>
      </c>
      <c r="I108" s="85">
        <v>1</v>
      </c>
      <c r="J108" s="55"/>
      <c r="K108" s="60">
        <f t="shared" si="1"/>
        <v>0</v>
      </c>
    </row>
    <row r="109" spans="1:11" ht="12.75">
      <c r="A109" s="100" t="s">
        <v>322</v>
      </c>
      <c r="B109" s="75">
        <v>145847</v>
      </c>
      <c r="C109" s="76" t="s">
        <v>191</v>
      </c>
      <c r="D109" s="57" t="s">
        <v>60</v>
      </c>
      <c r="E109" s="56" t="s">
        <v>263</v>
      </c>
      <c r="F109" s="76" t="s">
        <v>263</v>
      </c>
      <c r="G109" s="75">
        <v>1796097</v>
      </c>
      <c r="H109" s="83" t="s">
        <v>71</v>
      </c>
      <c r="I109" s="85">
        <v>1</v>
      </c>
      <c r="J109" s="55"/>
      <c r="K109" s="60">
        <f t="shared" si="1"/>
        <v>0</v>
      </c>
    </row>
    <row r="110" spans="1:11" ht="12.75">
      <c r="A110" s="100"/>
      <c r="B110" s="75">
        <v>153588</v>
      </c>
      <c r="C110" s="76" t="s">
        <v>191</v>
      </c>
      <c r="D110" s="57" t="s">
        <v>60</v>
      </c>
      <c r="E110" s="56" t="s">
        <v>198</v>
      </c>
      <c r="F110" s="76" t="s">
        <v>204</v>
      </c>
      <c r="G110" s="75">
        <v>2145686</v>
      </c>
      <c r="H110" s="83" t="s">
        <v>71</v>
      </c>
      <c r="I110" s="85">
        <v>1</v>
      </c>
      <c r="J110" s="55"/>
      <c r="K110" s="60">
        <f t="shared" si="1"/>
        <v>0</v>
      </c>
    </row>
    <row r="111" spans="1:11" ht="15">
      <c r="A111" s="100"/>
      <c r="B111" s="79">
        <v>153500</v>
      </c>
      <c r="C111" s="80" t="s">
        <v>191</v>
      </c>
      <c r="D111" s="57" t="s">
        <v>60</v>
      </c>
      <c r="E111" s="81" t="s">
        <v>200</v>
      </c>
      <c r="F111" s="80" t="s">
        <v>201</v>
      </c>
      <c r="G111" s="79" t="s">
        <v>264</v>
      </c>
      <c r="H111" s="84" t="s">
        <v>71</v>
      </c>
      <c r="I111" s="85">
        <v>1</v>
      </c>
      <c r="J111" s="55"/>
      <c r="K111" s="60">
        <f t="shared" si="1"/>
        <v>0</v>
      </c>
    </row>
    <row r="112" spans="1:11" ht="15">
      <c r="A112" s="100"/>
      <c r="B112" s="79">
        <v>153501</v>
      </c>
      <c r="C112" s="80" t="s">
        <v>191</v>
      </c>
      <c r="D112" s="57" t="s">
        <v>60</v>
      </c>
      <c r="E112" s="81" t="s">
        <v>200</v>
      </c>
      <c r="F112" s="80" t="s">
        <v>201</v>
      </c>
      <c r="G112" s="79" t="s">
        <v>265</v>
      </c>
      <c r="H112" s="84" t="s">
        <v>71</v>
      </c>
      <c r="I112" s="85">
        <v>1</v>
      </c>
      <c r="J112" s="55"/>
      <c r="K112" s="60">
        <f t="shared" si="1"/>
        <v>0</v>
      </c>
    </row>
    <row r="113" spans="1:11" ht="15">
      <c r="A113" s="100"/>
      <c r="B113" s="79">
        <v>96262</v>
      </c>
      <c r="C113" s="80" t="s">
        <v>191</v>
      </c>
      <c r="D113" s="57" t="s">
        <v>60</v>
      </c>
      <c r="E113" s="81" t="s">
        <v>200</v>
      </c>
      <c r="F113" s="80" t="s">
        <v>201</v>
      </c>
      <c r="G113" s="79" t="s">
        <v>266</v>
      </c>
      <c r="H113" s="84" t="s">
        <v>71</v>
      </c>
      <c r="I113" s="85">
        <v>1</v>
      </c>
      <c r="J113" s="55"/>
      <c r="K113" s="60">
        <f t="shared" si="1"/>
        <v>0</v>
      </c>
    </row>
    <row r="114" spans="1:11">
      <c r="K114" s="86">
        <f>SUBTOTAL(9,K6:K113)</f>
        <v>0</v>
      </c>
    </row>
  </sheetData>
  <autoFilter ref="B2:K113" xr:uid="{D24FC092-E1B8-43BD-AB78-BF4E3214BB27}"/>
  <mergeCells count="12">
    <mergeCell ref="A68:K68"/>
    <mergeCell ref="A4:A5"/>
    <mergeCell ref="A3:K3"/>
    <mergeCell ref="A1:C1"/>
    <mergeCell ref="B4:B5"/>
    <mergeCell ref="C4:C5"/>
    <mergeCell ref="D4:D5"/>
    <mergeCell ref="E4:E5"/>
    <mergeCell ref="F4:F5"/>
    <mergeCell ref="G4:G5"/>
    <mergeCell ref="H4:H5"/>
    <mergeCell ref="I4:K4"/>
  </mergeCells>
  <pageMargins left="0.70866141732283472" right="0.70866141732283472" top="0.74803149606299213" bottom="0.74803149606299213" header="0.31496062992125984" footer="0.31496062992125984"/>
  <pageSetup paperSize="8" scale="79"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D631E78B8FFA1B4A813D1E036E79892F" ma:contentTypeVersion="130" ma:contentTypeDescription="" ma:contentTypeScope="" ma:versionID="8dfc58cff5d6a259ec3d08dd990359b4">
  <xsd:schema xmlns:xsd="http://www.w3.org/2001/XMLSchema" xmlns:xs="http://www.w3.org/2001/XMLSchema" xmlns:p="http://schemas.microsoft.com/office/2006/metadata/properties" xmlns:ns2="20f53c3d-ece6-4625-8bee-cc380ae6fc2b" xmlns:ns3="21384511-6af3-4ac2-8c8d-a1b49a4133a8" xmlns:ns4="2ba29920-e0b4-45e6-a698-f7d692dca41f" targetNamespace="http://schemas.microsoft.com/office/2006/metadata/properties" ma:root="true" ma:fieldsID="6ccb83633612c74d4c5e5099e82b4f29" ns2:_="" ns3:_="" ns4:_="">
    <xsd:import namespace="20f53c3d-ece6-4625-8bee-cc380ae6fc2b"/>
    <xsd:import namespace="21384511-6af3-4ac2-8c8d-a1b49a4133a8"/>
    <xsd:import namespace="2ba29920-e0b4-45e6-a698-f7d692dca41f"/>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46" ma:hidden="true" ma:internalName="ZSDMS_Zaakidentificatie" ma:readOnly="false">
      <xsd:simpleType>
        <xsd:restriction base="dms:Text">
          <xsd:maxLength value="255"/>
        </xsd:restriction>
      </xsd:simpleType>
    </xsd:element>
    <xsd:element name="ZSDMS_ZaakeigenaarNaam" ma:index="59" nillable="true" ma:displayName="Zaakeigenaar: naam" ma:default="Walter Koorneef"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7" nillable="true" ma:displayName="Fase_0" ma:hidden="true" ma:internalName="ce7c1281cf6143089ceafbe7da641d5c" ma:readOnly="false">
      <xsd:simpleType>
        <xsd:restriction base="dms:Note"/>
      </xsd:simpleType>
    </xsd:element>
    <xsd:element name="ZSDMS_Zaakomschrijving" ma:index="68" nillable="true" ma:displayName="Zaakomschrijving" ma:default="2022-2026 Onderhoud meet- en regeltechniek" ma:hidden="true" ma:internalName="ZSDMS_Zaakomschrijving" ma:readOnly="false">
      <xsd:simpleType>
        <xsd:restriction base="dms:Text">
          <xsd:maxLength value="255"/>
        </xsd:restriction>
      </xsd:simpleType>
    </xsd:element>
    <xsd:element name="ZSDMS_ZaaktypeOmschrijving" ma:index="69"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1384511-6af3-4ac2-8c8d-a1b49a4133a8"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91b2290a-b0bd-4c87-b4ef-8f0cde9b350d}" ma:internalName="TaxCatchAllLabel" ma:readOnly="false" ma:showField="CatchAllDataLabel" ma:web="21384511-6af3-4ac2-8c8d-a1b49a4133a8">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91b2290a-b0bd-4c87-b4ef-8f0cde9b350d}" ma:internalName="TaxCatchAll" ma:readOnly="false" ma:showField="CatchAllData" ma:web="21384511-6af3-4ac2-8c8d-a1b49a4133a8">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a29920-e0b4-45e6-a698-f7d692dca41f" elementFormDefault="qualified">
    <xsd:import namespace="http://schemas.microsoft.com/office/2006/documentManagement/types"/>
    <xsd:import namespace="http://schemas.microsoft.com/office/infopath/2007/PartnerControls"/>
    <xsd:element name="MediaServiceMetadata" ma:index="70" nillable="true" ma:displayName="MediaServiceMetadata" ma:hidden="true" ma:internalName="MediaServiceMetadata" ma:readOnly="true">
      <xsd:simpleType>
        <xsd:restriction base="dms:Note"/>
      </xsd:simpleType>
    </xsd:element>
    <xsd:element name="MediaServiceFastMetadata" ma:index="7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ZaakeigenaarNaam xmlns="20f53c3d-ece6-4625-8bee-cc380ae6fc2b">Walter Koorneef</ZSDMS_ZaakeigenaarNaam>
    <ZSDMS_ZaaktypeOmschrijving xmlns="20f53c3d-ece6-4625-8bee-cc380ae6fc2b">Europese openbare aanbesteding</ZSDMS_ZaaktypeOmschrijving>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Bewaartermijn xmlns="20f53c3d-ece6-4625-8bee-cc380ae6fc2b" xsi:nil="true"/>
    <ZSDMS_PostbusAntwoordnummer xmlns="20f53c3d-ece6-4625-8bee-cc380ae6fc2b" xsi:nil="true"/>
    <ZSDMS_Richting xmlns="20f53c3d-ece6-4625-8bee-cc380ae6fc2b" xsi:nil="true"/>
    <ZSDMS_Documentstatus xmlns="20f53c3d-ece6-4625-8bee-cc380ae6fc2b" xsi:nil="true"/>
    <ZSDMS_Voorletters xmlns="20f53c3d-ece6-4625-8bee-cc380ae6fc2b" xsi:nil="true"/>
    <ZSDMS_StatutaireNaam xmlns="20f53c3d-ece6-4625-8bee-cc380ae6fc2b" xsi:nil="true"/>
    <ZSDMS_NummerBronapplicatie xmlns="20f53c3d-ece6-4625-8bee-cc380ae6fc2b" xsi:nil="true"/>
    <ZSDMS_Huisletter xmlns="20f53c3d-ece6-4625-8bee-cc380ae6fc2b" xsi:nil="true"/>
    <ZSDMS_Handelsnaam xmlns="20f53c3d-ece6-4625-8bee-cc380ae6fc2b" xsi:nil="true"/>
    <WSHD_Clustercode xmlns="20f53c3d-ece6-4625-8bee-cc380ae6fc2b" xsi:nil="true"/>
    <ZSDMS_Registratiedatum xmlns="20f53c3d-ece6-4625-8bee-cc380ae6fc2b" xsi:nil="true"/>
    <ZSDMS_ClassificatieOmschrijving xmlns="20f53c3d-ece6-4625-8bee-cc380ae6fc2b">CENTRALE INKOOP</ZSDMS_ClassificatieOmschrijving>
    <ZSDMS_Documenttaal xmlns="20f53c3d-ece6-4625-8bee-cc380ae6fc2b" xsi:nil="true"/>
    <ZSDMS_DatumDocument xmlns="20f53c3d-ece6-4625-8bee-cc380ae6fc2b" xsi:nil="true"/>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 xsi:nil="true"/>
    <ZSDMS_Zaakomschrijving xmlns="20f53c3d-ece6-4625-8bee-cc380ae6fc2b">2022-2026 Onderhoud meet- en regeltechniek</ZSDMS_Zaakomschrijving>
    <ZSDMS_Huisnummer xmlns="20f53c3d-ece6-4625-8bee-cc380ae6fc2b" xsi:nil="true"/>
    <ZSDMS_EinddatumBeperkingOpenbaarheid xmlns="20f53c3d-ece6-4625-8bee-cc380ae6fc2b" xsi:nil="true"/>
    <ZSDMS_StartdatumVertrouwelijkheid xmlns="20f53c3d-ece6-4625-8bee-cc380ae6fc2b" xsi:nil="true"/>
    <ZSDMS_Documentbeschrijving xmlns="20f53c3d-ece6-4625-8bee-cc380ae6fc2b" xsi:nil="true"/>
    <ZSDMS_PersNrAuteur xmlns="20f53c3d-ece6-4625-8bee-cc380ae6fc2b" xsi:nil="true"/>
    <ZSDMS_Projectcode xmlns="20f53c3d-ece6-4625-8bee-cc380ae6fc2b" xsi:nil="true"/>
    <ZSDMS_Documentontvangstdatum xmlns="20f53c3d-ece6-4625-8bee-cc380ae6fc2b" xsi:nil="true"/>
    <ZSDMS_ClassificatieDatum xmlns="20f53c3d-ece6-4625-8bee-cc380ae6fc2b">gewijzigde uitgave 1995</ZSDMS_ClassificatieDatum>
    <ZSDMS_Documentformaat xmlns="20f53c3d-ece6-4625-8bee-cc380ae6fc2b" xsi:nil="true"/>
    <ZSDMS_WoonplaatsNaam xmlns="20f53c3d-ece6-4625-8bee-cc380ae6fc2b" xsi:nil="true"/>
    <ZSDMS_NaamBronapplicatie xmlns="20f53c3d-ece6-4625-8bee-cc380ae6fc2b">SharePoint Online</ZSDMS_NaamBronapplicatie>
    <ZSDMS_Startdatum xmlns="20f53c3d-ece6-4625-8bee-cc380ae6fc2b" xsi:nil="true"/>
    <ZSDMS_projectnaam xmlns="20f53c3d-ece6-4625-8bee-cc380ae6fc2b" xsi:nil="true"/>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Werkcode xmlns="20f53c3d-ece6-4625-8bee-cc380ae6fc2b" xsi:nil="true"/>
    <ZSDMS_Burgerservicenummer xmlns="20f53c3d-ece6-4625-8bee-cc380ae6fc2b" xsi:nil="true"/>
    <ZSDMS_Geslachtsnaam xmlns="20f53c3d-ece6-4625-8bee-cc380ae6fc2b" xsi:nil="true"/>
    <ZSDMS_Vertrouwelijkaanduiding xmlns="20f53c3d-ece6-4625-8bee-cc380ae6fc2b" xsi:nil="true"/>
    <ZSDMS_ClassificatieCode xmlns="20f53c3d-ece6-4625-8bee-cc380ae6fc2b">.07.353</ZSDMS_ClassificatieCode>
    <ZSDMS_Archiefnominatie xmlns="20f53c3d-ece6-4625-8bee-cc380ae6fc2b" xsi:nil="true"/>
    <ZSDMS_Zaakidentificatie xmlns="20f53c3d-ece6-4625-8bee-cc380ae6fc2b">INK-646</ZSDMS_Zaakidentificatie>
    <TaxCatchAllLabel xmlns="21384511-6af3-4ac2-8c8d-a1b49a4133a8" xsi:nil="true"/>
    <TaxCatchAll xmlns="21384511-6af3-4ac2-8c8d-a1b49a4133a8" xsi:nil="true"/>
    <_dlc_DocId xmlns="21384511-6af3-4ac2-8c8d-a1b49a4133a8">INK646-1924388101-110</_dlc_DocId>
    <_dlc_DocIdUrl xmlns="21384511-6af3-4ac2-8c8d-a1b49a4133a8">
      <Url>https://waterschaphd.sharepoint.com/teams/ink-646/_layouts/15/DocIdRedir.aspx?ID=INK646-1924388101-110</Url>
      <Description>INK646-1924388101-110</Description>
    </_dlc_DocIdUrl>
    <ce7c1281cf6143089ceafbe7da641d5c xmlns="20f53c3d-ece6-4625-8bee-cc380ae6fc2b" xsi:nil="true"/>
  </documentManagement>
</p:properties>
</file>

<file path=customXml/itemProps1.xml><?xml version="1.0" encoding="utf-8"?>
<ds:datastoreItem xmlns:ds="http://schemas.openxmlformats.org/officeDocument/2006/customXml" ds:itemID="{D353CBDB-80D3-4F38-9410-BFCBC5D51C85}">
  <ds:schemaRefs>
    <ds:schemaRef ds:uri="http://schemas.microsoft.com/sharepoint/v3/contenttype/forms"/>
  </ds:schemaRefs>
</ds:datastoreItem>
</file>

<file path=customXml/itemProps2.xml><?xml version="1.0" encoding="utf-8"?>
<ds:datastoreItem xmlns:ds="http://schemas.openxmlformats.org/officeDocument/2006/customXml" ds:itemID="{858EF334-B4A6-4613-847F-BD83F3B8A503}">
  <ds:schemaRefs>
    <ds:schemaRef ds:uri="http://schemas.microsoft.com/sharepoint/events"/>
  </ds:schemaRefs>
</ds:datastoreItem>
</file>

<file path=customXml/itemProps3.xml><?xml version="1.0" encoding="utf-8"?>
<ds:datastoreItem xmlns:ds="http://schemas.openxmlformats.org/officeDocument/2006/customXml" ds:itemID="{44385FBC-79D7-4C9F-BD4C-F12B8C9661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21384511-6af3-4ac2-8c8d-a1b49a4133a8"/>
    <ds:schemaRef ds:uri="2ba29920-e0b4-45e6-a698-f7d692dca4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3F43D54-DB0A-4606-9D45-D5E0B1D93F8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ba29920-e0b4-45e6-a698-f7d692dca41f"/>
    <ds:schemaRef ds:uri="20f53c3d-ece6-4625-8bee-cc380ae6fc2b"/>
    <ds:schemaRef ds:uri="21384511-6af3-4ac2-8c8d-a1b49a4133a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instrumentenlijst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Tonny van Wijk</dc:creator>
  <cp:keywords/>
  <dc:description/>
  <cp:lastModifiedBy>Geert Mans</cp:lastModifiedBy>
  <cp:revision/>
  <cp:lastPrinted>2023-02-06T14:46:38Z</cp:lastPrinted>
  <dcterms:created xsi:type="dcterms:W3CDTF">2021-09-13T12:52:50Z</dcterms:created>
  <dcterms:modified xsi:type="dcterms:W3CDTF">2023-02-08T12:34:52Z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0x01010066FF7E11BF67704C8F8F36C238C38E7D00D631E78B8FFA1B4A813D1E036E79892F</vt:lpwstr>
  </property>
  <property fmtid="{D5CDD505-2E9C-101B-9397-08002B2CF9AE}" pid="3" name="_dlc_DocIdItemGuid">
    <vt:lpwstr>a497c3d9-b1d2-46a4-94fd-a3287d607215</vt:lpwstr>
  </property>
  <property fmtid="{D5CDD505-2E9C-101B-9397-08002B2CF9AE}" pid="4" name="WSHD_IPM_Rol">
    <vt:lpwstr/>
  </property>
  <property fmtid="{D5CDD505-2E9C-101B-9397-08002B2CF9AE}" pid="5" name="Fase">
    <vt:lpwstr/>
  </property>
  <property fmtid="{D5CDD505-2E9C-101B-9397-08002B2CF9AE}" pid="6" name="i4e26bfc7aeb49df836152fd0f7101ee">
    <vt:lpwstr/>
  </property>
  <property fmtid="{D5CDD505-2E9C-101B-9397-08002B2CF9AE}" pid="7" name="WSHD_IPM_Gebied">
    <vt:lpwstr/>
  </property>
  <property fmtid="{D5CDD505-2E9C-101B-9397-08002B2CF9AE}" pid="8" name="dad76f963f6d4d6baf4cbd7352ab9e75">
    <vt:lpwstr/>
  </property>
  <property fmtid="{D5CDD505-2E9C-101B-9397-08002B2CF9AE}" pid="9" name="ce7c1281cf6143089ceafbe7da641d5c">
    <vt:lpwstr/>
  </property>
</Properties>
</file>