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Public polis en sluiting\Sluiting\PVE\2025\"/>
    </mc:Choice>
  </mc:AlternateContent>
  <xr:revisionPtr revIDLastSave="0" documentId="13_ncr:1_{710E8244-04F7-41FC-A870-F94084761CAB}" xr6:coauthVersionLast="47" xr6:coauthVersionMax="47" xr10:uidLastSave="{00000000-0000-0000-0000-000000000000}"/>
  <bookViews>
    <workbookView xWindow="13350" yWindow="0" windowWidth="15390" windowHeight="15495" xr2:uid="{00000000-000D-0000-FFFF-FFFF00000000}"/>
  </bookViews>
  <sheets>
    <sheet name="specificatie" sheetId="2" r:id="rId1"/>
  </sheets>
  <definedNames>
    <definedName name="_xlnm._FilterDatabase" localSheetId="0" hidden="1">specificatie!$C$1:$N$72</definedName>
    <definedName name="_xlnm.Print_Area" localSheetId="0">specificatie!$C$1:$N$114</definedName>
    <definedName name="_xlnm.Print_Titles" localSheetId="0">specificatie!$1:$3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2" l="1"/>
  <c r="J15" i="2"/>
  <c r="L15" i="2" s="1"/>
  <c r="N15" i="2" s="1"/>
  <c r="N71" i="2"/>
  <c r="M70" i="2"/>
  <c r="J70" i="2"/>
  <c r="L70" i="2" l="1"/>
  <c r="N70" i="2" s="1"/>
  <c r="J33" i="2"/>
  <c r="L33" i="2" s="1"/>
  <c r="K33" i="2"/>
  <c r="M33" i="2" s="1"/>
  <c r="J69" i="2"/>
  <c r="L69" i="2" s="1"/>
  <c r="K69" i="2"/>
  <c r="M69" i="2" s="1"/>
  <c r="N69" i="2" l="1"/>
  <c r="N33" i="2"/>
  <c r="J68" i="2"/>
  <c r="L68" i="2" s="1"/>
  <c r="J67" i="2"/>
  <c r="L67" i="2" s="1"/>
  <c r="J23" i="2"/>
  <c r="L23" i="2" s="1"/>
  <c r="K23" i="2"/>
  <c r="M23" i="2" s="1"/>
  <c r="K67" i="2"/>
  <c r="M67" i="2" s="1"/>
  <c r="K68" i="2"/>
  <c r="M68" i="2" s="1"/>
  <c r="N67" i="2" l="1"/>
  <c r="N23" i="2"/>
  <c r="N68" i="2"/>
  <c r="J24" i="2"/>
  <c r="L24" i="2" s="1"/>
  <c r="J25" i="2"/>
  <c r="L25" i="2" s="1"/>
  <c r="K25" i="2"/>
  <c r="M25" i="2" s="1"/>
  <c r="J66" i="2"/>
  <c r="L66" i="2" s="1"/>
  <c r="N25" i="2" l="1"/>
  <c r="K66" i="2"/>
  <c r="M66" i="2" s="1"/>
  <c r="N66" i="2" s="1"/>
  <c r="K103" i="2" l="1"/>
  <c r="M103" i="2" s="1"/>
  <c r="K102" i="2"/>
  <c r="M102" i="2" s="1"/>
  <c r="J101" i="2"/>
  <c r="L101" i="2" s="1"/>
  <c r="K100" i="2"/>
  <c r="M100" i="2" s="1"/>
  <c r="J100" i="2"/>
  <c r="L100" i="2" s="1"/>
  <c r="K98" i="2"/>
  <c r="M98" i="2" s="1"/>
  <c r="J98" i="2"/>
  <c r="L98" i="2" s="1"/>
  <c r="K97" i="2"/>
  <c r="M97" i="2" s="1"/>
  <c r="J97" i="2"/>
  <c r="K96" i="2"/>
  <c r="M96" i="2" s="1"/>
  <c r="J96" i="2"/>
  <c r="L96" i="2" s="1"/>
  <c r="K95" i="2"/>
  <c r="M95" i="2" s="1"/>
  <c r="J95" i="2"/>
  <c r="L95" i="2" s="1"/>
  <c r="K94" i="2"/>
  <c r="M94" i="2" s="1"/>
  <c r="J94" i="2"/>
  <c r="L94" i="2" s="1"/>
  <c r="K93" i="2"/>
  <c r="M93" i="2" s="1"/>
  <c r="J93" i="2"/>
  <c r="L93" i="2" s="1"/>
  <c r="K92" i="2"/>
  <c r="M92" i="2" s="1"/>
  <c r="J92" i="2"/>
  <c r="L92" i="2" s="1"/>
  <c r="N92" i="2" s="1"/>
  <c r="K91" i="2"/>
  <c r="M91" i="2" s="1"/>
  <c r="J91" i="2"/>
  <c r="L91" i="2" s="1"/>
  <c r="K90" i="2"/>
  <c r="M90" i="2" s="1"/>
  <c r="J90" i="2"/>
  <c r="L90" i="2" s="1"/>
  <c r="K89" i="2"/>
  <c r="M89" i="2" s="1"/>
  <c r="J89" i="2"/>
  <c r="K88" i="2"/>
  <c r="M88" i="2" s="1"/>
  <c r="J88" i="2"/>
  <c r="L88" i="2" s="1"/>
  <c r="N88" i="2" s="1"/>
  <c r="K87" i="2"/>
  <c r="M87" i="2" s="1"/>
  <c r="J87" i="2"/>
  <c r="L87" i="2" s="1"/>
  <c r="K85" i="2"/>
  <c r="M85" i="2" s="1"/>
  <c r="J85" i="2"/>
  <c r="L85" i="2" s="1"/>
  <c r="K84" i="2"/>
  <c r="M84" i="2" s="1"/>
  <c r="J84" i="2"/>
  <c r="L84" i="2" s="1"/>
  <c r="K83" i="2"/>
  <c r="M83" i="2" s="1"/>
  <c r="J83" i="2"/>
  <c r="L83" i="2" s="1"/>
  <c r="N83" i="2" s="1"/>
  <c r="K82" i="2"/>
  <c r="M82" i="2" s="1"/>
  <c r="J82" i="2"/>
  <c r="L82" i="2" s="1"/>
  <c r="K81" i="2"/>
  <c r="M81" i="2" s="1"/>
  <c r="J81" i="2"/>
  <c r="L81" i="2" s="1"/>
  <c r="K80" i="2"/>
  <c r="M80" i="2" s="1"/>
  <c r="K79" i="2"/>
  <c r="M79" i="2" s="1"/>
  <c r="K78" i="2"/>
  <c r="M78" i="2" s="1"/>
  <c r="K77" i="2"/>
  <c r="M77" i="2" s="1"/>
  <c r="J77" i="2"/>
  <c r="L77" i="2" s="1"/>
  <c r="K76" i="2"/>
  <c r="M76" i="2" s="1"/>
  <c r="J76" i="2"/>
  <c r="L76" i="2" s="1"/>
  <c r="J5" i="2"/>
  <c r="L5" i="2" s="1"/>
  <c r="K5" i="2"/>
  <c r="M5" i="2" s="1"/>
  <c r="J6" i="2"/>
  <c r="L6" i="2" s="1"/>
  <c r="J7" i="2"/>
  <c r="L7" i="2" s="1"/>
  <c r="J8" i="2"/>
  <c r="L8" i="2" s="1"/>
  <c r="K8" i="2"/>
  <c r="M8" i="2" s="1"/>
  <c r="J9" i="2"/>
  <c r="L9" i="2" s="1"/>
  <c r="J10" i="2"/>
  <c r="L10" i="2" s="1"/>
  <c r="J11" i="2"/>
  <c r="L11" i="2" s="1"/>
  <c r="J12" i="2"/>
  <c r="L12" i="2" s="1"/>
  <c r="K12" i="2"/>
  <c r="M12" i="2" s="1"/>
  <c r="J13" i="2"/>
  <c r="L13" i="2" s="1"/>
  <c r="J14" i="2"/>
  <c r="L14" i="2" s="1"/>
  <c r="J16" i="2"/>
  <c r="L16" i="2" s="1"/>
  <c r="K16" i="2"/>
  <c r="M16" i="2" s="1"/>
  <c r="J17" i="2"/>
  <c r="L17" i="2" s="1"/>
  <c r="J19" i="2"/>
  <c r="L19" i="2" s="1"/>
  <c r="K19" i="2"/>
  <c r="M19" i="2" s="1"/>
  <c r="J20" i="2"/>
  <c r="L20" i="2" s="1"/>
  <c r="K20" i="2"/>
  <c r="M20" i="2" s="1"/>
  <c r="J21" i="2"/>
  <c r="L21" i="2" s="1"/>
  <c r="J26" i="2"/>
  <c r="L26" i="2" s="1"/>
  <c r="K26" i="2"/>
  <c r="M26" i="2" s="1"/>
  <c r="J28" i="2"/>
  <c r="L28" i="2" s="1"/>
  <c r="K28" i="2"/>
  <c r="M28" i="2" s="1"/>
  <c r="K29" i="2"/>
  <c r="M29" i="2" s="1"/>
  <c r="K30" i="2"/>
  <c r="M30" i="2" s="1"/>
  <c r="J31" i="2"/>
  <c r="L31" i="2" s="1"/>
  <c r="J32" i="2"/>
  <c r="L32" i="2" s="1"/>
  <c r="K32" i="2"/>
  <c r="M32" i="2" s="1"/>
  <c r="J35" i="2"/>
  <c r="L35" i="2" s="1"/>
  <c r="J37" i="2"/>
  <c r="L37" i="2" s="1"/>
  <c r="J38" i="2"/>
  <c r="L38" i="2" s="1"/>
  <c r="K39" i="2"/>
  <c r="M39" i="2" s="1"/>
  <c r="J41" i="2"/>
  <c r="L41" i="2" s="1"/>
  <c r="J42" i="2"/>
  <c r="L42" i="2" s="1"/>
  <c r="K42" i="2"/>
  <c r="M42" i="2" s="1"/>
  <c r="J43" i="2"/>
  <c r="L43" i="2" s="1"/>
  <c r="K43" i="2"/>
  <c r="M43" i="2" s="1"/>
  <c r="J44" i="2"/>
  <c r="L44" i="2" s="1"/>
  <c r="K44" i="2"/>
  <c r="M44" i="2" s="1"/>
  <c r="J46" i="2"/>
  <c r="L46" i="2" s="1"/>
  <c r="J47" i="2"/>
  <c r="L47" i="2" s="1"/>
  <c r="K47" i="2"/>
  <c r="M47" i="2" s="1"/>
  <c r="J48" i="2"/>
  <c r="L48" i="2" s="1"/>
  <c r="J49" i="2"/>
  <c r="L49" i="2" s="1"/>
  <c r="K49" i="2"/>
  <c r="M49" i="2" s="1"/>
  <c r="J50" i="2"/>
  <c r="L50" i="2" s="1"/>
  <c r="K50" i="2"/>
  <c r="M50" i="2" s="1"/>
  <c r="J52" i="2"/>
  <c r="L52" i="2" s="1"/>
  <c r="J53" i="2"/>
  <c r="L53" i="2" s="1"/>
  <c r="J54" i="2"/>
  <c r="L54" i="2" s="1"/>
  <c r="J55" i="2"/>
  <c r="L55" i="2" s="1"/>
  <c r="J59" i="2"/>
  <c r="L59" i="2" s="1"/>
  <c r="J60" i="2"/>
  <c r="L60" i="2" s="1"/>
  <c r="J61" i="2"/>
  <c r="L61" i="2" s="1"/>
  <c r="J62" i="2"/>
  <c r="L62" i="2" s="1"/>
  <c r="J64" i="2"/>
  <c r="L64" i="2" s="1"/>
  <c r="J4" i="2"/>
  <c r="L4" i="2" s="1"/>
  <c r="N81" i="2" l="1"/>
  <c r="N85" i="2"/>
  <c r="N90" i="2"/>
  <c r="N94" i="2"/>
  <c r="N98" i="2"/>
  <c r="N96" i="2"/>
  <c r="N82" i="2"/>
  <c r="N87" i="2"/>
  <c r="N91" i="2"/>
  <c r="N95" i="2"/>
  <c r="N100" i="2"/>
  <c r="N28" i="2"/>
  <c r="N44" i="2"/>
  <c r="N8" i="2"/>
  <c r="N50" i="2"/>
  <c r="N5" i="2"/>
  <c r="N84" i="2"/>
  <c r="N93" i="2"/>
  <c r="N26" i="2"/>
  <c r="N16" i="2"/>
  <c r="N49" i="2"/>
  <c r="N43" i="2"/>
  <c r="N42" i="2"/>
  <c r="N76" i="2"/>
  <c r="N32" i="2"/>
  <c r="N77" i="2"/>
  <c r="N47" i="2"/>
  <c r="N20" i="2"/>
  <c r="N19" i="2"/>
  <c r="N12" i="2"/>
  <c r="L89" i="2"/>
  <c r="N89" i="2" s="1"/>
  <c r="L97" i="2"/>
  <c r="N97" i="2" s="1"/>
  <c r="K13" i="2"/>
  <c r="M13" i="2" s="1"/>
  <c r="N13" i="2" s="1"/>
  <c r="K17" i="2"/>
  <c r="M17" i="2" s="1"/>
  <c r="N17" i="2" s="1"/>
  <c r="K31" i="2"/>
  <c r="M31" i="2" s="1"/>
  <c r="N31" i="2" s="1"/>
  <c r="K35" i="2"/>
  <c r="M35" i="2" s="1"/>
  <c r="N35" i="2" s="1"/>
  <c r="K38" i="2"/>
  <c r="M38" i="2" s="1"/>
  <c r="N38" i="2" s="1"/>
  <c r="K41" i="2"/>
  <c r="M41" i="2" s="1"/>
  <c r="N41" i="2" s="1"/>
  <c r="K46" i="2"/>
  <c r="M46" i="2" s="1"/>
  <c r="N46" i="2" s="1"/>
  <c r="K48" i="2"/>
  <c r="M48" i="2" s="1"/>
  <c r="N48" i="2" s="1"/>
  <c r="K52" i="2"/>
  <c r="M52" i="2" s="1"/>
  <c r="N52" i="2" s="1"/>
  <c r="K53" i="2"/>
  <c r="M53" i="2" s="1"/>
  <c r="N53" i="2" s="1"/>
  <c r="K54" i="2"/>
  <c r="M54" i="2" s="1"/>
  <c r="N54" i="2" s="1"/>
  <c r="K55" i="2"/>
  <c r="M55" i="2" s="1"/>
  <c r="N55" i="2" s="1"/>
  <c r="K59" i="2"/>
  <c r="M59" i="2" s="1"/>
  <c r="N59" i="2" s="1"/>
  <c r="K60" i="2"/>
  <c r="M60" i="2" s="1"/>
  <c r="N60" i="2" s="1"/>
  <c r="K61" i="2"/>
  <c r="M61" i="2" s="1"/>
  <c r="N61" i="2" s="1"/>
  <c r="K62" i="2"/>
  <c r="M62" i="2" s="1"/>
  <c r="N62" i="2" s="1"/>
  <c r="K64" i="2"/>
  <c r="M64" i="2" s="1"/>
  <c r="N64" i="2" s="1"/>
  <c r="J102" i="2"/>
  <c r="J103" i="2"/>
  <c r="K37" i="2"/>
  <c r="M37" i="2" s="1"/>
  <c r="N37" i="2" s="1"/>
  <c r="K27" i="2"/>
  <c r="M27" i="2" s="1"/>
  <c r="J27" i="2"/>
  <c r="L27" i="2" s="1"/>
  <c r="K14" i="2"/>
  <c r="M14" i="2" s="1"/>
  <c r="N14" i="2" s="1"/>
  <c r="K11" i="2"/>
  <c r="M11" i="2" s="1"/>
  <c r="N11" i="2" s="1"/>
  <c r="K10" i="2"/>
  <c r="M10" i="2" s="1"/>
  <c r="N10" i="2" s="1"/>
  <c r="K9" i="2"/>
  <c r="M9" i="2" s="1"/>
  <c r="N9" i="2" s="1"/>
  <c r="K7" i="2"/>
  <c r="M7" i="2" s="1"/>
  <c r="N7" i="2" s="1"/>
  <c r="K101" i="2"/>
  <c r="M101" i="2" s="1"/>
  <c r="N101" i="2" s="1"/>
  <c r="J80" i="2"/>
  <c r="J79" i="2"/>
  <c r="J78" i="2"/>
  <c r="N27" i="2" l="1"/>
  <c r="L102" i="2"/>
  <c r="N102" i="2" s="1"/>
  <c r="L79" i="2"/>
  <c r="N79" i="2" s="1"/>
  <c r="L78" i="2"/>
  <c r="N78" i="2" s="1"/>
  <c r="L80" i="2"/>
  <c r="N80" i="2" s="1"/>
  <c r="L103" i="2"/>
  <c r="N103" i="2" s="1"/>
  <c r="K21" i="2"/>
  <c r="M21" i="2" s="1"/>
  <c r="N21" i="2" s="1"/>
  <c r="J39" i="2"/>
  <c r="L39" i="2" s="1"/>
  <c r="N39" i="2" s="1"/>
  <c r="J30" i="2"/>
  <c r="L30" i="2" s="1"/>
  <c r="N30" i="2" s="1"/>
  <c r="J29" i="2"/>
  <c r="L29" i="2" s="1"/>
  <c r="N29" i="2" s="1"/>
  <c r="J99" i="2" l="1"/>
  <c r="L99" i="2" s="1"/>
  <c r="K99" i="2"/>
  <c r="M99" i="2" s="1"/>
  <c r="J51" i="2"/>
  <c r="L51" i="2" s="1"/>
  <c r="K51" i="2"/>
  <c r="M51" i="2" s="1"/>
  <c r="J18" i="2"/>
  <c r="L18" i="2" s="1"/>
  <c r="K18" i="2"/>
  <c r="M18" i="2" s="1"/>
  <c r="J56" i="2"/>
  <c r="L56" i="2" s="1"/>
  <c r="K56" i="2"/>
  <c r="M56" i="2" s="1"/>
  <c r="J58" i="2"/>
  <c r="L58" i="2" s="1"/>
  <c r="K58" i="2"/>
  <c r="M58" i="2" s="1"/>
  <c r="N56" i="2" l="1"/>
  <c r="N51" i="2"/>
  <c r="N58" i="2"/>
  <c r="N18" i="2"/>
  <c r="N99" i="2"/>
  <c r="J34" i="2"/>
  <c r="L34" i="2" s="1"/>
  <c r="K34" i="2"/>
  <c r="M34" i="2" s="1"/>
  <c r="J63" i="2"/>
  <c r="L63" i="2" s="1"/>
  <c r="K63" i="2"/>
  <c r="M63" i="2" s="1"/>
  <c r="J65" i="2"/>
  <c r="L65" i="2" s="1"/>
  <c r="K24" i="2"/>
  <c r="M24" i="2" s="1"/>
  <c r="N24" i="2" s="1"/>
  <c r="K22" i="2"/>
  <c r="M22" i="2" s="1"/>
  <c r="J57" i="2"/>
  <c r="L57" i="2" s="1"/>
  <c r="N57" i="2" s="1"/>
  <c r="J40" i="2"/>
  <c r="L40" i="2" s="1"/>
  <c r="J36" i="2"/>
  <c r="L36" i="2" s="1"/>
  <c r="K36" i="2"/>
  <c r="M36" i="2" s="1"/>
  <c r="J86" i="2"/>
  <c r="J45" i="2"/>
  <c r="L45" i="2" s="1"/>
  <c r="K57" i="2"/>
  <c r="M57" i="2" s="1"/>
  <c r="K65" i="2"/>
  <c r="M65" i="2" s="1"/>
  <c r="K40" i="2"/>
  <c r="M40" i="2" s="1"/>
  <c r="N34" i="2" l="1"/>
  <c r="N40" i="2"/>
  <c r="N63" i="2"/>
  <c r="N65" i="2"/>
  <c r="N36" i="2"/>
  <c r="J104" i="2"/>
  <c r="L86" i="2"/>
  <c r="K4" i="2"/>
  <c r="M4" i="2" s="1"/>
  <c r="K45" i="2"/>
  <c r="M45" i="2" s="1"/>
  <c r="N45" i="2" s="1"/>
  <c r="N4" i="2" l="1"/>
  <c r="L104" i="2"/>
  <c r="J22" i="2"/>
  <c r="L22" i="2" s="1"/>
  <c r="L72" i="2" s="1"/>
  <c r="K86" i="2"/>
  <c r="M86" i="2" s="1"/>
  <c r="M104" i="2" s="1"/>
  <c r="N22" i="2" l="1"/>
  <c r="N86" i="2"/>
  <c r="N104" i="2" s="1"/>
  <c r="K104" i="2"/>
  <c r="J72" i="2"/>
  <c r="K6" i="2" l="1"/>
  <c r="M6" i="2" s="1"/>
  <c r="M72" i="2" s="1"/>
  <c r="K74" i="2"/>
  <c r="M74" i="2" s="1"/>
  <c r="M75" i="2" s="1"/>
  <c r="N6" i="2" l="1"/>
  <c r="N72" i="2" s="1"/>
  <c r="M106" i="2"/>
  <c r="K75" i="2"/>
  <c r="K72" i="2"/>
  <c r="K106" i="2" l="1"/>
  <c r="J74" i="2"/>
  <c r="L74" i="2" s="1"/>
  <c r="L75" i="2" l="1"/>
  <c r="L106" i="2" s="1"/>
  <c r="N74" i="2"/>
  <c r="J75" i="2"/>
  <c r="J106" i="2" s="1"/>
  <c r="N75" i="2"/>
  <c r="N10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Cornelisse</author>
  </authors>
  <commentList>
    <comment ref="G24" authorId="0" shapeId="0" xr:uid="{00000000-0006-0000-0000-000001000000}">
      <text>
        <r>
          <rPr>
            <sz val="9"/>
            <color indexed="81"/>
            <rFont val="Tahoma"/>
            <family val="2"/>
          </rPr>
          <t>incl. fundering</t>
        </r>
      </text>
    </comment>
    <comment ref="G36" authorId="0" shapeId="0" xr:uid="{00000000-0006-0000-0000-000002000000}">
      <text>
        <r>
          <rPr>
            <sz val="9"/>
            <color indexed="81"/>
            <rFont val="Tahoma"/>
            <family val="2"/>
          </rPr>
          <t>Taxatie opstal 14-6-2016 troostwijk 00224958001-2 incl funderingen</t>
        </r>
      </text>
    </comment>
    <comment ref="C37" authorId="0" shapeId="0" xr:uid="{00000000-0006-0000-0000-000003000000}">
      <text>
        <r>
          <rPr>
            <sz val="9"/>
            <color indexed="81"/>
            <rFont val="Tahoma"/>
            <family val="2"/>
          </rPr>
          <t>rijksmonument</t>
        </r>
      </text>
    </comment>
    <comment ref="G40" authorId="0" shapeId="0" xr:uid="{00000000-0006-0000-0000-000004000000}">
      <text>
        <r>
          <rPr>
            <sz val="9"/>
            <color indexed="81"/>
            <rFont val="Tahoma"/>
            <family val="2"/>
          </rPr>
          <t>Taxatie opstal 14-6-2016 troostwijk 00224958001-4 incl funderingen</t>
        </r>
      </text>
    </comment>
    <comment ref="G57" authorId="0" shapeId="0" xr:uid="{00000000-0006-0000-0000-000005000000}">
      <text>
        <r>
          <rPr>
            <sz val="9"/>
            <color indexed="81"/>
            <rFont val="Tahoma"/>
            <family val="2"/>
          </rPr>
          <t>Taxatie opstal 14-6-2016 troostwijk 00224958001-3</t>
        </r>
      </text>
    </comment>
  </commentList>
</comments>
</file>

<file path=xl/sharedStrings.xml><?xml version="1.0" encoding="utf-8"?>
<sst xmlns="http://schemas.openxmlformats.org/spreadsheetml/2006/main" count="519" uniqueCount="299">
  <si>
    <t>Trafo aangebouwd aan clubgebouw Sportlust</t>
  </si>
  <si>
    <t>Kleedgelegenheid "De Bosrand"</t>
  </si>
  <si>
    <t>Openluchtzwembad "De Zandstuve"</t>
  </si>
  <si>
    <t>Kerktoren N.H. kerk incl. 3 bronzen luidklokken</t>
  </si>
  <si>
    <t>V.V.V. kantoor annex oudheidskamer</t>
  </si>
  <si>
    <t>Berging op oude begraafplaats</t>
  </si>
  <si>
    <t>Berging Algemene begraafplaats</t>
  </si>
  <si>
    <t>Woonhuis</t>
  </si>
  <si>
    <t>Gemeentehuis</t>
  </si>
  <si>
    <t>Sportzaal "Beukenhage" incl. uitbreiding</t>
  </si>
  <si>
    <t>Onverschillig waar binnen de gemeente</t>
  </si>
  <si>
    <t>Peuterzaal/ creche "Duimelot"</t>
  </si>
  <si>
    <t>Groepshuis padvinders met stenen gebouw</t>
  </si>
  <si>
    <t>Kleedgebouw op sportterrein V.V. Voorwaarts</t>
  </si>
  <si>
    <t>Clubgebouw Hondendressuurclub Veenschap</t>
  </si>
  <si>
    <t>Kleedlokaal met kantine SDO en ijsclub Volh.</t>
  </si>
  <si>
    <t>Berging ponyclub Westerhaar</t>
  </si>
  <si>
    <t>Kleedlokalen sportpark het Midden/ v.v. DETO</t>
  </si>
  <si>
    <t>Kleedgebouw Tennisvereniging T.C.V.</t>
  </si>
  <si>
    <t>Sporthal, zwembad en restaurant "De Stamper"</t>
  </si>
  <si>
    <t>Hertenkamp in midden van wandelpark</t>
  </si>
  <si>
    <t>Gemeente ongen.</t>
  </si>
  <si>
    <t>Schutstal Hertenkamp</t>
  </si>
  <si>
    <t>Begraafplaats Het Midden</t>
  </si>
  <si>
    <t>Inventaris t.b.v. trouwerijen in Museum Oud-Vriezenveen</t>
  </si>
  <si>
    <t>Rioolgemaal "Taling"</t>
  </si>
  <si>
    <t>Rioolgemaal "Westerbouwlanden"</t>
  </si>
  <si>
    <t>Kerktoren met klokken en uurwerk</t>
  </si>
  <si>
    <t>Risicoadres</t>
  </si>
  <si>
    <t>Risico-object</t>
  </si>
  <si>
    <t>Inventaris</t>
  </si>
  <si>
    <t>Totaal</t>
  </si>
  <si>
    <t>Poliskosten</t>
  </si>
  <si>
    <t>TOTAAL</t>
  </si>
  <si>
    <t>TOP Was/ kleedruimte</t>
  </si>
  <si>
    <t xml:space="preserve">Begraafplaats Dennenhof stallingsruimte </t>
  </si>
  <si>
    <t>Begraafplaats lijkenhuisje</t>
  </si>
  <si>
    <t>Sibculoseweg</t>
  </si>
  <si>
    <t>Begraafplaats(Centrale)Kantoor en berging</t>
  </si>
  <si>
    <t>Muziekpodium De Brink</t>
  </si>
  <si>
    <t>Oudheidskamer/Peddemorsboerderij</t>
  </si>
  <si>
    <t>Gemeentehuis Antieke staande klok</t>
  </si>
  <si>
    <t>Gemeentehuis Wisselende kunstcollecties</t>
  </si>
  <si>
    <t>storm</t>
  </si>
  <si>
    <t>Kantine Tennisvereniging T.C.V.</t>
  </si>
  <si>
    <t>13A</t>
  </si>
  <si>
    <t>13B</t>
  </si>
  <si>
    <t>16 Lichtmasten</t>
  </si>
  <si>
    <t>Sportzaal De Weemelanden</t>
  </si>
  <si>
    <t>Hekwerk TCV</t>
  </si>
  <si>
    <t>Clubgebouw Oosteinde/Kooikershuus</t>
  </si>
  <si>
    <t>Den Ham</t>
  </si>
  <si>
    <t>Vriezenveen</t>
  </si>
  <si>
    <t>7671 ND</t>
  </si>
  <si>
    <t>Zicht 2</t>
  </si>
  <si>
    <t>School BBS Eltheto</t>
  </si>
  <si>
    <t>Schoolstraat 9</t>
  </si>
  <si>
    <t>7971 GG</t>
  </si>
  <si>
    <t>Vroomshoop</t>
  </si>
  <si>
    <t>7671 PH</t>
  </si>
  <si>
    <t>Oude Hoevenweg 97</t>
  </si>
  <si>
    <t>7676 BH</t>
  </si>
  <si>
    <t>7681 DN</t>
  </si>
  <si>
    <t>School BBS Oranje</t>
  </si>
  <si>
    <t>Oranjestraat 28</t>
  </si>
  <si>
    <t>7671 KB</t>
  </si>
  <si>
    <t>Molenstraat 2</t>
  </si>
  <si>
    <t>7681 RA</t>
  </si>
  <si>
    <t>Linderveld 4 A</t>
  </si>
  <si>
    <t>7681 ZM</t>
  </si>
  <si>
    <t>School CSG Noordik</t>
  </si>
  <si>
    <t>Linderflier 24</t>
  </si>
  <si>
    <t>7681 RG</t>
  </si>
  <si>
    <t>7671 XW</t>
  </si>
  <si>
    <t>School PC SGM Het Noordik</t>
  </si>
  <si>
    <t>Krijgerstraat 7</t>
  </si>
  <si>
    <t>7681 HD</t>
  </si>
  <si>
    <t>Klimop 1</t>
  </si>
  <si>
    <t>7681 AL</t>
  </si>
  <si>
    <t>Julianastraat 23</t>
  </si>
  <si>
    <t>7676 AG</t>
  </si>
  <si>
    <t>Hoofdweg 56</t>
  </si>
  <si>
    <t>7683 BA</t>
  </si>
  <si>
    <t>7681 JE</t>
  </si>
  <si>
    <t>School BBS St. Willibrordus</t>
  </si>
  <si>
    <t>De Seringen 2</t>
  </si>
  <si>
    <t>7671 ZX</t>
  </si>
  <si>
    <t>De Leeuwerik 1 -3</t>
  </si>
  <si>
    <t>7671 WV</t>
  </si>
  <si>
    <t>De Koolmees 57</t>
  </si>
  <si>
    <t>7671 RK</t>
  </si>
  <si>
    <t>7683 XH</t>
  </si>
  <si>
    <t>School BBS De Maten</t>
  </si>
  <si>
    <t>Broekmaten 6</t>
  </si>
  <si>
    <t>7671 CA</t>
  </si>
  <si>
    <t>Bouwmeesterstraat 43 A</t>
  </si>
  <si>
    <t>Kulturhus De Klaampe</t>
  </si>
  <si>
    <t>Gemeentewerf Twenterand</t>
  </si>
  <si>
    <t>School BBS De Fontein, incl. noodlokalen</t>
  </si>
  <si>
    <t>School OBS De Schakel, incl.noodlokalen</t>
  </si>
  <si>
    <t>Sub A1</t>
  </si>
  <si>
    <t>Sub A2</t>
  </si>
  <si>
    <t>Sub A3</t>
  </si>
  <si>
    <t>Postcode</t>
  </si>
  <si>
    <t>Plaats</t>
  </si>
  <si>
    <t>soort</t>
  </si>
  <si>
    <t>Westerhaar</t>
  </si>
  <si>
    <t>Hammerweg</t>
  </si>
  <si>
    <t>Aziëlaan 14</t>
  </si>
  <si>
    <t>Boerhaavelaan 13</t>
  </si>
  <si>
    <t>Westeinde 54</t>
  </si>
  <si>
    <t>Westeinde 342</t>
  </si>
  <si>
    <t>Westeinde 39</t>
  </si>
  <si>
    <t>Schout Doddestraat 9A</t>
  </si>
  <si>
    <t>Schout Doddestraat 11</t>
  </si>
  <si>
    <t>Schout Doddestraat 48</t>
  </si>
  <si>
    <t>Rozenstraat</t>
  </si>
  <si>
    <t>E.N. Twilhaarstraat</t>
  </si>
  <si>
    <t>Vriezenveen De Pollen</t>
  </si>
  <si>
    <t>Ommerweg 79</t>
  </si>
  <si>
    <t>Molenstraat ong.</t>
  </si>
  <si>
    <t>Grotestraat 4</t>
  </si>
  <si>
    <t>Grotestraat 1</t>
  </si>
  <si>
    <t>Flierdijk ong.</t>
  </si>
  <si>
    <t>Flierdijk 5</t>
  </si>
  <si>
    <t>Dr. Boomstraat 1</t>
  </si>
  <si>
    <t>Dennenweg 13</t>
  </si>
  <si>
    <t>Broekmaten 4</t>
  </si>
  <si>
    <t>Brink</t>
  </si>
  <si>
    <t>Hammerweg 75</t>
  </si>
  <si>
    <t>Hammerweg ong.</t>
  </si>
  <si>
    <t>Kon. Beatrixlaan 11</t>
  </si>
  <si>
    <t>Twistveenweg 10</t>
  </si>
  <si>
    <t>7676 BC</t>
  </si>
  <si>
    <t>7681 NC</t>
  </si>
  <si>
    <t>Beeklaan 1</t>
  </si>
  <si>
    <t>School BBS Nieuwoord</t>
  </si>
  <si>
    <t>26a</t>
  </si>
  <si>
    <t>Kleedgelegenheid "De Bosrand" (doorbelast vereniging)</t>
  </si>
  <si>
    <t>Dennenhof</t>
  </si>
  <si>
    <t>Klokkenstoel op begraafplaats</t>
  </si>
  <si>
    <t>Veenstraat 43</t>
  </si>
  <si>
    <t>Unit t.b.v. medische redenen</t>
  </si>
  <si>
    <t>Passantenhaven Vroomshoop</t>
  </si>
  <si>
    <t>inclusief muntautomaat voor stroom en water</t>
  </si>
  <si>
    <t>Unit - 2 persoonsslaapkamer</t>
  </si>
  <si>
    <t>Tonnendijk 21</t>
  </si>
  <si>
    <t>43</t>
  </si>
  <si>
    <t>Roelofsbrink 4</t>
  </si>
  <si>
    <t>Roelofsbrink 6</t>
  </si>
  <si>
    <t>Roelofsbrink 10</t>
  </si>
  <si>
    <t>Roelofsbrink 12</t>
  </si>
  <si>
    <t>Brede School (algemene ruimten)</t>
  </si>
  <si>
    <t>Brede School (Basisschool Domino)</t>
  </si>
  <si>
    <t>Brede School (Bibliotheek)</t>
  </si>
  <si>
    <t>Brede School (basisschool de Smithoek)</t>
  </si>
  <si>
    <t>Oranjestraat 2b</t>
  </si>
  <si>
    <t>Oranjestraat 2</t>
  </si>
  <si>
    <t>Oranjestraat 2c</t>
  </si>
  <si>
    <t>Bredeschool - algemeen</t>
  </si>
  <si>
    <t>Bredeschool - OBS de Blokstoeke</t>
  </si>
  <si>
    <t>Bredeschool - OBS de Fontein</t>
  </si>
  <si>
    <t>Westerhaar-Vriezenveensewijk</t>
  </si>
  <si>
    <t>Gebouwen</t>
  </si>
  <si>
    <t>3</t>
  </si>
  <si>
    <t>41</t>
  </si>
  <si>
    <t>School CBS Rehoboth</t>
  </si>
  <si>
    <t>School CBS De Regenboog</t>
  </si>
  <si>
    <t>School GBS Bogermanschool</t>
  </si>
  <si>
    <t>School CBS De Polle</t>
  </si>
  <si>
    <t>School RKB St. Antoniusschool</t>
  </si>
  <si>
    <t>School CBS De Bron, incl.noodlokalen</t>
  </si>
  <si>
    <t>School CBS Shalom</t>
  </si>
  <si>
    <t>30</t>
  </si>
  <si>
    <t>18</t>
  </si>
  <si>
    <t>25</t>
  </si>
  <si>
    <t>21</t>
  </si>
  <si>
    <t>26</t>
  </si>
  <si>
    <t>5</t>
  </si>
  <si>
    <t>6</t>
  </si>
  <si>
    <t>10</t>
  </si>
  <si>
    <t>12</t>
  </si>
  <si>
    <t>13</t>
  </si>
  <si>
    <t>16</t>
  </si>
  <si>
    <t>19</t>
  </si>
  <si>
    <t>24</t>
  </si>
  <si>
    <t>27</t>
  </si>
  <si>
    <t>35</t>
  </si>
  <si>
    <t>37</t>
  </si>
  <si>
    <t>Lindenlaan 60-62</t>
  </si>
  <si>
    <t>7681 EJ</t>
  </si>
  <si>
    <t>7681 AG</t>
  </si>
  <si>
    <t>7681 BJ</t>
  </si>
  <si>
    <t>7683 RS</t>
  </si>
  <si>
    <t>7683 RM</t>
  </si>
  <si>
    <t>7683 BB</t>
  </si>
  <si>
    <t>7683 AW</t>
  </si>
  <si>
    <t>7683 CK</t>
  </si>
  <si>
    <t>7671 HA</t>
  </si>
  <si>
    <t>7671 GT</t>
  </si>
  <si>
    <t>Manitobaplein 1</t>
  </si>
  <si>
    <t>7671 GS</t>
  </si>
  <si>
    <t>7671 CM</t>
  </si>
  <si>
    <t>7671 EK</t>
  </si>
  <si>
    <t>7671 CD</t>
  </si>
  <si>
    <t>7671 AK</t>
  </si>
  <si>
    <t>7676 SK</t>
  </si>
  <si>
    <t>7676 AX</t>
  </si>
  <si>
    <t>CBS Shalom</t>
  </si>
  <si>
    <t>Koningshof 4</t>
  </si>
  <si>
    <t>7672 GE</t>
  </si>
  <si>
    <t>OBS Weemewereld</t>
  </si>
  <si>
    <t>Koningshof 8</t>
  </si>
  <si>
    <t>Koningsweg 20</t>
  </si>
  <si>
    <t>Buitenlandweg 1 -3</t>
  </si>
  <si>
    <t>Kruidentuin</t>
  </si>
  <si>
    <t>Museum oud Vriezenveen</t>
  </si>
  <si>
    <t>Begraafplaats Westerhaar</t>
  </si>
  <si>
    <t>7676 PD</t>
  </si>
  <si>
    <t>Schout Doddestraat ong.</t>
  </si>
  <si>
    <t>#3 getaxeerd door Troostwijk d.d. 14-6-2016, rapportnummer 00224958001-1 t/m 5</t>
  </si>
  <si>
    <t>#3</t>
  </si>
  <si>
    <t>#4</t>
  </si>
  <si>
    <t>#6</t>
  </si>
  <si>
    <t>Bedrijfsgebouwen Afvaldepot</t>
  </si>
  <si>
    <t>#4 getaxeerd door Tax Expertise d.d. 07-06-2017, rapportnummer 1703370, incl. fundering</t>
  </si>
  <si>
    <t>#5 getaxeerd door Tax Expertise d.d. 07-06-2017, rapportnummer 1703370-1, incl. fundering</t>
  </si>
  <si>
    <t>#8 getaxeerd door Tax Expertise d.d. 07-06-2017, rapportnummer 1703370-3, incl. fundering</t>
  </si>
  <si>
    <t>#8</t>
  </si>
  <si>
    <t>Bijenstal</t>
  </si>
  <si>
    <t>Muziekkoepel</t>
  </si>
  <si>
    <t>Oranjestraat 24</t>
  </si>
  <si>
    <t>7676 GA</t>
  </si>
  <si>
    <t>#6 getaxeerd door Tax Expertise d.d. 07-06-2017, rapportnummer 1703370-2, incl. fundering</t>
  </si>
  <si>
    <t>3 Schaftwagens</t>
  </si>
  <si>
    <t>7672 GD</t>
  </si>
  <si>
    <t>Zwembadlaan 10</t>
  </si>
  <si>
    <t>7676 SZ</t>
  </si>
  <si>
    <t>Zwembadlaan 7</t>
  </si>
  <si>
    <t>Brede School Vroomshoop</t>
  </si>
  <si>
    <t>Stobbelaan 61 t/m 67</t>
  </si>
  <si>
    <t>7681 ZN</t>
  </si>
  <si>
    <t>Julianastraat 21</t>
  </si>
  <si>
    <t>Medische unit fam. Jasper</t>
  </si>
  <si>
    <t>Zonnestroom installatie op Noordik</t>
  </si>
  <si>
    <t>Begraafplaats Vriezenveen</t>
  </si>
  <si>
    <t>Koningsweg 14</t>
  </si>
  <si>
    <t>onderkomen</t>
  </si>
  <si>
    <t>Sibculoseweg 94</t>
  </si>
  <si>
    <t xml:space="preserve">7676 PD </t>
  </si>
  <si>
    <t>Medische unit fam. Overbeeke</t>
  </si>
  <si>
    <t>#9</t>
  </si>
  <si>
    <t>#9 gebouwen en/of inventaris getaxeerd door Thorbecke d.d. 01-03-19 (gebouwen inclusief fundering)</t>
  </si>
  <si>
    <t>Aziëlaan 16</t>
  </si>
  <si>
    <t>7671 TW</t>
  </si>
  <si>
    <t>7683 RA</t>
  </si>
  <si>
    <t>Bergruimte/schuur</t>
  </si>
  <si>
    <t>Spade 40</t>
  </si>
  <si>
    <t>7672 AC</t>
  </si>
  <si>
    <t>Herman Jansen Park</t>
  </si>
  <si>
    <t>De Regge 7</t>
  </si>
  <si>
    <t>7676 EP</t>
  </si>
  <si>
    <t>Broekmaten 2</t>
  </si>
  <si>
    <t>De Taling 8</t>
  </si>
  <si>
    <t>School BBS Kennedy (leegstaand)</t>
  </si>
  <si>
    <t>School BBS De Linde (leegstaand)</t>
  </si>
  <si>
    <t>Groene loods</t>
  </si>
  <si>
    <t>De Zuivering 30</t>
  </si>
  <si>
    <t>7671 SP</t>
  </si>
  <si>
    <t>Worden bekeken voor verkoop</t>
  </si>
  <si>
    <t>mail 15/9/21</t>
  </si>
  <si>
    <t>Inventaris meeverzekeren ( koffiezetapparaat, tuingereedschap etc € 2,500,- en 20 bijenkasten a €200,-)</t>
  </si>
  <si>
    <t>Pand Soweco</t>
  </si>
  <si>
    <t>Twistveenweg 10a</t>
  </si>
  <si>
    <t>Schout Doddestraat 48a</t>
  </si>
  <si>
    <t>Bijenstal (inclusief zonnepanelen)</t>
  </si>
  <si>
    <t>(index 119,7)</t>
  </si>
  <si>
    <t>(index 115,1)</t>
  </si>
  <si>
    <t>oplevering sept.23 zie mail 110523, 160523 heeft Siebe bij Jan aanvullende vraag mbt risico neergelegd</t>
  </si>
  <si>
    <t>Zwembad de Stamper (nieuwbouw)</t>
  </si>
  <si>
    <t>7683 SC</t>
  </si>
  <si>
    <t>Schout Doddestraat 46c</t>
  </si>
  <si>
    <t>12 chalets</t>
  </si>
  <si>
    <t>Vrienzenveen</t>
  </si>
  <si>
    <t>7671 JV</t>
  </si>
  <si>
    <t>Sportlaan 23 rw 1 t/m 12</t>
  </si>
  <si>
    <t>nieuw zie mail 300823/huisnr toegev.zie mail 040923</t>
  </si>
  <si>
    <t>Nienenhoek 8 en 8a</t>
  </si>
  <si>
    <t>(index 125,2)</t>
  </si>
  <si>
    <t>(index 123,3)</t>
  </si>
  <si>
    <t>verhoging aantallen conform mail 271223</t>
  </si>
  <si>
    <t>Camping De Blekkenhorst (30 chalets voor noodopvang)</t>
  </si>
  <si>
    <t>index 131,8</t>
  </si>
  <si>
    <t>index 128,3</t>
  </si>
  <si>
    <t>meeverzekering inventaris zie mail 040425</t>
  </si>
  <si>
    <t>3 padelbanen in gehuurde bedrijfshal</t>
  </si>
  <si>
    <t>Nijverheidsweg 8</t>
  </si>
  <si>
    <t>7671 DA</t>
  </si>
  <si>
    <t>nieuw zie mail 040425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</si>
</sst>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48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0"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/>
    <xf numFmtId="44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4" fillId="0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164" fontId="4" fillId="2" borderId="0" xfId="0" applyNumberFormat="1" applyFont="1" applyFill="1"/>
    <xf numFmtId="0" fontId="4" fillId="0" borderId="0" xfId="0" applyFont="1"/>
    <xf numFmtId="0" fontId="4" fillId="0" borderId="0" xfId="0" applyFont="1" applyFill="1" applyAlignment="1">
      <alignment horizontal="left"/>
    </xf>
    <xf numFmtId="164" fontId="4" fillId="0" borderId="0" xfId="0" applyNumberFormat="1" applyFont="1" applyFill="1"/>
    <xf numFmtId="49" fontId="5" fillId="0" borderId="0" xfId="0" applyNumberFormat="1" applyFont="1" applyFill="1"/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Alignment="1">
      <alignment horizontal="right"/>
    </xf>
    <xf numFmtId="0" fontId="5" fillId="2" borderId="0" xfId="0" applyFont="1" applyFill="1"/>
    <xf numFmtId="164" fontId="4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7" fillId="0" borderId="0" xfId="0" applyFont="1"/>
    <xf numFmtId="164" fontId="7" fillId="0" borderId="0" xfId="0" applyNumberFormat="1" applyFont="1"/>
    <xf numFmtId="0" fontId="7" fillId="0" borderId="0" xfId="0" applyFont="1" applyFill="1"/>
    <xf numFmtId="164" fontId="9" fillId="0" borderId="1" xfId="1" applyFont="1" applyBorder="1" applyAlignment="1">
      <alignment horizontal="left"/>
    </xf>
    <xf numFmtId="164" fontId="5" fillId="0" borderId="1" xfId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3" borderId="1" xfId="0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0" fontId="5" fillId="0" borderId="1" xfId="0" applyFont="1" applyBorder="1" applyAlignme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4" fillId="0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4" borderId="1" xfId="0" applyFont="1" applyFill="1" applyBorder="1"/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Fill="1" applyBorder="1" applyAlignment="1">
      <alignment horizontal="left"/>
    </xf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</cellXfs>
  <cellStyles count="3">
    <cellStyle name="Euro" xfId="1" xr:uid="{00000000-0005-0000-0000-000000000000}"/>
    <cellStyle name="Standaard" xfId="0" builtinId="0"/>
    <cellStyle name="Valuta 4" xfId="2" xr:uid="{D0AE57FB-D2F3-4017-BC6A-932D8D802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tabSelected="1" topLeftCell="E1" zoomScaleNormal="100" workbookViewId="0">
      <pane ySplit="3" topLeftCell="A89" activePane="bottomLeft" state="frozen"/>
      <selection activeCell="E1" sqref="E1"/>
      <selection pane="bottomLeft" activeCell="G119" sqref="G119"/>
    </sheetView>
  </sheetViews>
  <sheetFormatPr defaultRowHeight="12" x14ac:dyDescent="0.2"/>
  <cols>
    <col min="1" max="1" width="6.85546875" style="6" customWidth="1"/>
    <col min="2" max="2" width="10.5703125" style="6" bestFit="1" customWidth="1"/>
    <col min="3" max="3" width="48.7109375" style="7" bestFit="1" customWidth="1"/>
    <col min="4" max="4" width="22.42578125" style="6" customWidth="1"/>
    <col min="5" max="5" width="20.7109375" style="6" bestFit="1" customWidth="1"/>
    <col min="6" max="6" width="23.42578125" style="6" bestFit="1" customWidth="1"/>
    <col min="7" max="7" width="15.28515625" style="6" bestFit="1" customWidth="1"/>
    <col min="8" max="11" width="21.85546875" style="8" hidden="1" customWidth="1"/>
    <col min="12" max="13" width="21.85546875" style="8" customWidth="1"/>
    <col min="14" max="14" width="19.85546875" style="8" bestFit="1" customWidth="1"/>
    <col min="15" max="16384" width="9.140625" style="6"/>
  </cols>
  <sheetData>
    <row r="1" spans="1:15" s="4" customFormat="1" x14ac:dyDescent="0.2">
      <c r="A1" s="1"/>
      <c r="B1" s="1"/>
      <c r="C1" s="2" t="s">
        <v>29</v>
      </c>
      <c r="D1" s="1" t="s">
        <v>28</v>
      </c>
      <c r="E1" s="1" t="s">
        <v>103</v>
      </c>
      <c r="F1" s="1" t="s">
        <v>104</v>
      </c>
      <c r="G1" s="1" t="s">
        <v>105</v>
      </c>
      <c r="H1" s="3" t="s">
        <v>163</v>
      </c>
      <c r="I1" s="3" t="s">
        <v>30</v>
      </c>
      <c r="J1" s="3" t="s">
        <v>163</v>
      </c>
      <c r="K1" s="3" t="s">
        <v>30</v>
      </c>
      <c r="L1" s="3" t="s">
        <v>163</v>
      </c>
      <c r="M1" s="3" t="s">
        <v>30</v>
      </c>
      <c r="N1" s="3" t="s">
        <v>31</v>
      </c>
    </row>
    <row r="2" spans="1:15" s="4" customFormat="1" x14ac:dyDescent="0.2">
      <c r="A2" s="1"/>
      <c r="B2" s="1"/>
      <c r="C2" s="2"/>
      <c r="D2" s="1"/>
      <c r="E2" s="1"/>
      <c r="F2" s="1"/>
      <c r="G2" s="1"/>
      <c r="H2" s="3" t="s">
        <v>276</v>
      </c>
      <c r="I2" s="3" t="s">
        <v>277</v>
      </c>
      <c r="J2" s="3" t="s">
        <v>288</v>
      </c>
      <c r="K2" s="3" t="s">
        <v>289</v>
      </c>
      <c r="L2" s="5">
        <v>45657</v>
      </c>
      <c r="M2" s="5">
        <v>45657</v>
      </c>
      <c r="N2" s="5">
        <v>45657</v>
      </c>
    </row>
    <row r="3" spans="1:15" s="4" customFormat="1" x14ac:dyDescent="0.2">
      <c r="A3" s="1"/>
      <c r="B3" s="1"/>
      <c r="C3" s="2"/>
      <c r="D3" s="1"/>
      <c r="E3" s="1"/>
      <c r="F3" s="1"/>
      <c r="G3" s="1"/>
      <c r="H3" s="5">
        <v>44926</v>
      </c>
      <c r="I3" s="5">
        <v>44926</v>
      </c>
      <c r="J3" s="5">
        <v>45291</v>
      </c>
      <c r="K3" s="5">
        <v>45291</v>
      </c>
      <c r="L3" s="3" t="s">
        <v>292</v>
      </c>
      <c r="M3" s="3" t="s">
        <v>293</v>
      </c>
      <c r="N3" s="5"/>
    </row>
    <row r="4" spans="1:15" x14ac:dyDescent="0.2">
      <c r="A4" s="31">
        <v>14</v>
      </c>
      <c r="B4" s="31"/>
      <c r="C4" s="32" t="s">
        <v>39</v>
      </c>
      <c r="D4" s="31" t="s">
        <v>128</v>
      </c>
      <c r="E4" s="33"/>
      <c r="F4" s="31" t="s">
        <v>51</v>
      </c>
      <c r="G4" s="31" t="s">
        <v>251</v>
      </c>
      <c r="H4" s="34">
        <v>46684</v>
      </c>
      <c r="I4" s="34">
        <v>0</v>
      </c>
      <c r="J4" s="30">
        <f>ROUND(H4/119.7*125.2,0)</f>
        <v>48829</v>
      </c>
      <c r="K4" s="30">
        <f>ROUND(I4/115.1*123.3,0)</f>
        <v>0</v>
      </c>
      <c r="L4" s="30">
        <f>ROUND(J4/125.2*131.8,-1)</f>
        <v>51400</v>
      </c>
      <c r="M4" s="30">
        <f>ROUND(K4/123.3*128.3,-1)</f>
        <v>0</v>
      </c>
      <c r="N4" s="35">
        <f>L4+M4</f>
        <v>51400</v>
      </c>
    </row>
    <row r="5" spans="1:15" x14ac:dyDescent="0.2">
      <c r="A5" s="31">
        <v>15</v>
      </c>
      <c r="B5" s="31"/>
      <c r="C5" s="32" t="s">
        <v>9</v>
      </c>
      <c r="D5" s="31" t="s">
        <v>262</v>
      </c>
      <c r="E5" s="31" t="s">
        <v>91</v>
      </c>
      <c r="F5" s="31" t="s">
        <v>51</v>
      </c>
      <c r="G5" s="31" t="s">
        <v>251</v>
      </c>
      <c r="H5" s="34">
        <v>4054875</v>
      </c>
      <c r="I5" s="34">
        <v>283607</v>
      </c>
      <c r="J5" s="30">
        <f t="shared" ref="J5:J66" si="0">ROUND(H5/119.7*125.2,0)</f>
        <v>4241189</v>
      </c>
      <c r="K5" s="30">
        <f t="shared" ref="K5:K66" si="1">ROUND(I5/115.1*123.3,0)</f>
        <v>303812</v>
      </c>
      <c r="L5" s="30">
        <f t="shared" ref="L5:L39" si="2">ROUND(J5/125.2*131.8,-1)</f>
        <v>4464770</v>
      </c>
      <c r="M5" s="30">
        <f t="shared" ref="M5:M67" si="3">ROUND(K5/123.3*128.3,-1)</f>
        <v>316130</v>
      </c>
      <c r="N5" s="35">
        <f t="shared" ref="N5:N67" si="4">L5+M5</f>
        <v>4780900</v>
      </c>
    </row>
    <row r="6" spans="1:15" s="10" customFormat="1" x14ac:dyDescent="0.2">
      <c r="A6" s="31">
        <v>16</v>
      </c>
      <c r="B6" s="31"/>
      <c r="C6" s="32" t="s">
        <v>11</v>
      </c>
      <c r="D6" s="31" t="s">
        <v>127</v>
      </c>
      <c r="E6" s="31" t="s">
        <v>91</v>
      </c>
      <c r="F6" s="31" t="s">
        <v>51</v>
      </c>
      <c r="G6" s="31" t="s">
        <v>251</v>
      </c>
      <c r="H6" s="34">
        <v>580221</v>
      </c>
      <c r="I6" s="34">
        <v>0</v>
      </c>
      <c r="J6" s="30">
        <f t="shared" si="0"/>
        <v>606881</v>
      </c>
      <c r="K6" s="30">
        <f t="shared" si="1"/>
        <v>0</v>
      </c>
      <c r="L6" s="30">
        <f t="shared" si="2"/>
        <v>638870</v>
      </c>
      <c r="M6" s="30">
        <f t="shared" si="3"/>
        <v>0</v>
      </c>
      <c r="N6" s="35">
        <f t="shared" si="4"/>
        <v>638870</v>
      </c>
    </row>
    <row r="7" spans="1:15" x14ac:dyDescent="0.2">
      <c r="A7" s="36">
        <v>85</v>
      </c>
      <c r="B7" s="31"/>
      <c r="C7" s="32" t="s">
        <v>140</v>
      </c>
      <c r="D7" s="31" t="s">
        <v>139</v>
      </c>
      <c r="E7" s="32" t="s">
        <v>194</v>
      </c>
      <c r="F7" s="32" t="s">
        <v>51</v>
      </c>
      <c r="G7" s="31" t="s">
        <v>251</v>
      </c>
      <c r="H7" s="34">
        <v>62691</v>
      </c>
      <c r="I7" s="34">
        <v>0</v>
      </c>
      <c r="J7" s="30">
        <f t="shared" si="0"/>
        <v>65572</v>
      </c>
      <c r="K7" s="30">
        <f t="shared" si="1"/>
        <v>0</v>
      </c>
      <c r="L7" s="30">
        <f t="shared" si="2"/>
        <v>69030</v>
      </c>
      <c r="M7" s="30">
        <f t="shared" si="3"/>
        <v>0</v>
      </c>
      <c r="N7" s="35">
        <f t="shared" si="4"/>
        <v>69030</v>
      </c>
    </row>
    <row r="8" spans="1:15" x14ac:dyDescent="0.2">
      <c r="A8" s="31">
        <v>18</v>
      </c>
      <c r="B8" s="31"/>
      <c r="C8" s="32" t="s">
        <v>38</v>
      </c>
      <c r="D8" s="31" t="s">
        <v>126</v>
      </c>
      <c r="E8" s="31" t="s">
        <v>193</v>
      </c>
      <c r="F8" s="31" t="s">
        <v>51</v>
      </c>
      <c r="G8" s="31" t="s">
        <v>251</v>
      </c>
      <c r="H8" s="34">
        <v>173399</v>
      </c>
      <c r="I8" s="34">
        <v>80150</v>
      </c>
      <c r="J8" s="30">
        <f t="shared" si="0"/>
        <v>181366</v>
      </c>
      <c r="K8" s="30">
        <f t="shared" si="1"/>
        <v>85860</v>
      </c>
      <c r="L8" s="30">
        <f t="shared" si="2"/>
        <v>190930</v>
      </c>
      <c r="M8" s="30">
        <f t="shared" si="3"/>
        <v>89340</v>
      </c>
      <c r="N8" s="35">
        <f t="shared" si="4"/>
        <v>280270</v>
      </c>
    </row>
    <row r="9" spans="1:15" x14ac:dyDescent="0.2">
      <c r="A9" s="31">
        <v>19</v>
      </c>
      <c r="B9" s="31"/>
      <c r="C9" s="32" t="s">
        <v>35</v>
      </c>
      <c r="D9" s="31" t="s">
        <v>126</v>
      </c>
      <c r="E9" s="31" t="s">
        <v>193</v>
      </c>
      <c r="F9" s="31" t="s">
        <v>51</v>
      </c>
      <c r="G9" s="31" t="s">
        <v>251</v>
      </c>
      <c r="H9" s="34">
        <v>113376</v>
      </c>
      <c r="I9" s="34">
        <v>0</v>
      </c>
      <c r="J9" s="30">
        <f t="shared" si="0"/>
        <v>118585</v>
      </c>
      <c r="K9" s="30">
        <f t="shared" si="1"/>
        <v>0</v>
      </c>
      <c r="L9" s="30">
        <f t="shared" si="2"/>
        <v>124840</v>
      </c>
      <c r="M9" s="30">
        <f t="shared" si="3"/>
        <v>0</v>
      </c>
      <c r="N9" s="35">
        <f t="shared" si="4"/>
        <v>124840</v>
      </c>
    </row>
    <row r="10" spans="1:15" x14ac:dyDescent="0.2">
      <c r="A10" s="31">
        <v>31</v>
      </c>
      <c r="B10" s="31"/>
      <c r="C10" s="32" t="s">
        <v>3</v>
      </c>
      <c r="D10" s="31" t="s">
        <v>122</v>
      </c>
      <c r="E10" s="31" t="s">
        <v>82</v>
      </c>
      <c r="F10" s="31" t="s">
        <v>51</v>
      </c>
      <c r="G10" s="31" t="s">
        <v>251</v>
      </c>
      <c r="H10" s="34">
        <v>2881096</v>
      </c>
      <c r="I10" s="34">
        <v>0</v>
      </c>
      <c r="J10" s="30">
        <f t="shared" si="0"/>
        <v>3013477</v>
      </c>
      <c r="K10" s="30">
        <f t="shared" si="1"/>
        <v>0</v>
      </c>
      <c r="L10" s="30">
        <f t="shared" si="2"/>
        <v>3172330</v>
      </c>
      <c r="M10" s="30">
        <f t="shared" si="3"/>
        <v>0</v>
      </c>
      <c r="N10" s="35">
        <f t="shared" si="4"/>
        <v>3172330</v>
      </c>
    </row>
    <row r="11" spans="1:15" x14ac:dyDescent="0.2">
      <c r="A11" s="31">
        <v>32</v>
      </c>
      <c r="B11" s="31"/>
      <c r="C11" s="32" t="s">
        <v>4</v>
      </c>
      <c r="D11" s="31" t="s">
        <v>121</v>
      </c>
      <c r="E11" s="31" t="s">
        <v>195</v>
      </c>
      <c r="F11" s="31" t="s">
        <v>51</v>
      </c>
      <c r="G11" s="31" t="s">
        <v>251</v>
      </c>
      <c r="H11" s="34">
        <v>1713985</v>
      </c>
      <c r="I11" s="34">
        <v>0</v>
      </c>
      <c r="J11" s="30">
        <f t="shared" si="0"/>
        <v>1792740</v>
      </c>
      <c r="K11" s="30">
        <f t="shared" si="1"/>
        <v>0</v>
      </c>
      <c r="L11" s="30">
        <f t="shared" si="2"/>
        <v>1887250</v>
      </c>
      <c r="M11" s="30">
        <f t="shared" si="3"/>
        <v>0</v>
      </c>
      <c r="N11" s="35">
        <f t="shared" si="4"/>
        <v>1887250</v>
      </c>
    </row>
    <row r="12" spans="1:15" x14ac:dyDescent="0.2">
      <c r="A12" s="31">
        <v>50</v>
      </c>
      <c r="B12" s="31"/>
      <c r="C12" s="32" t="s">
        <v>5</v>
      </c>
      <c r="D12" s="31" t="s">
        <v>120</v>
      </c>
      <c r="E12" s="33"/>
      <c r="F12" s="31" t="s">
        <v>51</v>
      </c>
      <c r="G12" s="31" t="s">
        <v>251</v>
      </c>
      <c r="H12" s="34">
        <v>38682</v>
      </c>
      <c r="I12" s="34">
        <v>3699</v>
      </c>
      <c r="J12" s="30">
        <f t="shared" si="0"/>
        <v>40459</v>
      </c>
      <c r="K12" s="30">
        <f t="shared" si="1"/>
        <v>3963</v>
      </c>
      <c r="L12" s="30">
        <f t="shared" si="2"/>
        <v>42590</v>
      </c>
      <c r="M12" s="30">
        <f t="shared" si="3"/>
        <v>4120</v>
      </c>
      <c r="N12" s="35">
        <f t="shared" si="4"/>
        <v>46710</v>
      </c>
    </row>
    <row r="13" spans="1:15" x14ac:dyDescent="0.2">
      <c r="A13" s="31">
        <v>51</v>
      </c>
      <c r="B13" s="31"/>
      <c r="C13" s="32" t="s">
        <v>7</v>
      </c>
      <c r="D13" s="31" t="s">
        <v>119</v>
      </c>
      <c r="E13" s="31" t="s">
        <v>196</v>
      </c>
      <c r="F13" s="31" t="s">
        <v>51</v>
      </c>
      <c r="G13" s="31" t="s">
        <v>251</v>
      </c>
      <c r="H13" s="34">
        <v>510195</v>
      </c>
      <c r="I13" s="34">
        <v>0</v>
      </c>
      <c r="J13" s="30">
        <f t="shared" si="0"/>
        <v>533638</v>
      </c>
      <c r="K13" s="30">
        <f t="shared" si="1"/>
        <v>0</v>
      </c>
      <c r="L13" s="30">
        <f t="shared" si="2"/>
        <v>561770</v>
      </c>
      <c r="M13" s="30">
        <f t="shared" si="3"/>
        <v>0</v>
      </c>
      <c r="N13" s="35">
        <f t="shared" si="4"/>
        <v>561770</v>
      </c>
      <c r="O13" s="6" t="s">
        <v>269</v>
      </c>
    </row>
    <row r="14" spans="1:15" x14ac:dyDescent="0.2">
      <c r="A14" s="31">
        <v>52</v>
      </c>
      <c r="B14" s="31"/>
      <c r="C14" s="32" t="s">
        <v>256</v>
      </c>
      <c r="D14" s="31" t="s">
        <v>119</v>
      </c>
      <c r="E14" s="31" t="s">
        <v>196</v>
      </c>
      <c r="F14" s="31" t="s">
        <v>51</v>
      </c>
      <c r="G14" s="31" t="s">
        <v>251</v>
      </c>
      <c r="H14" s="34">
        <v>180068</v>
      </c>
      <c r="I14" s="34">
        <v>0</v>
      </c>
      <c r="J14" s="30">
        <f t="shared" si="0"/>
        <v>188342</v>
      </c>
      <c r="K14" s="30">
        <f t="shared" si="1"/>
        <v>0</v>
      </c>
      <c r="L14" s="30">
        <f t="shared" si="2"/>
        <v>198270</v>
      </c>
      <c r="M14" s="30">
        <f t="shared" si="3"/>
        <v>0</v>
      </c>
      <c r="N14" s="35">
        <f t="shared" si="4"/>
        <v>198270</v>
      </c>
      <c r="O14" s="6" t="s">
        <v>269</v>
      </c>
    </row>
    <row r="15" spans="1:15" x14ac:dyDescent="0.2">
      <c r="A15" s="31">
        <v>13</v>
      </c>
      <c r="B15" s="31"/>
      <c r="C15" s="32" t="s">
        <v>18</v>
      </c>
      <c r="D15" s="31" t="s">
        <v>109</v>
      </c>
      <c r="E15" s="31" t="s">
        <v>198</v>
      </c>
      <c r="F15" s="31" t="s">
        <v>52</v>
      </c>
      <c r="G15" s="31" t="s">
        <v>251</v>
      </c>
      <c r="H15" s="34">
        <v>493521</v>
      </c>
      <c r="I15" s="34">
        <v>0</v>
      </c>
      <c r="J15" s="30">
        <f t="shared" si="0"/>
        <v>516197</v>
      </c>
      <c r="K15" s="30">
        <f t="shared" si="1"/>
        <v>0</v>
      </c>
      <c r="L15" s="30">
        <f t="shared" si="2"/>
        <v>543410</v>
      </c>
      <c r="M15" s="30">
        <v>25000</v>
      </c>
      <c r="N15" s="35">
        <f t="shared" si="4"/>
        <v>568410</v>
      </c>
      <c r="O15" s="26" t="s">
        <v>294</v>
      </c>
    </row>
    <row r="16" spans="1:15" x14ac:dyDescent="0.2">
      <c r="A16" s="31" t="s">
        <v>45</v>
      </c>
      <c r="B16" s="31"/>
      <c r="C16" s="32" t="s">
        <v>44</v>
      </c>
      <c r="D16" s="31" t="s">
        <v>109</v>
      </c>
      <c r="E16" s="31" t="s">
        <v>198</v>
      </c>
      <c r="F16" s="31" t="s">
        <v>52</v>
      </c>
      <c r="G16" s="31" t="s">
        <v>251</v>
      </c>
      <c r="H16" s="34">
        <v>242092</v>
      </c>
      <c r="I16" s="34">
        <v>104811</v>
      </c>
      <c r="J16" s="30">
        <f t="shared" si="0"/>
        <v>253216</v>
      </c>
      <c r="K16" s="30">
        <f t="shared" si="1"/>
        <v>112278</v>
      </c>
      <c r="L16" s="30">
        <f t="shared" si="2"/>
        <v>266560</v>
      </c>
      <c r="M16" s="30">
        <f t="shared" si="3"/>
        <v>116830</v>
      </c>
      <c r="N16" s="35">
        <f t="shared" si="4"/>
        <v>383390</v>
      </c>
    </row>
    <row r="17" spans="1:15" s="10" customFormat="1" x14ac:dyDescent="0.2">
      <c r="A17" s="31" t="s">
        <v>46</v>
      </c>
      <c r="B17" s="31"/>
      <c r="C17" s="32" t="s">
        <v>47</v>
      </c>
      <c r="D17" s="31" t="s">
        <v>109</v>
      </c>
      <c r="E17" s="31" t="s">
        <v>198</v>
      </c>
      <c r="F17" s="31" t="s">
        <v>52</v>
      </c>
      <c r="G17" s="31" t="s">
        <v>251</v>
      </c>
      <c r="H17" s="34">
        <v>73362</v>
      </c>
      <c r="I17" s="34">
        <v>0</v>
      </c>
      <c r="J17" s="30">
        <f t="shared" si="0"/>
        <v>76733</v>
      </c>
      <c r="K17" s="30">
        <f t="shared" si="1"/>
        <v>0</v>
      </c>
      <c r="L17" s="30">
        <f t="shared" si="2"/>
        <v>80780</v>
      </c>
      <c r="M17" s="30">
        <f t="shared" si="3"/>
        <v>0</v>
      </c>
      <c r="N17" s="35">
        <f t="shared" si="4"/>
        <v>80780</v>
      </c>
    </row>
    <row r="18" spans="1:15" x14ac:dyDescent="0.2">
      <c r="A18" s="31"/>
      <c r="B18" s="31"/>
      <c r="C18" s="32" t="s">
        <v>250</v>
      </c>
      <c r="D18" s="31" t="s">
        <v>257</v>
      </c>
      <c r="E18" s="31" t="s">
        <v>258</v>
      </c>
      <c r="F18" s="31" t="s">
        <v>52</v>
      </c>
      <c r="G18" s="31"/>
      <c r="H18" s="34">
        <v>77176</v>
      </c>
      <c r="I18" s="34">
        <v>9221</v>
      </c>
      <c r="J18" s="30">
        <f t="shared" si="0"/>
        <v>80722</v>
      </c>
      <c r="K18" s="30">
        <f t="shared" si="1"/>
        <v>9878</v>
      </c>
      <c r="L18" s="30">
        <f t="shared" si="2"/>
        <v>84980</v>
      </c>
      <c r="M18" s="30">
        <f t="shared" si="3"/>
        <v>10280</v>
      </c>
      <c r="N18" s="35">
        <f t="shared" si="4"/>
        <v>95260</v>
      </c>
    </row>
    <row r="19" spans="1:15" x14ac:dyDescent="0.2">
      <c r="A19" s="31">
        <v>17</v>
      </c>
      <c r="B19" s="31"/>
      <c r="C19" s="37" t="s">
        <v>25</v>
      </c>
      <c r="D19" s="31" t="s">
        <v>263</v>
      </c>
      <c r="E19" s="38" t="s">
        <v>254</v>
      </c>
      <c r="F19" s="31" t="s">
        <v>52</v>
      </c>
      <c r="G19" s="31" t="s">
        <v>251</v>
      </c>
      <c r="H19" s="34">
        <v>106708</v>
      </c>
      <c r="I19" s="34">
        <v>203457</v>
      </c>
      <c r="J19" s="30">
        <f t="shared" si="0"/>
        <v>111611</v>
      </c>
      <c r="K19" s="30">
        <f t="shared" si="1"/>
        <v>217952</v>
      </c>
      <c r="L19" s="30">
        <f t="shared" si="2"/>
        <v>117490</v>
      </c>
      <c r="M19" s="30">
        <f t="shared" si="3"/>
        <v>226790</v>
      </c>
      <c r="N19" s="35">
        <f t="shared" si="4"/>
        <v>344280</v>
      </c>
    </row>
    <row r="20" spans="1:15" x14ac:dyDescent="0.2">
      <c r="A20" s="31">
        <v>24</v>
      </c>
      <c r="B20" s="31"/>
      <c r="C20" s="32" t="s">
        <v>26</v>
      </c>
      <c r="D20" s="31" t="s">
        <v>117</v>
      </c>
      <c r="E20" s="33"/>
      <c r="F20" s="31" t="s">
        <v>52</v>
      </c>
      <c r="G20" s="31" t="s">
        <v>251</v>
      </c>
      <c r="H20" s="34">
        <v>6669</v>
      </c>
      <c r="I20" s="34">
        <v>184962</v>
      </c>
      <c r="J20" s="30">
        <f t="shared" si="0"/>
        <v>6975</v>
      </c>
      <c r="K20" s="30">
        <f t="shared" si="1"/>
        <v>198139</v>
      </c>
      <c r="L20" s="30">
        <f t="shared" si="2"/>
        <v>7340</v>
      </c>
      <c r="M20" s="30">
        <f t="shared" si="3"/>
        <v>206170</v>
      </c>
      <c r="N20" s="35">
        <f t="shared" si="4"/>
        <v>213510</v>
      </c>
    </row>
    <row r="21" spans="1:15" x14ac:dyDescent="0.2">
      <c r="A21" s="31">
        <v>36</v>
      </c>
      <c r="B21" s="31"/>
      <c r="C21" s="32" t="s">
        <v>20</v>
      </c>
      <c r="D21" s="31" t="s">
        <v>259</v>
      </c>
      <c r="E21" s="33"/>
      <c r="F21" s="31" t="s">
        <v>52</v>
      </c>
      <c r="G21" s="31" t="s">
        <v>251</v>
      </c>
      <c r="H21" s="34">
        <v>66692</v>
      </c>
      <c r="I21" s="34">
        <v>0</v>
      </c>
      <c r="J21" s="30">
        <f t="shared" si="0"/>
        <v>69756</v>
      </c>
      <c r="K21" s="30">
        <f t="shared" si="1"/>
        <v>0</v>
      </c>
      <c r="L21" s="30">
        <f t="shared" si="2"/>
        <v>73430</v>
      </c>
      <c r="M21" s="30">
        <f t="shared" si="3"/>
        <v>0</v>
      </c>
      <c r="N21" s="35">
        <f t="shared" si="4"/>
        <v>73430</v>
      </c>
    </row>
    <row r="22" spans="1:15" s="10" customFormat="1" x14ac:dyDescent="0.2">
      <c r="A22" s="31">
        <v>37</v>
      </c>
      <c r="B22" s="31"/>
      <c r="C22" s="32" t="s">
        <v>275</v>
      </c>
      <c r="D22" s="31" t="s">
        <v>259</v>
      </c>
      <c r="E22" s="33"/>
      <c r="F22" s="31" t="s">
        <v>52</v>
      </c>
      <c r="G22" s="31" t="s">
        <v>223</v>
      </c>
      <c r="H22" s="34">
        <v>59933</v>
      </c>
      <c r="I22" s="34">
        <v>0</v>
      </c>
      <c r="J22" s="30">
        <f t="shared" si="0"/>
        <v>62687</v>
      </c>
      <c r="K22" s="30">
        <f t="shared" si="1"/>
        <v>0</v>
      </c>
      <c r="L22" s="30">
        <f t="shared" si="2"/>
        <v>65990</v>
      </c>
      <c r="M22" s="30">
        <f t="shared" si="3"/>
        <v>0</v>
      </c>
      <c r="N22" s="35">
        <f t="shared" si="4"/>
        <v>65990</v>
      </c>
    </row>
    <row r="23" spans="1:15" x14ac:dyDescent="0.2">
      <c r="A23" s="31">
        <v>37</v>
      </c>
      <c r="B23" s="31" t="s">
        <v>270</v>
      </c>
      <c r="C23" s="32" t="s">
        <v>229</v>
      </c>
      <c r="D23" s="31" t="s">
        <v>259</v>
      </c>
      <c r="E23" s="31"/>
      <c r="F23" s="31" t="s">
        <v>52</v>
      </c>
      <c r="G23" s="31"/>
      <c r="H23" s="34">
        <v>0</v>
      </c>
      <c r="I23" s="34">
        <v>7483</v>
      </c>
      <c r="J23" s="30">
        <f t="shared" si="0"/>
        <v>0</v>
      </c>
      <c r="K23" s="30">
        <f t="shared" si="1"/>
        <v>8016</v>
      </c>
      <c r="L23" s="30">
        <f t="shared" si="2"/>
        <v>0</v>
      </c>
      <c r="M23" s="30">
        <f t="shared" si="3"/>
        <v>8340</v>
      </c>
      <c r="N23" s="35">
        <f t="shared" si="4"/>
        <v>8340</v>
      </c>
      <c r="O23" s="6" t="s">
        <v>271</v>
      </c>
    </row>
    <row r="24" spans="1:15" x14ac:dyDescent="0.2">
      <c r="A24" s="31">
        <v>10</v>
      </c>
      <c r="B24" s="31"/>
      <c r="C24" s="32" t="s">
        <v>23</v>
      </c>
      <c r="D24" s="38" t="s">
        <v>246</v>
      </c>
      <c r="E24" s="31" t="s">
        <v>235</v>
      </c>
      <c r="F24" s="31" t="s">
        <v>52</v>
      </c>
      <c r="G24" s="31" t="s">
        <v>222</v>
      </c>
      <c r="H24" s="34">
        <v>100015</v>
      </c>
      <c r="I24" s="34">
        <v>0</v>
      </c>
      <c r="J24" s="30">
        <f t="shared" si="0"/>
        <v>104611</v>
      </c>
      <c r="K24" s="30">
        <f t="shared" si="1"/>
        <v>0</v>
      </c>
      <c r="L24" s="30">
        <f t="shared" si="2"/>
        <v>110130</v>
      </c>
      <c r="M24" s="30">
        <f t="shared" si="3"/>
        <v>0</v>
      </c>
      <c r="N24" s="35">
        <f t="shared" si="4"/>
        <v>110130</v>
      </c>
    </row>
    <row r="25" spans="1:15" x14ac:dyDescent="0.2">
      <c r="A25" s="31"/>
      <c r="B25" s="31"/>
      <c r="C25" s="32" t="s">
        <v>245</v>
      </c>
      <c r="D25" s="31" t="s">
        <v>246</v>
      </c>
      <c r="E25" s="31" t="s">
        <v>235</v>
      </c>
      <c r="F25" s="31" t="s">
        <v>52</v>
      </c>
      <c r="G25" s="31" t="s">
        <v>247</v>
      </c>
      <c r="H25" s="34">
        <v>4688</v>
      </c>
      <c r="I25" s="34">
        <v>144874</v>
      </c>
      <c r="J25" s="30">
        <f t="shared" si="0"/>
        <v>4903</v>
      </c>
      <c r="K25" s="30">
        <f t="shared" si="1"/>
        <v>155195</v>
      </c>
      <c r="L25" s="30">
        <f t="shared" si="2"/>
        <v>5160</v>
      </c>
      <c r="M25" s="30">
        <f t="shared" si="3"/>
        <v>161490</v>
      </c>
      <c r="N25" s="35">
        <f t="shared" si="4"/>
        <v>166650</v>
      </c>
    </row>
    <row r="26" spans="1:15" x14ac:dyDescent="0.2">
      <c r="A26" s="31">
        <v>80</v>
      </c>
      <c r="B26" s="31"/>
      <c r="C26" s="32" t="s">
        <v>48</v>
      </c>
      <c r="D26" s="31" t="s">
        <v>213</v>
      </c>
      <c r="E26" s="31" t="s">
        <v>235</v>
      </c>
      <c r="F26" s="31" t="s">
        <v>52</v>
      </c>
      <c r="G26" s="31" t="s">
        <v>251</v>
      </c>
      <c r="H26" s="34">
        <v>3401292</v>
      </c>
      <c r="I26" s="34">
        <v>283607</v>
      </c>
      <c r="J26" s="30">
        <f t="shared" si="0"/>
        <v>3557575</v>
      </c>
      <c r="K26" s="30">
        <f t="shared" si="1"/>
        <v>303812</v>
      </c>
      <c r="L26" s="30">
        <f t="shared" si="2"/>
        <v>3745110</v>
      </c>
      <c r="M26" s="30">
        <f t="shared" si="3"/>
        <v>316130</v>
      </c>
      <c r="N26" s="35">
        <f t="shared" si="4"/>
        <v>4061240</v>
      </c>
    </row>
    <row r="27" spans="1:15" x14ac:dyDescent="0.2">
      <c r="A27" s="31"/>
      <c r="B27" s="31"/>
      <c r="C27" s="32" t="s">
        <v>244</v>
      </c>
      <c r="D27" s="31" t="s">
        <v>75</v>
      </c>
      <c r="E27" s="38" t="s">
        <v>73</v>
      </c>
      <c r="F27" s="31" t="s">
        <v>52</v>
      </c>
      <c r="G27" s="31"/>
      <c r="H27" s="34">
        <v>238582</v>
      </c>
      <c r="I27" s="34">
        <v>0</v>
      </c>
      <c r="J27" s="30">
        <f t="shared" si="0"/>
        <v>249544</v>
      </c>
      <c r="K27" s="30">
        <f t="shared" si="1"/>
        <v>0</v>
      </c>
      <c r="L27" s="30">
        <f t="shared" si="2"/>
        <v>262700</v>
      </c>
      <c r="M27" s="30">
        <f t="shared" si="3"/>
        <v>0</v>
      </c>
      <c r="N27" s="35">
        <f t="shared" si="4"/>
        <v>262700</v>
      </c>
    </row>
    <row r="28" spans="1:15" s="10" customFormat="1" x14ac:dyDescent="0.2">
      <c r="A28" s="31">
        <v>45</v>
      </c>
      <c r="B28" s="31"/>
      <c r="C28" s="32" t="s">
        <v>8</v>
      </c>
      <c r="D28" s="31" t="s">
        <v>200</v>
      </c>
      <c r="E28" s="31" t="s">
        <v>201</v>
      </c>
      <c r="F28" s="31" t="s">
        <v>52</v>
      </c>
      <c r="G28" s="31" t="s">
        <v>251</v>
      </c>
      <c r="H28" s="34">
        <v>25449674</v>
      </c>
      <c r="I28" s="34">
        <v>2959384</v>
      </c>
      <c r="J28" s="30">
        <f t="shared" si="0"/>
        <v>26619041</v>
      </c>
      <c r="K28" s="30">
        <f t="shared" si="1"/>
        <v>3170218</v>
      </c>
      <c r="L28" s="30">
        <f t="shared" si="2"/>
        <v>28022280</v>
      </c>
      <c r="M28" s="30">
        <f t="shared" si="3"/>
        <v>3298780</v>
      </c>
      <c r="N28" s="35">
        <f t="shared" si="4"/>
        <v>31321060</v>
      </c>
    </row>
    <row r="29" spans="1:15" x14ac:dyDescent="0.2">
      <c r="A29" s="31">
        <v>46</v>
      </c>
      <c r="B29" s="31"/>
      <c r="C29" s="32" t="s">
        <v>41</v>
      </c>
      <c r="D29" s="31" t="s">
        <v>200</v>
      </c>
      <c r="E29" s="31" t="s">
        <v>201</v>
      </c>
      <c r="F29" s="31" t="s">
        <v>52</v>
      </c>
      <c r="G29" s="31" t="s">
        <v>251</v>
      </c>
      <c r="H29" s="34">
        <v>0</v>
      </c>
      <c r="I29" s="34">
        <v>27128</v>
      </c>
      <c r="J29" s="30">
        <f t="shared" si="0"/>
        <v>0</v>
      </c>
      <c r="K29" s="30">
        <f t="shared" si="1"/>
        <v>29061</v>
      </c>
      <c r="L29" s="30">
        <f t="shared" si="2"/>
        <v>0</v>
      </c>
      <c r="M29" s="30">
        <f t="shared" si="3"/>
        <v>30240</v>
      </c>
      <c r="N29" s="35">
        <f t="shared" si="4"/>
        <v>30240</v>
      </c>
    </row>
    <row r="30" spans="1:15" x14ac:dyDescent="0.2">
      <c r="A30" s="31">
        <v>48</v>
      </c>
      <c r="B30" s="31"/>
      <c r="C30" s="32" t="s">
        <v>42</v>
      </c>
      <c r="D30" s="31" t="s">
        <v>200</v>
      </c>
      <c r="E30" s="31" t="s">
        <v>201</v>
      </c>
      <c r="F30" s="31" t="s">
        <v>52</v>
      </c>
      <c r="G30" s="31" t="s">
        <v>251</v>
      </c>
      <c r="H30" s="34">
        <v>0</v>
      </c>
      <c r="I30" s="34">
        <v>30827</v>
      </c>
      <c r="J30" s="30">
        <f t="shared" si="0"/>
        <v>0</v>
      </c>
      <c r="K30" s="30">
        <f t="shared" si="1"/>
        <v>33023</v>
      </c>
      <c r="L30" s="30">
        <f t="shared" si="2"/>
        <v>0</v>
      </c>
      <c r="M30" s="30">
        <f t="shared" si="3"/>
        <v>34360</v>
      </c>
      <c r="N30" s="35">
        <f t="shared" si="4"/>
        <v>34360</v>
      </c>
    </row>
    <row r="31" spans="1:15" x14ac:dyDescent="0.2">
      <c r="A31" s="31">
        <v>61</v>
      </c>
      <c r="B31" s="31"/>
      <c r="C31" s="32" t="s">
        <v>22</v>
      </c>
      <c r="D31" s="31" t="s">
        <v>116</v>
      </c>
      <c r="E31" s="33"/>
      <c r="F31" s="31" t="s">
        <v>52</v>
      </c>
      <c r="G31" s="31" t="s">
        <v>251</v>
      </c>
      <c r="H31" s="34">
        <v>28678</v>
      </c>
      <c r="I31" s="34">
        <v>0</v>
      </c>
      <c r="J31" s="30">
        <f t="shared" si="0"/>
        <v>29996</v>
      </c>
      <c r="K31" s="30">
        <f t="shared" si="1"/>
        <v>0</v>
      </c>
      <c r="L31" s="30">
        <f t="shared" si="2"/>
        <v>31580</v>
      </c>
      <c r="M31" s="30">
        <f t="shared" si="3"/>
        <v>0</v>
      </c>
      <c r="N31" s="35">
        <f t="shared" si="4"/>
        <v>31580</v>
      </c>
    </row>
    <row r="32" spans="1:15" x14ac:dyDescent="0.2">
      <c r="A32" s="31">
        <v>62</v>
      </c>
      <c r="B32" s="31"/>
      <c r="C32" s="32" t="s">
        <v>19</v>
      </c>
      <c r="D32" s="31" t="s">
        <v>114</v>
      </c>
      <c r="E32" s="31" t="s">
        <v>199</v>
      </c>
      <c r="F32" s="31" t="s">
        <v>52</v>
      </c>
      <c r="G32" s="31" t="s">
        <v>251</v>
      </c>
      <c r="H32" s="34">
        <v>12251323</v>
      </c>
      <c r="I32" s="34">
        <v>641199</v>
      </c>
      <c r="J32" s="30">
        <f t="shared" si="0"/>
        <v>12814249</v>
      </c>
      <c r="K32" s="30">
        <f t="shared" si="1"/>
        <v>686880</v>
      </c>
      <c r="L32" s="30">
        <f t="shared" si="2"/>
        <v>13489760</v>
      </c>
      <c r="M32" s="30">
        <f t="shared" si="3"/>
        <v>714730</v>
      </c>
      <c r="N32" s="35">
        <f t="shared" si="4"/>
        <v>14204490</v>
      </c>
    </row>
    <row r="33" spans="1:15" x14ac:dyDescent="0.2">
      <c r="A33" s="31"/>
      <c r="B33" s="31"/>
      <c r="C33" s="32" t="s">
        <v>279</v>
      </c>
      <c r="D33" s="31" t="s">
        <v>281</v>
      </c>
      <c r="E33" s="31" t="s">
        <v>199</v>
      </c>
      <c r="F33" s="31" t="s">
        <v>52</v>
      </c>
      <c r="G33" s="31"/>
      <c r="H33" s="35">
        <v>10043000</v>
      </c>
      <c r="I33" s="35">
        <v>1089000</v>
      </c>
      <c r="J33" s="30">
        <f t="shared" si="0"/>
        <v>10504458</v>
      </c>
      <c r="K33" s="30">
        <f t="shared" si="1"/>
        <v>1166583</v>
      </c>
      <c r="L33" s="30">
        <f t="shared" si="2"/>
        <v>11058210</v>
      </c>
      <c r="M33" s="30">
        <f t="shared" si="3"/>
        <v>1213890</v>
      </c>
      <c r="N33" s="35">
        <f t="shared" si="4"/>
        <v>12272100</v>
      </c>
      <c r="O33" s="6" t="s">
        <v>278</v>
      </c>
    </row>
    <row r="34" spans="1:15" s="10" customFormat="1" x14ac:dyDescent="0.2">
      <c r="A34" s="38">
        <v>65</v>
      </c>
      <c r="B34" s="38"/>
      <c r="C34" s="37" t="s">
        <v>17</v>
      </c>
      <c r="D34" s="38" t="s">
        <v>115</v>
      </c>
      <c r="E34" s="38" t="s">
        <v>199</v>
      </c>
      <c r="F34" s="38" t="s">
        <v>52</v>
      </c>
      <c r="G34" s="38" t="s">
        <v>228</v>
      </c>
      <c r="H34" s="34">
        <v>508717</v>
      </c>
      <c r="I34" s="34">
        <v>0</v>
      </c>
      <c r="J34" s="30">
        <f t="shared" si="0"/>
        <v>532092</v>
      </c>
      <c r="K34" s="30">
        <f t="shared" si="1"/>
        <v>0</v>
      </c>
      <c r="L34" s="30">
        <f t="shared" si="2"/>
        <v>560140</v>
      </c>
      <c r="M34" s="30">
        <f t="shared" si="3"/>
        <v>0</v>
      </c>
      <c r="N34" s="35">
        <f t="shared" si="4"/>
        <v>560140</v>
      </c>
    </row>
    <row r="35" spans="1:15" s="10" customFormat="1" x14ac:dyDescent="0.2">
      <c r="A35" s="31"/>
      <c r="B35" s="31"/>
      <c r="C35" s="32" t="s">
        <v>12</v>
      </c>
      <c r="D35" s="31" t="s">
        <v>113</v>
      </c>
      <c r="E35" s="31" t="s">
        <v>199</v>
      </c>
      <c r="F35" s="31" t="s">
        <v>52</v>
      </c>
      <c r="G35" s="31" t="s">
        <v>251</v>
      </c>
      <c r="H35" s="34">
        <v>920350</v>
      </c>
      <c r="I35" s="34">
        <v>0</v>
      </c>
      <c r="J35" s="30">
        <f t="shared" si="0"/>
        <v>962638</v>
      </c>
      <c r="K35" s="30">
        <f t="shared" si="1"/>
        <v>0</v>
      </c>
      <c r="L35" s="30">
        <f t="shared" si="2"/>
        <v>1013380</v>
      </c>
      <c r="M35" s="30">
        <f t="shared" si="3"/>
        <v>0</v>
      </c>
      <c r="N35" s="35">
        <f t="shared" si="4"/>
        <v>1013380</v>
      </c>
    </row>
    <row r="36" spans="1:15" s="10" customFormat="1" x14ac:dyDescent="0.2">
      <c r="A36" s="31">
        <v>92</v>
      </c>
      <c r="B36" s="31"/>
      <c r="C36" s="32" t="s">
        <v>215</v>
      </c>
      <c r="D36" s="31" t="s">
        <v>219</v>
      </c>
      <c r="E36" s="31" t="s">
        <v>199</v>
      </c>
      <c r="F36" s="31" t="s">
        <v>52</v>
      </c>
      <c r="G36" s="31" t="s">
        <v>221</v>
      </c>
      <c r="H36" s="34">
        <v>194726</v>
      </c>
      <c r="I36" s="34">
        <v>0</v>
      </c>
      <c r="J36" s="30">
        <f t="shared" si="0"/>
        <v>203673</v>
      </c>
      <c r="K36" s="30">
        <f t="shared" si="1"/>
        <v>0</v>
      </c>
      <c r="L36" s="30">
        <f t="shared" si="2"/>
        <v>214410</v>
      </c>
      <c r="M36" s="30">
        <f t="shared" si="3"/>
        <v>0</v>
      </c>
      <c r="N36" s="35">
        <f t="shared" si="4"/>
        <v>214410</v>
      </c>
    </row>
    <row r="37" spans="1:15" x14ac:dyDescent="0.2">
      <c r="A37" s="31">
        <v>73</v>
      </c>
      <c r="B37" s="31"/>
      <c r="C37" s="32" t="s">
        <v>40</v>
      </c>
      <c r="D37" s="31" t="s">
        <v>111</v>
      </c>
      <c r="E37" s="31" t="s">
        <v>202</v>
      </c>
      <c r="F37" s="31" t="s">
        <v>52</v>
      </c>
      <c r="G37" s="31" t="s">
        <v>251</v>
      </c>
      <c r="H37" s="34">
        <v>1187118</v>
      </c>
      <c r="I37" s="34">
        <v>0</v>
      </c>
      <c r="J37" s="30">
        <f t="shared" si="0"/>
        <v>1241664</v>
      </c>
      <c r="K37" s="30">
        <f t="shared" si="1"/>
        <v>0</v>
      </c>
      <c r="L37" s="30">
        <f t="shared" si="2"/>
        <v>1307120</v>
      </c>
      <c r="M37" s="30">
        <f t="shared" si="3"/>
        <v>0</v>
      </c>
      <c r="N37" s="35">
        <f t="shared" si="4"/>
        <v>1307120</v>
      </c>
    </row>
    <row r="38" spans="1:15" s="10" customFormat="1" x14ac:dyDescent="0.2">
      <c r="A38" s="31">
        <v>74</v>
      </c>
      <c r="B38" s="31"/>
      <c r="C38" s="32" t="s">
        <v>27</v>
      </c>
      <c r="D38" s="31" t="s">
        <v>112</v>
      </c>
      <c r="E38" s="31" t="s">
        <v>203</v>
      </c>
      <c r="F38" s="31" t="s">
        <v>52</v>
      </c>
      <c r="G38" s="31" t="s">
        <v>251</v>
      </c>
      <c r="H38" s="34">
        <v>1533916</v>
      </c>
      <c r="I38" s="34">
        <v>0</v>
      </c>
      <c r="J38" s="30">
        <f t="shared" si="0"/>
        <v>1604397</v>
      </c>
      <c r="K38" s="30">
        <f t="shared" si="1"/>
        <v>0</v>
      </c>
      <c r="L38" s="30">
        <f t="shared" si="2"/>
        <v>1688970</v>
      </c>
      <c r="M38" s="30">
        <f t="shared" si="3"/>
        <v>0</v>
      </c>
      <c r="N38" s="35">
        <f t="shared" si="4"/>
        <v>1688970</v>
      </c>
    </row>
    <row r="39" spans="1:15" x14ac:dyDescent="0.2">
      <c r="A39" s="31">
        <v>75</v>
      </c>
      <c r="B39" s="31"/>
      <c r="C39" s="32" t="s">
        <v>24</v>
      </c>
      <c r="D39" s="31" t="s">
        <v>110</v>
      </c>
      <c r="E39" s="31" t="s">
        <v>204</v>
      </c>
      <c r="F39" s="31" t="s">
        <v>52</v>
      </c>
      <c r="G39" s="31" t="s">
        <v>251</v>
      </c>
      <c r="H39" s="34">
        <v>0</v>
      </c>
      <c r="I39" s="34">
        <v>30827</v>
      </c>
      <c r="J39" s="30">
        <f t="shared" si="0"/>
        <v>0</v>
      </c>
      <c r="K39" s="30">
        <f t="shared" si="1"/>
        <v>33023</v>
      </c>
      <c r="L39" s="30">
        <f t="shared" si="2"/>
        <v>0</v>
      </c>
      <c r="M39" s="30">
        <f t="shared" si="3"/>
        <v>34360</v>
      </c>
      <c r="N39" s="35">
        <f t="shared" si="4"/>
        <v>34360</v>
      </c>
    </row>
    <row r="40" spans="1:15" x14ac:dyDescent="0.2">
      <c r="A40" s="31">
        <v>76</v>
      </c>
      <c r="B40" s="31"/>
      <c r="C40" s="32" t="s">
        <v>216</v>
      </c>
      <c r="D40" s="31" t="s">
        <v>110</v>
      </c>
      <c r="E40" s="31" t="s">
        <v>204</v>
      </c>
      <c r="F40" s="31" t="s">
        <v>52</v>
      </c>
      <c r="G40" s="31" t="s">
        <v>221</v>
      </c>
      <c r="H40" s="34">
        <v>1976338</v>
      </c>
      <c r="I40" s="34">
        <v>0</v>
      </c>
      <c r="J40" s="30">
        <f t="shared" si="0"/>
        <v>2067147</v>
      </c>
      <c r="K40" s="30">
        <f t="shared" si="1"/>
        <v>0</v>
      </c>
      <c r="L40" s="30">
        <f>ROUND(J40/125.2*131.8,-1)</f>
        <v>2176120</v>
      </c>
      <c r="M40" s="30">
        <f t="shared" si="3"/>
        <v>0</v>
      </c>
      <c r="N40" s="35">
        <f t="shared" si="4"/>
        <v>2176120</v>
      </c>
    </row>
    <row r="41" spans="1:15" x14ac:dyDescent="0.2">
      <c r="A41" s="31">
        <v>23</v>
      </c>
      <c r="B41" s="31"/>
      <c r="C41" s="32" t="s">
        <v>50</v>
      </c>
      <c r="D41" s="31" t="s">
        <v>125</v>
      </c>
      <c r="E41" s="31" t="s">
        <v>205</v>
      </c>
      <c r="F41" s="31" t="s">
        <v>118</v>
      </c>
      <c r="G41" s="31" t="s">
        <v>251</v>
      </c>
      <c r="H41" s="34">
        <v>340130</v>
      </c>
      <c r="I41" s="34">
        <v>0</v>
      </c>
      <c r="J41" s="30">
        <f t="shared" si="0"/>
        <v>355758</v>
      </c>
      <c r="K41" s="30">
        <f t="shared" si="1"/>
        <v>0</v>
      </c>
      <c r="L41" s="30">
        <f t="shared" ref="L41:L70" si="5">ROUND(J41/125.2*131.8,-1)</f>
        <v>374510</v>
      </c>
      <c r="M41" s="30">
        <f t="shared" si="3"/>
        <v>0</v>
      </c>
      <c r="N41" s="35">
        <f t="shared" si="4"/>
        <v>374510</v>
      </c>
    </row>
    <row r="42" spans="1:15" s="10" customFormat="1" x14ac:dyDescent="0.2">
      <c r="A42" s="31">
        <v>5</v>
      </c>
      <c r="B42" s="31"/>
      <c r="C42" s="32" t="s">
        <v>224</v>
      </c>
      <c r="D42" s="31" t="s">
        <v>108</v>
      </c>
      <c r="E42" s="31" t="s">
        <v>134</v>
      </c>
      <c r="F42" s="31" t="s">
        <v>58</v>
      </c>
      <c r="G42" s="31" t="s">
        <v>251</v>
      </c>
      <c r="H42" s="34">
        <v>526866</v>
      </c>
      <c r="I42" s="34">
        <v>14921</v>
      </c>
      <c r="J42" s="30">
        <f t="shared" si="0"/>
        <v>551075</v>
      </c>
      <c r="K42" s="30">
        <f t="shared" si="1"/>
        <v>15984</v>
      </c>
      <c r="L42" s="30">
        <f t="shared" si="5"/>
        <v>580130</v>
      </c>
      <c r="M42" s="30">
        <f t="shared" si="3"/>
        <v>16630</v>
      </c>
      <c r="N42" s="35">
        <f t="shared" si="4"/>
        <v>596760</v>
      </c>
    </row>
    <row r="43" spans="1:15" s="10" customFormat="1" x14ac:dyDescent="0.2">
      <c r="A43" s="31">
        <v>82</v>
      </c>
      <c r="B43" s="31"/>
      <c r="C43" s="32" t="s">
        <v>97</v>
      </c>
      <c r="D43" s="31" t="s">
        <v>253</v>
      </c>
      <c r="E43" s="31" t="s">
        <v>134</v>
      </c>
      <c r="F43" s="31" t="s">
        <v>58</v>
      </c>
      <c r="G43" s="31" t="s">
        <v>251</v>
      </c>
      <c r="H43" s="34">
        <v>5228654</v>
      </c>
      <c r="I43" s="34">
        <v>97413</v>
      </c>
      <c r="J43" s="30">
        <f t="shared" si="0"/>
        <v>5468901</v>
      </c>
      <c r="K43" s="30">
        <f t="shared" si="1"/>
        <v>104353</v>
      </c>
      <c r="L43" s="30">
        <f t="shared" si="5"/>
        <v>5757200</v>
      </c>
      <c r="M43" s="30">
        <f t="shared" si="3"/>
        <v>108580</v>
      </c>
      <c r="N43" s="35">
        <f t="shared" si="4"/>
        <v>5865780</v>
      </c>
    </row>
    <row r="44" spans="1:15" x14ac:dyDescent="0.2">
      <c r="A44" s="31">
        <v>26</v>
      </c>
      <c r="B44" s="31"/>
      <c r="C44" s="32" t="s">
        <v>1</v>
      </c>
      <c r="D44" s="31" t="s">
        <v>124</v>
      </c>
      <c r="E44" s="38" t="s">
        <v>255</v>
      </c>
      <c r="F44" s="31" t="s">
        <v>58</v>
      </c>
      <c r="G44" s="31" t="s">
        <v>251</v>
      </c>
      <c r="H44" s="34">
        <v>1994092</v>
      </c>
      <c r="I44" s="34">
        <v>36993</v>
      </c>
      <c r="J44" s="30">
        <f t="shared" si="0"/>
        <v>2085717</v>
      </c>
      <c r="K44" s="30">
        <f t="shared" si="1"/>
        <v>39628</v>
      </c>
      <c r="L44" s="30">
        <f t="shared" si="5"/>
        <v>2195670</v>
      </c>
      <c r="M44" s="30">
        <f t="shared" si="3"/>
        <v>41230</v>
      </c>
      <c r="N44" s="35">
        <f t="shared" si="4"/>
        <v>2236900</v>
      </c>
    </row>
    <row r="45" spans="1:15" x14ac:dyDescent="0.2">
      <c r="A45" s="31" t="s">
        <v>137</v>
      </c>
      <c r="B45" s="31"/>
      <c r="C45" s="32" t="s">
        <v>138</v>
      </c>
      <c r="D45" s="31" t="s">
        <v>124</v>
      </c>
      <c r="E45" s="38" t="s">
        <v>255</v>
      </c>
      <c r="F45" s="31" t="s">
        <v>58</v>
      </c>
      <c r="G45" s="39"/>
      <c r="H45" s="34">
        <v>253470</v>
      </c>
      <c r="I45" s="34">
        <v>15139</v>
      </c>
      <c r="J45" s="30">
        <f t="shared" si="0"/>
        <v>265116</v>
      </c>
      <c r="K45" s="30">
        <f t="shared" si="1"/>
        <v>16218</v>
      </c>
      <c r="L45" s="30">
        <f t="shared" si="5"/>
        <v>279090</v>
      </c>
      <c r="M45" s="30">
        <f t="shared" si="3"/>
        <v>16880</v>
      </c>
      <c r="N45" s="35">
        <f t="shared" si="4"/>
        <v>295970</v>
      </c>
    </row>
    <row r="46" spans="1:15" s="10" customFormat="1" x14ac:dyDescent="0.2">
      <c r="A46" s="31">
        <v>27</v>
      </c>
      <c r="B46" s="31"/>
      <c r="C46" s="32" t="s">
        <v>34</v>
      </c>
      <c r="D46" s="31" t="s">
        <v>124</v>
      </c>
      <c r="E46" s="38" t="s">
        <v>255</v>
      </c>
      <c r="F46" s="31" t="s">
        <v>58</v>
      </c>
      <c r="G46" s="31" t="s">
        <v>251</v>
      </c>
      <c r="H46" s="34">
        <v>500190</v>
      </c>
      <c r="I46" s="34">
        <v>0</v>
      </c>
      <c r="J46" s="30">
        <f t="shared" si="0"/>
        <v>523173</v>
      </c>
      <c r="K46" s="30">
        <f t="shared" si="1"/>
        <v>0</v>
      </c>
      <c r="L46" s="30">
        <f t="shared" si="5"/>
        <v>550750</v>
      </c>
      <c r="M46" s="30">
        <f t="shared" si="3"/>
        <v>0</v>
      </c>
      <c r="N46" s="35">
        <f t="shared" si="4"/>
        <v>550750</v>
      </c>
    </row>
    <row r="47" spans="1:15" s="10" customFormat="1" x14ac:dyDescent="0.2">
      <c r="A47" s="31">
        <v>28</v>
      </c>
      <c r="B47" s="31"/>
      <c r="C47" s="32" t="s">
        <v>0</v>
      </c>
      <c r="D47" s="31" t="s">
        <v>123</v>
      </c>
      <c r="E47" s="38" t="s">
        <v>255</v>
      </c>
      <c r="F47" s="31" t="s">
        <v>58</v>
      </c>
      <c r="G47" s="31" t="s">
        <v>251</v>
      </c>
      <c r="H47" s="34">
        <v>36680</v>
      </c>
      <c r="I47" s="34">
        <v>12331</v>
      </c>
      <c r="J47" s="30">
        <f t="shared" si="0"/>
        <v>38365</v>
      </c>
      <c r="K47" s="30">
        <f t="shared" si="1"/>
        <v>13209</v>
      </c>
      <c r="L47" s="30">
        <f t="shared" si="5"/>
        <v>40390</v>
      </c>
      <c r="M47" s="30">
        <f t="shared" si="3"/>
        <v>13740</v>
      </c>
      <c r="N47" s="35">
        <f t="shared" si="4"/>
        <v>54130</v>
      </c>
    </row>
    <row r="48" spans="1:15" x14ac:dyDescent="0.2">
      <c r="A48" s="31">
        <v>11</v>
      </c>
      <c r="B48" s="31"/>
      <c r="C48" s="32" t="s">
        <v>36</v>
      </c>
      <c r="D48" s="38" t="s">
        <v>107</v>
      </c>
      <c r="E48" s="31" t="s">
        <v>190</v>
      </c>
      <c r="F48" s="31" t="s">
        <v>58</v>
      </c>
      <c r="G48" s="31" t="s">
        <v>251</v>
      </c>
      <c r="H48" s="34">
        <v>30678</v>
      </c>
      <c r="I48" s="34">
        <v>0</v>
      </c>
      <c r="J48" s="30">
        <f t="shared" si="0"/>
        <v>32088</v>
      </c>
      <c r="K48" s="30">
        <f t="shared" si="1"/>
        <v>0</v>
      </c>
      <c r="L48" s="30">
        <f t="shared" si="5"/>
        <v>33780</v>
      </c>
      <c r="M48" s="30">
        <f t="shared" si="3"/>
        <v>0</v>
      </c>
      <c r="N48" s="35">
        <f t="shared" si="4"/>
        <v>33780</v>
      </c>
    </row>
    <row r="49" spans="1:14" x14ac:dyDescent="0.2">
      <c r="A49" s="31">
        <v>33</v>
      </c>
      <c r="B49" s="31"/>
      <c r="C49" s="32" t="s">
        <v>2</v>
      </c>
      <c r="D49" s="31" t="s">
        <v>129</v>
      </c>
      <c r="E49" s="31" t="s">
        <v>190</v>
      </c>
      <c r="F49" s="31" t="s">
        <v>58</v>
      </c>
      <c r="G49" s="31" t="s">
        <v>251</v>
      </c>
      <c r="H49" s="34">
        <v>3034486</v>
      </c>
      <c r="I49" s="34">
        <v>240450</v>
      </c>
      <c r="J49" s="30">
        <f t="shared" si="0"/>
        <v>3173915</v>
      </c>
      <c r="K49" s="30">
        <f t="shared" si="1"/>
        <v>257580</v>
      </c>
      <c r="L49" s="30">
        <f t="shared" si="5"/>
        <v>3341230</v>
      </c>
      <c r="M49" s="30">
        <f t="shared" si="3"/>
        <v>268030</v>
      </c>
      <c r="N49" s="35">
        <f t="shared" si="4"/>
        <v>3609260</v>
      </c>
    </row>
    <row r="50" spans="1:14" s="10" customFormat="1" x14ac:dyDescent="0.2">
      <c r="A50" s="31">
        <v>34</v>
      </c>
      <c r="B50" s="31"/>
      <c r="C50" s="32" t="s">
        <v>6</v>
      </c>
      <c r="D50" s="31" t="s">
        <v>130</v>
      </c>
      <c r="E50" s="31" t="s">
        <v>190</v>
      </c>
      <c r="F50" s="31" t="s">
        <v>58</v>
      </c>
      <c r="G50" s="31" t="s">
        <v>251</v>
      </c>
      <c r="H50" s="34">
        <v>18674</v>
      </c>
      <c r="I50" s="34">
        <v>12331</v>
      </c>
      <c r="J50" s="30">
        <f t="shared" si="0"/>
        <v>19532</v>
      </c>
      <c r="K50" s="30">
        <f t="shared" si="1"/>
        <v>13209</v>
      </c>
      <c r="L50" s="30">
        <f t="shared" si="5"/>
        <v>20560</v>
      </c>
      <c r="M50" s="30">
        <f t="shared" si="3"/>
        <v>13740</v>
      </c>
      <c r="N50" s="35">
        <f t="shared" si="4"/>
        <v>34300</v>
      </c>
    </row>
    <row r="51" spans="1:14" x14ac:dyDescent="0.2">
      <c r="A51" s="31"/>
      <c r="B51" s="31"/>
      <c r="C51" s="32" t="s">
        <v>7</v>
      </c>
      <c r="D51" s="31" t="s">
        <v>242</v>
      </c>
      <c r="E51" s="31" t="s">
        <v>78</v>
      </c>
      <c r="F51" s="31" t="s">
        <v>58</v>
      </c>
      <c r="G51" s="31"/>
      <c r="H51" s="34">
        <v>364832</v>
      </c>
      <c r="I51" s="34">
        <v>0</v>
      </c>
      <c r="J51" s="30">
        <f t="shared" si="0"/>
        <v>381595</v>
      </c>
      <c r="K51" s="30">
        <f t="shared" si="1"/>
        <v>0</v>
      </c>
      <c r="L51" s="30">
        <f t="shared" si="5"/>
        <v>401710</v>
      </c>
      <c r="M51" s="30">
        <f t="shared" si="3"/>
        <v>0</v>
      </c>
      <c r="N51" s="35">
        <f t="shared" si="4"/>
        <v>401710</v>
      </c>
    </row>
    <row r="52" spans="1:14" x14ac:dyDescent="0.2">
      <c r="A52" s="31">
        <v>40</v>
      </c>
      <c r="B52" s="31"/>
      <c r="C52" s="32" t="s">
        <v>7</v>
      </c>
      <c r="D52" s="31" t="s">
        <v>131</v>
      </c>
      <c r="E52" s="31" t="s">
        <v>191</v>
      </c>
      <c r="F52" s="31" t="s">
        <v>58</v>
      </c>
      <c r="G52" s="31" t="s">
        <v>251</v>
      </c>
      <c r="H52" s="34">
        <v>346798</v>
      </c>
      <c r="I52" s="34">
        <v>0</v>
      </c>
      <c r="J52" s="30">
        <f t="shared" si="0"/>
        <v>362733</v>
      </c>
      <c r="K52" s="30">
        <f t="shared" si="1"/>
        <v>0</v>
      </c>
      <c r="L52" s="30">
        <f t="shared" si="5"/>
        <v>381850</v>
      </c>
      <c r="M52" s="30">
        <f t="shared" si="3"/>
        <v>0</v>
      </c>
      <c r="N52" s="35">
        <f t="shared" si="4"/>
        <v>381850</v>
      </c>
    </row>
    <row r="53" spans="1:14" x14ac:dyDescent="0.2">
      <c r="A53" s="36">
        <v>88</v>
      </c>
      <c r="B53" s="31"/>
      <c r="C53" s="32" t="s">
        <v>144</v>
      </c>
      <c r="D53" s="31" t="s">
        <v>143</v>
      </c>
      <c r="E53" s="40"/>
      <c r="F53" s="32" t="s">
        <v>58</v>
      </c>
      <c r="G53" s="31" t="s">
        <v>251</v>
      </c>
      <c r="H53" s="34">
        <v>73362</v>
      </c>
      <c r="I53" s="34">
        <v>0</v>
      </c>
      <c r="J53" s="30">
        <f t="shared" si="0"/>
        <v>76733</v>
      </c>
      <c r="K53" s="30">
        <f t="shared" si="1"/>
        <v>0</v>
      </c>
      <c r="L53" s="30">
        <f t="shared" si="5"/>
        <v>80780</v>
      </c>
      <c r="M53" s="30">
        <f t="shared" si="3"/>
        <v>0</v>
      </c>
      <c r="N53" s="35">
        <f t="shared" si="4"/>
        <v>80780</v>
      </c>
    </row>
    <row r="54" spans="1:14" x14ac:dyDescent="0.2">
      <c r="A54" s="36">
        <v>90</v>
      </c>
      <c r="B54" s="31"/>
      <c r="C54" s="32" t="s">
        <v>145</v>
      </c>
      <c r="D54" s="31" t="s">
        <v>146</v>
      </c>
      <c r="E54" s="32" t="s">
        <v>192</v>
      </c>
      <c r="F54" s="32" t="s">
        <v>58</v>
      </c>
      <c r="G54" s="31" t="s">
        <v>251</v>
      </c>
      <c r="H54" s="34">
        <v>46684</v>
      </c>
      <c r="I54" s="34">
        <v>0</v>
      </c>
      <c r="J54" s="30">
        <f t="shared" si="0"/>
        <v>48829</v>
      </c>
      <c r="K54" s="30">
        <f t="shared" si="1"/>
        <v>0</v>
      </c>
      <c r="L54" s="30">
        <f t="shared" si="5"/>
        <v>51400</v>
      </c>
      <c r="M54" s="30">
        <f t="shared" si="3"/>
        <v>0</v>
      </c>
      <c r="N54" s="35">
        <f t="shared" si="4"/>
        <v>51400</v>
      </c>
    </row>
    <row r="55" spans="1:14" x14ac:dyDescent="0.2">
      <c r="A55" s="31">
        <v>81</v>
      </c>
      <c r="B55" s="31"/>
      <c r="C55" s="32" t="s">
        <v>96</v>
      </c>
      <c r="D55" s="31" t="s">
        <v>135</v>
      </c>
      <c r="E55" s="31" t="s">
        <v>133</v>
      </c>
      <c r="F55" s="31" t="s">
        <v>106</v>
      </c>
      <c r="G55" s="31" t="s">
        <v>251</v>
      </c>
      <c r="H55" s="34">
        <v>10770760</v>
      </c>
      <c r="I55" s="34">
        <v>0</v>
      </c>
      <c r="J55" s="30">
        <f t="shared" si="0"/>
        <v>11265657</v>
      </c>
      <c r="K55" s="30">
        <f t="shared" si="1"/>
        <v>0</v>
      </c>
      <c r="L55" s="30">
        <f t="shared" si="5"/>
        <v>11859530</v>
      </c>
      <c r="M55" s="30">
        <f t="shared" si="3"/>
        <v>0</v>
      </c>
      <c r="N55" s="35">
        <f t="shared" si="4"/>
        <v>11859530</v>
      </c>
    </row>
    <row r="56" spans="1:14" x14ac:dyDescent="0.2">
      <c r="A56" s="31"/>
      <c r="B56" s="31"/>
      <c r="C56" s="32" t="s">
        <v>243</v>
      </c>
      <c r="D56" s="31" t="s">
        <v>260</v>
      </c>
      <c r="E56" s="31" t="s">
        <v>261</v>
      </c>
      <c r="F56" s="31" t="s">
        <v>162</v>
      </c>
      <c r="G56" s="31"/>
      <c r="H56" s="34">
        <v>71001</v>
      </c>
      <c r="I56" s="34">
        <v>0</v>
      </c>
      <c r="J56" s="30">
        <f t="shared" si="0"/>
        <v>74263</v>
      </c>
      <c r="K56" s="30">
        <f t="shared" si="1"/>
        <v>0</v>
      </c>
      <c r="L56" s="30">
        <f t="shared" si="5"/>
        <v>78180</v>
      </c>
      <c r="M56" s="30">
        <f t="shared" si="3"/>
        <v>0</v>
      </c>
      <c r="N56" s="35">
        <f t="shared" si="4"/>
        <v>78180</v>
      </c>
    </row>
    <row r="57" spans="1:14" x14ac:dyDescent="0.2">
      <c r="A57" s="31">
        <v>12</v>
      </c>
      <c r="B57" s="31"/>
      <c r="C57" s="32" t="s">
        <v>217</v>
      </c>
      <c r="D57" s="38" t="s">
        <v>37</v>
      </c>
      <c r="E57" s="41" t="s">
        <v>218</v>
      </c>
      <c r="F57" s="31" t="s">
        <v>162</v>
      </c>
      <c r="G57" s="31" t="s">
        <v>221</v>
      </c>
      <c r="H57" s="34">
        <v>138052</v>
      </c>
      <c r="I57" s="34">
        <v>0</v>
      </c>
      <c r="J57" s="30">
        <f t="shared" si="0"/>
        <v>144395</v>
      </c>
      <c r="K57" s="30">
        <f t="shared" si="1"/>
        <v>0</v>
      </c>
      <c r="L57" s="30">
        <f t="shared" si="5"/>
        <v>152010</v>
      </c>
      <c r="M57" s="30">
        <f t="shared" si="3"/>
        <v>0</v>
      </c>
      <c r="N57" s="35">
        <f t="shared" si="4"/>
        <v>152010</v>
      </c>
    </row>
    <row r="58" spans="1:14" s="10" customFormat="1" x14ac:dyDescent="0.2">
      <c r="A58" s="31"/>
      <c r="B58" s="31"/>
      <c r="C58" s="32" t="s">
        <v>217</v>
      </c>
      <c r="D58" s="31" t="s">
        <v>248</v>
      </c>
      <c r="E58" s="31" t="s">
        <v>249</v>
      </c>
      <c r="F58" s="31" t="s">
        <v>162</v>
      </c>
      <c r="G58" s="31" t="s">
        <v>247</v>
      </c>
      <c r="H58" s="34">
        <v>147336</v>
      </c>
      <c r="I58" s="34">
        <v>44668</v>
      </c>
      <c r="J58" s="30">
        <f t="shared" si="0"/>
        <v>154106</v>
      </c>
      <c r="K58" s="30">
        <f t="shared" si="1"/>
        <v>47850</v>
      </c>
      <c r="L58" s="30">
        <f t="shared" si="5"/>
        <v>162230</v>
      </c>
      <c r="M58" s="30">
        <f t="shared" si="3"/>
        <v>49790</v>
      </c>
      <c r="N58" s="35">
        <f t="shared" si="4"/>
        <v>212020</v>
      </c>
    </row>
    <row r="59" spans="1:14" x14ac:dyDescent="0.2">
      <c r="A59" s="31">
        <v>72</v>
      </c>
      <c r="B59" s="31"/>
      <c r="C59" s="32" t="s">
        <v>13</v>
      </c>
      <c r="D59" s="31" t="s">
        <v>132</v>
      </c>
      <c r="E59" s="31" t="s">
        <v>206</v>
      </c>
      <c r="F59" s="31" t="s">
        <v>162</v>
      </c>
      <c r="G59" s="31" t="s">
        <v>251</v>
      </c>
      <c r="H59" s="34">
        <v>940358</v>
      </c>
      <c r="I59" s="34">
        <v>0</v>
      </c>
      <c r="J59" s="30">
        <f t="shared" si="0"/>
        <v>983566</v>
      </c>
      <c r="K59" s="30">
        <f t="shared" si="1"/>
        <v>0</v>
      </c>
      <c r="L59" s="30">
        <f t="shared" si="5"/>
        <v>1035420</v>
      </c>
      <c r="M59" s="30">
        <f t="shared" si="3"/>
        <v>0</v>
      </c>
      <c r="N59" s="35">
        <f t="shared" si="4"/>
        <v>1035420</v>
      </c>
    </row>
    <row r="60" spans="1:14" x14ac:dyDescent="0.2">
      <c r="A60" s="36">
        <v>86</v>
      </c>
      <c r="B60" s="31"/>
      <c r="C60" s="32" t="s">
        <v>142</v>
      </c>
      <c r="D60" s="31" t="s">
        <v>141</v>
      </c>
      <c r="E60" s="32" t="s">
        <v>207</v>
      </c>
      <c r="F60" s="31" t="s">
        <v>162</v>
      </c>
      <c r="G60" s="31" t="s">
        <v>251</v>
      </c>
      <c r="H60" s="34">
        <v>66692</v>
      </c>
      <c r="I60" s="34">
        <v>0</v>
      </c>
      <c r="J60" s="30">
        <f t="shared" si="0"/>
        <v>69756</v>
      </c>
      <c r="K60" s="30">
        <f t="shared" si="1"/>
        <v>0</v>
      </c>
      <c r="L60" s="30">
        <f t="shared" si="5"/>
        <v>73430</v>
      </c>
      <c r="M60" s="30">
        <f t="shared" si="3"/>
        <v>0</v>
      </c>
      <c r="N60" s="35">
        <f t="shared" si="4"/>
        <v>73430</v>
      </c>
    </row>
    <row r="61" spans="1:14" x14ac:dyDescent="0.2">
      <c r="A61" s="31">
        <v>79</v>
      </c>
      <c r="B61" s="31"/>
      <c r="C61" s="32" t="s">
        <v>16</v>
      </c>
      <c r="D61" s="31" t="s">
        <v>236</v>
      </c>
      <c r="E61" s="38" t="s">
        <v>237</v>
      </c>
      <c r="F61" s="31" t="s">
        <v>162</v>
      </c>
      <c r="G61" s="31" t="s">
        <v>251</v>
      </c>
      <c r="H61" s="34">
        <v>9336</v>
      </c>
      <c r="I61" s="34">
        <v>0</v>
      </c>
      <c r="J61" s="30">
        <f t="shared" si="0"/>
        <v>9765</v>
      </c>
      <c r="K61" s="30">
        <f t="shared" si="1"/>
        <v>0</v>
      </c>
      <c r="L61" s="30">
        <f t="shared" si="5"/>
        <v>10280</v>
      </c>
      <c r="M61" s="30">
        <f t="shared" si="3"/>
        <v>0</v>
      </c>
      <c r="N61" s="35">
        <f t="shared" si="4"/>
        <v>10280</v>
      </c>
    </row>
    <row r="62" spans="1:14" x14ac:dyDescent="0.2">
      <c r="A62" s="31">
        <v>78</v>
      </c>
      <c r="B62" s="31"/>
      <c r="C62" s="32" t="s">
        <v>15</v>
      </c>
      <c r="D62" s="31" t="s">
        <v>238</v>
      </c>
      <c r="E62" s="38" t="s">
        <v>237</v>
      </c>
      <c r="F62" s="31" t="s">
        <v>162</v>
      </c>
      <c r="G62" s="31" t="s">
        <v>251</v>
      </c>
      <c r="H62" s="34">
        <v>820311</v>
      </c>
      <c r="I62" s="34">
        <v>0</v>
      </c>
      <c r="J62" s="30">
        <f t="shared" si="0"/>
        <v>858003</v>
      </c>
      <c r="K62" s="30">
        <f t="shared" si="1"/>
        <v>0</v>
      </c>
      <c r="L62" s="30">
        <f t="shared" si="5"/>
        <v>903230</v>
      </c>
      <c r="M62" s="30">
        <f t="shared" si="3"/>
        <v>0</v>
      </c>
      <c r="N62" s="35">
        <f t="shared" si="4"/>
        <v>903230</v>
      </c>
    </row>
    <row r="63" spans="1:14" x14ac:dyDescent="0.2">
      <c r="A63" s="31"/>
      <c r="B63" s="31"/>
      <c r="C63" s="32" t="s">
        <v>230</v>
      </c>
      <c r="D63" s="31" t="s">
        <v>231</v>
      </c>
      <c r="E63" s="38" t="s">
        <v>232</v>
      </c>
      <c r="F63" s="31" t="s">
        <v>162</v>
      </c>
      <c r="G63" s="31" t="s">
        <v>223</v>
      </c>
      <c r="H63" s="34">
        <v>71650</v>
      </c>
      <c r="I63" s="34">
        <v>0</v>
      </c>
      <c r="J63" s="30">
        <f t="shared" si="0"/>
        <v>74942</v>
      </c>
      <c r="K63" s="30">
        <f t="shared" si="1"/>
        <v>0</v>
      </c>
      <c r="L63" s="30">
        <f t="shared" si="5"/>
        <v>78890</v>
      </c>
      <c r="M63" s="30">
        <f t="shared" si="3"/>
        <v>0</v>
      </c>
      <c r="N63" s="35">
        <f t="shared" si="4"/>
        <v>78890</v>
      </c>
    </row>
    <row r="64" spans="1:14" x14ac:dyDescent="0.2">
      <c r="A64" s="31">
        <v>30</v>
      </c>
      <c r="B64" s="31"/>
      <c r="C64" s="32" t="s">
        <v>14</v>
      </c>
      <c r="D64" s="31" t="s">
        <v>21</v>
      </c>
      <c r="E64" s="31"/>
      <c r="F64" s="31"/>
      <c r="G64" s="31" t="s">
        <v>251</v>
      </c>
      <c r="H64" s="34">
        <v>33346</v>
      </c>
      <c r="I64" s="34">
        <v>0</v>
      </c>
      <c r="J64" s="30">
        <f t="shared" si="0"/>
        <v>34878</v>
      </c>
      <c r="K64" s="30">
        <f t="shared" si="1"/>
        <v>0</v>
      </c>
      <c r="L64" s="30">
        <f t="shared" si="5"/>
        <v>36720</v>
      </c>
      <c r="M64" s="30">
        <f t="shared" si="3"/>
        <v>0</v>
      </c>
      <c r="N64" s="35">
        <f t="shared" si="4"/>
        <v>36720</v>
      </c>
    </row>
    <row r="65" spans="1:15" x14ac:dyDescent="0.2">
      <c r="A65" s="31">
        <v>53</v>
      </c>
      <c r="B65" s="31"/>
      <c r="C65" s="32" t="s">
        <v>234</v>
      </c>
      <c r="D65" s="45" t="s">
        <v>10</v>
      </c>
      <c r="E65" s="45"/>
      <c r="F65" s="45"/>
      <c r="G65" s="31"/>
      <c r="H65" s="34">
        <v>25794</v>
      </c>
      <c r="I65" s="34">
        <v>0</v>
      </c>
      <c r="J65" s="30">
        <f t="shared" si="0"/>
        <v>26979</v>
      </c>
      <c r="K65" s="30">
        <f t="shared" si="1"/>
        <v>0</v>
      </c>
      <c r="L65" s="30">
        <f t="shared" si="5"/>
        <v>28400</v>
      </c>
      <c r="M65" s="30">
        <f t="shared" si="3"/>
        <v>0</v>
      </c>
      <c r="N65" s="35">
        <f t="shared" si="4"/>
        <v>28400</v>
      </c>
    </row>
    <row r="66" spans="1:15" x14ac:dyDescent="0.2">
      <c r="A66" s="31"/>
      <c r="B66" s="31"/>
      <c r="C66" s="32" t="s">
        <v>266</v>
      </c>
      <c r="D66" s="42" t="s">
        <v>267</v>
      </c>
      <c r="E66" s="42" t="s">
        <v>268</v>
      </c>
      <c r="F66" s="31" t="s">
        <v>52</v>
      </c>
      <c r="G66" s="31"/>
      <c r="H66" s="34">
        <v>154763</v>
      </c>
      <c r="I66" s="34">
        <v>0</v>
      </c>
      <c r="J66" s="30">
        <f t="shared" si="0"/>
        <v>161874</v>
      </c>
      <c r="K66" s="30">
        <f t="shared" si="1"/>
        <v>0</v>
      </c>
      <c r="L66" s="30">
        <f t="shared" si="5"/>
        <v>170410</v>
      </c>
      <c r="M66" s="30">
        <f t="shared" si="3"/>
        <v>0</v>
      </c>
      <c r="N66" s="35">
        <f t="shared" si="4"/>
        <v>170410</v>
      </c>
    </row>
    <row r="67" spans="1:15" x14ac:dyDescent="0.2">
      <c r="A67" s="31"/>
      <c r="B67" s="31"/>
      <c r="C67" s="32" t="s">
        <v>272</v>
      </c>
      <c r="D67" s="31" t="s">
        <v>273</v>
      </c>
      <c r="E67" s="31" t="s">
        <v>206</v>
      </c>
      <c r="F67" s="31" t="s">
        <v>106</v>
      </c>
      <c r="G67" s="31"/>
      <c r="H67" s="34">
        <v>349027</v>
      </c>
      <c r="I67" s="34">
        <v>0</v>
      </c>
      <c r="J67" s="30">
        <f t="shared" ref="J67:J69" si="6">ROUND(H67/119.7*125.2,0)</f>
        <v>365064</v>
      </c>
      <c r="K67" s="30">
        <f t="shared" ref="K67:K69" si="7">ROUND(I67/115.1*123.3,0)</f>
        <v>0</v>
      </c>
      <c r="L67" s="30">
        <f t="shared" si="5"/>
        <v>384310</v>
      </c>
      <c r="M67" s="30">
        <f t="shared" si="3"/>
        <v>0</v>
      </c>
      <c r="N67" s="35">
        <f t="shared" si="4"/>
        <v>384310</v>
      </c>
    </row>
    <row r="68" spans="1:15" x14ac:dyDescent="0.2">
      <c r="A68" s="31"/>
      <c r="B68" s="31"/>
      <c r="C68" s="32" t="s">
        <v>272</v>
      </c>
      <c r="D68" s="31" t="s">
        <v>274</v>
      </c>
      <c r="E68" s="31" t="s">
        <v>199</v>
      </c>
      <c r="F68" s="31" t="s">
        <v>52</v>
      </c>
      <c r="G68" s="31"/>
      <c r="H68" s="34">
        <v>324651</v>
      </c>
      <c r="I68" s="34">
        <v>0</v>
      </c>
      <c r="J68" s="30">
        <f t="shared" si="6"/>
        <v>339568</v>
      </c>
      <c r="K68" s="30">
        <f t="shared" si="7"/>
        <v>0</v>
      </c>
      <c r="L68" s="30">
        <f t="shared" si="5"/>
        <v>357470</v>
      </c>
      <c r="M68" s="30">
        <f t="shared" ref="M68:M70" si="8">ROUND(K68/123.3*128.3,-1)</f>
        <v>0</v>
      </c>
      <c r="N68" s="35">
        <f t="shared" ref="N68:N70" si="9">L68+M68</f>
        <v>357470</v>
      </c>
    </row>
    <row r="69" spans="1:15" s="26" customFormat="1" x14ac:dyDescent="0.2">
      <c r="A69" s="31"/>
      <c r="B69" s="31"/>
      <c r="C69" s="32" t="s">
        <v>282</v>
      </c>
      <c r="D69" s="31" t="s">
        <v>285</v>
      </c>
      <c r="E69" s="31" t="s">
        <v>284</v>
      </c>
      <c r="F69" s="31" t="s">
        <v>283</v>
      </c>
      <c r="G69" s="31"/>
      <c r="H69" s="35">
        <v>420180</v>
      </c>
      <c r="I69" s="35"/>
      <c r="J69" s="30">
        <f t="shared" si="6"/>
        <v>439487</v>
      </c>
      <c r="K69" s="30">
        <f t="shared" si="7"/>
        <v>0</v>
      </c>
      <c r="L69" s="30">
        <f t="shared" si="5"/>
        <v>462650</v>
      </c>
      <c r="M69" s="30">
        <f t="shared" si="8"/>
        <v>0</v>
      </c>
      <c r="N69" s="35">
        <f t="shared" si="9"/>
        <v>462650</v>
      </c>
      <c r="O69" s="26" t="s">
        <v>286</v>
      </c>
    </row>
    <row r="70" spans="1:15" x14ac:dyDescent="0.2">
      <c r="A70" s="31"/>
      <c r="B70" s="31"/>
      <c r="C70" s="32" t="s">
        <v>291</v>
      </c>
      <c r="D70" s="31" t="s">
        <v>287</v>
      </c>
      <c r="E70" s="31" t="s">
        <v>280</v>
      </c>
      <c r="F70" s="31" t="s">
        <v>51</v>
      </c>
      <c r="G70" s="31"/>
      <c r="H70" s="34">
        <v>2350000</v>
      </c>
      <c r="I70" s="35"/>
      <c r="J70" s="30">
        <f>ROUND(H70/119.7*125.2,0)+1727800</f>
        <v>4185778</v>
      </c>
      <c r="K70" s="30">
        <v>104544</v>
      </c>
      <c r="L70" s="30">
        <f t="shared" si="5"/>
        <v>4406430</v>
      </c>
      <c r="M70" s="30">
        <f t="shared" si="8"/>
        <v>108780</v>
      </c>
      <c r="N70" s="35">
        <f t="shared" si="9"/>
        <v>4515210</v>
      </c>
      <c r="O70" s="28" t="s">
        <v>290</v>
      </c>
    </row>
    <row r="71" spans="1:15" s="26" customFormat="1" x14ac:dyDescent="0.2">
      <c r="A71" s="44"/>
      <c r="B71" s="44"/>
      <c r="C71" s="32" t="s">
        <v>295</v>
      </c>
      <c r="D71" s="31" t="s">
        <v>296</v>
      </c>
      <c r="E71" s="31" t="s">
        <v>297</v>
      </c>
      <c r="F71" s="31" t="s">
        <v>52</v>
      </c>
      <c r="G71" s="31"/>
      <c r="H71" s="35"/>
      <c r="I71" s="35"/>
      <c r="J71" s="35"/>
      <c r="K71" s="35"/>
      <c r="L71" s="35"/>
      <c r="M71" s="35">
        <v>175000</v>
      </c>
      <c r="N71" s="35">
        <f>L71+M71</f>
        <v>175000</v>
      </c>
      <c r="O71" s="26" t="s">
        <v>298</v>
      </c>
    </row>
    <row r="72" spans="1:15" s="16" customFormat="1" x14ac:dyDescent="0.2">
      <c r="A72" s="13"/>
      <c r="B72" s="13"/>
      <c r="C72" s="14" t="s">
        <v>100</v>
      </c>
      <c r="D72" s="13" t="s">
        <v>100</v>
      </c>
      <c r="E72" s="13"/>
      <c r="F72" s="13"/>
      <c r="G72" s="13"/>
      <c r="H72" s="15">
        <v>99145452</v>
      </c>
      <c r="I72" s="15">
        <v>6558482</v>
      </c>
      <c r="J72" s="15">
        <f>SUM(J4:J70)</f>
        <v>105076574</v>
      </c>
      <c r="K72" s="15">
        <f>SUM(K4:K70)</f>
        <v>7130268</v>
      </c>
      <c r="L72" s="15">
        <f>SUM(L4:L71)</f>
        <v>110615740</v>
      </c>
      <c r="M72" s="15">
        <f>SUM(M4:M71)</f>
        <v>7619380</v>
      </c>
      <c r="N72" s="15">
        <f>SUM(N4:N71)</f>
        <v>118235120</v>
      </c>
    </row>
    <row r="73" spans="1:15" s="12" customFormat="1" x14ac:dyDescent="0.2">
      <c r="C73" s="17"/>
      <c r="H73" s="18"/>
      <c r="I73" s="18"/>
      <c r="J73" s="18"/>
      <c r="K73" s="18"/>
      <c r="L73" s="18"/>
      <c r="M73" s="18"/>
      <c r="N73" s="18"/>
    </row>
    <row r="74" spans="1:15" x14ac:dyDescent="0.2">
      <c r="A74" s="31">
        <v>84</v>
      </c>
      <c r="B74" s="31"/>
      <c r="C74" s="32" t="s">
        <v>49</v>
      </c>
      <c r="D74" s="31" t="s">
        <v>109</v>
      </c>
      <c r="E74" s="31" t="s">
        <v>198</v>
      </c>
      <c r="F74" s="31" t="s">
        <v>52</v>
      </c>
      <c r="G74" s="31" t="s">
        <v>43</v>
      </c>
      <c r="H74" s="34">
        <v>54832</v>
      </c>
      <c r="I74" s="34">
        <v>0</v>
      </c>
      <c r="J74" s="29">
        <f t="shared" ref="J74" si="10">ROUND(H74/119.7*125.2,0)</f>
        <v>57351</v>
      </c>
      <c r="K74" s="29">
        <f t="shared" ref="K74" si="11">ROUND(I74/115.1*123.3,0)</f>
        <v>0</v>
      </c>
      <c r="L74" s="30">
        <f t="shared" ref="L74" si="12">ROUND(J74/125.2*131.8,-1)</f>
        <v>60370</v>
      </c>
      <c r="M74" s="30">
        <f t="shared" ref="M74" si="13">ROUND(K74/123.3*128.3,-1)</f>
        <v>0</v>
      </c>
      <c r="N74" s="35">
        <f t="shared" ref="N74:N103" si="14">L74+M74</f>
        <v>60370</v>
      </c>
    </row>
    <row r="75" spans="1:15" s="16" customFormat="1" x14ac:dyDescent="0.2">
      <c r="A75" s="13"/>
      <c r="B75" s="13"/>
      <c r="C75" s="14" t="s">
        <v>101</v>
      </c>
      <c r="D75" s="13" t="s">
        <v>101</v>
      </c>
      <c r="E75" s="13"/>
      <c r="F75" s="13"/>
      <c r="G75" s="13"/>
      <c r="H75" s="15">
        <v>54832</v>
      </c>
      <c r="I75" s="15">
        <v>0</v>
      </c>
      <c r="J75" s="15">
        <f t="shared" ref="J75:N75" si="15">SUM(J74:J74)</f>
        <v>57351</v>
      </c>
      <c r="K75" s="15">
        <f t="shared" si="15"/>
        <v>0</v>
      </c>
      <c r="L75" s="15">
        <f t="shared" si="15"/>
        <v>60370</v>
      </c>
      <c r="M75" s="15">
        <f t="shared" si="15"/>
        <v>0</v>
      </c>
      <c r="N75" s="15">
        <f t="shared" si="15"/>
        <v>60370</v>
      </c>
    </row>
    <row r="76" spans="1:15" s="10" customFormat="1" x14ac:dyDescent="0.2">
      <c r="A76" s="19" t="s">
        <v>178</v>
      </c>
      <c r="B76" s="38">
        <v>442310002</v>
      </c>
      <c r="C76" s="37" t="s">
        <v>92</v>
      </c>
      <c r="D76" s="38" t="s">
        <v>93</v>
      </c>
      <c r="E76" s="38" t="s">
        <v>91</v>
      </c>
      <c r="F76" s="38" t="s">
        <v>51</v>
      </c>
      <c r="G76" s="31" t="s">
        <v>251</v>
      </c>
      <c r="H76" s="34">
        <v>3334601</v>
      </c>
      <c r="I76" s="34">
        <v>764508</v>
      </c>
      <c r="J76" s="29">
        <f t="shared" ref="J76:J103" si="16">ROUND(H76/119.7*125.2,0)</f>
        <v>3487820</v>
      </c>
      <c r="K76" s="29">
        <f t="shared" ref="K76:K103" si="17">ROUND(I76/115.1*123.3,0)</f>
        <v>818973</v>
      </c>
      <c r="L76" s="30">
        <f t="shared" ref="L76:L103" si="18">ROUND(J76/125.2*131.8,-1)</f>
        <v>3671680</v>
      </c>
      <c r="M76" s="30">
        <f t="shared" ref="M76:M103" si="19">ROUND(K76/123.3*128.3,-1)</f>
        <v>852180</v>
      </c>
      <c r="N76" s="35">
        <f t="shared" si="14"/>
        <v>4523860</v>
      </c>
    </row>
    <row r="77" spans="1:15" s="10" customFormat="1" x14ac:dyDescent="0.2">
      <c r="A77" s="46" t="s">
        <v>147</v>
      </c>
      <c r="B77" s="38"/>
      <c r="C77" s="37" t="s">
        <v>152</v>
      </c>
      <c r="D77" s="38" t="s">
        <v>148</v>
      </c>
      <c r="E77" s="38" t="s">
        <v>197</v>
      </c>
      <c r="F77" s="38" t="s">
        <v>51</v>
      </c>
      <c r="G77" s="31" t="s">
        <v>251</v>
      </c>
      <c r="H77" s="34">
        <v>8069734</v>
      </c>
      <c r="I77" s="34">
        <v>82616</v>
      </c>
      <c r="J77" s="29">
        <f t="shared" si="16"/>
        <v>8440524</v>
      </c>
      <c r="K77" s="29">
        <f t="shared" si="17"/>
        <v>88502</v>
      </c>
      <c r="L77" s="30">
        <f t="shared" si="18"/>
        <v>8885470</v>
      </c>
      <c r="M77" s="30">
        <f t="shared" si="19"/>
        <v>92090</v>
      </c>
      <c r="N77" s="35">
        <f t="shared" si="14"/>
        <v>8977560</v>
      </c>
    </row>
    <row r="78" spans="1:15" s="10" customFormat="1" x14ac:dyDescent="0.2">
      <c r="A78" s="46"/>
      <c r="B78" s="38"/>
      <c r="C78" s="37" t="s">
        <v>153</v>
      </c>
      <c r="D78" s="38" t="s">
        <v>149</v>
      </c>
      <c r="E78" s="38" t="s">
        <v>197</v>
      </c>
      <c r="F78" s="38" t="s">
        <v>51</v>
      </c>
      <c r="G78" s="31" t="s">
        <v>251</v>
      </c>
      <c r="H78" s="34">
        <v>0</v>
      </c>
      <c r="I78" s="34">
        <v>345261</v>
      </c>
      <c r="J78" s="29">
        <f t="shared" si="16"/>
        <v>0</v>
      </c>
      <c r="K78" s="29">
        <f t="shared" si="17"/>
        <v>369858</v>
      </c>
      <c r="L78" s="30">
        <f t="shared" si="18"/>
        <v>0</v>
      </c>
      <c r="M78" s="30">
        <f t="shared" si="19"/>
        <v>384860</v>
      </c>
      <c r="N78" s="35">
        <f t="shared" si="14"/>
        <v>384860</v>
      </c>
    </row>
    <row r="79" spans="1:15" s="10" customFormat="1" x14ac:dyDescent="0.2">
      <c r="A79" s="46"/>
      <c r="B79" s="38"/>
      <c r="C79" s="37" t="s">
        <v>154</v>
      </c>
      <c r="D79" s="38" t="s">
        <v>150</v>
      </c>
      <c r="E79" s="38" t="s">
        <v>197</v>
      </c>
      <c r="F79" s="38" t="s">
        <v>51</v>
      </c>
      <c r="G79" s="31" t="s">
        <v>251</v>
      </c>
      <c r="H79" s="34">
        <v>0</v>
      </c>
      <c r="I79" s="34">
        <v>567216</v>
      </c>
      <c r="J79" s="29">
        <f t="shared" si="16"/>
        <v>0</v>
      </c>
      <c r="K79" s="29">
        <f t="shared" si="17"/>
        <v>607626</v>
      </c>
      <c r="L79" s="30">
        <f t="shared" si="18"/>
        <v>0</v>
      </c>
      <c r="M79" s="30">
        <f t="shared" si="19"/>
        <v>632270</v>
      </c>
      <c r="N79" s="35">
        <f t="shared" si="14"/>
        <v>632270</v>
      </c>
    </row>
    <row r="80" spans="1:15" s="10" customFormat="1" x14ac:dyDescent="0.2">
      <c r="A80" s="46"/>
      <c r="B80" s="38"/>
      <c r="C80" s="37" t="s">
        <v>155</v>
      </c>
      <c r="D80" s="38" t="s">
        <v>151</v>
      </c>
      <c r="E80" s="38" t="s">
        <v>197</v>
      </c>
      <c r="F80" s="38" t="s">
        <v>51</v>
      </c>
      <c r="G80" s="31" t="s">
        <v>251</v>
      </c>
      <c r="H80" s="34">
        <v>0</v>
      </c>
      <c r="I80" s="34">
        <v>943303</v>
      </c>
      <c r="J80" s="29">
        <f t="shared" si="16"/>
        <v>0</v>
      </c>
      <c r="K80" s="29">
        <f t="shared" si="17"/>
        <v>1010506</v>
      </c>
      <c r="L80" s="30">
        <f t="shared" si="18"/>
        <v>0</v>
      </c>
      <c r="M80" s="30">
        <f t="shared" si="19"/>
        <v>1051480</v>
      </c>
      <c r="N80" s="35">
        <f t="shared" si="14"/>
        <v>1051480</v>
      </c>
    </row>
    <row r="81" spans="1:14" s="10" customFormat="1" x14ac:dyDescent="0.2">
      <c r="A81" s="19" t="s">
        <v>164</v>
      </c>
      <c r="B81" s="38">
        <v>442310002</v>
      </c>
      <c r="C81" s="37" t="s">
        <v>168</v>
      </c>
      <c r="D81" s="38" t="s">
        <v>95</v>
      </c>
      <c r="E81" s="38" t="s">
        <v>94</v>
      </c>
      <c r="F81" s="38" t="s">
        <v>52</v>
      </c>
      <c r="G81" s="31" t="s">
        <v>251</v>
      </c>
      <c r="H81" s="34">
        <v>3427970</v>
      </c>
      <c r="I81" s="34">
        <v>727516</v>
      </c>
      <c r="J81" s="29">
        <f t="shared" si="16"/>
        <v>3585479</v>
      </c>
      <c r="K81" s="29">
        <f t="shared" si="17"/>
        <v>779346</v>
      </c>
      <c r="L81" s="30">
        <f t="shared" si="18"/>
        <v>3774490</v>
      </c>
      <c r="M81" s="30">
        <f t="shared" si="19"/>
        <v>810950</v>
      </c>
      <c r="N81" s="35">
        <f t="shared" si="14"/>
        <v>4585440</v>
      </c>
    </row>
    <row r="82" spans="1:14" s="10" customFormat="1" x14ac:dyDescent="0.2">
      <c r="A82" s="19" t="s">
        <v>179</v>
      </c>
      <c r="B82" s="38">
        <v>442310002</v>
      </c>
      <c r="C82" s="37" t="s">
        <v>166</v>
      </c>
      <c r="D82" s="38" t="s">
        <v>214</v>
      </c>
      <c r="E82" s="38" t="s">
        <v>90</v>
      </c>
      <c r="F82" s="38" t="s">
        <v>52</v>
      </c>
      <c r="G82" s="31" t="s">
        <v>251</v>
      </c>
      <c r="H82" s="34">
        <v>3508000</v>
      </c>
      <c r="I82" s="34">
        <v>487066</v>
      </c>
      <c r="J82" s="29">
        <f t="shared" si="16"/>
        <v>3669186</v>
      </c>
      <c r="K82" s="29">
        <f t="shared" si="17"/>
        <v>521766</v>
      </c>
      <c r="L82" s="30">
        <f t="shared" si="18"/>
        <v>3862610</v>
      </c>
      <c r="M82" s="30">
        <f t="shared" si="19"/>
        <v>542920</v>
      </c>
      <c r="N82" s="35">
        <f t="shared" si="14"/>
        <v>4405530</v>
      </c>
    </row>
    <row r="83" spans="1:14" x14ac:dyDescent="0.2">
      <c r="A83" s="19" t="s">
        <v>180</v>
      </c>
      <c r="B83" s="38">
        <v>442310002</v>
      </c>
      <c r="C83" s="37" t="s">
        <v>170</v>
      </c>
      <c r="D83" s="38" t="s">
        <v>89</v>
      </c>
      <c r="E83" s="38" t="s">
        <v>88</v>
      </c>
      <c r="F83" s="38" t="s">
        <v>52</v>
      </c>
      <c r="G83" s="31" t="s">
        <v>251</v>
      </c>
      <c r="H83" s="34">
        <v>3034486</v>
      </c>
      <c r="I83" s="34">
        <v>480900</v>
      </c>
      <c r="J83" s="29">
        <f t="shared" si="16"/>
        <v>3173915</v>
      </c>
      <c r="K83" s="29">
        <f t="shared" si="17"/>
        <v>515160</v>
      </c>
      <c r="L83" s="30">
        <f t="shared" si="18"/>
        <v>3341230</v>
      </c>
      <c r="M83" s="30">
        <f t="shared" si="19"/>
        <v>536050</v>
      </c>
      <c r="N83" s="35">
        <f t="shared" si="14"/>
        <v>3877280</v>
      </c>
    </row>
    <row r="84" spans="1:14" s="10" customFormat="1" x14ac:dyDescent="0.2">
      <c r="A84" s="19" t="s">
        <v>181</v>
      </c>
      <c r="B84" s="38">
        <v>442310002</v>
      </c>
      <c r="C84" s="37" t="s">
        <v>167</v>
      </c>
      <c r="D84" s="38" t="s">
        <v>87</v>
      </c>
      <c r="E84" s="38" t="s">
        <v>86</v>
      </c>
      <c r="F84" s="38" t="s">
        <v>52</v>
      </c>
      <c r="G84" s="31" t="s">
        <v>251</v>
      </c>
      <c r="H84" s="34">
        <v>3101178</v>
      </c>
      <c r="I84" s="34">
        <v>585711</v>
      </c>
      <c r="J84" s="29">
        <f t="shared" si="16"/>
        <v>3243672</v>
      </c>
      <c r="K84" s="29">
        <f t="shared" si="17"/>
        <v>627438</v>
      </c>
      <c r="L84" s="30">
        <f t="shared" si="18"/>
        <v>3414660</v>
      </c>
      <c r="M84" s="30">
        <f t="shared" si="19"/>
        <v>652880</v>
      </c>
      <c r="N84" s="35">
        <f t="shared" si="14"/>
        <v>4067540</v>
      </c>
    </row>
    <row r="85" spans="1:14" s="10" customFormat="1" x14ac:dyDescent="0.2">
      <c r="A85" s="19"/>
      <c r="B85" s="38"/>
      <c r="C85" s="37" t="s">
        <v>208</v>
      </c>
      <c r="D85" s="38" t="s">
        <v>209</v>
      </c>
      <c r="E85" s="38" t="s">
        <v>210</v>
      </c>
      <c r="F85" s="38" t="s">
        <v>52</v>
      </c>
      <c r="G85" s="31" t="s">
        <v>251</v>
      </c>
      <c r="H85" s="34">
        <v>0</v>
      </c>
      <c r="I85" s="34">
        <v>819997</v>
      </c>
      <c r="J85" s="29">
        <f t="shared" si="16"/>
        <v>0</v>
      </c>
      <c r="K85" s="29">
        <f t="shared" si="17"/>
        <v>878416</v>
      </c>
      <c r="L85" s="30">
        <f t="shared" si="18"/>
        <v>0</v>
      </c>
      <c r="M85" s="30">
        <f t="shared" si="19"/>
        <v>914040</v>
      </c>
      <c r="N85" s="35">
        <f t="shared" si="14"/>
        <v>914040</v>
      </c>
    </row>
    <row r="86" spans="1:14" s="10" customFormat="1" x14ac:dyDescent="0.2">
      <c r="A86" s="19"/>
      <c r="B86" s="38"/>
      <c r="C86" s="37" t="s">
        <v>211</v>
      </c>
      <c r="D86" s="38" t="s">
        <v>212</v>
      </c>
      <c r="E86" s="38" t="s">
        <v>210</v>
      </c>
      <c r="F86" s="38" t="s">
        <v>52</v>
      </c>
      <c r="G86" s="43"/>
      <c r="H86" s="34">
        <v>0</v>
      </c>
      <c r="I86" s="34">
        <v>407867</v>
      </c>
      <c r="J86" s="29">
        <f t="shared" si="16"/>
        <v>0</v>
      </c>
      <c r="K86" s="29">
        <f t="shared" si="17"/>
        <v>436924</v>
      </c>
      <c r="L86" s="30">
        <f t="shared" si="18"/>
        <v>0</v>
      </c>
      <c r="M86" s="30">
        <f t="shared" si="19"/>
        <v>454640</v>
      </c>
      <c r="N86" s="35">
        <f t="shared" si="14"/>
        <v>454640</v>
      </c>
    </row>
    <row r="87" spans="1:14" x14ac:dyDescent="0.2">
      <c r="A87" s="19" t="s">
        <v>176</v>
      </c>
      <c r="B87" s="38">
        <v>444310002</v>
      </c>
      <c r="C87" s="37" t="s">
        <v>74</v>
      </c>
      <c r="D87" s="38" t="s">
        <v>75</v>
      </c>
      <c r="E87" s="38" t="s">
        <v>73</v>
      </c>
      <c r="F87" s="38" t="s">
        <v>52</v>
      </c>
      <c r="G87" s="31" t="s">
        <v>251</v>
      </c>
      <c r="H87" s="34">
        <v>11704448</v>
      </c>
      <c r="I87" s="34">
        <v>3958175</v>
      </c>
      <c r="J87" s="29">
        <f t="shared" si="16"/>
        <v>12242246</v>
      </c>
      <c r="K87" s="29">
        <f t="shared" si="17"/>
        <v>4240165</v>
      </c>
      <c r="L87" s="30">
        <f t="shared" si="18"/>
        <v>12887600</v>
      </c>
      <c r="M87" s="30">
        <f t="shared" si="19"/>
        <v>4412110</v>
      </c>
      <c r="N87" s="35">
        <f t="shared" si="14"/>
        <v>17299710</v>
      </c>
    </row>
    <row r="88" spans="1:14" x14ac:dyDescent="0.2">
      <c r="A88" s="19" t="s">
        <v>186</v>
      </c>
      <c r="B88" s="38">
        <v>442310002</v>
      </c>
      <c r="C88" s="37" t="s">
        <v>171</v>
      </c>
      <c r="D88" s="38" t="s">
        <v>66</v>
      </c>
      <c r="E88" s="38" t="s">
        <v>65</v>
      </c>
      <c r="F88" s="38" t="s">
        <v>52</v>
      </c>
      <c r="G88" s="31" t="s">
        <v>251</v>
      </c>
      <c r="H88" s="34">
        <v>1533916</v>
      </c>
      <c r="I88" s="34">
        <v>431578</v>
      </c>
      <c r="J88" s="29">
        <f t="shared" si="16"/>
        <v>1604397</v>
      </c>
      <c r="K88" s="29">
        <f t="shared" si="17"/>
        <v>462325</v>
      </c>
      <c r="L88" s="30">
        <f t="shared" si="18"/>
        <v>1688970</v>
      </c>
      <c r="M88" s="30">
        <f t="shared" si="19"/>
        <v>481070</v>
      </c>
      <c r="N88" s="35">
        <f t="shared" si="14"/>
        <v>2170040</v>
      </c>
    </row>
    <row r="89" spans="1:14" x14ac:dyDescent="0.2">
      <c r="A89" s="19" t="s">
        <v>187</v>
      </c>
      <c r="B89" s="38">
        <v>442310002</v>
      </c>
      <c r="C89" s="37" t="s">
        <v>169</v>
      </c>
      <c r="D89" s="38" t="s">
        <v>60</v>
      </c>
      <c r="E89" s="38" t="s">
        <v>59</v>
      </c>
      <c r="F89" s="38" t="s">
        <v>52</v>
      </c>
      <c r="G89" s="31" t="s">
        <v>251</v>
      </c>
      <c r="H89" s="34">
        <v>2300875</v>
      </c>
      <c r="I89" s="34">
        <v>345261</v>
      </c>
      <c r="J89" s="29">
        <f t="shared" si="16"/>
        <v>2406596</v>
      </c>
      <c r="K89" s="29">
        <f t="shared" si="17"/>
        <v>369858</v>
      </c>
      <c r="L89" s="30">
        <f t="shared" si="18"/>
        <v>2533460</v>
      </c>
      <c r="M89" s="30">
        <f t="shared" si="19"/>
        <v>384860</v>
      </c>
      <c r="N89" s="35">
        <f t="shared" si="14"/>
        <v>2918320</v>
      </c>
    </row>
    <row r="90" spans="1:14" s="10" customFormat="1" x14ac:dyDescent="0.2">
      <c r="A90" s="22" t="s">
        <v>188</v>
      </c>
      <c r="B90" s="38">
        <v>442310002</v>
      </c>
      <c r="C90" s="37" t="s">
        <v>55</v>
      </c>
      <c r="D90" s="38" t="s">
        <v>56</v>
      </c>
      <c r="E90" s="38" t="s">
        <v>57</v>
      </c>
      <c r="F90" s="31" t="s">
        <v>52</v>
      </c>
      <c r="G90" s="31" t="s">
        <v>251</v>
      </c>
      <c r="H90" s="34">
        <v>3961506</v>
      </c>
      <c r="I90" s="34">
        <v>739846</v>
      </c>
      <c r="J90" s="29">
        <f t="shared" si="16"/>
        <v>4143530</v>
      </c>
      <c r="K90" s="29">
        <f t="shared" si="17"/>
        <v>792554</v>
      </c>
      <c r="L90" s="30">
        <f t="shared" si="18"/>
        <v>4361960</v>
      </c>
      <c r="M90" s="30">
        <f t="shared" si="19"/>
        <v>824690</v>
      </c>
      <c r="N90" s="35">
        <f t="shared" si="14"/>
        <v>5186650</v>
      </c>
    </row>
    <row r="91" spans="1:14" s="10" customFormat="1" x14ac:dyDescent="0.2">
      <c r="A91" s="19" t="s">
        <v>165</v>
      </c>
      <c r="B91" s="38">
        <v>442310002</v>
      </c>
      <c r="C91" s="37" t="s">
        <v>172</v>
      </c>
      <c r="D91" s="38" t="s">
        <v>54</v>
      </c>
      <c r="E91" s="38" t="s">
        <v>53</v>
      </c>
      <c r="F91" s="38" t="s">
        <v>52</v>
      </c>
      <c r="G91" s="31" t="s">
        <v>251</v>
      </c>
      <c r="H91" s="34">
        <v>3768098</v>
      </c>
      <c r="I91" s="34">
        <v>733680</v>
      </c>
      <c r="J91" s="29">
        <f t="shared" si="16"/>
        <v>3941235</v>
      </c>
      <c r="K91" s="29">
        <f t="shared" si="17"/>
        <v>785949</v>
      </c>
      <c r="L91" s="30">
        <f t="shared" si="18"/>
        <v>4149000</v>
      </c>
      <c r="M91" s="30">
        <f t="shared" si="19"/>
        <v>817820</v>
      </c>
      <c r="N91" s="35">
        <f t="shared" si="14"/>
        <v>4966820</v>
      </c>
    </row>
    <row r="92" spans="1:14" x14ac:dyDescent="0.2">
      <c r="A92" s="19" t="s">
        <v>182</v>
      </c>
      <c r="B92" s="38">
        <v>442310002</v>
      </c>
      <c r="C92" s="37" t="s">
        <v>84</v>
      </c>
      <c r="D92" s="38" t="s">
        <v>85</v>
      </c>
      <c r="E92" s="38" t="s">
        <v>83</v>
      </c>
      <c r="F92" s="38" t="s">
        <v>58</v>
      </c>
      <c r="G92" s="31" t="s">
        <v>251</v>
      </c>
      <c r="H92" s="34">
        <v>3127855</v>
      </c>
      <c r="I92" s="34">
        <v>561049</v>
      </c>
      <c r="J92" s="29">
        <f t="shared" si="16"/>
        <v>3271574</v>
      </c>
      <c r="K92" s="29">
        <f t="shared" si="17"/>
        <v>601019</v>
      </c>
      <c r="L92" s="30">
        <f t="shared" si="18"/>
        <v>3444040</v>
      </c>
      <c r="M92" s="30">
        <f t="shared" si="19"/>
        <v>625390</v>
      </c>
      <c r="N92" s="35">
        <f t="shared" si="14"/>
        <v>4069430</v>
      </c>
    </row>
    <row r="93" spans="1:14" x14ac:dyDescent="0.2">
      <c r="A93" s="19" t="s">
        <v>174</v>
      </c>
      <c r="B93" s="38">
        <v>442310002</v>
      </c>
      <c r="C93" s="37" t="s">
        <v>264</v>
      </c>
      <c r="D93" s="38" t="s">
        <v>79</v>
      </c>
      <c r="E93" s="38" t="s">
        <v>78</v>
      </c>
      <c r="F93" s="38" t="s">
        <v>58</v>
      </c>
      <c r="G93" s="31" t="s">
        <v>251</v>
      </c>
      <c r="H93" s="34">
        <v>2774388</v>
      </c>
      <c r="I93" s="34">
        <v>0</v>
      </c>
      <c r="J93" s="29">
        <f t="shared" si="16"/>
        <v>2901866</v>
      </c>
      <c r="K93" s="29">
        <f t="shared" si="17"/>
        <v>0</v>
      </c>
      <c r="L93" s="30">
        <f t="shared" si="18"/>
        <v>3054840</v>
      </c>
      <c r="M93" s="30">
        <f t="shared" si="19"/>
        <v>0</v>
      </c>
      <c r="N93" s="35">
        <f t="shared" si="14"/>
        <v>3054840</v>
      </c>
    </row>
    <row r="94" spans="1:14" x14ac:dyDescent="0.2">
      <c r="A94" s="19" t="s">
        <v>184</v>
      </c>
      <c r="B94" s="38">
        <v>442310002</v>
      </c>
      <c r="C94" s="37" t="s">
        <v>136</v>
      </c>
      <c r="D94" s="38" t="s">
        <v>77</v>
      </c>
      <c r="E94" s="38" t="s">
        <v>76</v>
      </c>
      <c r="F94" s="38" t="s">
        <v>58</v>
      </c>
      <c r="G94" s="31" t="s">
        <v>251</v>
      </c>
      <c r="H94" s="34">
        <v>3668061</v>
      </c>
      <c r="I94" s="34">
        <v>826161</v>
      </c>
      <c r="J94" s="29">
        <f t="shared" si="16"/>
        <v>3836602</v>
      </c>
      <c r="K94" s="29">
        <f t="shared" si="17"/>
        <v>885019</v>
      </c>
      <c r="L94" s="30">
        <f t="shared" si="18"/>
        <v>4038850</v>
      </c>
      <c r="M94" s="30">
        <f t="shared" si="19"/>
        <v>920910</v>
      </c>
      <c r="N94" s="35">
        <f t="shared" si="14"/>
        <v>4959760</v>
      </c>
    </row>
    <row r="95" spans="1:14" x14ac:dyDescent="0.2">
      <c r="A95" s="19" t="s">
        <v>185</v>
      </c>
      <c r="B95" s="38">
        <v>442110002</v>
      </c>
      <c r="C95" s="37" t="s">
        <v>99</v>
      </c>
      <c r="D95" s="38" t="s">
        <v>189</v>
      </c>
      <c r="E95" s="38" t="s">
        <v>72</v>
      </c>
      <c r="F95" s="38" t="s">
        <v>58</v>
      </c>
      <c r="G95" s="31" t="s">
        <v>251</v>
      </c>
      <c r="H95" s="34">
        <v>2520959</v>
      </c>
      <c r="I95" s="34">
        <v>517893</v>
      </c>
      <c r="J95" s="29">
        <f t="shared" si="16"/>
        <v>2636793</v>
      </c>
      <c r="K95" s="29">
        <f t="shared" si="17"/>
        <v>554789</v>
      </c>
      <c r="L95" s="30">
        <f t="shared" si="18"/>
        <v>2775790</v>
      </c>
      <c r="M95" s="30">
        <f t="shared" si="19"/>
        <v>577290</v>
      </c>
      <c r="N95" s="35">
        <f t="shared" si="14"/>
        <v>3353080</v>
      </c>
    </row>
    <row r="96" spans="1:14" x14ac:dyDescent="0.2">
      <c r="A96" s="19" t="s">
        <v>175</v>
      </c>
      <c r="B96" s="38">
        <v>444310002</v>
      </c>
      <c r="C96" s="37" t="s">
        <v>70</v>
      </c>
      <c r="D96" s="38" t="s">
        <v>71</v>
      </c>
      <c r="E96" s="38" t="s">
        <v>69</v>
      </c>
      <c r="F96" s="38" t="s">
        <v>58</v>
      </c>
      <c r="G96" s="31" t="s">
        <v>251</v>
      </c>
      <c r="H96" s="34">
        <v>16686342</v>
      </c>
      <c r="I96" s="34">
        <v>4932306</v>
      </c>
      <c r="J96" s="29">
        <f t="shared" si="16"/>
        <v>17453049</v>
      </c>
      <c r="K96" s="29">
        <f t="shared" si="17"/>
        <v>5283695</v>
      </c>
      <c r="L96" s="30">
        <f t="shared" si="18"/>
        <v>18373100</v>
      </c>
      <c r="M96" s="30">
        <f t="shared" si="19"/>
        <v>5497960</v>
      </c>
      <c r="N96" s="35">
        <f t="shared" si="14"/>
        <v>23871060</v>
      </c>
    </row>
    <row r="97" spans="1:14" x14ac:dyDescent="0.2">
      <c r="A97" s="19" t="s">
        <v>177</v>
      </c>
      <c r="B97" s="38">
        <v>442310002</v>
      </c>
      <c r="C97" s="37" t="s">
        <v>265</v>
      </c>
      <c r="D97" s="38" t="s">
        <v>68</v>
      </c>
      <c r="E97" s="38" t="s">
        <v>67</v>
      </c>
      <c r="F97" s="38" t="s">
        <v>58</v>
      </c>
      <c r="G97" s="31" t="s">
        <v>251</v>
      </c>
      <c r="H97" s="34">
        <v>2247521</v>
      </c>
      <c r="I97" s="34">
        <v>0</v>
      </c>
      <c r="J97" s="29">
        <f t="shared" si="16"/>
        <v>2350791</v>
      </c>
      <c r="K97" s="29">
        <f t="shared" si="17"/>
        <v>0</v>
      </c>
      <c r="L97" s="30">
        <f t="shared" si="18"/>
        <v>2474710</v>
      </c>
      <c r="M97" s="30">
        <f t="shared" si="19"/>
        <v>0</v>
      </c>
      <c r="N97" s="35">
        <f t="shared" si="14"/>
        <v>2474710</v>
      </c>
    </row>
    <row r="98" spans="1:14" s="10" customFormat="1" x14ac:dyDescent="0.2">
      <c r="A98" s="19" t="s">
        <v>173</v>
      </c>
      <c r="B98" s="38">
        <v>442310002</v>
      </c>
      <c r="C98" s="37" t="s">
        <v>63</v>
      </c>
      <c r="D98" s="38" t="s">
        <v>64</v>
      </c>
      <c r="E98" s="38" t="s">
        <v>62</v>
      </c>
      <c r="F98" s="38" t="s">
        <v>58</v>
      </c>
      <c r="G98" s="31" t="s">
        <v>251</v>
      </c>
      <c r="H98" s="34">
        <v>3494663</v>
      </c>
      <c r="I98" s="34">
        <v>770673</v>
      </c>
      <c r="J98" s="29">
        <f t="shared" si="16"/>
        <v>3655236</v>
      </c>
      <c r="K98" s="29">
        <f t="shared" si="17"/>
        <v>825578</v>
      </c>
      <c r="L98" s="30">
        <f t="shared" si="18"/>
        <v>3847920</v>
      </c>
      <c r="M98" s="30">
        <f t="shared" si="19"/>
        <v>859060</v>
      </c>
      <c r="N98" s="35">
        <f t="shared" si="14"/>
        <v>4706980</v>
      </c>
    </row>
    <row r="99" spans="1:14" x14ac:dyDescent="0.2">
      <c r="B99" s="31"/>
      <c r="C99" s="32" t="s">
        <v>239</v>
      </c>
      <c r="D99" s="31" t="s">
        <v>240</v>
      </c>
      <c r="E99" s="31" t="s">
        <v>241</v>
      </c>
      <c r="F99" s="31" t="s">
        <v>58</v>
      </c>
      <c r="G99" s="31"/>
      <c r="H99" s="34">
        <v>6577294</v>
      </c>
      <c r="I99" s="34">
        <v>0</v>
      </c>
      <c r="J99" s="29">
        <f t="shared" si="16"/>
        <v>6879509</v>
      </c>
      <c r="K99" s="29">
        <f t="shared" si="17"/>
        <v>0</v>
      </c>
      <c r="L99" s="30">
        <f t="shared" si="18"/>
        <v>7242170</v>
      </c>
      <c r="M99" s="30">
        <f t="shared" si="19"/>
        <v>0</v>
      </c>
      <c r="N99" s="35">
        <f t="shared" si="14"/>
        <v>7242170</v>
      </c>
    </row>
    <row r="100" spans="1:14" x14ac:dyDescent="0.2">
      <c r="A100" s="19" t="s">
        <v>183</v>
      </c>
      <c r="B100" s="38">
        <v>442310002</v>
      </c>
      <c r="C100" s="37" t="s">
        <v>98</v>
      </c>
      <c r="D100" s="38" t="s">
        <v>81</v>
      </c>
      <c r="E100" s="38" t="s">
        <v>80</v>
      </c>
      <c r="F100" s="31" t="s">
        <v>162</v>
      </c>
      <c r="G100" s="31" t="s">
        <v>251</v>
      </c>
      <c r="H100" s="34">
        <v>3034486</v>
      </c>
      <c r="I100" s="34">
        <v>616538</v>
      </c>
      <c r="J100" s="29">
        <f t="shared" si="16"/>
        <v>3173915</v>
      </c>
      <c r="K100" s="29">
        <f t="shared" si="17"/>
        <v>660462</v>
      </c>
      <c r="L100" s="30">
        <f t="shared" si="18"/>
        <v>3341230</v>
      </c>
      <c r="M100" s="30">
        <f t="shared" si="19"/>
        <v>687240</v>
      </c>
      <c r="N100" s="35">
        <f t="shared" si="14"/>
        <v>4028470</v>
      </c>
    </row>
    <row r="101" spans="1:14" x14ac:dyDescent="0.2">
      <c r="A101" s="47">
        <v>44</v>
      </c>
      <c r="B101" s="31"/>
      <c r="C101" s="32" t="s">
        <v>159</v>
      </c>
      <c r="D101" s="31" t="s">
        <v>157</v>
      </c>
      <c r="E101" s="31" t="s">
        <v>61</v>
      </c>
      <c r="F101" s="31" t="s">
        <v>162</v>
      </c>
      <c r="G101" s="31" t="s">
        <v>251</v>
      </c>
      <c r="H101" s="34">
        <v>6002282</v>
      </c>
      <c r="I101" s="34">
        <v>0</v>
      </c>
      <c r="J101" s="29">
        <f t="shared" si="16"/>
        <v>6278076</v>
      </c>
      <c r="K101" s="29">
        <f t="shared" si="17"/>
        <v>0</v>
      </c>
      <c r="L101" s="30">
        <f t="shared" si="18"/>
        <v>6609030</v>
      </c>
      <c r="M101" s="30">
        <f t="shared" si="19"/>
        <v>0</v>
      </c>
      <c r="N101" s="35">
        <f t="shared" si="14"/>
        <v>6609030</v>
      </c>
    </row>
    <row r="102" spans="1:14" x14ac:dyDescent="0.2">
      <c r="A102" s="47"/>
      <c r="B102" s="31"/>
      <c r="C102" s="32" t="s">
        <v>160</v>
      </c>
      <c r="D102" s="31" t="s">
        <v>156</v>
      </c>
      <c r="E102" s="31" t="s">
        <v>61</v>
      </c>
      <c r="F102" s="31" t="s">
        <v>162</v>
      </c>
      <c r="G102" s="31" t="s">
        <v>251</v>
      </c>
      <c r="H102" s="34">
        <v>0</v>
      </c>
      <c r="I102" s="34">
        <v>376088</v>
      </c>
      <c r="J102" s="29">
        <f t="shared" si="16"/>
        <v>0</v>
      </c>
      <c r="K102" s="29">
        <f t="shared" si="17"/>
        <v>402881</v>
      </c>
      <c r="L102" s="30">
        <f t="shared" si="18"/>
        <v>0</v>
      </c>
      <c r="M102" s="30">
        <f t="shared" si="19"/>
        <v>419220</v>
      </c>
      <c r="N102" s="35">
        <f t="shared" si="14"/>
        <v>419220</v>
      </c>
    </row>
    <row r="103" spans="1:14" x14ac:dyDescent="0.2">
      <c r="A103" s="47"/>
      <c r="B103" s="31"/>
      <c r="C103" s="32" t="s">
        <v>161</v>
      </c>
      <c r="D103" s="31" t="s">
        <v>158</v>
      </c>
      <c r="E103" s="31" t="s">
        <v>61</v>
      </c>
      <c r="F103" s="31" t="s">
        <v>162</v>
      </c>
      <c r="G103" s="31" t="s">
        <v>251</v>
      </c>
      <c r="H103" s="34">
        <v>0</v>
      </c>
      <c r="I103" s="34">
        <v>721350</v>
      </c>
      <c r="J103" s="29">
        <f t="shared" si="16"/>
        <v>0</v>
      </c>
      <c r="K103" s="29">
        <f t="shared" si="17"/>
        <v>772741</v>
      </c>
      <c r="L103" s="30">
        <f t="shared" si="18"/>
        <v>0</v>
      </c>
      <c r="M103" s="30">
        <f t="shared" si="19"/>
        <v>804080</v>
      </c>
      <c r="N103" s="35">
        <f t="shared" si="14"/>
        <v>804080</v>
      </c>
    </row>
    <row r="104" spans="1:14" s="16" customFormat="1" x14ac:dyDescent="0.2">
      <c r="A104" s="13"/>
      <c r="B104" s="13"/>
      <c r="C104" s="14" t="s">
        <v>102</v>
      </c>
      <c r="D104" s="13"/>
      <c r="E104" s="13"/>
      <c r="F104" s="13"/>
      <c r="G104" s="13"/>
      <c r="H104" s="15">
        <v>97878663</v>
      </c>
      <c r="I104" s="15">
        <v>21742559</v>
      </c>
      <c r="J104" s="15">
        <f>SUM(J76:J103)</f>
        <v>102376011</v>
      </c>
      <c r="K104" s="15">
        <f>SUM(K76:K103)</f>
        <v>23291550</v>
      </c>
      <c r="L104" s="15">
        <f>SUM(L76:L103)</f>
        <v>107772810</v>
      </c>
      <c r="M104" s="15">
        <f>SUM(M76:M103)</f>
        <v>24236060</v>
      </c>
      <c r="N104" s="15">
        <f>SUM(N76:N103)</f>
        <v>132008870</v>
      </c>
    </row>
    <row r="105" spans="1:14" x14ac:dyDescent="0.2">
      <c r="C105" s="7" t="s">
        <v>32</v>
      </c>
    </row>
    <row r="106" spans="1:14" x14ac:dyDescent="0.2">
      <c r="A106" s="23"/>
      <c r="B106" s="23"/>
      <c r="C106" s="48" t="s">
        <v>33</v>
      </c>
      <c r="D106" s="49"/>
      <c r="E106" s="23"/>
      <c r="F106" s="23"/>
      <c r="G106" s="23"/>
      <c r="H106" s="24">
        <v>197078947</v>
      </c>
      <c r="I106" s="24">
        <v>28301041</v>
      </c>
      <c r="J106" s="24">
        <f>SUM(J72+J75+J104)</f>
        <v>207509936</v>
      </c>
      <c r="K106" s="24">
        <f>SUM(K72+K75+K104)</f>
        <v>30421818</v>
      </c>
      <c r="L106" s="24">
        <f>SUM(L72+L75+L104)</f>
        <v>218448920</v>
      </c>
      <c r="M106" s="24">
        <f>SUM(M72+M75+M104)</f>
        <v>31855440</v>
      </c>
      <c r="N106" s="24">
        <f>SUM(N72+N75+N104)</f>
        <v>250304360</v>
      </c>
    </row>
    <row r="107" spans="1:14" x14ac:dyDescent="0.2">
      <c r="A107" s="23"/>
      <c r="B107" s="23"/>
      <c r="C107" s="48"/>
      <c r="D107" s="49"/>
      <c r="E107" s="23"/>
      <c r="F107" s="23"/>
      <c r="G107" s="23"/>
      <c r="H107" s="25"/>
      <c r="I107" s="25"/>
      <c r="J107" s="25"/>
      <c r="K107" s="25"/>
      <c r="L107" s="25"/>
      <c r="M107" s="25"/>
      <c r="N107" s="25"/>
    </row>
    <row r="109" spans="1:14" x14ac:dyDescent="0.2">
      <c r="B109" s="20"/>
      <c r="C109" s="11" t="s">
        <v>220</v>
      </c>
      <c r="D109" s="20"/>
      <c r="E109" s="21"/>
      <c r="F109" s="21"/>
      <c r="G109" s="21"/>
      <c r="H109" s="6"/>
      <c r="I109" s="6"/>
      <c r="J109" s="6"/>
      <c r="K109" s="6"/>
      <c r="L109" s="6"/>
      <c r="M109" s="6"/>
      <c r="N109" s="9"/>
    </row>
    <row r="110" spans="1:14" s="26" customFormat="1" x14ac:dyDescent="0.2">
      <c r="C110" s="11" t="s">
        <v>225</v>
      </c>
      <c r="H110" s="27"/>
      <c r="I110" s="27"/>
      <c r="J110" s="27"/>
      <c r="K110" s="27"/>
      <c r="L110" s="27"/>
      <c r="M110" s="27"/>
      <c r="N110" s="27"/>
    </row>
    <row r="111" spans="1:14" s="26" customFormat="1" x14ac:dyDescent="0.2">
      <c r="C111" s="11" t="s">
        <v>226</v>
      </c>
      <c r="H111" s="27"/>
      <c r="I111" s="27"/>
      <c r="J111" s="27"/>
      <c r="K111" s="27"/>
      <c r="L111" s="27"/>
      <c r="M111" s="27"/>
      <c r="N111" s="27"/>
    </row>
    <row r="112" spans="1:14" x14ac:dyDescent="0.2">
      <c r="C112" s="11" t="s">
        <v>233</v>
      </c>
    </row>
    <row r="113" spans="3:3" x14ac:dyDescent="0.2">
      <c r="C113" s="11" t="s">
        <v>227</v>
      </c>
    </row>
    <row r="114" spans="3:3" x14ac:dyDescent="0.2">
      <c r="C114" s="7" t="s">
        <v>252</v>
      </c>
    </row>
  </sheetData>
  <autoFilter ref="C1:N72" xr:uid="{00000000-0009-0000-0000-000000000000}"/>
  <sortState xmlns:xlrd2="http://schemas.microsoft.com/office/spreadsheetml/2017/richdata2" ref="A82:BC110">
    <sortCondition ref="F82:F110"/>
    <sortCondition ref="D82:D110"/>
  </sortState>
  <mergeCells count="5">
    <mergeCell ref="D65:F65"/>
    <mergeCell ref="A77:A80"/>
    <mergeCell ref="A101:A103"/>
    <mergeCell ref="C106:C107"/>
    <mergeCell ref="D106:D107"/>
  </mergeCells>
  <phoneticPr fontId="2" type="noConversion"/>
  <pageMargins left="0.39370078740157483" right="0.39370078740157483" top="1.7716535433070868" bottom="0.98425196850393704" header="0.51181102362204722" footer="0.70866141732283472"/>
  <pageSetup paperSize="9" scale="73" fitToHeight="5" orientation="landscape" r:id="rId1"/>
  <headerFooter alignWithMargins="0">
    <oddFooter>&amp;L&amp;F &amp;A&amp;C&amp;P</oddFooter>
  </headerFooter>
  <rowBreaks count="2" manualBreakCount="2">
    <brk id="39" min="2" max="13" man="1"/>
    <brk id="104" min="2" max="13" man="1"/>
  </rowBreaks>
  <ignoredErrors>
    <ignoredError sqref="L75:M7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specificatie!Afdrukbereik</vt:lpstr>
      <vt:lpstr>specificatie!Afdruktitels</vt:lpstr>
    </vt:vector>
  </TitlesOfParts>
  <Company>Raetsheren van Orden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Raetsheren van Orden B.V.</dc:creator>
  <cp:lastModifiedBy>Petra Cornelisse</cp:lastModifiedBy>
  <cp:lastPrinted>2025-05-26T13:36:38Z</cp:lastPrinted>
  <dcterms:created xsi:type="dcterms:W3CDTF">2004-01-21T08:08:30Z</dcterms:created>
  <dcterms:modified xsi:type="dcterms:W3CDTF">2025-06-02T06:57:39Z</dcterms:modified>
</cp:coreProperties>
</file>