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ordbrabant.sharepoint.com/sites/MSB/Gedeelde documenten/DMD/Verkeersmodellen/BBMA/BBMA v2027/Aanbesteding BBMA/Stukken Inkoop (mappen 00-06)/01 Beschrijvend document en bijlagen/"/>
    </mc:Choice>
  </mc:AlternateContent>
  <xr:revisionPtr revIDLastSave="35" documentId="8_{F08869C3-3314-47AE-B2F0-78BC753BF27A}" xr6:coauthVersionLast="47" xr6:coauthVersionMax="47" xr10:uidLastSave="{C9CB9DA3-2B3B-4CA3-87CC-87FDF995BE3C}"/>
  <bookViews>
    <workbookView xWindow="-5715" yWindow="-21720" windowWidth="38640" windowHeight="21120" xr2:uid="{00000000-000D-0000-FFFF-FFFF00000000}"/>
  </bookViews>
  <sheets>
    <sheet name="Implementatiefase" sheetId="1" r:id="rId1"/>
    <sheet name="Gebruikersfase" sheetId="2" r:id="rId2"/>
  </sheets>
  <definedNames>
    <definedName name="_xlnm.Print_Area" localSheetId="0">Implementatiefase!$B$1:$M$33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1" i="1" l="1"/>
  <c r="L25" i="1"/>
  <c r="L17" i="1"/>
  <c r="J6" i="1"/>
  <c r="K14" i="1"/>
  <c r="L4" i="1"/>
  <c r="L10" i="1"/>
  <c r="J14" i="2"/>
  <c r="K14" i="2"/>
  <c r="L37" i="1"/>
  <c r="L35" i="1"/>
  <c r="H19" i="1"/>
  <c r="L29" i="1"/>
  <c r="L27" i="1"/>
  <c r="L31" i="1"/>
  <c r="J14" i="1"/>
  <c r="L8" i="2" l="1"/>
  <c r="L4" i="2"/>
  <c r="L6" i="2"/>
  <c r="L10" i="2"/>
  <c r="L12" i="2"/>
  <c r="L33" i="1"/>
  <c r="L38" i="1" s="1"/>
  <c r="L21" i="1"/>
  <c r="L19" i="1"/>
  <c r="L12" i="1"/>
  <c r="L8" i="1"/>
  <c r="L6" i="1"/>
  <c r="L22" i="1" l="1"/>
  <c r="L14" i="1"/>
  <c r="L16" i="1" s="1"/>
  <c r="L40" i="1"/>
  <c r="L17" i="2"/>
  <c r="L14" i="2"/>
  <c r="L18" i="2" s="1"/>
  <c r="L24" i="1" l="1"/>
</calcChain>
</file>

<file path=xl/sharedStrings.xml><?xml version="1.0" encoding="utf-8"?>
<sst xmlns="http://schemas.openxmlformats.org/spreadsheetml/2006/main" count="74" uniqueCount="49">
  <si>
    <t>Diensten</t>
  </si>
  <si>
    <t>Eenheid</t>
  </si>
  <si>
    <t>Prijzen</t>
  </si>
  <si>
    <t>Drempelbedrag</t>
  </si>
  <si>
    <t>plafondbedrag</t>
  </si>
  <si>
    <t>subtotaal</t>
  </si>
  <si>
    <t>Kleinschalige actualisatie</t>
  </si>
  <si>
    <t>Innovatietrajectkosten</t>
  </si>
  <si>
    <t>SubTotaal</t>
  </si>
  <si>
    <t>Fictieve inschrijfsom initiële looptijd</t>
  </si>
  <si>
    <t>Prijspunten (automatische berekening na invulling)</t>
  </si>
  <si>
    <t>indicatief aantal gedurende de looptijd van 8 jaar</t>
  </si>
  <si>
    <t>Tarieven</t>
  </si>
  <si>
    <t>Beheerkosten (uren)</t>
  </si>
  <si>
    <t>Technische ondersteuning (uren)</t>
  </si>
  <si>
    <t>Optionele Werkzaamheden</t>
  </si>
  <si>
    <t>Aantal gedurende de gehele doorlooptijd van 8 jaar</t>
  </si>
  <si>
    <t>Stuks prijs</t>
  </si>
  <si>
    <t xml:space="preserve">Selected Link </t>
  </si>
  <si>
    <t>Cordon Analyse</t>
  </si>
  <si>
    <t>Kruispuntstroomdiagram</t>
  </si>
  <si>
    <t>Hertoedeling specifiek scenario</t>
  </si>
  <si>
    <t>Volledige modelrun van specifiek scenario</t>
  </si>
  <si>
    <t>Herkalibratie toevoeging op modelruns</t>
  </si>
  <si>
    <t>Instructie:</t>
  </si>
  <si>
    <t>Firmanaam</t>
  </si>
  <si>
    <t xml:space="preserve">Het is niet toegestaan om de bandbreedte van de fictieve inschrijfsom te overschrijden op straffe van uitsluiting. </t>
  </si>
  <si>
    <t>Tekenbevoegde</t>
  </si>
  <si>
    <t>Het is alleen toegestaan om de gele velden in te vullen.</t>
  </si>
  <si>
    <t>Datum</t>
  </si>
  <si>
    <t xml:space="preserve">De layout van dit document mag niet worden aangepast, op straffe van uitsluiting van verder deelname aan de aanbesteding. </t>
  </si>
  <si>
    <t>Handtekening</t>
  </si>
  <si>
    <t>Het prijzenblad dient rechtsgeldig te worden ondertekend.</t>
  </si>
  <si>
    <t>Bijlage 5 Prijzenblad deel 2 (gebruiksfase)</t>
  </si>
  <si>
    <t>Scenario's</t>
  </si>
  <si>
    <t>Indicatieve prijs</t>
  </si>
  <si>
    <t>Scenario 1 Nieuwe woonwijk van circa 300 woningen</t>
  </si>
  <si>
    <r>
      <t>Scenario 2 Circulatieplan voor stad ter</t>
    </r>
    <r>
      <rPr>
        <sz val="11"/>
        <color rgb="FF000000"/>
        <rFont val="Calibri"/>
        <scheme val="minor"/>
      </rPr>
      <t xml:space="preserve"> grootte van B5</t>
    </r>
  </si>
  <si>
    <t>Scenario 3 HOV studie voor hoog-stedelijk gebied</t>
  </si>
  <si>
    <t>Scenario 4 Ontsluiting van evenemententerrein/landgoed</t>
  </si>
  <si>
    <t>Scenario 5 Potentiestudie naar snelfietsroute</t>
  </si>
  <si>
    <t>Totaal</t>
  </si>
  <si>
    <t>Fictieve inschrijfsom gebruiksfase</t>
  </si>
  <si>
    <t xml:space="preserve">Het is niet toegestaan om de bandbreedte van de fictieve inschrijfsom te overschrijden op straffe van uitsluiting. 							</t>
  </si>
  <si>
    <t>Bijlage 5 Prijzenblad deel 1</t>
  </si>
  <si>
    <t>Licentie &amp; Hosting kosten</t>
  </si>
  <si>
    <t xml:space="preserve">Actualisatiekosten eerste grootschalige actualisatie </t>
  </si>
  <si>
    <t>Fictieve inschrijfsom gehele looptijd</t>
  </si>
  <si>
    <t>Actualisatiekosten tweede grootschalige actualisatie
(minimaal 70% van de kosten van de eerste grootschalige actualisatie)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</si>
</sst>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scheme val="minor"/>
    </font>
    <font>
      <sz val="11"/>
      <color rgb="FF000000"/>
      <name val="Calibri"/>
      <scheme val="minor"/>
    </font>
    <font>
      <b/>
      <sz val="10"/>
      <color theme="1"/>
      <name val="Calibri"/>
      <scheme val="minor"/>
    </font>
    <font>
      <b/>
      <sz val="10"/>
      <color rgb="FFFF000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F4D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 style="thin">
        <color auto="1"/>
      </bottom>
      <diagonal/>
    </border>
    <border>
      <left style="medium">
        <color rgb="FF000000"/>
      </left>
      <right/>
      <top style="thin">
        <color indexed="64"/>
      </top>
      <bottom style="thin">
        <color auto="1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3" fillId="6" borderId="0" applyNumberFormat="0" applyBorder="0" applyAlignment="0" applyProtection="0"/>
  </cellStyleXfs>
  <cellXfs count="17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44" fontId="4" fillId="0" borderId="0" xfId="1" applyFont="1" applyFill="1" applyProtection="1"/>
    <xf numFmtId="0" fontId="4" fillId="0" borderId="0" xfId="0" applyFont="1" applyProtection="1">
      <protection locked="0"/>
    </xf>
    <xf numFmtId="0" fontId="6" fillId="3" borderId="12" xfId="0" applyFont="1" applyFill="1" applyBorder="1" applyAlignment="1">
      <alignment horizontal="center" vertical="center"/>
    </xf>
    <xf numFmtId="44" fontId="6" fillId="3" borderId="1" xfId="1" applyFont="1" applyFill="1" applyBorder="1" applyAlignment="1" applyProtection="1"/>
    <xf numFmtId="44" fontId="6" fillId="3" borderId="12" xfId="1" applyFont="1" applyFill="1" applyBorder="1" applyAlignment="1" applyProtection="1"/>
    <xf numFmtId="44" fontId="6" fillId="3" borderId="3" xfId="0" applyNumberFormat="1" applyFont="1" applyFill="1" applyBorder="1"/>
    <xf numFmtId="44" fontId="6" fillId="3" borderId="0" xfId="1" applyFont="1" applyFill="1" applyBorder="1" applyAlignment="1" applyProtection="1"/>
    <xf numFmtId="0" fontId="6" fillId="3" borderId="15" xfId="0" applyFont="1" applyFill="1" applyBorder="1" applyAlignment="1">
      <alignment horizontal="center" vertical="center"/>
    </xf>
    <xf numFmtId="44" fontId="6" fillId="3" borderId="15" xfId="1" applyFont="1" applyFill="1" applyBorder="1" applyAlignment="1" applyProtection="1"/>
    <xf numFmtId="0" fontId="7" fillId="3" borderId="13" xfId="0" applyFont="1" applyFill="1" applyBorder="1" applyAlignment="1">
      <alignment horizontal="center"/>
    </xf>
    <xf numFmtId="0" fontId="6" fillId="3" borderId="13" xfId="0" applyFont="1" applyFill="1" applyBorder="1"/>
    <xf numFmtId="44" fontId="6" fillId="3" borderId="3" xfId="1" applyFont="1" applyFill="1" applyBorder="1" applyProtection="1"/>
    <xf numFmtId="0" fontId="6" fillId="0" borderId="7" xfId="0" applyFont="1" applyBorder="1"/>
    <xf numFmtId="0" fontId="6" fillId="0" borderId="3" xfId="0" applyFont="1" applyBorder="1"/>
    <xf numFmtId="44" fontId="6" fillId="3" borderId="14" xfId="0" applyNumberFormat="1" applyFont="1" applyFill="1" applyBorder="1"/>
    <xf numFmtId="0" fontId="6" fillId="0" borderId="8" xfId="0" applyFont="1" applyBorder="1"/>
    <xf numFmtId="0" fontId="6" fillId="0" borderId="9" xfId="0" applyFont="1" applyBorder="1"/>
    <xf numFmtId="0" fontId="6" fillId="0" borderId="9" xfId="0" applyFont="1" applyBorder="1" applyAlignment="1">
      <alignment horizontal="center" vertical="center"/>
    </xf>
    <xf numFmtId="44" fontId="8" fillId="3" borderId="11" xfId="1" applyFont="1" applyFill="1" applyBorder="1" applyAlignment="1" applyProtection="1"/>
    <xf numFmtId="44" fontId="8" fillId="3" borderId="13" xfId="1" applyFont="1" applyFill="1" applyBorder="1" applyAlignment="1" applyProtection="1"/>
    <xf numFmtId="0" fontId="6" fillId="0" borderId="0" xfId="0" applyFont="1"/>
    <xf numFmtId="2" fontId="6" fillId="0" borderId="0" xfId="0" applyNumberFormat="1" applyFont="1"/>
    <xf numFmtId="44" fontId="7" fillId="0" borderId="3" xfId="0" applyNumberFormat="1" applyFont="1" applyBorder="1"/>
    <xf numFmtId="0" fontId="6" fillId="3" borderId="7" xfId="0" applyFont="1" applyFill="1" applyBorder="1" applyAlignment="1">
      <alignment horizontal="left" wrapText="1"/>
    </xf>
    <xf numFmtId="2" fontId="6" fillId="3" borderId="22" xfId="0" applyNumberFormat="1" applyFont="1" applyFill="1" applyBorder="1"/>
    <xf numFmtId="0" fontId="6" fillId="3" borderId="28" xfId="0" applyFont="1" applyFill="1" applyBorder="1" applyAlignment="1">
      <alignment horizontal="center" vertical="center"/>
    </xf>
    <xf numFmtId="44" fontId="6" fillId="3" borderId="29" xfId="1" applyFont="1" applyFill="1" applyBorder="1" applyAlignment="1" applyProtection="1"/>
    <xf numFmtId="44" fontId="6" fillId="3" borderId="28" xfId="1" applyFont="1" applyFill="1" applyBorder="1" applyAlignment="1" applyProtection="1"/>
    <xf numFmtId="44" fontId="6" fillId="3" borderId="6" xfId="0" applyNumberFormat="1" applyFont="1" applyFill="1" applyBorder="1"/>
    <xf numFmtId="0" fontId="6" fillId="0" borderId="0" xfId="0" applyFont="1" applyAlignment="1">
      <alignment horizontal="center" vertical="center"/>
    </xf>
    <xf numFmtId="0" fontId="6" fillId="2" borderId="17" xfId="0" applyFont="1" applyFill="1" applyBorder="1" applyAlignment="1">
      <alignment horizontal="center" wrapText="1"/>
    </xf>
    <xf numFmtId="0" fontId="5" fillId="0" borderId="0" xfId="0" applyFont="1"/>
    <xf numFmtId="44" fontId="4" fillId="0" borderId="0" xfId="0" applyNumberFormat="1" applyFont="1"/>
    <xf numFmtId="44" fontId="4" fillId="0" borderId="0" xfId="1" applyFont="1" applyBorder="1" applyProtection="1"/>
    <xf numFmtId="0" fontId="6" fillId="2" borderId="17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44" fontId="7" fillId="3" borderId="39" xfId="0" applyNumberFormat="1" applyFont="1" applyFill="1" applyBorder="1"/>
    <xf numFmtId="0" fontId="6" fillId="0" borderId="40" xfId="0" applyFont="1" applyBorder="1"/>
    <xf numFmtId="0" fontId="6" fillId="0" borderId="39" xfId="0" applyFont="1" applyBorder="1"/>
    <xf numFmtId="44" fontId="6" fillId="3" borderId="43" xfId="0" applyNumberFormat="1" applyFont="1" applyFill="1" applyBorder="1"/>
    <xf numFmtId="0" fontId="6" fillId="0" borderId="45" xfId="0" applyFont="1" applyBorder="1"/>
    <xf numFmtId="0" fontId="6" fillId="0" borderId="46" xfId="0" applyFont="1" applyBorder="1"/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/>
    <xf numFmtId="44" fontId="2" fillId="4" borderId="12" xfId="1" applyFont="1" applyFill="1" applyBorder="1" applyAlignment="1" applyProtection="1">
      <alignment horizontal="center"/>
      <protection locked="0"/>
    </xf>
    <xf numFmtId="44" fontId="2" fillId="4" borderId="15" xfId="1" applyFont="1" applyFill="1" applyBorder="1" applyAlignment="1" applyProtection="1">
      <alignment horizontal="center"/>
      <protection locked="0"/>
    </xf>
    <xf numFmtId="44" fontId="2" fillId="4" borderId="28" xfId="1" applyFont="1" applyFill="1" applyBorder="1" applyAlignment="1" applyProtection="1">
      <alignment horizontal="center"/>
      <protection locked="0"/>
    </xf>
    <xf numFmtId="0" fontId="2" fillId="0" borderId="0" xfId="0" applyFont="1"/>
    <xf numFmtId="44" fontId="3" fillId="6" borderId="1" xfId="2" applyNumberFormat="1" applyBorder="1" applyAlignment="1" applyProtection="1"/>
    <xf numFmtId="44" fontId="3" fillId="6" borderId="12" xfId="2" applyNumberFormat="1" applyBorder="1" applyAlignment="1" applyProtection="1"/>
    <xf numFmtId="0" fontId="6" fillId="3" borderId="7" xfId="0" applyFont="1" applyFill="1" applyBorder="1"/>
    <xf numFmtId="0" fontId="6" fillId="3" borderId="3" xfId="0" applyFont="1" applyFill="1" applyBorder="1"/>
    <xf numFmtId="0" fontId="9" fillId="3" borderId="13" xfId="0" applyFont="1" applyFill="1" applyBorder="1" applyAlignment="1">
      <alignment horizontal="center" vertical="center"/>
    </xf>
    <xf numFmtId="44" fontId="9" fillId="3" borderId="48" xfId="1" applyFont="1" applyFill="1" applyBorder="1" applyAlignment="1" applyProtection="1"/>
    <xf numFmtId="44" fontId="9" fillId="3" borderId="13" xfId="1" applyFont="1" applyFill="1" applyBorder="1" applyAlignment="1" applyProtection="1"/>
    <xf numFmtId="44" fontId="9" fillId="3" borderId="39" xfId="0" applyNumberFormat="1" applyFont="1" applyFill="1" applyBorder="1"/>
    <xf numFmtId="44" fontId="9" fillId="3" borderId="50" xfId="1" applyFont="1" applyFill="1" applyBorder="1" applyAlignment="1" applyProtection="1"/>
    <xf numFmtId="0" fontId="9" fillId="3" borderId="49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left" wrapText="1"/>
    </xf>
    <xf numFmtId="44" fontId="9" fillId="3" borderId="0" xfId="1" applyFont="1" applyFill="1" applyBorder="1" applyAlignment="1" applyProtection="1"/>
    <xf numFmtId="0" fontId="9" fillId="3" borderId="15" xfId="0" applyFont="1" applyFill="1" applyBorder="1" applyAlignment="1">
      <alignment horizontal="center" vertical="center"/>
    </xf>
    <xf numFmtId="44" fontId="9" fillId="3" borderId="15" xfId="1" applyFont="1" applyFill="1" applyBorder="1" applyAlignment="1" applyProtection="1"/>
    <xf numFmtId="0" fontId="9" fillId="3" borderId="12" xfId="0" applyFont="1" applyFill="1" applyBorder="1" applyAlignment="1">
      <alignment horizontal="center" vertical="center"/>
    </xf>
    <xf numFmtId="44" fontId="12" fillId="3" borderId="11" xfId="1" applyFont="1" applyFill="1" applyBorder="1" applyAlignment="1" applyProtection="1"/>
    <xf numFmtId="44" fontId="12" fillId="3" borderId="13" xfId="1" applyFont="1" applyFill="1" applyBorder="1" applyAlignment="1" applyProtection="1"/>
    <xf numFmtId="44" fontId="9" fillId="3" borderId="39" xfId="1" applyFont="1" applyFill="1" applyBorder="1" applyProtection="1"/>
    <xf numFmtId="0" fontId="9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center" vertical="center"/>
    </xf>
    <xf numFmtId="2" fontId="6" fillId="3" borderId="52" xfId="0" applyNumberFormat="1" applyFont="1" applyFill="1" applyBorder="1"/>
    <xf numFmtId="0" fontId="6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2" fillId="3" borderId="27" xfId="0" applyFont="1" applyFill="1" applyBorder="1"/>
    <xf numFmtId="0" fontId="2" fillId="3" borderId="19" xfId="0" applyFont="1" applyFill="1" applyBorder="1"/>
    <xf numFmtId="0" fontId="6" fillId="3" borderId="58" xfId="0" applyFont="1" applyFill="1" applyBorder="1" applyAlignment="1">
      <alignment horizontal="center" vertical="center"/>
    </xf>
    <xf numFmtId="44" fontId="2" fillId="4" borderId="58" xfId="1" applyFont="1" applyFill="1" applyBorder="1" applyAlignment="1" applyProtection="1">
      <alignment horizontal="center"/>
      <protection locked="0"/>
    </xf>
    <xf numFmtId="44" fontId="6" fillId="3" borderId="58" xfId="1" applyFont="1" applyFill="1" applyBorder="1" applyAlignment="1" applyProtection="1"/>
    <xf numFmtId="0" fontId="6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/>
    <xf numFmtId="0" fontId="7" fillId="3" borderId="60" xfId="0" applyFont="1" applyFill="1" applyBorder="1" applyAlignment="1">
      <alignment horizontal="center"/>
    </xf>
    <xf numFmtId="0" fontId="6" fillId="3" borderId="60" xfId="0" applyFont="1" applyFill="1" applyBorder="1"/>
    <xf numFmtId="44" fontId="8" fillId="3" borderId="60" xfId="1" applyFont="1" applyFill="1" applyBorder="1" applyAlignment="1" applyProtection="1"/>
    <xf numFmtId="44" fontId="6" fillId="3" borderId="61" xfId="1" applyFont="1" applyFill="1" applyBorder="1" applyProtection="1"/>
    <xf numFmtId="44" fontId="1" fillId="4" borderId="13" xfId="1" applyFont="1" applyFill="1" applyBorder="1" applyAlignment="1" applyProtection="1">
      <alignment horizontal="center"/>
      <protection locked="0"/>
    </xf>
    <xf numFmtId="44" fontId="1" fillId="4" borderId="49" xfId="1" applyFont="1" applyFill="1" applyBorder="1" applyAlignment="1" applyProtection="1">
      <alignment horizontal="center"/>
      <protection locked="0"/>
    </xf>
    <xf numFmtId="44" fontId="1" fillId="4" borderId="15" xfId="1" applyFont="1" applyFill="1" applyBorder="1" applyAlignment="1" applyProtection="1">
      <alignment horizontal="center"/>
      <protection locked="0"/>
    </xf>
    <xf numFmtId="44" fontId="1" fillId="4" borderId="12" xfId="1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4" fontId="4" fillId="0" borderId="0" xfId="0" applyNumberFormat="1" applyFont="1" applyFill="1"/>
    <xf numFmtId="0" fontId="0" fillId="3" borderId="19" xfId="0" applyFill="1" applyBorder="1" applyAlignment="1">
      <alignment horizontal="left" vertical="center"/>
    </xf>
    <xf numFmtId="0" fontId="0" fillId="3" borderId="55" xfId="0" applyFill="1" applyBorder="1" applyAlignment="1">
      <alignment horizontal="left" vertical="center"/>
    </xf>
    <xf numFmtId="0" fontId="2" fillId="4" borderId="12" xfId="0" applyFont="1" applyFill="1" applyBorder="1" applyAlignment="1" applyProtection="1">
      <alignment horizontal="center"/>
      <protection locked="0"/>
    </xf>
    <xf numFmtId="0" fontId="2" fillId="4" borderId="54" xfId="0" applyFont="1" applyFill="1" applyBorder="1" applyAlignment="1" applyProtection="1">
      <alignment horizontal="center"/>
      <protection locked="0"/>
    </xf>
    <xf numFmtId="0" fontId="2" fillId="4" borderId="28" xfId="0" applyFont="1" applyFill="1" applyBorder="1" applyAlignment="1" applyProtection="1">
      <alignment horizontal="center"/>
      <protection locked="0"/>
    </xf>
    <xf numFmtId="0" fontId="2" fillId="4" borderId="53" xfId="0" applyFont="1" applyFill="1" applyBorder="1" applyAlignment="1" applyProtection="1">
      <alignment horizontal="center"/>
      <protection locked="0"/>
    </xf>
    <xf numFmtId="0" fontId="2" fillId="4" borderId="21" xfId="0" applyFont="1" applyFill="1" applyBorder="1" applyAlignment="1" applyProtection="1">
      <alignment horizontal="center"/>
      <protection locked="0"/>
    </xf>
    <xf numFmtId="0" fontId="2" fillId="4" borderId="56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0" fillId="5" borderId="8" xfId="0" applyFill="1" applyBorder="1" applyAlignment="1">
      <alignment horizontal="left" vertical="top" wrapText="1"/>
    </xf>
    <xf numFmtId="0" fontId="2" fillId="5" borderId="9" xfId="0" applyFont="1" applyFill="1" applyBorder="1" applyAlignment="1">
      <alignment horizontal="left" vertical="top" wrapText="1"/>
    </xf>
    <xf numFmtId="0" fontId="6" fillId="3" borderId="19" xfId="0" applyFont="1" applyFill="1" applyBorder="1" applyAlignment="1">
      <alignment horizontal="left" wrapText="1"/>
    </xf>
    <xf numFmtId="0" fontId="6" fillId="3" borderId="12" xfId="0" applyFont="1" applyFill="1" applyBorder="1" applyAlignment="1">
      <alignment horizontal="left" wrapText="1"/>
    </xf>
    <xf numFmtId="0" fontId="7" fillId="3" borderId="20" xfId="0" applyFont="1" applyFill="1" applyBorder="1" applyAlignment="1">
      <alignment horizontal="left"/>
    </xf>
    <xf numFmtId="0" fontId="7" fillId="3" borderId="11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 wrapText="1"/>
    </xf>
    <xf numFmtId="0" fontId="2" fillId="5" borderId="5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0" fillId="5" borderId="7" xfId="0" applyFill="1" applyBorder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2" fillId="5" borderId="7" xfId="0" applyFont="1" applyFill="1" applyBorder="1" applyAlignment="1">
      <alignment horizontal="left" wrapText="1"/>
    </xf>
    <xf numFmtId="0" fontId="6" fillId="0" borderId="2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3" borderId="27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left"/>
    </xf>
    <xf numFmtId="0" fontId="7" fillId="3" borderId="59" xfId="0" applyFont="1" applyFill="1" applyBorder="1" applyAlignment="1">
      <alignment horizontal="left"/>
    </xf>
    <xf numFmtId="0" fontId="7" fillId="3" borderId="60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6" fillId="3" borderId="2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6" fillId="3" borderId="57" xfId="0" applyFont="1" applyFill="1" applyBorder="1" applyAlignment="1">
      <alignment horizontal="left" wrapText="1"/>
    </xf>
    <xf numFmtId="0" fontId="6" fillId="3" borderId="13" xfId="0" applyFont="1" applyFill="1" applyBorder="1" applyAlignment="1">
      <alignment horizontal="left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3" borderId="19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11" fillId="3" borderId="38" xfId="0" applyFont="1" applyFill="1" applyBorder="1" applyAlignment="1">
      <alignment horizontal="left"/>
    </xf>
    <xf numFmtId="0" fontId="11" fillId="3" borderId="2" xfId="0" applyFont="1" applyFill="1" applyBorder="1" applyAlignment="1">
      <alignment horizontal="left"/>
    </xf>
    <xf numFmtId="0" fontId="11" fillId="3" borderId="23" xfId="0" applyFont="1" applyFill="1" applyBorder="1" applyAlignment="1">
      <alignment horizontal="left"/>
    </xf>
    <xf numFmtId="0" fontId="6" fillId="3" borderId="42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2" fillId="5" borderId="44" xfId="0" applyFont="1" applyFill="1" applyBorder="1" applyAlignment="1">
      <alignment horizontal="left" wrapText="1"/>
    </xf>
    <xf numFmtId="0" fontId="2" fillId="5" borderId="6" xfId="0" applyFont="1" applyFill="1" applyBorder="1" applyAlignment="1">
      <alignment horizontal="left" wrapText="1"/>
    </xf>
    <xf numFmtId="0" fontId="0" fillId="5" borderId="40" xfId="0" applyFill="1" applyBorder="1" applyAlignment="1">
      <alignment horizontal="left" wrapText="1"/>
    </xf>
    <xf numFmtId="0" fontId="0" fillId="5" borderId="0" xfId="0" applyFill="1" applyAlignment="1">
      <alignment horizontal="left" wrapText="1"/>
    </xf>
    <xf numFmtId="0" fontId="0" fillId="5" borderId="3" xfId="0" applyFill="1" applyBorder="1" applyAlignment="1">
      <alignment horizontal="left" wrapText="1"/>
    </xf>
    <xf numFmtId="0" fontId="9" fillId="3" borderId="41" xfId="0" applyFont="1" applyFill="1" applyBorder="1" applyAlignment="1">
      <alignment horizontal="left"/>
    </xf>
    <xf numFmtId="0" fontId="9" fillId="3" borderId="15" xfId="0" applyFont="1" applyFill="1" applyBorder="1" applyAlignment="1">
      <alignment horizontal="left"/>
    </xf>
    <xf numFmtId="0" fontId="6" fillId="3" borderId="51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39" xfId="0" applyFont="1" applyFill="1" applyBorder="1" applyAlignment="1">
      <alignment horizontal="center"/>
    </xf>
    <xf numFmtId="0" fontId="9" fillId="3" borderId="38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left" wrapText="1"/>
    </xf>
    <xf numFmtId="0" fontId="9" fillId="3" borderId="23" xfId="0" applyFont="1" applyFill="1" applyBorder="1" applyAlignment="1">
      <alignment horizontal="left" wrapText="1"/>
    </xf>
    <xf numFmtId="0" fontId="2" fillId="5" borderId="40" xfId="0" applyFont="1" applyFill="1" applyBorder="1" applyAlignment="1">
      <alignment horizontal="left" wrapText="1"/>
    </xf>
    <xf numFmtId="0" fontId="2" fillId="5" borderId="3" xfId="0" applyFont="1" applyFill="1" applyBorder="1" applyAlignment="1">
      <alignment horizontal="left" wrapText="1"/>
    </xf>
    <xf numFmtId="0" fontId="0" fillId="5" borderId="34" xfId="0" applyFill="1" applyBorder="1" applyAlignment="1">
      <alignment horizontal="left" vertical="top" wrapText="1"/>
    </xf>
    <xf numFmtId="0" fontId="0" fillId="5" borderId="9" xfId="0" applyFill="1" applyBorder="1" applyAlignment="1">
      <alignment horizontal="left" vertical="top" wrapText="1"/>
    </xf>
    <xf numFmtId="0" fontId="0" fillId="5" borderId="10" xfId="0" applyFill="1" applyBorder="1" applyAlignment="1">
      <alignment horizontal="left" vertical="top" wrapText="1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6" fillId="2" borderId="36" xfId="0" applyFont="1" applyFill="1" applyBorder="1" applyAlignment="1">
      <alignment horizontal="center" wrapText="1"/>
    </xf>
    <xf numFmtId="0" fontId="9" fillId="3" borderId="38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9" fillId="3" borderId="23" xfId="0" applyFont="1" applyFill="1" applyBorder="1" applyAlignment="1">
      <alignment horizontal="left"/>
    </xf>
    <xf numFmtId="0" fontId="9" fillId="3" borderId="30" xfId="0" applyFont="1" applyFill="1" applyBorder="1" applyAlignment="1">
      <alignment horizontal="left" wrapText="1"/>
    </xf>
  </cellXfs>
  <cellStyles count="3">
    <cellStyle name="20% - Accent3" xfId="2" builtinId="38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  <color rgb="FFE7F4D8"/>
      <color rgb="FFFF3737"/>
      <color rgb="FFFF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58"/>
  <sheetViews>
    <sheetView tabSelected="1" zoomScale="95" zoomScaleNormal="80" workbookViewId="0">
      <selection activeCell="O20" sqref="O20"/>
    </sheetView>
  </sheetViews>
  <sheetFormatPr defaultColWidth="9.33203125" defaultRowHeight="13.2" x14ac:dyDescent="0.25"/>
  <cols>
    <col min="1" max="1" width="9.33203125" style="1"/>
    <col min="2" max="2" width="4.6640625" style="1" customWidth="1"/>
    <col min="3" max="6" width="9.33203125" style="1"/>
    <col min="7" max="7" width="13.33203125" style="1" customWidth="1"/>
    <col min="8" max="8" width="12.5546875" style="1" customWidth="1"/>
    <col min="9" max="9" width="17.5546875" style="2" customWidth="1"/>
    <col min="10" max="10" width="18.33203125" style="1" customWidth="1"/>
    <col min="11" max="11" width="14.6640625" style="1" bestFit="1" customWidth="1"/>
    <col min="12" max="12" width="16.33203125" style="1" customWidth="1"/>
    <col min="13" max="13" width="13.5546875" style="1" customWidth="1"/>
    <col min="14" max="14" width="14.6640625" style="1" bestFit="1" customWidth="1"/>
    <col min="15" max="15" width="50.33203125" style="1" customWidth="1"/>
    <col min="16" max="16384" width="9.33203125" style="1"/>
  </cols>
  <sheetData>
    <row r="1" spans="2:14" ht="15.6" customHeight="1" x14ac:dyDescent="0.3">
      <c r="B1" s="132" t="s">
        <v>44</v>
      </c>
      <c r="C1" s="133"/>
      <c r="D1" s="133"/>
      <c r="E1" s="133"/>
      <c r="F1" s="133"/>
      <c r="G1" s="133"/>
      <c r="H1" s="133"/>
      <c r="I1" s="133"/>
      <c r="J1" s="133"/>
      <c r="K1" s="133"/>
      <c r="L1" s="134"/>
      <c r="M1" s="34"/>
    </row>
    <row r="2" spans="2:14" ht="13.2" customHeight="1" thickBot="1" x14ac:dyDescent="0.35">
      <c r="B2" s="135"/>
      <c r="C2" s="136"/>
      <c r="D2" s="136"/>
      <c r="E2" s="136"/>
      <c r="F2" s="136"/>
      <c r="G2" s="136"/>
      <c r="H2" s="136"/>
      <c r="I2" s="136"/>
      <c r="J2" s="136"/>
      <c r="K2" s="136"/>
      <c r="L2" s="137"/>
      <c r="M2" s="34"/>
    </row>
    <row r="3" spans="2:14" ht="14.4" customHeight="1" x14ac:dyDescent="0.3">
      <c r="B3" s="125" t="s">
        <v>0</v>
      </c>
      <c r="C3" s="126"/>
      <c r="D3" s="126"/>
      <c r="E3" s="126"/>
      <c r="F3" s="126"/>
      <c r="G3" s="126"/>
      <c r="H3" s="33" t="s">
        <v>1</v>
      </c>
      <c r="I3" s="73" t="s">
        <v>2</v>
      </c>
      <c r="J3" s="37" t="s">
        <v>3</v>
      </c>
      <c r="K3" s="37" t="s">
        <v>4</v>
      </c>
      <c r="L3" s="38" t="s">
        <v>5</v>
      </c>
    </row>
    <row r="4" spans="2:14" ht="14.4" x14ac:dyDescent="0.3">
      <c r="B4" s="138" t="s">
        <v>46</v>
      </c>
      <c r="C4" s="139"/>
      <c r="D4" s="139"/>
      <c r="E4" s="139"/>
      <c r="F4" s="139"/>
      <c r="G4" s="139"/>
      <c r="H4" s="5">
        <v>1</v>
      </c>
      <c r="I4" s="48"/>
      <c r="J4" s="52">
        <v>0</v>
      </c>
      <c r="K4" s="53"/>
      <c r="L4" s="8">
        <f>H4*I4</f>
        <v>0</v>
      </c>
    </row>
    <row r="5" spans="2:14" ht="13.8" x14ac:dyDescent="0.3">
      <c r="B5" s="113"/>
      <c r="C5" s="114"/>
      <c r="D5" s="114"/>
      <c r="E5" s="114"/>
      <c r="F5" s="114"/>
      <c r="G5" s="114"/>
      <c r="H5" s="114"/>
      <c r="I5" s="114"/>
      <c r="J5" s="114"/>
      <c r="K5" s="114"/>
      <c r="L5" s="115"/>
    </row>
    <row r="6" spans="2:14" ht="27.6" customHeight="1" x14ac:dyDescent="0.3">
      <c r="B6" s="107" t="s">
        <v>48</v>
      </c>
      <c r="C6" s="108"/>
      <c r="D6" s="108"/>
      <c r="E6" s="108"/>
      <c r="F6" s="108"/>
      <c r="G6" s="108"/>
      <c r="H6" s="5">
        <v>1</v>
      </c>
      <c r="I6" s="48"/>
      <c r="J6" s="52">
        <f>0.7*I4</f>
        <v>0</v>
      </c>
      <c r="K6" s="53"/>
      <c r="L6" s="8">
        <f>H6*I6</f>
        <v>0</v>
      </c>
      <c r="M6" s="93"/>
    </row>
    <row r="7" spans="2:14" ht="13.8" x14ac:dyDescent="0.3">
      <c r="B7" s="113"/>
      <c r="C7" s="114"/>
      <c r="D7" s="114"/>
      <c r="E7" s="114"/>
      <c r="F7" s="114"/>
      <c r="G7" s="114"/>
      <c r="H7" s="114"/>
      <c r="I7" s="114"/>
      <c r="J7" s="114"/>
      <c r="K7" s="114"/>
      <c r="L7" s="115"/>
    </row>
    <row r="8" spans="2:14" ht="14.4" x14ac:dyDescent="0.3">
      <c r="B8" s="107" t="s">
        <v>6</v>
      </c>
      <c r="C8" s="108"/>
      <c r="D8" s="108"/>
      <c r="E8" s="108"/>
      <c r="F8" s="108"/>
      <c r="G8" s="108"/>
      <c r="H8" s="5">
        <v>2</v>
      </c>
      <c r="I8" s="48"/>
      <c r="J8" s="6">
        <v>0</v>
      </c>
      <c r="K8" s="7"/>
      <c r="L8" s="8">
        <f>H8*I8</f>
        <v>0</v>
      </c>
    </row>
    <row r="9" spans="2:14" ht="13.8" x14ac:dyDescent="0.3">
      <c r="B9" s="26"/>
      <c r="C9" s="82"/>
      <c r="D9" s="82"/>
      <c r="E9" s="82"/>
      <c r="F9" s="82"/>
      <c r="G9" s="82"/>
      <c r="H9" s="83"/>
      <c r="I9" s="9"/>
      <c r="J9" s="9"/>
      <c r="K9" s="9"/>
      <c r="L9" s="8"/>
    </row>
    <row r="10" spans="2:14" ht="14.4" x14ac:dyDescent="0.3">
      <c r="B10" s="107" t="s">
        <v>45</v>
      </c>
      <c r="C10" s="108"/>
      <c r="D10" s="108"/>
      <c r="E10" s="108"/>
      <c r="F10" s="108"/>
      <c r="G10" s="108"/>
      <c r="H10" s="5">
        <v>10</v>
      </c>
      <c r="I10" s="49"/>
      <c r="J10" s="11">
        <v>0</v>
      </c>
      <c r="K10" s="11"/>
      <c r="L10" s="8">
        <f>H10*I10</f>
        <v>0</v>
      </c>
      <c r="M10" s="94"/>
    </row>
    <row r="11" spans="2:14" ht="13.8" x14ac:dyDescent="0.3">
      <c r="B11" s="113"/>
      <c r="C11" s="114"/>
      <c r="D11" s="114"/>
      <c r="E11" s="114"/>
      <c r="F11" s="114"/>
      <c r="G11" s="114"/>
      <c r="H11" s="114"/>
      <c r="I11" s="114"/>
      <c r="J11" s="114"/>
      <c r="K11" s="114"/>
      <c r="L11" s="115"/>
      <c r="M11" s="93"/>
    </row>
    <row r="12" spans="2:14" ht="14.4" x14ac:dyDescent="0.3">
      <c r="B12" s="107" t="s">
        <v>7</v>
      </c>
      <c r="C12" s="108"/>
      <c r="D12" s="108"/>
      <c r="E12" s="108"/>
      <c r="F12" s="108"/>
      <c r="G12" s="108"/>
      <c r="H12" s="10">
        <v>1</v>
      </c>
      <c r="I12" s="49"/>
      <c r="J12" s="11">
        <v>0</v>
      </c>
      <c r="K12" s="11">
        <v>100000</v>
      </c>
      <c r="L12" s="8">
        <f>H12*I12</f>
        <v>0</v>
      </c>
      <c r="M12" s="35"/>
    </row>
    <row r="13" spans="2:14" ht="13.8" x14ac:dyDescent="0.3">
      <c r="B13" s="113"/>
      <c r="C13" s="114"/>
      <c r="D13" s="114"/>
      <c r="E13" s="114"/>
      <c r="F13" s="114"/>
      <c r="G13" s="114"/>
      <c r="H13" s="114"/>
      <c r="I13" s="114"/>
      <c r="J13" s="114"/>
      <c r="K13" s="114"/>
      <c r="L13" s="115"/>
    </row>
    <row r="14" spans="2:14" ht="13.8" x14ac:dyDescent="0.3">
      <c r="B14" s="109" t="s">
        <v>8</v>
      </c>
      <c r="C14" s="110"/>
      <c r="D14" s="110"/>
      <c r="E14" s="110"/>
      <c r="F14" s="110"/>
      <c r="G14" s="110"/>
      <c r="H14" s="12"/>
      <c r="I14" s="13"/>
      <c r="J14" s="21">
        <f>900000</f>
        <v>900000</v>
      </c>
      <c r="K14" s="22">
        <f>1200000</f>
        <v>1200000</v>
      </c>
      <c r="L14" s="14">
        <f>L6+L8+L12+L10+L4</f>
        <v>0</v>
      </c>
      <c r="M14" s="35"/>
    </row>
    <row r="15" spans="2:14" ht="13.8" x14ac:dyDescent="0.3">
      <c r="B15" s="119"/>
      <c r="C15" s="120"/>
      <c r="D15" s="120"/>
      <c r="E15" s="120"/>
      <c r="F15" s="120"/>
      <c r="G15" s="120"/>
      <c r="H15" s="120"/>
      <c r="I15" s="120"/>
      <c r="J15" s="120"/>
      <c r="K15" s="120"/>
      <c r="L15" s="25"/>
    </row>
    <row r="16" spans="2:14" ht="14.4" thickBot="1" x14ac:dyDescent="0.35">
      <c r="B16" s="15"/>
      <c r="C16" s="23"/>
      <c r="D16" s="23"/>
      <c r="E16" s="23"/>
      <c r="F16" s="23"/>
      <c r="G16" s="23"/>
      <c r="H16" s="23"/>
      <c r="I16" s="127" t="s">
        <v>47</v>
      </c>
      <c r="J16" s="128"/>
      <c r="K16" s="129"/>
      <c r="L16" s="17">
        <f>L14</f>
        <v>0</v>
      </c>
      <c r="N16" s="36"/>
    </row>
    <row r="17" spans="2:15" ht="15.75" customHeight="1" thickBot="1" x14ac:dyDescent="0.35">
      <c r="B17" s="18"/>
      <c r="C17" s="19"/>
      <c r="D17" s="19"/>
      <c r="E17" s="19"/>
      <c r="F17" s="19"/>
      <c r="G17" s="19"/>
      <c r="H17" s="19"/>
      <c r="I17" s="127" t="s">
        <v>10</v>
      </c>
      <c r="J17" s="128"/>
      <c r="K17" s="129"/>
      <c r="L17" s="27">
        <f>((1-(L14-J14)/(K14-J14))*20)</f>
        <v>80</v>
      </c>
      <c r="M17" s="23"/>
    </row>
    <row r="18" spans="2:15" ht="69.599999999999994" thickBot="1" x14ac:dyDescent="0.35">
      <c r="B18" s="125" t="s">
        <v>0</v>
      </c>
      <c r="C18" s="126"/>
      <c r="D18" s="126"/>
      <c r="E18" s="126"/>
      <c r="F18" s="126"/>
      <c r="G18" s="126"/>
      <c r="H18" s="33" t="s">
        <v>11</v>
      </c>
      <c r="I18" s="73" t="s">
        <v>12</v>
      </c>
      <c r="J18" s="37" t="s">
        <v>3</v>
      </c>
      <c r="K18" s="37" t="s">
        <v>4</v>
      </c>
      <c r="L18" s="38" t="s">
        <v>5</v>
      </c>
      <c r="N18" s="35"/>
    </row>
    <row r="19" spans="2:15" ht="14.4" x14ac:dyDescent="0.3">
      <c r="B19" s="121" t="s">
        <v>13</v>
      </c>
      <c r="C19" s="122"/>
      <c r="D19" s="122"/>
      <c r="E19" s="122"/>
      <c r="F19" s="122"/>
      <c r="G19" s="122"/>
      <c r="H19" s="28">
        <f>300000/125</f>
        <v>2400</v>
      </c>
      <c r="I19" s="50"/>
      <c r="J19" s="29">
        <v>0</v>
      </c>
      <c r="K19" s="30"/>
      <c r="L19" s="31">
        <f>H19*I19</f>
        <v>0</v>
      </c>
      <c r="O19" s="3"/>
    </row>
    <row r="20" spans="2:15" ht="13.8" x14ac:dyDescent="0.3">
      <c r="B20" s="113"/>
      <c r="C20" s="114"/>
      <c r="D20" s="114"/>
      <c r="E20" s="114"/>
      <c r="F20" s="114"/>
      <c r="G20" s="114"/>
      <c r="H20" s="114"/>
      <c r="I20" s="114"/>
      <c r="J20" s="114"/>
      <c r="K20" s="114"/>
      <c r="L20" s="115"/>
      <c r="O20" s="3"/>
    </row>
    <row r="21" spans="2:15" ht="14.4" x14ac:dyDescent="0.3">
      <c r="B21" s="107" t="s">
        <v>14</v>
      </c>
      <c r="C21" s="108"/>
      <c r="D21" s="108"/>
      <c r="E21" s="108"/>
      <c r="F21" s="108"/>
      <c r="G21" s="108"/>
      <c r="H21" s="5">
        <v>500</v>
      </c>
      <c r="I21" s="48"/>
      <c r="J21" s="6">
        <v>0</v>
      </c>
      <c r="K21" s="7"/>
      <c r="L21" s="8">
        <f>H21*I21</f>
        <v>0</v>
      </c>
      <c r="M21" s="24"/>
      <c r="O21" s="3"/>
    </row>
    <row r="22" spans="2:15" ht="13.8" x14ac:dyDescent="0.3">
      <c r="B22" s="109" t="s">
        <v>8</v>
      </c>
      <c r="C22" s="110"/>
      <c r="D22" s="110"/>
      <c r="E22" s="110"/>
      <c r="F22" s="110"/>
      <c r="G22" s="110"/>
      <c r="H22" s="12"/>
      <c r="I22" s="13"/>
      <c r="J22" s="21">
        <v>300000</v>
      </c>
      <c r="K22" s="22">
        <v>400000</v>
      </c>
      <c r="L22" s="14">
        <f>L19+L21</f>
        <v>0</v>
      </c>
      <c r="M22" s="23"/>
    </row>
    <row r="23" spans="2:15" ht="13.8" x14ac:dyDescent="0.3">
      <c r="B23" s="15"/>
      <c r="C23" s="23"/>
      <c r="D23" s="23"/>
      <c r="E23" s="23"/>
      <c r="F23" s="23"/>
      <c r="G23" s="23"/>
      <c r="H23" s="32"/>
      <c r="I23" s="23"/>
      <c r="J23" s="23"/>
      <c r="K23" s="23"/>
      <c r="L23" s="16"/>
      <c r="M23" s="23"/>
    </row>
    <row r="24" spans="2:15" ht="13.8" x14ac:dyDescent="0.3">
      <c r="B24" s="15"/>
      <c r="C24" s="23"/>
      <c r="D24" s="23"/>
      <c r="E24" s="23"/>
      <c r="F24" s="23"/>
      <c r="G24" s="23"/>
      <c r="H24" s="32"/>
      <c r="I24" s="103" t="s">
        <v>47</v>
      </c>
      <c r="J24" s="103"/>
      <c r="K24" s="103"/>
      <c r="L24" s="17">
        <f>L22</f>
        <v>0</v>
      </c>
      <c r="M24" s="23"/>
    </row>
    <row r="25" spans="2:15" ht="14.4" thickBot="1" x14ac:dyDescent="0.35">
      <c r="B25" s="18"/>
      <c r="C25" s="19"/>
      <c r="D25" s="19"/>
      <c r="E25" s="19"/>
      <c r="F25" s="19"/>
      <c r="G25" s="19"/>
      <c r="H25" s="20"/>
      <c r="I25" s="104" t="s">
        <v>10</v>
      </c>
      <c r="J25" s="104"/>
      <c r="K25" s="104"/>
      <c r="L25" s="27">
        <f>((1-(L22-J22)/(K22-J22))*7)</f>
        <v>28</v>
      </c>
      <c r="M25" s="23"/>
    </row>
    <row r="26" spans="2:15" ht="69" x14ac:dyDescent="0.3">
      <c r="B26" s="125" t="s">
        <v>15</v>
      </c>
      <c r="C26" s="126"/>
      <c r="D26" s="126"/>
      <c r="E26" s="126"/>
      <c r="F26" s="126"/>
      <c r="G26" s="126"/>
      <c r="H26" s="33" t="s">
        <v>16</v>
      </c>
      <c r="I26" s="73" t="s">
        <v>17</v>
      </c>
      <c r="J26" s="37" t="s">
        <v>3</v>
      </c>
      <c r="K26" s="37" t="s">
        <v>4</v>
      </c>
      <c r="L26" s="38" t="s">
        <v>5</v>
      </c>
      <c r="N26" s="35"/>
    </row>
    <row r="27" spans="2:15" ht="14.4" x14ac:dyDescent="0.3">
      <c r="B27" s="107" t="s">
        <v>18</v>
      </c>
      <c r="C27" s="108"/>
      <c r="D27" s="108"/>
      <c r="E27" s="108"/>
      <c r="F27" s="108"/>
      <c r="G27" s="108"/>
      <c r="H27" s="10">
        <v>20</v>
      </c>
      <c r="I27" s="49"/>
      <c r="J27" s="11">
        <v>0</v>
      </c>
      <c r="K27" s="11"/>
      <c r="L27" s="8">
        <f>H27*I27</f>
        <v>0</v>
      </c>
      <c r="M27" s="23"/>
    </row>
    <row r="28" spans="2:15" ht="13.8" x14ac:dyDescent="0.3">
      <c r="B28" s="54"/>
      <c r="C28" s="84"/>
      <c r="D28" s="84"/>
      <c r="E28" s="84"/>
      <c r="F28" s="84"/>
      <c r="G28" s="84"/>
      <c r="H28" s="84"/>
      <c r="I28" s="84"/>
      <c r="J28" s="84"/>
      <c r="K28" s="84"/>
      <c r="L28" s="55"/>
    </row>
    <row r="29" spans="2:15" ht="14.4" x14ac:dyDescent="0.3">
      <c r="B29" s="107" t="s">
        <v>19</v>
      </c>
      <c r="C29" s="108"/>
      <c r="D29" s="108"/>
      <c r="E29" s="108"/>
      <c r="F29" s="108"/>
      <c r="G29" s="108"/>
      <c r="H29" s="10">
        <v>4</v>
      </c>
      <c r="I29" s="49"/>
      <c r="J29" s="11">
        <v>0</v>
      </c>
      <c r="K29" s="11"/>
      <c r="L29" s="8">
        <f>H29*I29</f>
        <v>0</v>
      </c>
      <c r="M29" s="23"/>
    </row>
    <row r="30" spans="2:15" ht="13.8" x14ac:dyDescent="0.3">
      <c r="B30" s="113"/>
      <c r="C30" s="114"/>
      <c r="D30" s="114"/>
      <c r="E30" s="114"/>
      <c r="F30" s="114"/>
      <c r="G30" s="114"/>
      <c r="H30" s="114"/>
      <c r="I30" s="114"/>
      <c r="J30" s="114"/>
      <c r="K30" s="114"/>
      <c r="L30" s="115"/>
      <c r="O30" s="3"/>
    </row>
    <row r="31" spans="2:15" ht="14.4" x14ac:dyDescent="0.3">
      <c r="B31" s="107" t="s">
        <v>20</v>
      </c>
      <c r="C31" s="108"/>
      <c r="D31" s="108"/>
      <c r="E31" s="108"/>
      <c r="F31" s="108"/>
      <c r="G31" s="108"/>
      <c r="H31" s="10">
        <v>40</v>
      </c>
      <c r="I31" s="49"/>
      <c r="J31" s="11">
        <v>0</v>
      </c>
      <c r="K31" s="11"/>
      <c r="L31" s="8">
        <f>H31*I31</f>
        <v>0</v>
      </c>
      <c r="M31" s="23"/>
    </row>
    <row r="32" spans="2:15" ht="13.8" x14ac:dyDescent="0.3"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5"/>
      <c r="O32" s="3"/>
    </row>
    <row r="33" spans="2:15" ht="14.4" x14ac:dyDescent="0.3">
      <c r="B33" s="107" t="s">
        <v>21</v>
      </c>
      <c r="C33" s="108"/>
      <c r="D33" s="108"/>
      <c r="E33" s="108"/>
      <c r="F33" s="108"/>
      <c r="G33" s="108"/>
      <c r="H33" s="10">
        <v>20</v>
      </c>
      <c r="I33" s="49"/>
      <c r="J33" s="11">
        <v>0</v>
      </c>
      <c r="K33" s="11"/>
      <c r="L33" s="8">
        <f>H33*I33</f>
        <v>0</v>
      </c>
      <c r="M33" s="23"/>
    </row>
    <row r="34" spans="2:15" ht="13.8" x14ac:dyDescent="0.3">
      <c r="B34" s="113"/>
      <c r="C34" s="114"/>
      <c r="D34" s="114"/>
      <c r="E34" s="114"/>
      <c r="F34" s="114"/>
      <c r="G34" s="114"/>
      <c r="H34" s="114"/>
      <c r="I34" s="114"/>
      <c r="J34" s="114"/>
      <c r="K34" s="114"/>
      <c r="L34" s="115"/>
      <c r="O34" s="3"/>
    </row>
    <row r="35" spans="2:15" ht="14.4" x14ac:dyDescent="0.3">
      <c r="B35" s="107" t="s">
        <v>22</v>
      </c>
      <c r="C35" s="108"/>
      <c r="D35" s="108"/>
      <c r="E35" s="108"/>
      <c r="F35" s="108"/>
      <c r="G35" s="108"/>
      <c r="H35" s="10">
        <v>6</v>
      </c>
      <c r="I35" s="49"/>
      <c r="J35" s="11">
        <v>0</v>
      </c>
      <c r="K35" s="11"/>
      <c r="L35" s="8">
        <f>H35*I35</f>
        <v>0</v>
      </c>
      <c r="M35" s="23"/>
    </row>
    <row r="36" spans="2:15" ht="13.8" x14ac:dyDescent="0.3">
      <c r="B36" s="113"/>
      <c r="C36" s="114"/>
      <c r="D36" s="114"/>
      <c r="E36" s="114"/>
      <c r="F36" s="114"/>
      <c r="G36" s="114"/>
      <c r="H36" s="114"/>
      <c r="I36" s="114"/>
      <c r="J36" s="114"/>
      <c r="K36" s="114"/>
      <c r="L36" s="115"/>
      <c r="O36" s="3"/>
    </row>
    <row r="37" spans="2:15" ht="15" thickBot="1" x14ac:dyDescent="0.35">
      <c r="B37" s="130" t="s">
        <v>23</v>
      </c>
      <c r="C37" s="131"/>
      <c r="D37" s="131"/>
      <c r="E37" s="131"/>
      <c r="F37" s="131"/>
      <c r="G37" s="131"/>
      <c r="H37" s="79">
        <v>2</v>
      </c>
      <c r="I37" s="80"/>
      <c r="J37" s="81">
        <v>0</v>
      </c>
      <c r="K37" s="81"/>
      <c r="L37" s="8">
        <f>H37*I37</f>
        <v>0</v>
      </c>
      <c r="M37" s="23"/>
    </row>
    <row r="38" spans="2:15" ht="14.4" thickBot="1" x14ac:dyDescent="0.35">
      <c r="B38" s="123" t="s">
        <v>8</v>
      </c>
      <c r="C38" s="124"/>
      <c r="D38" s="124"/>
      <c r="E38" s="124"/>
      <c r="F38" s="124"/>
      <c r="G38" s="124"/>
      <c r="H38" s="85"/>
      <c r="I38" s="86"/>
      <c r="J38" s="87">
        <v>50000</v>
      </c>
      <c r="K38" s="87">
        <v>200000</v>
      </c>
      <c r="L38" s="88">
        <f>SUM(L27,L29,L31,L33,L35,L37)</f>
        <v>0</v>
      </c>
      <c r="M38" s="23"/>
    </row>
    <row r="39" spans="2:15" ht="13.8" x14ac:dyDescent="0.3">
      <c r="B39" s="15"/>
      <c r="C39" s="23"/>
      <c r="D39" s="23"/>
      <c r="E39" s="23"/>
      <c r="F39" s="23"/>
      <c r="G39" s="23"/>
      <c r="H39" s="32"/>
      <c r="I39" s="23"/>
      <c r="J39" s="23"/>
      <c r="K39" s="23"/>
      <c r="L39" s="16"/>
      <c r="M39" s="23"/>
    </row>
    <row r="40" spans="2:15" ht="13.8" x14ac:dyDescent="0.3">
      <c r="B40" s="15"/>
      <c r="C40" s="23"/>
      <c r="D40" s="23"/>
      <c r="E40" s="23"/>
      <c r="F40" s="23"/>
      <c r="G40" s="23"/>
      <c r="H40" s="32"/>
      <c r="I40" s="103" t="s">
        <v>9</v>
      </c>
      <c r="J40" s="103"/>
      <c r="K40" s="103"/>
      <c r="L40" s="17">
        <f>L38</f>
        <v>0</v>
      </c>
      <c r="M40" s="23"/>
    </row>
    <row r="41" spans="2:15" ht="14.4" thickBot="1" x14ac:dyDescent="0.35">
      <c r="B41" s="18"/>
      <c r="C41" s="19"/>
      <c r="D41" s="19"/>
      <c r="E41" s="19"/>
      <c r="F41" s="19"/>
      <c r="G41" s="19"/>
      <c r="H41" s="20"/>
      <c r="I41" s="104" t="s">
        <v>10</v>
      </c>
      <c r="J41" s="104"/>
      <c r="K41" s="104"/>
      <c r="L41" s="27">
        <f>((1-(L38-J38)/(K38-J38))*3)</f>
        <v>4</v>
      </c>
      <c r="M41" s="23"/>
    </row>
    <row r="42" spans="2:15" ht="14.4" thickBot="1" x14ac:dyDescent="0.35">
      <c r="B42" s="15"/>
      <c r="C42" s="23"/>
      <c r="D42" s="23"/>
      <c r="E42" s="23"/>
      <c r="F42" s="23"/>
      <c r="G42" s="23"/>
      <c r="H42" s="23"/>
      <c r="I42" s="32"/>
      <c r="J42" s="23"/>
      <c r="K42" s="23"/>
      <c r="L42" s="16"/>
      <c r="M42" s="23"/>
    </row>
    <row r="43" spans="2:15" ht="14.4" x14ac:dyDescent="0.3">
      <c r="B43" s="111" t="s">
        <v>24</v>
      </c>
      <c r="C43" s="112"/>
      <c r="D43" s="112"/>
      <c r="E43" s="112"/>
      <c r="F43" s="112"/>
      <c r="G43" s="112"/>
      <c r="H43" s="112"/>
      <c r="I43" s="112"/>
      <c r="J43" s="77" t="s">
        <v>25</v>
      </c>
      <c r="K43" s="99"/>
      <c r="L43" s="100"/>
      <c r="M43" s="23"/>
      <c r="O43" s="4"/>
    </row>
    <row r="44" spans="2:15" ht="33" customHeight="1" x14ac:dyDescent="0.3">
      <c r="B44" s="116" t="s">
        <v>26</v>
      </c>
      <c r="C44" s="117"/>
      <c r="D44" s="117"/>
      <c r="E44" s="117"/>
      <c r="F44" s="117"/>
      <c r="G44" s="117"/>
      <c r="H44" s="117"/>
      <c r="I44" s="117"/>
      <c r="J44" s="78" t="s">
        <v>27</v>
      </c>
      <c r="K44" s="97"/>
      <c r="L44" s="98"/>
      <c r="M44" s="23"/>
    </row>
    <row r="45" spans="2:15" customFormat="1" ht="15.6" customHeight="1" x14ac:dyDescent="0.3">
      <c r="B45" s="116" t="s">
        <v>28</v>
      </c>
      <c r="C45" s="117"/>
      <c r="D45" s="117"/>
      <c r="E45" s="117"/>
      <c r="F45" s="117"/>
      <c r="G45" s="117"/>
      <c r="H45" s="117"/>
      <c r="I45" s="117"/>
      <c r="J45" s="78" t="s">
        <v>29</v>
      </c>
      <c r="K45" s="97"/>
      <c r="L45" s="98"/>
      <c r="M45" s="51"/>
    </row>
    <row r="46" spans="2:15" customFormat="1" ht="30.6" customHeight="1" x14ac:dyDescent="0.3">
      <c r="B46" s="118" t="s">
        <v>30</v>
      </c>
      <c r="C46" s="117"/>
      <c r="D46" s="117"/>
      <c r="E46" s="117"/>
      <c r="F46" s="117"/>
      <c r="G46" s="117"/>
      <c r="H46" s="117"/>
      <c r="I46" s="117"/>
      <c r="J46" s="95" t="s">
        <v>31</v>
      </c>
      <c r="K46" s="97"/>
      <c r="L46" s="98"/>
      <c r="M46" s="51"/>
    </row>
    <row r="47" spans="2:15" customFormat="1" ht="15" thickBot="1" x14ac:dyDescent="0.35">
      <c r="B47" s="105" t="s">
        <v>32</v>
      </c>
      <c r="C47" s="106"/>
      <c r="D47" s="106"/>
      <c r="E47" s="106"/>
      <c r="F47" s="106"/>
      <c r="G47" s="106"/>
      <c r="H47" s="106"/>
      <c r="I47" s="106"/>
      <c r="J47" s="96"/>
      <c r="K47" s="101"/>
      <c r="L47" s="102"/>
      <c r="M47" s="51"/>
    </row>
    <row r="48" spans="2:15" customFormat="1" ht="26.1" customHeight="1" thickBot="1" x14ac:dyDescent="0.35">
      <c r="B48" s="18"/>
      <c r="C48" s="19"/>
      <c r="D48" s="19"/>
      <c r="E48" s="19"/>
      <c r="F48" s="19"/>
      <c r="G48" s="19"/>
      <c r="H48" s="19"/>
      <c r="I48" s="20"/>
      <c r="J48" s="19"/>
      <c r="K48" s="75"/>
      <c r="L48" s="76"/>
      <c r="M48" s="51"/>
    </row>
    <row r="49" spans="2:15" customFormat="1" ht="14.4" x14ac:dyDescent="0.3">
      <c r="B49" s="1"/>
      <c r="C49" s="1"/>
      <c r="D49" s="1"/>
      <c r="E49" s="1"/>
      <c r="F49" s="1"/>
      <c r="G49" s="1"/>
      <c r="H49" s="1"/>
      <c r="I49" s="2"/>
      <c r="J49" s="1"/>
      <c r="K49" s="1"/>
      <c r="L49" s="1"/>
      <c r="M49" s="51"/>
    </row>
    <row r="50" spans="2:15" ht="13.8" x14ac:dyDescent="0.3">
      <c r="M50" s="23"/>
    </row>
    <row r="52" spans="2:15" ht="14.4" x14ac:dyDescent="0.3">
      <c r="O52"/>
    </row>
    <row r="53" spans="2:15" ht="14.4" x14ac:dyDescent="0.3">
      <c r="O53"/>
    </row>
    <row r="54" spans="2:15" ht="14.4" x14ac:dyDescent="0.3">
      <c r="O54"/>
    </row>
    <row r="55" spans="2:15" ht="14.4" x14ac:dyDescent="0.3">
      <c r="O55"/>
    </row>
    <row r="56" spans="2:15" ht="14.4" x14ac:dyDescent="0.3">
      <c r="O56"/>
    </row>
    <row r="57" spans="2:15" ht="14.4" x14ac:dyDescent="0.3">
      <c r="O57"/>
    </row>
    <row r="58" spans="2:15" ht="14.4" x14ac:dyDescent="0.3">
      <c r="O58"/>
    </row>
  </sheetData>
  <sheetProtection algorithmName="SHA-512" hashValue="D6MhFy7tHQmjtaBndEp4dj+u+x5l+5OOEPvpxyjQX+/JwbCynRvK7Xhbm5zlW2KtNTBnRarEgssrfjODtoOzww==" saltValue="VQjD+Jl8RUu89B1D672lWQ==" spinCount="100000" sheet="1" objects="1" scenarios="1"/>
  <mergeCells count="46">
    <mergeCell ref="I16:K16"/>
    <mergeCell ref="B3:G3"/>
    <mergeCell ref="B1:L2"/>
    <mergeCell ref="B6:G6"/>
    <mergeCell ref="B7:L7"/>
    <mergeCell ref="B10:G10"/>
    <mergeCell ref="B11:L11"/>
    <mergeCell ref="B4:G4"/>
    <mergeCell ref="B5:L5"/>
    <mergeCell ref="B34:L34"/>
    <mergeCell ref="B38:G38"/>
    <mergeCell ref="B18:G18"/>
    <mergeCell ref="I17:K17"/>
    <mergeCell ref="I24:K24"/>
    <mergeCell ref="I25:K25"/>
    <mergeCell ref="B32:L32"/>
    <mergeCell ref="B35:G35"/>
    <mergeCell ref="B36:L36"/>
    <mergeCell ref="B37:G37"/>
    <mergeCell ref="B31:G31"/>
    <mergeCell ref="B27:G27"/>
    <mergeCell ref="B29:G29"/>
    <mergeCell ref="B26:G26"/>
    <mergeCell ref="B22:G22"/>
    <mergeCell ref="B30:L30"/>
    <mergeCell ref="I40:K40"/>
    <mergeCell ref="I41:K41"/>
    <mergeCell ref="B47:I47"/>
    <mergeCell ref="B8:G8"/>
    <mergeCell ref="B14:G14"/>
    <mergeCell ref="B43:I43"/>
    <mergeCell ref="B13:L13"/>
    <mergeCell ref="B45:I45"/>
    <mergeCell ref="B46:I46"/>
    <mergeCell ref="B12:G12"/>
    <mergeCell ref="B44:I44"/>
    <mergeCell ref="B15:K15"/>
    <mergeCell ref="B19:G19"/>
    <mergeCell ref="B20:L20"/>
    <mergeCell ref="B21:G21"/>
    <mergeCell ref="B33:G33"/>
    <mergeCell ref="J46:J47"/>
    <mergeCell ref="K45:L45"/>
    <mergeCell ref="K44:L44"/>
    <mergeCell ref="K43:L43"/>
    <mergeCell ref="K46:L47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D7989-AE2C-495D-9F99-72D7F6570085}">
  <dimension ref="B1:L25"/>
  <sheetViews>
    <sheetView workbookViewId="0">
      <selection activeCell="M25" sqref="M25"/>
    </sheetView>
  </sheetViews>
  <sheetFormatPr defaultRowHeight="14.4" x14ac:dyDescent="0.3"/>
  <cols>
    <col min="7" max="7" width="5.33203125" customWidth="1"/>
    <col min="9" max="9" width="12.6640625" customWidth="1"/>
    <col min="10" max="10" width="13.6640625" customWidth="1"/>
    <col min="11" max="11" width="12.33203125" bestFit="1" customWidth="1"/>
    <col min="12" max="12" width="14" customWidth="1"/>
  </cols>
  <sheetData>
    <row r="1" spans="2:12" ht="15" customHeight="1" x14ac:dyDescent="0.3">
      <c r="B1" s="165" t="s">
        <v>33</v>
      </c>
      <c r="C1" s="166"/>
      <c r="D1" s="166"/>
      <c r="E1" s="166"/>
      <c r="F1" s="166"/>
      <c r="G1" s="166"/>
      <c r="H1" s="166"/>
      <c r="I1" s="166"/>
      <c r="J1" s="166"/>
      <c r="K1" s="166"/>
      <c r="L1" s="167"/>
    </row>
    <row r="2" spans="2:12" ht="15" customHeight="1" x14ac:dyDescent="0.3">
      <c r="B2" s="168"/>
      <c r="C2" s="136"/>
      <c r="D2" s="136"/>
      <c r="E2" s="136"/>
      <c r="F2" s="136"/>
      <c r="G2" s="136"/>
      <c r="H2" s="136"/>
      <c r="I2" s="136"/>
      <c r="J2" s="136"/>
      <c r="K2" s="136"/>
      <c r="L2" s="169"/>
    </row>
    <row r="3" spans="2:12" ht="27.6" x14ac:dyDescent="0.3">
      <c r="B3" s="170" t="s">
        <v>34</v>
      </c>
      <c r="C3" s="126"/>
      <c r="D3" s="126"/>
      <c r="E3" s="126"/>
      <c r="F3" s="126"/>
      <c r="G3" s="126"/>
      <c r="H3" s="33" t="s">
        <v>1</v>
      </c>
      <c r="I3" s="74" t="s">
        <v>35</v>
      </c>
      <c r="J3" s="37" t="s">
        <v>3</v>
      </c>
      <c r="K3" s="37" t="s">
        <v>4</v>
      </c>
      <c r="L3" s="39" t="s">
        <v>5</v>
      </c>
    </row>
    <row r="4" spans="2:12" x14ac:dyDescent="0.3">
      <c r="B4" s="171" t="s">
        <v>36</v>
      </c>
      <c r="C4" s="172"/>
      <c r="D4" s="172"/>
      <c r="E4" s="172"/>
      <c r="F4" s="172"/>
      <c r="G4" s="173"/>
      <c r="H4" s="56">
        <v>6</v>
      </c>
      <c r="I4" s="89"/>
      <c r="J4" s="57">
        <v>4000</v>
      </c>
      <c r="K4" s="58">
        <v>15000</v>
      </c>
      <c r="L4" s="59">
        <f>H4*I4</f>
        <v>0</v>
      </c>
    </row>
    <row r="5" spans="2:12" x14ac:dyDescent="0.3">
      <c r="B5" s="157"/>
      <c r="C5" s="158"/>
      <c r="D5" s="158"/>
      <c r="E5" s="158"/>
      <c r="F5" s="158"/>
      <c r="G5" s="158"/>
      <c r="H5" s="60"/>
      <c r="I5" s="60"/>
      <c r="J5" s="60"/>
      <c r="K5" s="60"/>
      <c r="L5" s="59"/>
    </row>
    <row r="6" spans="2:12" ht="15" customHeight="1" x14ac:dyDescent="0.3">
      <c r="B6" s="171" t="s">
        <v>37</v>
      </c>
      <c r="C6" s="172"/>
      <c r="D6" s="172"/>
      <c r="E6" s="172"/>
      <c r="F6" s="172"/>
      <c r="G6" s="173"/>
      <c r="H6" s="61">
        <v>1</v>
      </c>
      <c r="I6" s="90"/>
      <c r="J6" s="57">
        <v>4000</v>
      </c>
      <c r="K6" s="58">
        <v>15000</v>
      </c>
      <c r="L6" s="59">
        <f>H6*I6</f>
        <v>0</v>
      </c>
    </row>
    <row r="7" spans="2:12" x14ac:dyDescent="0.3">
      <c r="B7" s="62"/>
      <c r="C7" s="70"/>
      <c r="D7" s="70"/>
      <c r="E7" s="70"/>
      <c r="F7" s="70"/>
      <c r="G7" s="70"/>
      <c r="H7" s="71"/>
      <c r="I7" s="63"/>
      <c r="J7" s="63"/>
      <c r="K7" s="63"/>
      <c r="L7" s="59"/>
    </row>
    <row r="8" spans="2:12" ht="15" customHeight="1" x14ac:dyDescent="0.3">
      <c r="B8" s="157" t="s">
        <v>38</v>
      </c>
      <c r="C8" s="158"/>
      <c r="D8" s="158"/>
      <c r="E8" s="158"/>
      <c r="F8" s="158"/>
      <c r="G8" s="174"/>
      <c r="H8" s="64">
        <v>1</v>
      </c>
      <c r="I8" s="91"/>
      <c r="J8" s="57">
        <v>4000</v>
      </c>
      <c r="K8" s="65">
        <v>18000</v>
      </c>
      <c r="L8" s="59">
        <f>H8*I8</f>
        <v>0</v>
      </c>
    </row>
    <row r="9" spans="2:12" x14ac:dyDescent="0.3">
      <c r="B9" s="154"/>
      <c r="C9" s="155"/>
      <c r="D9" s="155"/>
      <c r="E9" s="155"/>
      <c r="F9" s="155"/>
      <c r="G9" s="155"/>
      <c r="H9" s="155"/>
      <c r="I9" s="155"/>
      <c r="J9" s="155"/>
      <c r="K9" s="155"/>
      <c r="L9" s="156"/>
    </row>
    <row r="10" spans="2:12" x14ac:dyDescent="0.3">
      <c r="B10" s="150" t="s">
        <v>39</v>
      </c>
      <c r="C10" s="151"/>
      <c r="D10" s="151"/>
      <c r="E10" s="151"/>
      <c r="F10" s="151"/>
      <c r="G10" s="151"/>
      <c r="H10" s="64">
        <v>2</v>
      </c>
      <c r="I10" s="91"/>
      <c r="J10" s="57">
        <v>4000</v>
      </c>
      <c r="K10" s="58">
        <v>15000</v>
      </c>
      <c r="L10" s="59">
        <f>H10*I10</f>
        <v>0</v>
      </c>
    </row>
    <row r="11" spans="2:12" x14ac:dyDescent="0.3">
      <c r="B11" s="154"/>
      <c r="C11" s="155"/>
      <c r="D11" s="155"/>
      <c r="E11" s="155"/>
      <c r="F11" s="155"/>
      <c r="G11" s="155"/>
      <c r="H11" s="155"/>
      <c r="I11" s="155"/>
      <c r="J11" s="155"/>
      <c r="K11" s="155"/>
      <c r="L11" s="156"/>
    </row>
    <row r="12" spans="2:12" ht="15" customHeight="1" x14ac:dyDescent="0.3">
      <c r="B12" s="157" t="s">
        <v>40</v>
      </c>
      <c r="C12" s="158"/>
      <c r="D12" s="158"/>
      <c r="E12" s="158"/>
      <c r="F12" s="158"/>
      <c r="G12" s="159"/>
      <c r="H12" s="66">
        <v>2</v>
      </c>
      <c r="I12" s="92"/>
      <c r="J12" s="57">
        <v>4000</v>
      </c>
      <c r="K12" s="58">
        <v>15000</v>
      </c>
      <c r="L12" s="59">
        <f>H12*I12</f>
        <v>0</v>
      </c>
    </row>
    <row r="13" spans="2:12" x14ac:dyDescent="0.3">
      <c r="B13" s="62"/>
      <c r="C13" s="70"/>
      <c r="D13" s="70"/>
      <c r="E13" s="70"/>
      <c r="F13" s="70"/>
      <c r="G13" s="70"/>
      <c r="H13" s="71"/>
      <c r="I13" s="63"/>
      <c r="J13" s="63"/>
      <c r="K13" s="63"/>
      <c r="L13" s="59"/>
    </row>
    <row r="14" spans="2:12" x14ac:dyDescent="0.3">
      <c r="B14" s="140" t="s">
        <v>41</v>
      </c>
      <c r="C14" s="141"/>
      <c r="D14" s="141"/>
      <c r="E14" s="141"/>
      <c r="F14" s="141"/>
      <c r="G14" s="141"/>
      <c r="H14" s="141"/>
      <c r="I14" s="142"/>
      <c r="J14" s="67">
        <f>(H4*J4)+(H6*J6)+(H8*J8)+(H10*J10)+(H12*J12)</f>
        <v>48000</v>
      </c>
      <c r="K14" s="68">
        <f>(H4*K4)+(H6*K6)+(H8*K8)+(H10*K10)+(H12*K12)</f>
        <v>183000</v>
      </c>
      <c r="L14" s="69">
        <f>L4+L6+L8+L10+L12</f>
        <v>0</v>
      </c>
    </row>
    <row r="15" spans="2:12" x14ac:dyDescent="0.3">
      <c r="B15" s="143"/>
      <c r="C15" s="144"/>
      <c r="D15" s="144"/>
      <c r="E15" s="144"/>
      <c r="F15" s="144"/>
      <c r="G15" s="144"/>
      <c r="H15" s="144"/>
      <c r="I15" s="144"/>
      <c r="J15" s="144"/>
      <c r="K15" s="144"/>
      <c r="L15" s="40"/>
    </row>
    <row r="16" spans="2:12" x14ac:dyDescent="0.3">
      <c r="B16" s="41"/>
      <c r="C16" s="23"/>
      <c r="D16" s="23"/>
      <c r="E16" s="23"/>
      <c r="F16" s="23"/>
      <c r="G16" s="23"/>
      <c r="H16" s="32"/>
      <c r="I16" s="23"/>
      <c r="J16" s="23"/>
      <c r="K16" s="23"/>
      <c r="L16" s="42"/>
    </row>
    <row r="17" spans="2:12" x14ac:dyDescent="0.3">
      <c r="B17" s="41"/>
      <c r="C17" s="23"/>
      <c r="D17" s="23"/>
      <c r="E17" s="23"/>
      <c r="F17" s="23"/>
      <c r="G17" s="23"/>
      <c r="H17" s="153" t="s">
        <v>42</v>
      </c>
      <c r="I17" s="153"/>
      <c r="J17" s="153"/>
      <c r="K17" s="153"/>
      <c r="L17" s="43">
        <f>L4+L6+L8+L10+L12</f>
        <v>0</v>
      </c>
    </row>
    <row r="18" spans="2:12" x14ac:dyDescent="0.3">
      <c r="B18" s="44"/>
      <c r="C18" s="45"/>
      <c r="D18" s="45"/>
      <c r="E18" s="45"/>
      <c r="F18" s="45"/>
      <c r="G18" s="45"/>
      <c r="H18" s="152" t="s">
        <v>10</v>
      </c>
      <c r="I18" s="152"/>
      <c r="J18" s="152"/>
      <c r="K18" s="152"/>
      <c r="L18" s="72">
        <f>((1-(L14-J14)/(K14-J14))*10)</f>
        <v>13.555555555555557</v>
      </c>
    </row>
    <row r="19" spans="2:12" ht="15" thickBot="1" x14ac:dyDescent="0.35">
      <c r="B19" s="41"/>
      <c r="C19" s="23"/>
      <c r="D19" s="23"/>
      <c r="E19" s="23"/>
      <c r="F19" s="23"/>
      <c r="G19" s="23"/>
      <c r="H19" s="23"/>
      <c r="I19" s="32"/>
      <c r="J19" s="23"/>
      <c r="K19" s="23"/>
      <c r="L19" s="42"/>
    </row>
    <row r="20" spans="2:12" ht="15" customHeight="1" x14ac:dyDescent="0.3">
      <c r="B20" s="145" t="s">
        <v>24</v>
      </c>
      <c r="C20" s="112"/>
      <c r="D20" s="112"/>
      <c r="E20" s="112"/>
      <c r="F20" s="112"/>
      <c r="G20" s="112"/>
      <c r="H20" s="112"/>
      <c r="I20" s="146"/>
      <c r="J20" s="77" t="s">
        <v>25</v>
      </c>
      <c r="K20" s="99"/>
      <c r="L20" s="100"/>
    </row>
    <row r="21" spans="2:12" ht="33.75" customHeight="1" x14ac:dyDescent="0.3">
      <c r="B21" s="147" t="s">
        <v>43</v>
      </c>
      <c r="C21" s="148"/>
      <c r="D21" s="148"/>
      <c r="E21" s="148"/>
      <c r="F21" s="148"/>
      <c r="G21" s="148"/>
      <c r="H21" s="148"/>
      <c r="I21" s="149"/>
      <c r="J21" s="78" t="s">
        <v>27</v>
      </c>
      <c r="K21" s="97"/>
      <c r="L21" s="98"/>
    </row>
    <row r="22" spans="2:12" ht="22.5" customHeight="1" x14ac:dyDescent="0.3">
      <c r="B22" s="147" t="s">
        <v>28</v>
      </c>
      <c r="C22" s="148"/>
      <c r="D22" s="148"/>
      <c r="E22" s="148"/>
      <c r="F22" s="148"/>
      <c r="G22" s="148"/>
      <c r="H22" s="148"/>
      <c r="I22" s="149"/>
      <c r="J22" s="78" t="s">
        <v>29</v>
      </c>
      <c r="K22" s="97"/>
      <c r="L22" s="98"/>
    </row>
    <row r="23" spans="2:12" ht="15" customHeight="1" x14ac:dyDescent="0.3">
      <c r="B23" s="160" t="s">
        <v>30</v>
      </c>
      <c r="C23" s="117"/>
      <c r="D23" s="117"/>
      <c r="E23" s="117"/>
      <c r="F23" s="117"/>
      <c r="G23" s="117"/>
      <c r="H23" s="117"/>
      <c r="I23" s="161"/>
      <c r="J23" s="95" t="s">
        <v>31</v>
      </c>
      <c r="K23" s="97"/>
      <c r="L23" s="98"/>
    </row>
    <row r="24" spans="2:12" ht="15" customHeight="1" thickBot="1" x14ac:dyDescent="0.35">
      <c r="B24" s="162" t="s">
        <v>32</v>
      </c>
      <c r="C24" s="163"/>
      <c r="D24" s="163"/>
      <c r="E24" s="163"/>
      <c r="F24" s="163"/>
      <c r="G24" s="163"/>
      <c r="H24" s="163"/>
      <c r="I24" s="164"/>
      <c r="J24" s="96"/>
      <c r="K24" s="101"/>
      <c r="L24" s="102"/>
    </row>
    <row r="25" spans="2:12" ht="15" thickBot="1" x14ac:dyDescent="0.35">
      <c r="B25" s="44"/>
      <c r="C25" s="45"/>
      <c r="D25" s="45"/>
      <c r="E25" s="45"/>
      <c r="F25" s="45"/>
      <c r="G25" s="45"/>
      <c r="H25" s="45"/>
      <c r="I25" s="46"/>
      <c r="J25" s="45"/>
      <c r="K25" s="45"/>
      <c r="L25" s="47"/>
    </row>
  </sheetData>
  <sheetProtection algorithmName="SHA-512" hashValue="L8gMMjBtxDaMCjXApcV4gmboZT7h4y6HvYbQrUbtQ3LXgYO0PyqQJKBc1Y4VjbM/LSrzoFMbA/3ER/n3BeGBvA==" saltValue="PVrpY+QgiRLi+dtgl4g8Vg==" spinCount="100000" sheet="1" objects="1" scenarios="1"/>
  <mergeCells count="24">
    <mergeCell ref="B9:L9"/>
    <mergeCell ref="B1:L2"/>
    <mergeCell ref="B3:G3"/>
    <mergeCell ref="B4:G4"/>
    <mergeCell ref="B6:G6"/>
    <mergeCell ref="B8:G8"/>
    <mergeCell ref="B5:G5"/>
    <mergeCell ref="B23:I23"/>
    <mergeCell ref="B24:I24"/>
    <mergeCell ref="B22:I22"/>
    <mergeCell ref="K20:L20"/>
    <mergeCell ref="K21:L21"/>
    <mergeCell ref="K22:L22"/>
    <mergeCell ref="J23:J24"/>
    <mergeCell ref="K23:L24"/>
    <mergeCell ref="B14:I14"/>
    <mergeCell ref="B15:K15"/>
    <mergeCell ref="B20:I20"/>
    <mergeCell ref="B21:I21"/>
    <mergeCell ref="B10:G10"/>
    <mergeCell ref="H18:K18"/>
    <mergeCell ref="H17:K17"/>
    <mergeCell ref="B11:L11"/>
    <mergeCell ref="B12:G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b63315-c309-4e12-ba75-d92468614f86">
      <Terms xmlns="http://schemas.microsoft.com/office/infopath/2007/PartnerControls"/>
    </lcf76f155ced4ddcb4097134ff3c332f>
    <Datum xmlns="ebb63315-c309-4e12-ba75-d92468614f86">2025-06-22T20:17:10+00:00</Datum>
    <TaxCatchAll xmlns="41c4359d-9a47-46a2-9379-5bffea580d7b" xsi:nil="true"/>
    <test xmlns="ebb63315-c309-4e12-ba75-d92468614f86">false</test>
    <SharedWithUsers xmlns="41c4359d-9a47-46a2-9379-5bffea580d7b">
      <UserInfo>
        <DisplayName/>
        <AccountId xsi:nil="true"/>
        <AccountType/>
      </UserInfo>
    </SharedWithUsers>
    <Hyperlink xmlns="ebb63315-c309-4e12-ba75-d92468614f86">
      <Url xsi:nil="true"/>
      <Description xsi:nil="true"/>
    </Hyperlink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524BF3102E09488D6DE66FA4401B20" ma:contentTypeVersion="23" ma:contentTypeDescription="Een nieuw document maken." ma:contentTypeScope="" ma:versionID="c5fb48769b10078f2d65b42594b9f179">
  <xsd:schema xmlns:xsd="http://www.w3.org/2001/XMLSchema" xmlns:xs="http://www.w3.org/2001/XMLSchema" xmlns:p="http://schemas.microsoft.com/office/2006/metadata/properties" xmlns:ns2="ebb63315-c309-4e12-ba75-d92468614f86" xmlns:ns3="41c4359d-9a47-46a2-9379-5bffea580d7b" targetNamespace="http://schemas.microsoft.com/office/2006/metadata/properties" ma:root="true" ma:fieldsID="83bef79d361175e4328322d719e2b0ac" ns2:_="" ns3:_="">
    <xsd:import namespace="ebb63315-c309-4e12-ba75-d92468614f86"/>
    <xsd:import namespace="41c4359d-9a47-46a2-9379-5bffea580d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Datum" minOccurs="0"/>
                <xsd:element ref="ns2:test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63315-c309-4e12-ba75-d92468614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" ma:index="14" nillable="true" ma:displayName="Datum" ma:default="[today]" ma:description="Test" ma:format="DateOnly" ma:indexed="true" ma:internalName="Datum">
      <xsd:simpleType>
        <xsd:restriction base="dms:DateTime"/>
      </xsd:simpleType>
    </xsd:element>
    <xsd:element name="test" ma:index="15" nillable="true" ma:displayName="test" ma:default="0" ma:format="Dropdown" ma:internalName="test">
      <xsd:simpleType>
        <xsd:restriction base="dms:Boolea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4359d-9a47-46a2-9379-5bffea580d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25398ab-e6a4-45a4-92fd-861656dcece2}" ma:internalName="TaxCatchAll" ma:showField="CatchAllData" ma:web="41c4359d-9a47-46a2-9379-5bffea580d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A3D266-02AD-40E6-95E9-BF337EEB0090}">
  <ds:schemaRefs>
    <ds:schemaRef ds:uri="http://purl.org/dc/terms/"/>
    <ds:schemaRef ds:uri="dbde7eae-bcc0-4e93-b454-d26278ec9dd6"/>
    <ds:schemaRef ds:uri="http://schemas.openxmlformats.org/package/2006/metadata/core-properties"/>
    <ds:schemaRef ds:uri="f93589a2-28ac-4a3a-9004-1fce754a9d70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ebb63315-c309-4e12-ba75-d92468614f86"/>
    <ds:schemaRef ds:uri="41c4359d-9a47-46a2-9379-5bffea580d7b"/>
  </ds:schemaRefs>
</ds:datastoreItem>
</file>

<file path=customXml/itemProps2.xml><?xml version="1.0" encoding="utf-8"?>
<ds:datastoreItem xmlns:ds="http://schemas.openxmlformats.org/officeDocument/2006/customXml" ds:itemID="{E06A160E-C959-477B-BB93-612F3E410489}"/>
</file>

<file path=customXml/itemProps3.xml><?xml version="1.0" encoding="utf-8"?>
<ds:datastoreItem xmlns:ds="http://schemas.openxmlformats.org/officeDocument/2006/customXml" ds:itemID="{4A5D2B56-F409-4C31-B076-68B424CBD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Implementatiefase</vt:lpstr>
      <vt:lpstr>Gebruikersfase</vt:lpstr>
      <vt:lpstr>Implementatiefase!Afdrukbereik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d.debeen</dc:creator>
  <cp:keywords/>
  <dc:description/>
  <cp:lastModifiedBy>Amand Stevens</cp:lastModifiedBy>
  <cp:revision/>
  <dcterms:created xsi:type="dcterms:W3CDTF">2017-05-19T14:12:57Z</dcterms:created>
  <dcterms:modified xsi:type="dcterms:W3CDTF">2025-06-23T09:23:26Z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0x010100D8524BF3102E09488D6DE66FA4401B20</vt:lpwstr>
  </property>
  <property fmtid="{D5CDD505-2E9C-101B-9397-08002B2CF9AE}" pid="3" name="MediaServiceImageTags">
    <vt:lpwstr/>
  </property>
  <property fmtid="{D5CDD505-2E9C-101B-9397-08002B2CF9AE}" pid="4" name="MSIP_Label_b8665262-5df6-455e-bf48-5928a5d868f6_Enabled">
    <vt:lpwstr>true</vt:lpwstr>
  </property>
  <property fmtid="{D5CDD505-2E9C-101B-9397-08002B2CF9AE}" pid="5" name="MSIP_Label_b8665262-5df6-455e-bf48-5928a5d868f6_SetDate">
    <vt:lpwstr>2024-01-16T12:37:38Z</vt:lpwstr>
  </property>
  <property fmtid="{D5CDD505-2E9C-101B-9397-08002B2CF9AE}" pid="6" name="MSIP_Label_b8665262-5df6-455e-bf48-5928a5d868f6_Method">
    <vt:lpwstr>Standard</vt:lpwstr>
  </property>
  <property fmtid="{D5CDD505-2E9C-101B-9397-08002B2CF9AE}" pid="7" name="MSIP_Label_b8665262-5df6-455e-bf48-5928a5d868f6_Name">
    <vt:lpwstr>Vertrouwelijk</vt:lpwstr>
  </property>
  <property fmtid="{D5CDD505-2E9C-101B-9397-08002B2CF9AE}" pid="8" name="MSIP_Label_b8665262-5df6-455e-bf48-5928a5d868f6_SiteId">
    <vt:lpwstr>d2aff5f9-8c21-47f2-88f3-08ac4fda56f5</vt:lpwstr>
  </property>
  <property fmtid="{D5CDD505-2E9C-101B-9397-08002B2CF9AE}" pid="9" name="MSIP_Label_b8665262-5df6-455e-bf48-5928a5d868f6_ActionId">
    <vt:lpwstr>bba68046-a6dd-491d-a4a2-4f0df26af5dd</vt:lpwstr>
  </property>
  <property fmtid="{D5CDD505-2E9C-101B-9397-08002B2CF9AE}" pid="10" name="MSIP_Label_b8665262-5df6-455e-bf48-5928a5d868f6_ContentBits">
    <vt:lpwstr>0</vt:lpwstr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