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4"/>
  <workbookPr/>
  <mc:AlternateContent xmlns:mc="http://schemas.openxmlformats.org/markup-compatibility/2006">
    <mc:Choice Requires="x15">
      <x15ac:absPath xmlns:x15ac="http://schemas.microsoft.com/office/spreadsheetml/2010/11/ac" url="https://gemeentewageningen.sharepoint.com/teams/PRJ_Aanbestedingwagenpark/Gedeelde documenten/General/01. Voorbereiding aanbesteding/Algemeen/Rekenblad/"/>
    </mc:Choice>
  </mc:AlternateContent>
  <xr:revisionPtr revIDLastSave="0" documentId="8_{E4B24E0A-7EC7-4162-A5A7-99020CCAD12F}" xr6:coauthVersionLast="47" xr6:coauthVersionMax="47" xr10:uidLastSave="{00000000-0000-0000-0000-000000000000}"/>
  <bookViews>
    <workbookView xWindow="0" yWindow="500" windowWidth="28800" windowHeight="15760" xr2:uid="{00000000-000D-0000-FFFF-FFFF00000000}"/>
  </bookViews>
  <sheets>
    <sheet name="Totaal" sheetId="2" r:id="rId1"/>
    <sheet name="Perceel 1" sheetId="7" r:id="rId2"/>
    <sheet name="Perceel 2" sheetId="10" r:id="rId3"/>
    <sheet name="Perceel 3" sheetId="9"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2" l="1"/>
  <c r="D27" i="7"/>
  <c r="D28" i="7" s="1"/>
  <c r="D29" i="7" s="1"/>
  <c r="D25" i="7"/>
  <c r="C27" i="7"/>
  <c r="C28" i="7" s="1"/>
  <c r="C29" i="7" s="1"/>
  <c r="D26" i="9"/>
  <c r="C25" i="7"/>
  <c r="I26" i="7"/>
  <c r="I25" i="7" s="1"/>
  <c r="I27" i="7" s="1"/>
  <c r="I28" i="7" s="1"/>
  <c r="I29" i="7" s="1"/>
  <c r="J26" i="7"/>
  <c r="J25" i="7" s="1"/>
  <c r="J27" i="7" s="1"/>
  <c r="J28" i="7" s="1"/>
  <c r="H27" i="7"/>
  <c r="E25" i="7"/>
  <c r="E27" i="7" s="1"/>
  <c r="F25" i="7"/>
  <c r="F27" i="7" s="1"/>
  <c r="G25" i="7"/>
  <c r="G27" i="7" s="1"/>
  <c r="H25" i="7"/>
  <c r="B5" i="7" l="1"/>
  <c r="H28" i="7"/>
  <c r="H29" i="7" s="1"/>
  <c r="G28" i="7"/>
  <c r="G29" i="7" s="1"/>
  <c r="J29" i="7"/>
  <c r="E28" i="7"/>
  <c r="E29" i="7" s="1"/>
  <c r="F28" i="7"/>
  <c r="F29" i="7" s="1"/>
  <c r="D27" i="9"/>
  <c r="C25" i="10"/>
  <c r="D25" i="9"/>
  <c r="C25" i="9"/>
  <c r="C26" i="9" s="1"/>
  <c r="C27" i="9" s="1"/>
  <c r="B5" i="9" l="1"/>
  <c r="D14" i="2" s="1"/>
  <c r="C26" i="10"/>
  <c r="C27" i="10" s="1"/>
  <c r="B5" i="10" s="1"/>
  <c r="D1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tc={E5EFC7DA-B97B-944C-98E5-73F8E49427BB}</author>
    <author>tc={40848F41-2C6B-414C-A5EB-703B20E47EFE}</author>
    <author>tc={C14E18DB-12C1-2242-B18D-84A868AE3331}</author>
    <author>tc={6A351DB5-FB6A-F648-9D74-71FF34964335}</author>
    <author>tc={A7540AB9-E125-F743-B11A-20CC2EBA6D63}</author>
  </authors>
  <commentList>
    <comment ref="D26" authorId="0" shapeId="0" xr:uid="{E5EFC7DA-B97B-944C-98E5-73F8E49427BB}">
      <text>
        <t>[Threaded comment]
Your version of Excel allows you to read this threaded comment; however, any edits to it will get removed if the file is opened in a newer version of Excel. Learn more: https://go.microsoft.com/fwlink/?linkid=870924
Comment:
    Inrichting bestelauto landmeter</t>
      </text>
    </comment>
    <comment ref="E26" authorId="1" shapeId="0" xr:uid="{40848F41-2C6B-414C-A5EB-703B20E47EFE}">
      <text>
        <t>[Threaded comment]
Your version of Excel allows you to read this threaded comment; however, any edits to it will get removed if the file is opened in a newer version of Excel. Learn more: https://go.microsoft.com/fwlink/?linkid=870924
Comment:
    Inrichting dichte bus serviceteam</t>
      </text>
    </comment>
    <comment ref="F26" authorId="2" shapeId="0" xr:uid="{C14E18DB-12C1-2242-B18D-84A868AE3331}">
      <text>
        <t>[Threaded comment]
Your version of Excel allows you to read this threaded comment; however, any edits to it will get removed if the file is opened in a newer version of Excel. Learn more: https://go.microsoft.com/fwlink/?linkid=870924
Comment:
    stelpost gereeschapskist, laadbak en actieraam voor opbouw chasis cabine service team</t>
      </text>
    </comment>
    <comment ref="I26" authorId="3" shapeId="0" xr:uid="{6A351DB5-FB6A-F648-9D74-71FF34964335}">
      <text>
        <t xml:space="preserve">[Threaded comment]
Your version of Excel allows you to read this threaded comment; however, any edits to it will get removed if the file is opened in a newer version of Excel. Learn more: https://go.microsoft.com/fwlink/?linkid=870924
Comment:
    Stelpost inrichting dichte bus wijkteams
Reply:
    Wijkteams en personenauto's: zijn stelposten de totaalbedragen of de bedragen per voertuig (en dienen deze dus nog met 6 vermenigvuldigd te worden?). Wacht op antwoord Stefan in Teams. </t>
      </text>
    </comment>
    <comment ref="J26" authorId="4" shapeId="0" xr:uid="{A7540AB9-E125-F743-B11A-20CC2EBA6D63}">
      <text>
        <t>[Threaded comment]
Your version of Excel allows you to read this threaded comment; however, any edits to it will get removed if the file is opened in a newer version of Excel. Learn more: https://go.microsoft.com/fwlink/?linkid=870924
Comment:
    Stelpost afneembaar zwaailicht operationeel uitvoerders</t>
      </text>
    </comment>
  </commentList>
</comments>
</file>

<file path=xl/sharedStrings.xml><?xml version="1.0" encoding="utf-8"?>
<sst xmlns="http://schemas.openxmlformats.org/spreadsheetml/2006/main" count="101" uniqueCount="62">
  <si>
    <t>Prijzenblad | Totalen</t>
  </si>
  <si>
    <t xml:space="preserve">Vul op alle tabbladen alleen de gele velden, in € exclusief BTW. De totaalprijs per perceel wordt automatisch weergegeven in het groene veld. Deze totaalprijs exclusief BTW geldt als inschrijfprijs voor het betreffende perceel en wordt gehanteerd om de Inschrijving met de beste prijs-kwaliteitverhouding per perceel te bepalen. Het is niet toegestaan wijzigingen aan te brengen in dit document, anders dan het vullen van de gele velden zoals hierboven beschreven. Ondertekening van dit document dient rechtsgeldig te zijn.                                                                                                                                                                                                                                                                                                                                                                                                                                                                                                                                                                                                                                                                                                                                                                                                                                                                                                                                                                                                                                                                                                                                 
</t>
  </si>
  <si>
    <t>Aanbesteding</t>
  </si>
  <si>
    <t xml:space="preserve">Opdrachtgever: </t>
  </si>
  <si>
    <t>Gemeente Wageningen</t>
  </si>
  <si>
    <t>Europese aanbesteding</t>
  </si>
  <si>
    <t xml:space="preserve">Operationele Lease Dienstvoertuigen  </t>
  </si>
  <si>
    <t>Kenmerk:</t>
  </si>
  <si>
    <t>EU2025-46</t>
  </si>
  <si>
    <t>Percelen</t>
  </si>
  <si>
    <t>Inschrijfprijs perceel 1 voor gehele looptijd van 60 maanden, excl. Btw</t>
  </si>
  <si>
    <t>Inschrijfprijs perceel 2 voor gehele looptijd van 60 maanden, excl. Btw</t>
  </si>
  <si>
    <t>Inschrijfprijs perceel 3 voor gehele looptijd van 60 maanden, excl. Btw</t>
  </si>
  <si>
    <t>Gegevens inschrijver</t>
  </si>
  <si>
    <t>Naam Inschrijver</t>
  </si>
  <si>
    <t>Adres</t>
  </si>
  <si>
    <t>Postcode + plaats</t>
  </si>
  <si>
    <t>Datum</t>
  </si>
  <si>
    <t>Handtekening</t>
  </si>
  <si>
    <t>Perceel 1 | Leasevoertuigen</t>
  </si>
  <si>
    <r>
      <t xml:space="preserve">Totale leasekosten Perceel 1 </t>
    </r>
    <r>
      <rPr>
        <b/>
        <sz val="14"/>
        <color theme="1"/>
        <rFont val="Aptos Narrow (Body)"/>
      </rPr>
      <t>voor gehele looptijd (60 maanden)</t>
    </r>
  </si>
  <si>
    <t>Aantal voertuigen</t>
  </si>
  <si>
    <t>Looptijd in maanden</t>
  </si>
  <si>
    <t>Opbouw leaseprijs per voertuig per maand conform eis 2.1.5 uit het Programma van Eisen</t>
  </si>
  <si>
    <t>Magazijn</t>
  </si>
  <si>
    <t>Landmeter</t>
  </si>
  <si>
    <t>Serviceteam dichte bus</t>
  </si>
  <si>
    <t>Serviceteam chasis-cabine</t>
  </si>
  <si>
    <t>Bode stadhuis</t>
  </si>
  <si>
    <t xml:space="preserve">Operationeel uitvoerder </t>
  </si>
  <si>
    <t>Wijkteams</t>
  </si>
  <si>
    <t>Personenauto's</t>
  </si>
  <si>
    <t>Rente en afschrijving (inclusief opties en accessoires)</t>
  </si>
  <si>
    <t>Reparatie, onderhoud en banden</t>
  </si>
  <si>
    <t>Belastingen (waaronder houderschapsbelasting en BPM)</t>
  </si>
  <si>
    <t>Verzekeringen (WA + Casco + SVI)</t>
  </si>
  <si>
    <t>Directe inzet van vergelijkbaar vervangend vervoer en hulpverlening bij schade en pech in Nederland</t>
  </si>
  <si>
    <t>Inzet van vergelijkbaar vervangend vervoer bij onderhoud na 24 uur  </t>
  </si>
  <si>
    <t>Pechhulp (nationaal) </t>
  </si>
  <si>
    <t>Schadeafhandeling en schadesturing</t>
  </si>
  <si>
    <t>Administratie- en beheerkosten</t>
  </si>
  <si>
    <t>Managementrapportages en online managementinformatie</t>
  </si>
  <si>
    <t>Belettering en signing</t>
  </si>
  <si>
    <t>In- en/of opbouw</t>
  </si>
  <si>
    <t>Stelpost per voertuig (maandbedrag)</t>
  </si>
  <si>
    <t>Stelpost per voertuig (totale looptijd)</t>
  </si>
  <si>
    <t>Totale leasekosten per voertuig per maand excl. Btw</t>
  </si>
  <si>
    <t>Totale leasekosten per subperceel per maand, excl. btw (prijs x aantal)</t>
  </si>
  <si>
    <t>Totale leasekosten per subperceel voor de gehele looptijd (60 maanden), excl. btw</t>
  </si>
  <si>
    <t>BTW (ter indicatie, niet voor vergelijking van de totaalprijs)</t>
  </si>
  <si>
    <t>Let op: er wordt geen BTW gerekend over houderschapbelasting en BPM</t>
  </si>
  <si>
    <t>Looncomponent tbv SROI</t>
  </si>
  <si>
    <t>Perceel 2 | Voertuigen met veeg-vuilopbouw</t>
  </si>
  <si>
    <r>
      <t xml:space="preserve">Totale leasekosten Perceel 2 </t>
    </r>
    <r>
      <rPr>
        <b/>
        <sz val="14"/>
        <color theme="1"/>
        <rFont val="Aptos Narrow (Body)"/>
      </rPr>
      <t>voor gehele looptijd (60 maanden)</t>
    </r>
  </si>
  <si>
    <t>Voertuigen met veegvuilopbouw</t>
  </si>
  <si>
    <t>Totale leasekosten per voertuig excl. BTW</t>
  </si>
  <si>
    <t>Totale leasekosten, incl. btw (prijs x aantal)</t>
  </si>
  <si>
    <t>Perceel 3 | LEVV</t>
  </si>
  <si>
    <t>Totale leasekosten Perceel 3 voor gehele looptijd (60 maanden)</t>
  </si>
  <si>
    <t>LEVV Wijkteams</t>
  </si>
  <si>
    <t>LEVV Haven-veer </t>
  </si>
  <si>
    <t>Totale leasekosten per subperceel, incl. btw (prijs x aantal)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</si>
</sst>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6">
    <font>
      <sz val="11"/>
      <color theme="1"/>
      <name val="Aptos Narrow"/>
      <family val="2"/>
      <scheme val="minor"/>
    </font>
    <font>
      <sz val="11"/>
      <color theme="1"/>
      <name val="Aptos Narrow"/>
      <family val="2"/>
      <scheme val="minor"/>
    </font>
    <font>
      <sz val="9"/>
      <color theme="1"/>
      <name val="Verdana"/>
      <family val="2"/>
    </font>
    <font>
      <b/>
      <sz val="16"/>
      <color theme="1"/>
      <name val="Aptos Narrow"/>
      <scheme val="minor"/>
    </font>
    <font>
      <sz val="11"/>
      <color theme="1"/>
      <name val="Aptos"/>
    </font>
    <font>
      <sz val="11"/>
      <color rgb="FFF2F6F8"/>
      <name val="Aptos"/>
    </font>
    <font>
      <sz val="11"/>
      <color theme="0"/>
      <name val="Aptos"/>
    </font>
    <font>
      <b/>
      <sz val="11"/>
      <color theme="1"/>
      <name val="Aptos"/>
    </font>
    <font>
      <b/>
      <sz val="11"/>
      <color theme="1"/>
      <name val="Aptos Narrow"/>
      <scheme val="minor"/>
    </font>
    <font>
      <b/>
      <sz val="12"/>
      <color rgb="FF3F3F3F"/>
      <name val="Aptos Narrow"/>
      <family val="2"/>
      <scheme val="minor"/>
    </font>
    <font>
      <b/>
      <sz val="14"/>
      <color theme="1"/>
      <name val="Aptos Narrow"/>
      <scheme val="minor"/>
    </font>
    <font>
      <b/>
      <sz val="14"/>
      <color rgb="FF3F3F3F"/>
      <name val="Aptos Narrow"/>
      <scheme val="minor"/>
    </font>
    <font>
      <b/>
      <sz val="11"/>
      <color theme="1"/>
      <name val="Aptos Narrow"/>
      <family val="2"/>
      <scheme val="minor"/>
    </font>
    <font>
      <i/>
      <sz val="11"/>
      <color theme="1"/>
      <name val="Aptos Narrow"/>
      <scheme val="minor"/>
    </font>
    <font>
      <b/>
      <sz val="14"/>
      <color theme="1"/>
      <name val="Aptos Narrow (Body)"/>
    </font>
    <font>
      <b/>
      <sz val="14"/>
      <color rgb="FF000000"/>
      <name val="Aptos Narrow"/>
      <scheme val="minor"/>
    </font>
  </fonts>
  <fills count="11">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CD3332"/>
        <bgColor indexed="64"/>
      </patternFill>
    </fill>
    <fill>
      <patternFill patternType="solid">
        <fgColor rgb="FFF2F6F8"/>
        <bgColor indexed="64"/>
      </patternFill>
    </fill>
    <fill>
      <patternFill patternType="solid">
        <fgColor rgb="FF74A004"/>
        <bgColor indexed="64"/>
      </patternFill>
    </fill>
    <fill>
      <patternFill patternType="solid">
        <fgColor rgb="FFFCE805"/>
        <bgColor indexed="64"/>
      </patternFill>
    </fill>
    <fill>
      <patternFill patternType="solid">
        <fgColor rgb="FFF2F2F2"/>
      </patternFill>
    </fill>
    <fill>
      <patternFill patternType="solid">
        <fgColor rgb="FF94CD01"/>
        <bgColor indexed="64"/>
      </patternFill>
    </fill>
    <fill>
      <patternFill patternType="solid">
        <fgColor rgb="FFFDEA07"/>
        <bgColor indexed="64"/>
      </patternFill>
    </fill>
  </fills>
  <borders count="19">
    <border>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auto="1"/>
      </left>
      <right style="thin">
        <color auto="1"/>
      </right>
      <top style="thin">
        <color auto="1"/>
      </top>
      <bottom style="thin">
        <color auto="1"/>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44" fontId="1" fillId="0" borderId="0" applyFont="0" applyFill="0" applyBorder="0" applyAlignment="0" applyProtection="0"/>
    <xf numFmtId="0" fontId="9" fillId="8" borderId="14" applyNumberFormat="0" applyAlignment="0" applyProtection="0"/>
  </cellStyleXfs>
  <cellXfs count="55">
    <xf numFmtId="0" fontId="0" fillId="0" borderId="0" xfId="0"/>
    <xf numFmtId="0" fontId="2" fillId="2" borderId="5" xfId="0" applyFont="1" applyFill="1" applyBorder="1" applyAlignment="1">
      <alignment horizontal="center" vertical="center"/>
    </xf>
    <xf numFmtId="0" fontId="2" fillId="2" borderId="0" xfId="0" applyFont="1" applyFill="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xf numFmtId="0" fontId="2" fillId="2" borderId="0" xfId="0" applyFont="1" applyFill="1"/>
    <xf numFmtId="0" fontId="2" fillId="2" borderId="6" xfId="0" applyFont="1" applyFill="1" applyBorder="1"/>
    <xf numFmtId="0" fontId="2" fillId="2" borderId="1" xfId="0" applyFont="1" applyFill="1" applyBorder="1"/>
    <xf numFmtId="0" fontId="2" fillId="2" borderId="8" xfId="0" applyFont="1" applyFill="1" applyBorder="1"/>
    <xf numFmtId="0" fontId="2" fillId="2" borderId="9" xfId="0" applyFont="1" applyFill="1" applyBorder="1"/>
    <xf numFmtId="0" fontId="3" fillId="0" borderId="0" xfId="0" applyFont="1"/>
    <xf numFmtId="0" fontId="5" fillId="4" borderId="0" xfId="0" applyFont="1" applyFill="1" applyAlignment="1">
      <alignment horizontal="left" vertical="center"/>
    </xf>
    <xf numFmtId="0" fontId="4" fillId="2" borderId="0" xfId="0" applyFont="1" applyFill="1" applyAlignment="1">
      <alignment horizontal="center" vertical="center"/>
    </xf>
    <xf numFmtId="0" fontId="6" fillId="3" borderId="7" xfId="0" applyFont="1" applyFill="1" applyBorder="1"/>
    <xf numFmtId="0" fontId="4" fillId="2" borderId="0" xfId="0" applyFont="1" applyFill="1"/>
    <xf numFmtId="0" fontId="4" fillId="2" borderId="0" xfId="0" applyFont="1" applyFill="1" applyAlignment="1">
      <alignment horizontal="left" vertical="top" wrapText="1"/>
    </xf>
    <xf numFmtId="0" fontId="4" fillId="7" borderId="7" xfId="0" applyFont="1" applyFill="1" applyBorder="1" applyAlignment="1" applyProtection="1">
      <alignment horizontal="center" vertical="center"/>
      <protection locked="0"/>
    </xf>
    <xf numFmtId="0" fontId="4" fillId="7" borderId="11" xfId="0" applyFont="1" applyFill="1" applyBorder="1" applyAlignment="1" applyProtection="1">
      <alignment horizontal="center" vertical="center"/>
      <protection locked="0"/>
    </xf>
    <xf numFmtId="0" fontId="4" fillId="7" borderId="12" xfId="0" applyFont="1" applyFill="1" applyBorder="1" applyAlignment="1" applyProtection="1">
      <alignment horizontal="center" vertical="center"/>
      <protection locked="0"/>
    </xf>
    <xf numFmtId="0" fontId="4" fillId="7" borderId="13" xfId="0" applyFont="1" applyFill="1" applyBorder="1" applyAlignment="1" applyProtection="1">
      <alignment horizontal="center" vertical="center"/>
      <protection locked="0"/>
    </xf>
    <xf numFmtId="0" fontId="6" fillId="3" borderId="2" xfId="0" applyFont="1" applyFill="1" applyBorder="1" applyAlignment="1">
      <alignment vertical="center" wrapText="1"/>
    </xf>
    <xf numFmtId="0" fontId="8" fillId="0" borderId="3" xfId="0" applyFont="1" applyBorder="1" applyAlignment="1">
      <alignment horizontal="left" vertical="top"/>
    </xf>
    <xf numFmtId="0" fontId="6" fillId="3" borderId="15" xfId="0" applyFont="1" applyFill="1" applyBorder="1" applyAlignment="1">
      <alignment vertical="center"/>
    </xf>
    <xf numFmtId="0" fontId="6" fillId="3" borderId="16" xfId="0" applyFont="1" applyFill="1" applyBorder="1" applyAlignment="1">
      <alignment vertical="center"/>
    </xf>
    <xf numFmtId="0" fontId="6" fillId="3" borderId="17" xfId="0" applyFont="1" applyFill="1" applyBorder="1" applyAlignment="1">
      <alignment vertical="center"/>
    </xf>
    <xf numFmtId="0" fontId="0" fillId="0" borderId="3" xfId="0" applyBorder="1" applyAlignment="1">
      <alignment horizontal="left" vertical="top"/>
    </xf>
    <xf numFmtId="0" fontId="8" fillId="0" borderId="0" xfId="0" applyFont="1" applyAlignment="1">
      <alignment horizontal="left" vertical="top"/>
    </xf>
    <xf numFmtId="0" fontId="0" fillId="0" borderId="0" xfId="0" applyAlignment="1">
      <alignment horizontal="left" vertical="top"/>
    </xf>
    <xf numFmtId="0" fontId="4" fillId="0" borderId="3" xfId="0" applyFont="1" applyBorder="1" applyAlignment="1">
      <alignment horizontal="left" vertical="top"/>
    </xf>
    <xf numFmtId="0" fontId="3" fillId="0" borderId="0" xfId="0" applyFont="1" applyAlignment="1">
      <alignment horizontal="left" vertical="top"/>
    </xf>
    <xf numFmtId="0" fontId="10" fillId="5" borderId="2" xfId="0" applyFont="1" applyFill="1" applyBorder="1" applyAlignment="1">
      <alignment horizontal="left" vertical="top"/>
    </xf>
    <xf numFmtId="0" fontId="10" fillId="0" borderId="7" xfId="0" applyFont="1" applyBorder="1" applyAlignment="1">
      <alignment horizontal="left" vertical="top"/>
    </xf>
    <xf numFmtId="0" fontId="4" fillId="0" borderId="3" xfId="0" applyFont="1" applyBorder="1" applyAlignment="1">
      <alignment horizontal="left" vertical="top" wrapText="1"/>
    </xf>
    <xf numFmtId="0" fontId="7" fillId="0" borderId="3" xfId="0" applyFont="1" applyBorder="1" applyAlignment="1">
      <alignment horizontal="left" vertical="top"/>
    </xf>
    <xf numFmtId="0" fontId="8" fillId="0" borderId="2" xfId="0" applyFont="1" applyBorder="1" applyAlignment="1">
      <alignment horizontal="left" vertical="top"/>
    </xf>
    <xf numFmtId="0" fontId="8" fillId="0" borderId="18" xfId="0" applyFont="1" applyBorder="1" applyAlignment="1">
      <alignment horizontal="left" vertical="top"/>
    </xf>
    <xf numFmtId="0" fontId="13" fillId="0" borderId="0" xfId="0" applyFont="1" applyAlignment="1">
      <alignment horizontal="left" vertical="top"/>
    </xf>
    <xf numFmtId="0" fontId="0" fillId="0" borderId="0" xfId="0" quotePrefix="1" applyAlignment="1">
      <alignment horizontal="left" vertical="top"/>
    </xf>
    <xf numFmtId="0" fontId="15" fillId="0" borderId="7" xfId="0" applyFont="1" applyBorder="1" applyAlignment="1">
      <alignment horizontal="left" vertical="top"/>
    </xf>
    <xf numFmtId="44" fontId="0" fillId="4" borderId="3" xfId="1" applyFont="1" applyFill="1" applyBorder="1" applyAlignment="1">
      <alignment horizontal="left" vertical="top"/>
    </xf>
    <xf numFmtId="44" fontId="0" fillId="9" borderId="3" xfId="0" applyNumberFormat="1" applyFill="1" applyBorder="1" applyAlignment="1">
      <alignment horizontal="left" vertical="top"/>
    </xf>
    <xf numFmtId="44" fontId="0" fillId="7" borderId="3" xfId="1" applyFont="1" applyFill="1" applyBorder="1" applyAlignment="1" applyProtection="1">
      <alignment vertical="top"/>
      <protection locked="0"/>
    </xf>
    <xf numFmtId="44" fontId="0" fillId="7" borderId="3" xfId="1" applyFont="1" applyFill="1" applyBorder="1" applyAlignment="1" applyProtection="1">
      <alignment horizontal="left" vertical="top"/>
      <protection locked="0"/>
    </xf>
    <xf numFmtId="44" fontId="0" fillId="10" borderId="3" xfId="1" applyFont="1" applyFill="1" applyBorder="1" applyAlignment="1" applyProtection="1">
      <alignment horizontal="left" vertical="top"/>
      <protection locked="0"/>
    </xf>
    <xf numFmtId="44" fontId="0" fillId="0" borderId="0" xfId="0" applyNumberFormat="1" applyAlignment="1">
      <alignment horizontal="left" vertical="top"/>
    </xf>
    <xf numFmtId="44" fontId="11" fillId="4" borderId="14" xfId="3" applyNumberFormat="1" applyFont="1" applyFill="1" applyAlignment="1">
      <alignment horizontal="left" vertical="top"/>
    </xf>
    <xf numFmtId="44" fontId="7" fillId="6" borderId="7" xfId="0" quotePrefix="1" applyNumberFormat="1" applyFont="1" applyFill="1" applyBorder="1" applyAlignment="1">
      <alignment vertical="center"/>
    </xf>
    <xf numFmtId="44" fontId="7" fillId="6" borderId="7" xfId="0" applyNumberFormat="1" applyFont="1" applyFill="1" applyBorder="1" applyAlignment="1">
      <alignment vertical="center"/>
    </xf>
    <xf numFmtId="44" fontId="12" fillId="9" borderId="3" xfId="0" applyNumberFormat="1" applyFont="1" applyFill="1" applyBorder="1" applyAlignment="1">
      <alignment horizontal="left" vertical="top"/>
    </xf>
    <xf numFmtId="44" fontId="12" fillId="9" borderId="0" xfId="0" applyNumberFormat="1" applyFont="1" applyFill="1" applyAlignment="1">
      <alignment horizontal="left" vertical="top"/>
    </xf>
    <xf numFmtId="44" fontId="0" fillId="9" borderId="3" xfId="1" applyFont="1" applyFill="1" applyBorder="1" applyAlignment="1">
      <alignment horizontal="left" vertical="top"/>
    </xf>
    <xf numFmtId="44" fontId="0" fillId="0" borderId="0" xfId="1" applyFont="1" applyAlignment="1">
      <alignment horizontal="left" vertical="top"/>
    </xf>
    <xf numFmtId="0" fontId="4" fillId="2" borderId="4"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10" xfId="0" applyFont="1" applyFill="1" applyBorder="1" applyAlignment="1">
      <alignment horizontal="left" vertical="top" wrapText="1"/>
    </xf>
  </cellXfs>
  <cellStyles count="4">
    <cellStyle name="Standaard" xfId="0" builtinId="0"/>
    <cellStyle name="Uitvoer" xfId="3" builtinId="21"/>
    <cellStyle name="Valuta" xfId="1" builtinId="4"/>
    <cellStyle name="Valuta 2" xfId="2" xr:uid="{8EEEB20F-3F2F-AC4B-A5F3-25C03C8D0952}"/>
  </cellStyles>
  <dxfs count="0"/>
  <tableStyles count="0" defaultTableStyle="TableStyleMedium2" defaultPivotStyle="PivotStyleMedium9"/>
  <colors>
    <mruColors>
      <color rgb="FFCD3332"/>
      <color rgb="FFFDEA07"/>
      <color rgb="FF74A004"/>
      <color rgb="FFFCE805"/>
      <color rgb="FF94CD01"/>
      <color rgb="FFF2F6F8"/>
      <color rgb="FF0033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Debora Kole" id="{0E85F3A5-C78A-F743-AE7F-E3EA6D8F08BB}" userId="S::debora.kole@enmorgen.nl::af22ff61-e33f-48ec-92b6-6213c0b6512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26" dT="2025-08-19T08:57:04.64" personId="{0E85F3A5-C78A-F743-AE7F-E3EA6D8F08BB}" id="{E5EFC7DA-B97B-944C-98E5-73F8E49427BB}">
    <text>Inrichting bestelauto landmeter</text>
  </threadedComment>
  <threadedComment ref="E26" dT="2025-07-23T12:17:44.49" personId="{0E85F3A5-C78A-F743-AE7F-E3EA6D8F08BB}" id="{40848F41-2C6B-414C-A5EB-703B20E47EFE}">
    <text>Inrichting dichte bus serviceteam</text>
  </threadedComment>
  <threadedComment ref="F26" dT="2025-07-23T12:15:09.25" personId="{0E85F3A5-C78A-F743-AE7F-E3EA6D8F08BB}" id="{C14E18DB-12C1-2242-B18D-84A868AE3331}">
    <text>stelpost gereeschapskist, laadbak en actieraam voor opbouw chasis cabine service team</text>
  </threadedComment>
  <threadedComment ref="I26" dT="2025-07-23T12:19:51.16" personId="{0E85F3A5-C78A-F743-AE7F-E3EA6D8F08BB}" id="{6A351DB5-FB6A-F648-9D74-71FF34964335}">
    <text>Stelpost inrichting dichte bus wijkteams</text>
  </threadedComment>
  <threadedComment ref="I26" dT="2025-08-19T09:08:16.10" personId="{0E85F3A5-C78A-F743-AE7F-E3EA6D8F08BB}" id="{2251E4E0-1958-024C-A69E-D940CC36D134}" parentId="{6A351DB5-FB6A-F648-9D74-71FF34964335}">
    <text xml:space="preserve">Wijkteams en personenauto's: zijn stelposten de totaalbedragen of de bedragen per voertuig (en dienen deze dus nog met 6 vermenigvuldigd te worden?). Wacht op antwoord Stefan in Teams. </text>
  </threadedComment>
  <threadedComment ref="J26" dT="2025-07-23T12:20:48.49" personId="{0E85F3A5-C78A-F743-AE7F-E3EA6D8F08BB}" id="{A7540AB9-E125-F743-B11A-20CC2EBA6D63}">
    <text>Stelpost afneembaar zwaailicht operationeel uitvoerders</text>
  </threadedComment>
</ThreadedComment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0FD2A-0589-5B41-8808-BA75BA9F137D}">
  <sheetPr>
    <tabColor rgb="FF74A004"/>
  </sheetPr>
  <dimension ref="B2:F27"/>
  <sheetViews>
    <sheetView showGridLines="0" tabSelected="1" topLeftCell="A4" workbookViewId="0">
      <selection activeCell="D17" sqref="D17"/>
    </sheetView>
  </sheetViews>
  <sheetFormatPr defaultColWidth="11.42578125" defaultRowHeight="15"/>
  <cols>
    <col min="2" max="2" width="4.140625" customWidth="1"/>
    <col min="3" max="3" width="35.7109375" bestFit="1" customWidth="1"/>
    <col min="4" max="4" width="42.85546875" customWidth="1"/>
  </cols>
  <sheetData>
    <row r="2" spans="2:6" ht="21.95">
      <c r="B2" s="10" t="s">
        <v>0</v>
      </c>
    </row>
    <row r="4" spans="2:6" ht="92.1" customHeight="1">
      <c r="B4" s="52" t="s">
        <v>1</v>
      </c>
      <c r="C4" s="53"/>
      <c r="D4" s="53"/>
      <c r="E4" s="53"/>
      <c r="F4" s="54"/>
    </row>
    <row r="5" spans="2:6">
      <c r="B5" s="1"/>
      <c r="C5" s="2"/>
      <c r="D5" s="2"/>
      <c r="E5" s="2"/>
      <c r="F5" s="3"/>
    </row>
    <row r="6" spans="2:6">
      <c r="B6" s="1"/>
      <c r="C6" s="11" t="s">
        <v>2</v>
      </c>
      <c r="D6" s="12"/>
      <c r="E6" s="2"/>
      <c r="F6" s="3"/>
    </row>
    <row r="7" spans="2:6">
      <c r="B7" s="4"/>
      <c r="C7" s="13" t="s">
        <v>3</v>
      </c>
      <c r="D7" s="13" t="s">
        <v>4</v>
      </c>
      <c r="E7" s="5"/>
      <c r="F7" s="6"/>
    </row>
    <row r="8" spans="2:6">
      <c r="B8" s="4"/>
      <c r="C8" s="13" t="s">
        <v>5</v>
      </c>
      <c r="D8" s="13" t="s">
        <v>6</v>
      </c>
      <c r="E8" s="5"/>
      <c r="F8" s="6"/>
    </row>
    <row r="9" spans="2:6">
      <c r="B9" s="4"/>
      <c r="C9" s="13" t="s">
        <v>7</v>
      </c>
      <c r="D9" s="13" t="s">
        <v>8</v>
      </c>
      <c r="E9" s="5"/>
      <c r="F9" s="6"/>
    </row>
    <row r="10" spans="2:6">
      <c r="B10" s="4"/>
      <c r="C10" s="14"/>
      <c r="D10" s="14"/>
      <c r="E10" s="5"/>
      <c r="F10" s="6"/>
    </row>
    <row r="11" spans="2:6">
      <c r="B11" s="4"/>
      <c r="C11" s="11" t="s">
        <v>9</v>
      </c>
      <c r="D11" s="14"/>
      <c r="E11" s="5"/>
      <c r="F11" s="6"/>
    </row>
    <row r="12" spans="2:6" ht="32.1">
      <c r="B12" s="4"/>
      <c r="C12" s="20" t="s">
        <v>10</v>
      </c>
      <c r="D12" s="46">
        <f>'Perceel 1'!B5</f>
        <v>74800</v>
      </c>
      <c r="E12" s="5"/>
      <c r="F12" s="6"/>
    </row>
    <row r="13" spans="2:6" ht="32.1">
      <c r="B13" s="4"/>
      <c r="C13" s="20" t="s">
        <v>11</v>
      </c>
      <c r="D13" s="47">
        <f>'Perceel 2'!B5</f>
        <v>0</v>
      </c>
      <c r="E13" s="5"/>
      <c r="F13" s="6"/>
    </row>
    <row r="14" spans="2:6" ht="32.1">
      <c r="B14" s="4"/>
      <c r="C14" s="20" t="s">
        <v>12</v>
      </c>
      <c r="D14" s="47">
        <f>'Perceel 3'!B5</f>
        <v>0</v>
      </c>
      <c r="E14" s="5"/>
      <c r="F14" s="6"/>
    </row>
    <row r="15" spans="2:6">
      <c r="B15" s="4"/>
      <c r="C15" s="15"/>
      <c r="D15" s="15"/>
      <c r="E15" s="5"/>
      <c r="F15" s="6"/>
    </row>
    <row r="16" spans="2:6">
      <c r="B16" s="4"/>
      <c r="C16" s="11" t="s">
        <v>13</v>
      </c>
      <c r="D16" s="14"/>
      <c r="E16" s="5"/>
      <c r="F16" s="6"/>
    </row>
    <row r="17" spans="2:6">
      <c r="B17" s="4"/>
      <c r="C17" s="13" t="s">
        <v>14</v>
      </c>
      <c r="D17" s="16"/>
      <c r="E17" s="5"/>
      <c r="F17" s="6"/>
    </row>
    <row r="18" spans="2:6">
      <c r="B18" s="4"/>
      <c r="C18" s="13" t="s">
        <v>15</v>
      </c>
      <c r="D18" s="16"/>
      <c r="E18" s="5"/>
      <c r="F18" s="6"/>
    </row>
    <row r="19" spans="2:6">
      <c r="B19" s="4"/>
      <c r="C19" s="13" t="s">
        <v>16</v>
      </c>
      <c r="D19" s="16"/>
      <c r="E19" s="5"/>
      <c r="F19" s="6"/>
    </row>
    <row r="20" spans="2:6">
      <c r="B20" s="4"/>
      <c r="C20" s="13" t="s">
        <v>17</v>
      </c>
      <c r="D20" s="16"/>
      <c r="E20" s="5"/>
      <c r="F20" s="6"/>
    </row>
    <row r="21" spans="2:6">
      <c r="B21" s="4"/>
      <c r="C21" s="22" t="s">
        <v>18</v>
      </c>
      <c r="D21" s="19"/>
      <c r="E21" s="5"/>
      <c r="F21" s="6"/>
    </row>
    <row r="22" spans="2:6">
      <c r="B22" s="4"/>
      <c r="C22" s="23"/>
      <c r="D22" s="17"/>
      <c r="E22" s="5"/>
      <c r="F22" s="6"/>
    </row>
    <row r="23" spans="2:6">
      <c r="B23" s="4"/>
      <c r="C23" s="23"/>
      <c r="D23" s="17"/>
      <c r="E23" s="5"/>
      <c r="F23" s="6"/>
    </row>
    <row r="24" spans="2:6">
      <c r="B24" s="4"/>
      <c r="C24" s="23"/>
      <c r="D24" s="17"/>
      <c r="E24" s="5"/>
      <c r="F24" s="6"/>
    </row>
    <row r="25" spans="2:6">
      <c r="B25" s="4"/>
      <c r="C25" s="23"/>
      <c r="D25" s="17"/>
      <c r="E25" s="5"/>
      <c r="F25" s="6"/>
    </row>
    <row r="26" spans="2:6">
      <c r="B26" s="4"/>
      <c r="C26" s="24"/>
      <c r="D26" s="18"/>
      <c r="E26" s="5"/>
      <c r="F26" s="6"/>
    </row>
    <row r="27" spans="2:6" ht="15.95" thickBot="1">
      <c r="B27" s="7"/>
      <c r="C27" s="8"/>
      <c r="D27" s="8"/>
      <c r="E27" s="8"/>
      <c r="F27" s="9"/>
    </row>
  </sheetData>
  <sheetProtection algorithmName="SHA-512" hashValue="nZyaGceysuKZuNxAOnEn1Syt23GGIv64U9XVPneYPQqU17pIhzDDa1CO5MNI4tu3wy7JT8MN4J8WC7BQtMKqjQ==" saltValue="zC4Gw4vGeLpMAzn6hpfasQ==" spinCount="100000" sheet="1" objects="1" scenarios="1"/>
  <mergeCells count="1">
    <mergeCell ref="B4:F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84712-DE01-FD4A-83C5-008E534215AC}">
  <sheetPr>
    <tabColor rgb="FFFCE805"/>
  </sheetPr>
  <dimension ref="A2:J54"/>
  <sheetViews>
    <sheetView showGridLines="0" zoomScale="75" zoomScaleNormal="60" workbookViewId="0">
      <pane xSplit="2" ySplit="12" topLeftCell="C13" activePane="bottomRight" state="frozen"/>
      <selection pane="bottomRight" activeCell="B5" sqref="B5"/>
      <selection pane="bottomLeft" activeCell="A13" sqref="A13"/>
      <selection pane="topRight" activeCell="C1" sqref="C1"/>
    </sheetView>
  </sheetViews>
  <sheetFormatPr defaultColWidth="10.85546875" defaultRowHeight="15"/>
  <cols>
    <col min="1" max="1" width="8.140625" style="27" customWidth="1"/>
    <col min="2" max="2" width="85.7109375" style="27" customWidth="1"/>
    <col min="3" max="10" width="36" style="27" customWidth="1"/>
    <col min="11" max="11" width="45.7109375" style="27" customWidth="1"/>
    <col min="12" max="12" width="22.85546875" style="27" bestFit="1" customWidth="1"/>
    <col min="13" max="16384" width="10.85546875" style="27"/>
  </cols>
  <sheetData>
    <row r="2" spans="2:10" ht="21.95">
      <c r="B2" s="29" t="s">
        <v>19</v>
      </c>
    </row>
    <row r="4" spans="2:10" ht="18.95">
      <c r="B4" s="31" t="s">
        <v>20</v>
      </c>
    </row>
    <row r="5" spans="2:10" ht="18.95">
      <c r="B5" s="45">
        <f>SUM(C29:J29)</f>
        <v>74800</v>
      </c>
    </row>
    <row r="8" spans="2:10">
      <c r="B8" s="34" t="s">
        <v>21</v>
      </c>
      <c r="C8" s="21">
        <v>1</v>
      </c>
      <c r="D8" s="21">
        <v>1</v>
      </c>
      <c r="E8" s="21">
        <v>1</v>
      </c>
      <c r="F8" s="21">
        <v>1</v>
      </c>
      <c r="G8" s="21">
        <v>1</v>
      </c>
      <c r="H8" s="21">
        <v>1</v>
      </c>
      <c r="I8" s="21">
        <v>6</v>
      </c>
      <c r="J8" s="35">
        <v>6</v>
      </c>
    </row>
    <row r="9" spans="2:10">
      <c r="B9" s="34" t="s">
        <v>22</v>
      </c>
      <c r="C9" s="21">
        <v>60</v>
      </c>
      <c r="D9" s="21">
        <v>60</v>
      </c>
      <c r="E9" s="21">
        <v>60</v>
      </c>
      <c r="F9" s="21">
        <v>60</v>
      </c>
      <c r="G9" s="21">
        <v>60</v>
      </c>
      <c r="H9" s="21">
        <v>60</v>
      </c>
      <c r="I9" s="21">
        <v>60</v>
      </c>
      <c r="J9" s="35">
        <v>60</v>
      </c>
    </row>
    <row r="10" spans="2:10">
      <c r="B10" s="26"/>
      <c r="C10" s="26"/>
      <c r="D10" s="26"/>
      <c r="E10" s="26"/>
      <c r="F10" s="26"/>
      <c r="G10" s="26"/>
      <c r="H10" s="26"/>
      <c r="I10" s="26"/>
      <c r="J10" s="26"/>
    </row>
    <row r="12" spans="2:10" ht="18.95">
      <c r="B12" s="30" t="s">
        <v>23</v>
      </c>
      <c r="C12" s="21" t="s">
        <v>24</v>
      </c>
      <c r="D12" s="21" t="s">
        <v>25</v>
      </c>
      <c r="E12" s="21" t="s">
        <v>26</v>
      </c>
      <c r="F12" s="21" t="s">
        <v>27</v>
      </c>
      <c r="G12" s="21" t="s">
        <v>28</v>
      </c>
      <c r="H12" s="21" t="s">
        <v>29</v>
      </c>
      <c r="I12" s="21" t="s">
        <v>30</v>
      </c>
      <c r="J12" s="21" t="s">
        <v>31</v>
      </c>
    </row>
    <row r="13" spans="2:10">
      <c r="B13" s="28" t="s">
        <v>32</v>
      </c>
      <c r="C13" s="41"/>
      <c r="D13" s="42"/>
      <c r="E13" s="42"/>
      <c r="F13" s="42"/>
      <c r="G13" s="42"/>
      <c r="H13" s="42"/>
      <c r="I13" s="42"/>
      <c r="J13" s="42"/>
    </row>
    <row r="14" spans="2:10">
      <c r="B14" s="28" t="s">
        <v>33</v>
      </c>
      <c r="C14" s="42"/>
      <c r="D14" s="42"/>
      <c r="E14" s="42"/>
      <c r="F14" s="42"/>
      <c r="G14" s="42"/>
      <c r="H14" s="42"/>
      <c r="I14" s="42"/>
      <c r="J14" s="42"/>
    </row>
    <row r="15" spans="2:10">
      <c r="B15" s="28" t="s">
        <v>34</v>
      </c>
      <c r="C15" s="42"/>
      <c r="D15" s="42"/>
      <c r="E15" s="42"/>
      <c r="F15" s="42"/>
      <c r="G15" s="42"/>
      <c r="H15" s="42"/>
      <c r="I15" s="42"/>
      <c r="J15" s="42"/>
    </row>
    <row r="16" spans="2:10">
      <c r="B16" s="28" t="s">
        <v>35</v>
      </c>
      <c r="C16" s="42"/>
      <c r="D16" s="42"/>
      <c r="E16" s="42"/>
      <c r="F16" s="42"/>
      <c r="G16" s="42"/>
      <c r="H16" s="42"/>
      <c r="I16" s="42"/>
      <c r="J16" s="42"/>
    </row>
    <row r="17" spans="1:10">
      <c r="B17" s="28" t="s">
        <v>36</v>
      </c>
      <c r="C17" s="42"/>
      <c r="D17" s="42"/>
      <c r="E17" s="42"/>
      <c r="F17" s="42"/>
      <c r="G17" s="42"/>
      <c r="H17" s="42"/>
      <c r="I17" s="42"/>
      <c r="J17" s="42"/>
    </row>
    <row r="18" spans="1:10" ht="15.95">
      <c r="B18" s="32" t="s">
        <v>37</v>
      </c>
      <c r="C18" s="42"/>
      <c r="D18" s="42"/>
      <c r="E18" s="42"/>
      <c r="F18" s="42"/>
      <c r="G18" s="42"/>
      <c r="H18" s="42"/>
      <c r="I18" s="42"/>
      <c r="J18" s="42"/>
    </row>
    <row r="19" spans="1:10">
      <c r="B19" s="28" t="s">
        <v>38</v>
      </c>
      <c r="C19" s="42"/>
      <c r="D19" s="42"/>
      <c r="E19" s="42"/>
      <c r="F19" s="42"/>
      <c r="G19" s="42"/>
      <c r="H19" s="42"/>
      <c r="I19" s="42"/>
      <c r="J19" s="42"/>
    </row>
    <row r="20" spans="1:10">
      <c r="B20" s="28" t="s">
        <v>39</v>
      </c>
      <c r="C20" s="42"/>
      <c r="D20" s="42"/>
      <c r="E20" s="42"/>
      <c r="F20" s="42"/>
      <c r="G20" s="42"/>
      <c r="H20" s="42"/>
      <c r="I20" s="42"/>
      <c r="J20" s="42"/>
    </row>
    <row r="21" spans="1:10">
      <c r="B21" s="28" t="s">
        <v>40</v>
      </c>
      <c r="C21" s="42"/>
      <c r="D21" s="42"/>
      <c r="E21" s="42"/>
      <c r="F21" s="42"/>
      <c r="G21" s="42"/>
      <c r="H21" s="42"/>
      <c r="I21" s="42"/>
      <c r="J21" s="42"/>
    </row>
    <row r="22" spans="1:10">
      <c r="B22" s="28" t="s">
        <v>41</v>
      </c>
      <c r="C22" s="42"/>
      <c r="D22" s="42"/>
      <c r="E22" s="42"/>
      <c r="F22" s="42"/>
      <c r="G22" s="42"/>
      <c r="H22" s="42"/>
      <c r="I22" s="42"/>
      <c r="J22" s="42"/>
    </row>
    <row r="23" spans="1:10">
      <c r="B23" s="28" t="s">
        <v>42</v>
      </c>
      <c r="C23" s="42"/>
      <c r="D23" s="42"/>
      <c r="E23" s="42"/>
      <c r="F23" s="42"/>
      <c r="G23" s="42"/>
      <c r="H23" s="42"/>
      <c r="I23" s="42"/>
      <c r="J23" s="42"/>
    </row>
    <row r="24" spans="1:10">
      <c r="B24" s="28" t="s">
        <v>43</v>
      </c>
      <c r="C24" s="42"/>
      <c r="D24" s="42"/>
      <c r="E24" s="42"/>
      <c r="F24" s="42"/>
      <c r="G24" s="42"/>
      <c r="H24" s="42"/>
      <c r="I24" s="42"/>
      <c r="J24" s="42"/>
    </row>
    <row r="25" spans="1:10">
      <c r="A25"/>
      <c r="B25" s="28" t="s">
        <v>44</v>
      </c>
      <c r="C25" s="39">
        <f t="shared" ref="C25:J25" si="0">C26/C9</f>
        <v>0</v>
      </c>
      <c r="D25" s="39">
        <f>D26/D9</f>
        <v>83.333333333333329</v>
      </c>
      <c r="E25" s="39">
        <f t="shared" si="0"/>
        <v>125</v>
      </c>
      <c r="F25" s="39">
        <f t="shared" si="0"/>
        <v>308.33333333333331</v>
      </c>
      <c r="G25" s="39">
        <f t="shared" si="0"/>
        <v>0</v>
      </c>
      <c r="H25" s="39">
        <f t="shared" si="0"/>
        <v>0</v>
      </c>
      <c r="I25" s="39">
        <f t="shared" si="0"/>
        <v>116.66666666666667</v>
      </c>
      <c r="J25" s="39">
        <f t="shared" si="0"/>
        <v>5</v>
      </c>
    </row>
    <row r="26" spans="1:10">
      <c r="A26"/>
      <c r="B26" s="28" t="s">
        <v>45</v>
      </c>
      <c r="C26" s="39">
        <v>0</v>
      </c>
      <c r="D26" s="39">
        <v>5000</v>
      </c>
      <c r="E26" s="39">
        <v>7500</v>
      </c>
      <c r="F26" s="39">
        <v>18500</v>
      </c>
      <c r="G26" s="39">
        <v>0</v>
      </c>
      <c r="H26" s="39">
        <v>0</v>
      </c>
      <c r="I26" s="39">
        <f>7000</f>
        <v>7000</v>
      </c>
      <c r="J26" s="39">
        <f>300</f>
        <v>300</v>
      </c>
    </row>
    <row r="27" spans="1:10">
      <c r="B27" s="28" t="s">
        <v>46</v>
      </c>
      <c r="C27" s="39">
        <f>SUM(C13:C25)</f>
        <v>0</v>
      </c>
      <c r="D27" s="39">
        <f>SUM(D13:D25)</f>
        <v>83.333333333333329</v>
      </c>
      <c r="E27" s="39">
        <f t="shared" ref="E27:J27" si="1">SUM(E13:E25)</f>
        <v>125</v>
      </c>
      <c r="F27" s="39">
        <f t="shared" si="1"/>
        <v>308.33333333333331</v>
      </c>
      <c r="G27" s="39">
        <f t="shared" si="1"/>
        <v>0</v>
      </c>
      <c r="H27" s="39">
        <f t="shared" si="1"/>
        <v>0</v>
      </c>
      <c r="I27" s="39">
        <f t="shared" si="1"/>
        <v>116.66666666666667</v>
      </c>
      <c r="J27" s="39">
        <f t="shared" si="1"/>
        <v>5</v>
      </c>
    </row>
    <row r="28" spans="1:10">
      <c r="B28" s="33" t="s">
        <v>47</v>
      </c>
      <c r="C28" s="40">
        <f>C27*C8</f>
        <v>0</v>
      </c>
      <c r="D28" s="40">
        <f t="shared" ref="D28:J29" si="2">D27*D8</f>
        <v>83.333333333333329</v>
      </c>
      <c r="E28" s="40">
        <f t="shared" si="2"/>
        <v>125</v>
      </c>
      <c r="F28" s="40">
        <f t="shared" si="2"/>
        <v>308.33333333333331</v>
      </c>
      <c r="G28" s="40">
        <f t="shared" si="2"/>
        <v>0</v>
      </c>
      <c r="H28" s="40">
        <f t="shared" si="2"/>
        <v>0</v>
      </c>
      <c r="I28" s="40">
        <f t="shared" si="2"/>
        <v>700</v>
      </c>
      <c r="J28" s="40">
        <f t="shared" si="2"/>
        <v>30</v>
      </c>
    </row>
    <row r="29" spans="1:10">
      <c r="B29" s="33" t="s">
        <v>48</v>
      </c>
      <c r="C29" s="40">
        <f>C28*C9</f>
        <v>0</v>
      </c>
      <c r="D29" s="40">
        <f>D28*D9</f>
        <v>5000</v>
      </c>
      <c r="E29" s="40">
        <f t="shared" si="2"/>
        <v>7500</v>
      </c>
      <c r="F29" s="40">
        <f t="shared" si="2"/>
        <v>18500</v>
      </c>
      <c r="G29" s="40">
        <f t="shared" si="2"/>
        <v>0</v>
      </c>
      <c r="H29" s="40">
        <f t="shared" si="2"/>
        <v>0</v>
      </c>
      <c r="I29" s="40">
        <f t="shared" si="2"/>
        <v>42000</v>
      </c>
      <c r="J29" s="40">
        <f t="shared" si="2"/>
        <v>1800</v>
      </c>
    </row>
    <row r="31" spans="1:10">
      <c r="B31" s="25" t="s">
        <v>49</v>
      </c>
      <c r="C31" s="43"/>
      <c r="D31" s="43"/>
      <c r="E31" s="43"/>
      <c r="F31" s="43"/>
      <c r="G31" s="43"/>
      <c r="H31" s="43"/>
      <c r="I31" s="43"/>
      <c r="J31" s="43"/>
    </row>
    <row r="32" spans="1:10">
      <c r="B32" s="36" t="s">
        <v>50</v>
      </c>
      <c r="C32" s="44"/>
      <c r="D32" s="44"/>
      <c r="E32" s="44"/>
      <c r="F32" s="44"/>
      <c r="G32" s="44"/>
      <c r="H32" s="44"/>
      <c r="I32" s="44"/>
      <c r="J32" s="44"/>
    </row>
    <row r="33" spans="2:10">
      <c r="C33" s="44"/>
      <c r="D33" s="44"/>
      <c r="E33" s="44"/>
      <c r="F33" s="44"/>
      <c r="G33" s="44"/>
      <c r="H33" s="44"/>
      <c r="I33" s="44"/>
      <c r="J33" s="44"/>
    </row>
    <row r="34" spans="2:10">
      <c r="B34" s="25" t="s">
        <v>51</v>
      </c>
      <c r="C34" s="43"/>
      <c r="D34" s="43"/>
      <c r="E34" s="43"/>
      <c r="F34" s="43"/>
      <c r="G34" s="43"/>
      <c r="H34" s="43"/>
      <c r="I34" s="43"/>
      <c r="J34" s="43"/>
    </row>
    <row r="38" spans="2:10">
      <c r="D38"/>
      <c r="E38"/>
      <c r="F38"/>
    </row>
    <row r="39" spans="2:10">
      <c r="B39" s="26"/>
      <c r="D39"/>
      <c r="E39"/>
      <c r="F39"/>
    </row>
    <row r="40" spans="2:10">
      <c r="D40"/>
      <c r="E40"/>
      <c r="F40"/>
    </row>
    <row r="41" spans="2:10">
      <c r="B41" s="37"/>
      <c r="D41"/>
      <c r="E41"/>
      <c r="F41"/>
    </row>
    <row r="42" spans="2:10">
      <c r="B42" s="37"/>
      <c r="D42"/>
      <c r="E42"/>
      <c r="F42"/>
    </row>
    <row r="43" spans="2:10">
      <c r="B43" s="37"/>
      <c r="D43"/>
      <c r="E43"/>
      <c r="F43"/>
    </row>
    <row r="44" spans="2:10">
      <c r="B44" s="37"/>
      <c r="D44"/>
      <c r="E44"/>
      <c r="F44"/>
    </row>
    <row r="45" spans="2:10">
      <c r="B45" s="37"/>
      <c r="D45"/>
      <c r="E45"/>
      <c r="F45"/>
    </row>
    <row r="46" spans="2:10">
      <c r="B46" s="37"/>
    </row>
    <row r="48" spans="2:10">
      <c r="B48" s="37"/>
    </row>
    <row r="51" spans="2:2">
      <c r="B51" s="37"/>
    </row>
    <row r="54" spans="2:2">
      <c r="B54" s="37"/>
    </row>
  </sheetData>
  <sheetProtection algorithmName="SHA-512" hashValue="cN48ZLLKboPoNRZFuBeC2TTMrmRkw02XNPH+Ivdz9ci6AsAKPaQPZSU08nC5D74pu94vc420+aIygGl2NLmO1A==" saltValue="TfeoXZYLbF0AVkzB95T3mA==" spinCount="100000" sheet="1" objects="1" scenarios="1"/>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E3520-9E2B-F14A-993D-8A311544ABBE}">
  <sheetPr>
    <tabColor rgb="FFFCE805"/>
  </sheetPr>
  <dimension ref="B2:D34"/>
  <sheetViews>
    <sheetView showGridLines="0" zoomScale="90" zoomScaleNormal="90" workbookViewId="0">
      <selection activeCell="B5" sqref="B5"/>
    </sheetView>
  </sheetViews>
  <sheetFormatPr defaultColWidth="10.85546875" defaultRowHeight="15"/>
  <cols>
    <col min="1" max="1" width="6.28515625" style="27" customWidth="1"/>
    <col min="2" max="2" width="91.28515625" style="27" bestFit="1" customWidth="1"/>
    <col min="3" max="3" width="72" style="27" customWidth="1"/>
    <col min="4" max="4" width="45.7109375" style="27" customWidth="1"/>
    <col min="5" max="5" width="22.85546875" style="27" bestFit="1" customWidth="1"/>
    <col min="6" max="16384" width="10.85546875" style="27"/>
  </cols>
  <sheetData>
    <row r="2" spans="2:3" ht="21.95">
      <c r="B2" s="29" t="s">
        <v>52</v>
      </c>
    </row>
    <row r="4" spans="2:3" ht="18.95">
      <c r="B4" s="31" t="s">
        <v>53</v>
      </c>
    </row>
    <row r="5" spans="2:3" ht="18.95">
      <c r="B5" s="45">
        <f>SUM(C27)</f>
        <v>0</v>
      </c>
    </row>
    <row r="8" spans="2:3">
      <c r="B8" s="34" t="s">
        <v>21</v>
      </c>
      <c r="C8" s="35">
        <v>2</v>
      </c>
    </row>
    <row r="9" spans="2:3">
      <c r="B9" s="34" t="s">
        <v>22</v>
      </c>
      <c r="C9" s="35">
        <v>60</v>
      </c>
    </row>
    <row r="10" spans="2:3">
      <c r="B10" s="26"/>
      <c r="C10" s="26"/>
    </row>
    <row r="11" spans="2:3">
      <c r="B11" s="26"/>
    </row>
    <row r="12" spans="2:3" ht="18.95">
      <c r="B12" s="30" t="s">
        <v>23</v>
      </c>
      <c r="C12" s="21" t="s">
        <v>54</v>
      </c>
    </row>
    <row r="13" spans="2:3">
      <c r="B13" s="28" t="s">
        <v>32</v>
      </c>
      <c r="C13" s="41"/>
    </row>
    <row r="14" spans="2:3">
      <c r="B14" s="28" t="s">
        <v>33</v>
      </c>
      <c r="C14" s="42"/>
    </row>
    <row r="15" spans="2:3">
      <c r="B15" s="28" t="s">
        <v>34</v>
      </c>
      <c r="C15" s="42"/>
    </row>
    <row r="16" spans="2:3">
      <c r="B16" s="28" t="s">
        <v>35</v>
      </c>
      <c r="C16" s="42"/>
    </row>
    <row r="17" spans="2:4" ht="15.95">
      <c r="B17" s="32" t="s">
        <v>36</v>
      </c>
      <c r="C17" s="42"/>
    </row>
    <row r="18" spans="2:4" ht="15.95">
      <c r="B18" s="32" t="s">
        <v>37</v>
      </c>
      <c r="C18" s="42"/>
    </row>
    <row r="19" spans="2:4">
      <c r="B19" s="28" t="s">
        <v>38</v>
      </c>
      <c r="C19" s="42"/>
    </row>
    <row r="20" spans="2:4">
      <c r="B20" s="28" t="s">
        <v>39</v>
      </c>
      <c r="C20" s="42"/>
    </row>
    <row r="21" spans="2:4">
      <c r="B21" s="28" t="s">
        <v>40</v>
      </c>
      <c r="C21" s="42"/>
    </row>
    <row r="22" spans="2:4">
      <c r="B22" s="28" t="s">
        <v>41</v>
      </c>
      <c r="C22" s="42"/>
    </row>
    <row r="23" spans="2:4">
      <c r="B23" s="28" t="s">
        <v>42</v>
      </c>
      <c r="C23" s="42"/>
    </row>
    <row r="24" spans="2:4">
      <c r="B24" s="28" t="s">
        <v>43</v>
      </c>
      <c r="C24" s="42"/>
    </row>
    <row r="25" spans="2:4">
      <c r="B25" s="28" t="s">
        <v>55</v>
      </c>
      <c r="C25" s="39">
        <f t="shared" ref="C25" si="0">SUM(C13:C24)</f>
        <v>0</v>
      </c>
    </row>
    <row r="26" spans="2:4">
      <c r="B26" s="33" t="s">
        <v>56</v>
      </c>
      <c r="C26" s="48">
        <f>C25*C8</f>
        <v>0</v>
      </c>
    </row>
    <row r="27" spans="2:4">
      <c r="B27" s="33" t="s">
        <v>48</v>
      </c>
      <c r="C27" s="49">
        <f>C26*C9</f>
        <v>0</v>
      </c>
    </row>
    <row r="28" spans="2:4">
      <c r="C28" s="44"/>
    </row>
    <row r="29" spans="2:4">
      <c r="B29" s="25" t="s">
        <v>49</v>
      </c>
      <c r="C29" s="43"/>
    </row>
    <row r="30" spans="2:4">
      <c r="B30" s="36" t="s">
        <v>50</v>
      </c>
      <c r="C30" s="44"/>
    </row>
    <row r="31" spans="2:4">
      <c r="C31" s="44"/>
    </row>
    <row r="32" spans="2:4">
      <c r="B32" s="25" t="s">
        <v>51</v>
      </c>
      <c r="C32" s="43"/>
      <c r="D32" s="36"/>
    </row>
    <row r="33" spans="4:4">
      <c r="D33" s="36"/>
    </row>
    <row r="34" spans="4:4">
      <c r="D34" s="36"/>
    </row>
  </sheetData>
  <sheetProtection algorithmName="SHA-512" hashValue="geCvFcEFWqz5I/FYHYJRWRn19R3/DpW8gWhGAroYP6cVO2B8PSX5bAAvuOwc/GyAF9OsVX/guYgXrnbL58ejGA==" saltValue="7SaGOLl4bXAQBejRoSFO3w=="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40DFD-FECD-AB48-A9A5-2A51F80FE8BA}">
  <sheetPr>
    <tabColor rgb="FFFCE805"/>
  </sheetPr>
  <dimension ref="B2:D32"/>
  <sheetViews>
    <sheetView showGridLines="0" zoomScale="80" zoomScaleNormal="80" workbookViewId="0">
      <selection activeCell="C9" sqref="C9"/>
    </sheetView>
  </sheetViews>
  <sheetFormatPr defaultColWidth="10.85546875" defaultRowHeight="15"/>
  <cols>
    <col min="1" max="1" width="8" style="27" customWidth="1"/>
    <col min="2" max="2" width="88.7109375" style="27" bestFit="1" customWidth="1"/>
    <col min="3" max="3" width="83" style="27" customWidth="1"/>
    <col min="4" max="4" width="68.85546875" style="27" customWidth="1"/>
    <col min="5" max="5" width="45.7109375" style="27" customWidth="1"/>
    <col min="6" max="6" width="22.85546875" style="27" bestFit="1" customWidth="1"/>
    <col min="7" max="16384" width="10.85546875" style="27"/>
  </cols>
  <sheetData>
    <row r="2" spans="2:4" ht="21.95">
      <c r="B2" s="29" t="s">
        <v>57</v>
      </c>
    </row>
    <row r="4" spans="2:4" ht="18.95">
      <c r="B4" s="38" t="s">
        <v>58</v>
      </c>
    </row>
    <row r="5" spans="2:4" ht="18.95">
      <c r="B5" s="45">
        <f>SUM(C27:D27)</f>
        <v>0</v>
      </c>
    </row>
    <row r="6" spans="2:4">
      <c r="B6"/>
    </row>
    <row r="7" spans="2:4">
      <c r="B7"/>
    </row>
    <row r="8" spans="2:4">
      <c r="B8" s="34" t="s">
        <v>21</v>
      </c>
      <c r="C8" s="21">
        <v>6</v>
      </c>
      <c r="D8" s="35">
        <v>1</v>
      </c>
    </row>
    <row r="9" spans="2:4">
      <c r="B9" s="34" t="s">
        <v>22</v>
      </c>
      <c r="C9" s="21">
        <v>60</v>
      </c>
      <c r="D9" s="35">
        <v>60</v>
      </c>
    </row>
    <row r="10" spans="2:4">
      <c r="B10" s="26"/>
      <c r="C10" s="26"/>
    </row>
    <row r="12" spans="2:4" ht="18.95">
      <c r="B12" s="30" t="s">
        <v>23</v>
      </c>
      <c r="C12" s="21" t="s">
        <v>59</v>
      </c>
      <c r="D12" s="21" t="s">
        <v>60</v>
      </c>
    </row>
    <row r="13" spans="2:4">
      <c r="B13" s="28" t="s">
        <v>32</v>
      </c>
      <c r="C13" s="41"/>
      <c r="D13" s="42"/>
    </row>
    <row r="14" spans="2:4">
      <c r="B14" s="28" t="s">
        <v>33</v>
      </c>
      <c r="C14" s="42"/>
      <c r="D14" s="42"/>
    </row>
    <row r="15" spans="2:4">
      <c r="B15" s="28" t="s">
        <v>34</v>
      </c>
      <c r="C15" s="42"/>
      <c r="D15" s="42"/>
    </row>
    <row r="16" spans="2:4">
      <c r="B16" s="28" t="s">
        <v>35</v>
      </c>
      <c r="C16" s="42"/>
      <c r="D16" s="42"/>
    </row>
    <row r="17" spans="2:4" ht="15.95">
      <c r="B17" s="32" t="s">
        <v>36</v>
      </c>
      <c r="C17" s="42"/>
      <c r="D17" s="42"/>
    </row>
    <row r="18" spans="2:4" ht="15.95">
      <c r="B18" s="32" t="s">
        <v>37</v>
      </c>
      <c r="C18" s="42"/>
      <c r="D18" s="42"/>
    </row>
    <row r="19" spans="2:4">
      <c r="B19" s="28" t="s">
        <v>38</v>
      </c>
      <c r="C19" s="42"/>
      <c r="D19" s="42"/>
    </row>
    <row r="20" spans="2:4">
      <c r="B20" s="28" t="s">
        <v>39</v>
      </c>
      <c r="C20" s="42"/>
      <c r="D20" s="42"/>
    </row>
    <row r="21" spans="2:4">
      <c r="B21" s="28" t="s">
        <v>40</v>
      </c>
      <c r="C21" s="42"/>
      <c r="D21" s="42"/>
    </row>
    <row r="22" spans="2:4">
      <c r="B22" s="28" t="s">
        <v>41</v>
      </c>
      <c r="C22" s="42"/>
      <c r="D22" s="42"/>
    </row>
    <row r="23" spans="2:4">
      <c r="B23" s="28" t="s">
        <v>42</v>
      </c>
      <c r="C23" s="42"/>
      <c r="D23" s="42"/>
    </row>
    <row r="24" spans="2:4">
      <c r="B24" s="28" t="s">
        <v>43</v>
      </c>
      <c r="C24" s="42"/>
      <c r="D24" s="42"/>
    </row>
    <row r="25" spans="2:4">
      <c r="B25" s="28" t="s">
        <v>55</v>
      </c>
      <c r="C25" s="39">
        <f t="shared" ref="C25:D25" si="0">SUM(C13:C24)</f>
        <v>0</v>
      </c>
      <c r="D25" s="39">
        <f t="shared" si="0"/>
        <v>0</v>
      </c>
    </row>
    <row r="26" spans="2:4">
      <c r="B26" s="33" t="s">
        <v>61</v>
      </c>
      <c r="C26" s="50">
        <f>C8*C25</f>
        <v>0</v>
      </c>
      <c r="D26" s="50">
        <f>D8*D25</f>
        <v>0</v>
      </c>
    </row>
    <row r="27" spans="2:4">
      <c r="B27" s="33" t="s">
        <v>48</v>
      </c>
      <c r="C27" s="50">
        <f>C26*C9</f>
        <v>0</v>
      </c>
      <c r="D27" s="50">
        <f>D26*D9</f>
        <v>0</v>
      </c>
    </row>
    <row r="28" spans="2:4">
      <c r="C28" s="51"/>
      <c r="D28" s="51"/>
    </row>
    <row r="29" spans="2:4">
      <c r="B29" s="25" t="s">
        <v>49</v>
      </c>
      <c r="C29" s="43"/>
      <c r="D29" s="43"/>
    </row>
    <row r="30" spans="2:4">
      <c r="B30" s="36" t="s">
        <v>50</v>
      </c>
      <c r="C30" s="51"/>
      <c r="D30" s="51"/>
    </row>
    <row r="31" spans="2:4">
      <c r="C31" s="51"/>
      <c r="D31" s="51"/>
    </row>
    <row r="32" spans="2:4">
      <c r="B32" s="25" t="s">
        <v>51</v>
      </c>
      <c r="C32" s="43"/>
      <c r="D32" s="43"/>
    </row>
  </sheetData>
  <sheetProtection algorithmName="SHA-512" hashValue="Lo2v+/OW54k/GKJJ0kqFykLVHBLClhgTUxMhNsOztun58hfdpFVC2EfDL3FgRXU+ld52BN8Y8Br4dnhqlLPDYw==" saltValue="WeMVzrwmoImJiDkFw8skE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a6f3680-f4e8-4d76-9609-0a51cc778391">
      <Terms xmlns="http://schemas.microsoft.com/office/infopath/2007/PartnerControls"/>
    </lcf76f155ced4ddcb4097134ff3c332f>
    <TaxCatchAll xmlns="08e50e46-a03e-4c3d-bfcb-9a70c51b332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F1CF8B62F82A14AB8AF1267FE76FCAE" ma:contentTypeVersion="10" ma:contentTypeDescription="Een nieuw document maken." ma:contentTypeScope="" ma:versionID="cbb34557357fe09058b8c8d59ff69659">
  <xsd:schema xmlns:xsd="http://www.w3.org/2001/XMLSchema" xmlns:xs="http://www.w3.org/2001/XMLSchema" xmlns:p="http://schemas.microsoft.com/office/2006/metadata/properties" xmlns:ns2="aa6f3680-f4e8-4d76-9609-0a51cc778391" xmlns:ns3="08e50e46-a03e-4c3d-bfcb-9a70c51b3324" targetNamespace="http://schemas.microsoft.com/office/2006/metadata/properties" ma:root="true" ma:fieldsID="ec1fa6f4c3682e7226b4dd6ce3750362" ns2:_="" ns3:_="">
    <xsd:import namespace="aa6f3680-f4e8-4d76-9609-0a51cc778391"/>
    <xsd:import namespace="08e50e46-a03e-4c3d-bfcb-9a70c51b332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6f3680-f4e8-4d76-9609-0a51cc7783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988a8439-910f-4c6d-a79c-be712d4a0a6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8e50e46-a03e-4c3d-bfcb-9a70c51b332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a70fece-2d0f-44ae-94e3-5567b69940a6}" ma:internalName="TaxCatchAll" ma:showField="CatchAllData" ma:web="08e50e46-a03e-4c3d-bfcb-9a70c51b33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70EB1C-85C7-47D5-828D-837718ACDBCE}"/>
</file>

<file path=customXml/itemProps2.xml><?xml version="1.0" encoding="utf-8"?>
<ds:datastoreItem xmlns:ds="http://schemas.openxmlformats.org/officeDocument/2006/customXml" ds:itemID="{49720235-BD0A-44FB-900B-B9BAAFF9A500}"/>
</file>

<file path=customXml/itemProps3.xml><?xml version="1.0" encoding="utf-8"?>
<ds:datastoreItem xmlns:ds="http://schemas.openxmlformats.org/officeDocument/2006/customXml" ds:itemID="{6D76CED6-47D7-437B-98C6-20EAD5C2290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2025-06-09T09:11:06Z</dcterms:created>
  <dcterms:modified xsi:type="dcterms:W3CDTF">2025-09-29T13:18:35Z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0x010100AF1CF8B62F82A14AB8AF1267FE76FCAE</vt:lpwstr>
  </property>
  <property fmtid="{D5CDD505-2E9C-101B-9397-08002B2CF9AE}" pid="3" name="MediaServiceImageTags">
    <vt:lpwstr/>
  </property>
</Properties>
</file>