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erasmusmc-my.sharepoint.com/personal/b_vermeulen_erasmusmc_nl/Documents/00 Projecten/EA Datacenter 2/Nota van Inlichtingen/NvI 1/"/>
    </mc:Choice>
  </mc:AlternateContent>
  <xr:revisionPtr revIDLastSave="688" documentId="8_{32E27B4B-FB4E-324A-985E-2CDA746F3886}" xr6:coauthVersionLast="47" xr6:coauthVersionMax="47" xr10:uidLastSave="{FC92C891-DEE4-4C8E-89B3-751D000C745F}"/>
  <bookViews>
    <workbookView xWindow="-108" yWindow="-108" windowWidth="23256" windowHeight="12456" firstSheet="1" activeTab="1" xr2:uid="{E8CF111A-6003-DC42-9580-A28E2322871B}"/>
  </bookViews>
  <sheets>
    <sheet name="Inleiding" sheetId="1" r:id="rId1"/>
    <sheet name="Eisen Datacenter" sheetId="2" r:id="rId2"/>
    <sheet name="Sheet22" sheetId="2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7" i="2" l="1"/>
  <c r="B293" i="2"/>
  <c r="B248" i="2"/>
  <c r="B191" i="2"/>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G69" i="2"/>
  <c r="G7" i="2"/>
  <c r="B7" i="2"/>
  <c r="B8" i="2" s="1"/>
  <c r="B9" i="2" s="1"/>
  <c r="B10" i="2" s="1"/>
  <c r="B11" i="2" s="1"/>
  <c r="B12" i="2" s="1"/>
  <c r="B13" i="2" s="1"/>
  <c r="B14"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G324" i="2"/>
  <c r="G323" i="2"/>
  <c r="G322" i="2"/>
  <c r="G321" i="2"/>
  <c r="G320" i="2"/>
  <c r="G319" i="2"/>
  <c r="G318" i="2"/>
  <c r="G317" i="2"/>
  <c r="G316" i="2"/>
  <c r="G315" i="2"/>
  <c r="G311" i="2"/>
  <c r="G310" i="2"/>
  <c r="G309" i="2"/>
  <c r="G308" i="2"/>
  <c r="G303" i="2"/>
  <c r="G302" i="2"/>
  <c r="G301" i="2"/>
  <c r="G300" i="2"/>
  <c r="G299" i="2"/>
  <c r="G298" i="2"/>
  <c r="G297" i="2"/>
  <c r="G296" i="2"/>
  <c r="G295" i="2"/>
  <c r="G294" i="2"/>
  <c r="G293"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5" i="2"/>
  <c r="G204" i="2"/>
  <c r="G203" i="2"/>
  <c r="G202" i="2"/>
  <c r="G201" i="2"/>
  <c r="G200" i="2"/>
  <c r="G199" i="2"/>
  <c r="G198" i="2"/>
  <c r="G197" i="2"/>
  <c r="G196" i="2"/>
  <c r="G195" i="2"/>
  <c r="G194" i="2"/>
  <c r="G193" i="2"/>
  <c r="G192" i="2"/>
  <c r="G191" i="2"/>
  <c r="G186" i="2"/>
  <c r="G185" i="2"/>
  <c r="G184" i="2"/>
  <c r="G179" i="2"/>
  <c r="G178" i="2"/>
  <c r="G177" i="2"/>
  <c r="G176" i="2"/>
  <c r="G175" i="2"/>
  <c r="G174" i="2"/>
  <c r="G173" i="2"/>
  <c r="G172" i="2"/>
  <c r="G171" i="2"/>
  <c r="G166" i="2"/>
  <c r="G165" i="2"/>
  <c r="G164" i="2"/>
  <c r="G163" i="2"/>
  <c r="G162" i="2"/>
  <c r="G161" i="2"/>
  <c r="G160" i="2"/>
  <c r="G159" i="2"/>
  <c r="G158" i="2"/>
  <c r="G157" i="2"/>
  <c r="G156" i="2"/>
  <c r="G155" i="2"/>
  <c r="G154" i="2"/>
  <c r="G149" i="2"/>
  <c r="G148" i="2"/>
  <c r="G147" i="2"/>
  <c r="G146" i="2"/>
  <c r="G145" i="2"/>
  <c r="G144" i="2"/>
  <c r="G139" i="2"/>
  <c r="G138" i="2"/>
  <c r="G136" i="2"/>
  <c r="G135" i="2"/>
  <c r="G134" i="2"/>
  <c r="G133" i="2"/>
  <c r="G132" i="2"/>
  <c r="G128" i="2"/>
  <c r="G127" i="2"/>
  <c r="G126" i="2"/>
  <c r="G125" i="2"/>
  <c r="G124" i="2"/>
  <c r="G123" i="2"/>
  <c r="G118" i="2"/>
  <c r="G117" i="2"/>
  <c r="G116" i="2"/>
  <c r="G115" i="2"/>
  <c r="G114" i="2"/>
  <c r="G113" i="2"/>
  <c r="G112" i="2"/>
  <c r="G111" i="2"/>
  <c r="G110" i="2"/>
  <c r="G109" i="2"/>
  <c r="G107" i="2"/>
  <c r="G106" i="2"/>
  <c r="G105" i="2"/>
  <c r="G108" i="2"/>
  <c r="G104" i="2"/>
  <c r="G103" i="2"/>
  <c r="G102" i="2"/>
  <c r="G101" i="2"/>
  <c r="G100" i="2"/>
  <c r="G99" i="2"/>
  <c r="G98" i="2"/>
  <c r="G97" i="2"/>
  <c r="G96" i="2"/>
  <c r="G95" i="2"/>
  <c r="G89" i="2"/>
  <c r="H90" i="2" s="1"/>
  <c r="C12" i="1" s="1"/>
  <c r="G84" i="2"/>
  <c r="G83" i="2"/>
  <c r="G82" i="2"/>
  <c r="G81" i="2"/>
  <c r="G80" i="2"/>
  <c r="G79" i="2"/>
  <c r="G71" i="2"/>
  <c r="G70" i="2"/>
  <c r="G68" i="2"/>
  <c r="G67" i="2"/>
  <c r="G66" i="2"/>
  <c r="G65" i="2"/>
  <c r="G73" i="2"/>
  <c r="G72" i="2"/>
  <c r="G64" i="2"/>
  <c r="G57" i="2"/>
  <c r="G56" i="2"/>
  <c r="G55" i="2"/>
  <c r="G54" i="2"/>
  <c r="G53" i="2"/>
  <c r="G52" i="2"/>
  <c r="G50" i="2"/>
  <c r="G51" i="2"/>
  <c r="G48" i="2"/>
  <c r="G43" i="2"/>
  <c r="G42" i="2"/>
  <c r="G41" i="2"/>
  <c r="G40" i="2"/>
  <c r="G39" i="2"/>
  <c r="G38" i="2"/>
  <c r="G37" i="2"/>
  <c r="G36" i="2"/>
  <c r="G35" i="2"/>
  <c r="G34" i="2"/>
  <c r="G33" i="2"/>
  <c r="G32" i="2"/>
  <c r="G31" i="2"/>
  <c r="G30" i="2"/>
  <c r="G29" i="2"/>
  <c r="G28" i="2"/>
  <c r="G27" i="2"/>
  <c r="G26" i="2"/>
  <c r="G25" i="2"/>
  <c r="G24" i="2"/>
  <c r="G23" i="2"/>
  <c r="G22" i="2"/>
  <c r="G21" i="2"/>
  <c r="G20" i="2"/>
  <c r="G19" i="2"/>
  <c r="G18" i="2"/>
  <c r="G12" i="2"/>
  <c r="G11" i="2"/>
  <c r="G10" i="2"/>
  <c r="G9" i="2"/>
  <c r="G8" i="2"/>
  <c r="G6" i="2"/>
  <c r="G14" i="2"/>
  <c r="B294" i="2"/>
  <c r="B295" i="2" s="1"/>
  <c r="B296" i="2" s="1"/>
  <c r="B249" i="2"/>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48" i="2" l="1"/>
  <c r="B50" i="2" s="1"/>
  <c r="B51" i="2" s="1"/>
  <c r="B52" i="2" s="1"/>
  <c r="B53" i="2" s="1"/>
  <c r="B54" i="2" s="1"/>
  <c r="B55" i="2" s="1"/>
  <c r="B56" i="2" s="1"/>
  <c r="B57" i="2" s="1"/>
  <c r="B64" i="2" s="1"/>
  <c r="B65" i="2" s="1"/>
  <c r="B66" i="2" s="1"/>
  <c r="B67" i="2" s="1"/>
  <c r="B68" i="2" s="1"/>
  <c r="B297" i="2"/>
  <c r="B298" i="2" s="1"/>
  <c r="B299" i="2" s="1"/>
  <c r="B300" i="2" s="1"/>
  <c r="B301" i="2" s="1"/>
  <c r="B302" i="2" s="1"/>
  <c r="B303" i="2" s="1"/>
  <c r="B308" i="2" s="1"/>
  <c r="B309" i="2" s="1"/>
  <c r="B310" i="2" s="1"/>
  <c r="B311" i="2" s="1"/>
  <c r="B315" i="2" s="1"/>
  <c r="B316" i="2" s="1"/>
  <c r="B317" i="2" s="1"/>
  <c r="B318" i="2" s="1"/>
  <c r="B319" i="2" s="1"/>
  <c r="B320" i="2" s="1"/>
  <c r="B321" i="2" s="1"/>
  <c r="B322" i="2" s="1"/>
  <c r="B323" i="2" s="1"/>
  <c r="B324" i="2" s="1"/>
  <c r="B325" i="2" s="1"/>
  <c r="B326" i="2" s="1"/>
  <c r="H85" i="2"/>
  <c r="C11" i="1" s="1"/>
  <c r="H140" i="2"/>
  <c r="C15" i="1" s="1"/>
  <c r="H312" i="2"/>
  <c r="C23" i="1" s="1"/>
  <c r="H119" i="2"/>
  <c r="C13" i="1" s="1"/>
  <c r="H327" i="2"/>
  <c r="C24" i="1" s="1"/>
  <c r="H74" i="2"/>
  <c r="C10" i="1" s="1"/>
  <c r="H289" i="2"/>
  <c r="C21" i="1" s="1"/>
  <c r="H304" i="2"/>
  <c r="C22" i="1" s="1"/>
  <c r="C20" i="1"/>
  <c r="C9" i="1"/>
  <c r="H187" i="2"/>
  <c r="C19" i="1" s="1"/>
  <c r="H180" i="2"/>
  <c r="C18" i="1" s="1"/>
  <c r="C17" i="1"/>
  <c r="H150" i="2"/>
  <c r="C16" i="1" s="1"/>
  <c r="H129" i="2"/>
  <c r="C14" i="1" s="1"/>
  <c r="H44" i="2"/>
  <c r="C8" i="1" s="1"/>
  <c r="B69" i="2" l="1"/>
  <c r="B70" i="2" s="1"/>
  <c r="B71" i="2" s="1"/>
  <c r="B72" i="2" s="1"/>
  <c r="B73" i="2" s="1"/>
  <c r="B79" i="2" s="1"/>
  <c r="B80" i="2" s="1"/>
  <c r="B81" i="2" s="1"/>
  <c r="B82" i="2" s="1"/>
  <c r="B83" i="2" s="1"/>
  <c r="B84" i="2" s="1"/>
  <c r="B89"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23" i="2" s="1"/>
  <c r="B124" i="2" s="1"/>
  <c r="B125" i="2" s="1"/>
  <c r="B126" i="2" s="1"/>
  <c r="B127" i="2" s="1"/>
  <c r="B128" i="2" s="1"/>
  <c r="B132" i="2" s="1"/>
  <c r="B133" i="2" s="1"/>
  <c r="B134" i="2" s="1"/>
  <c r="B135" i="2" s="1"/>
  <c r="B136" i="2" s="1"/>
  <c r="B137" i="2" l="1"/>
  <c r="B138" i="2" s="1"/>
  <c r="B139" i="2" s="1"/>
  <c r="B144" i="2" s="1"/>
  <c r="B145" i="2" s="1"/>
  <c r="B146" i="2" s="1"/>
  <c r="B147" i="2" s="1"/>
  <c r="B148" i="2" s="1"/>
  <c r="B149" i="2" s="1"/>
  <c r="B154" i="2" s="1"/>
  <c r="B155" i="2" s="1"/>
  <c r="B156" i="2" s="1"/>
  <c r="B157" i="2" s="1"/>
  <c r="B158" i="2" s="1"/>
  <c r="B159" i="2" s="1"/>
  <c r="B160" i="2" s="1"/>
  <c r="B161" i="2" s="1"/>
  <c r="B162" i="2" s="1"/>
  <c r="B163" i="2" s="1"/>
  <c r="B164" i="2" s="1"/>
  <c r="B165" i="2" s="1"/>
  <c r="B166" i="2" s="1"/>
  <c r="B171" i="2" s="1"/>
  <c r="B172" i="2" s="1"/>
  <c r="B173" i="2" s="1"/>
  <c r="B174" i="2" s="1"/>
  <c r="B175" i="2" s="1"/>
  <c r="B176" i="2" s="1"/>
  <c r="B177" i="2" s="1"/>
  <c r="B178" i="2" s="1"/>
  <c r="B179" i="2" s="1"/>
  <c r="B184" i="2" s="1"/>
  <c r="B185" i="2" s="1"/>
  <c r="B186" i="2" s="1"/>
</calcChain>
</file>

<file path=xl/sharedStrings.xml><?xml version="1.0" encoding="utf-8"?>
<sst xmlns="http://schemas.openxmlformats.org/spreadsheetml/2006/main" count="357" uniqueCount="316">
  <si>
    <t>Programma van eisen</t>
  </si>
  <si>
    <t xml:space="preserve">Dit document bevat het Programma van Eisen. </t>
  </si>
  <si>
    <t>Deze eisen zijn, zoals toegelicht in de leidraad, ingedeeld in onderstaande aandachtsgebieden en dienen met Ja of Nee te worden beantwoord:</t>
  </si>
  <si>
    <t>·       Datacenter;</t>
  </si>
  <si>
    <t>·       Floorspace;</t>
  </si>
  <si>
    <t>·       Suite;</t>
  </si>
  <si>
    <t>·       Cage;</t>
  </si>
  <si>
    <t>·       m2;</t>
  </si>
  <si>
    <t>·       Rack;</t>
  </si>
  <si>
    <t>·       In-rack bekabeling;</t>
  </si>
  <si>
    <t>·       Between rack bekabeling;</t>
  </si>
  <si>
    <t>·       Suite-to-Suite bekabeling;</t>
  </si>
  <si>
    <t>·       Stroomvoorziening;</t>
  </si>
  <si>
    <t>·       Klimaatbeheersing;</t>
  </si>
  <si>
    <t>·       Luchtvochtigheidsbeheersing;</t>
  </si>
  <si>
    <t>·       Fysieke toegangsbeveiliging;</t>
  </si>
  <si>
    <t>·       Facilitair;</t>
  </si>
  <si>
    <t>·       Werkruimte;</t>
  </si>
  <si>
    <t>·       Opslagruimte afval;</t>
  </si>
  <si>
    <t>·       Professioneel opdrachtnemer,</t>
  </si>
  <si>
    <t>Om in aanmerking te komen voor gunning dienen alle vragen met Ja te worden beantwoord.</t>
  </si>
  <si>
    <t>Ondergetekende verklaart hiermee akkoord te gaan met alle in dit document genoemde eisen:</t>
  </si>
  <si>
    <t>Naam vertegenwoordigingsbevoegde:</t>
  </si>
  <si>
    <t>Functie:</t>
  </si>
  <si>
    <t>Plaats:</t>
  </si>
  <si>
    <t>Datum:</t>
  </si>
  <si>
    <t>Handtekening</t>
  </si>
  <si>
    <r>
      <t xml:space="preserve">Datacenter </t>
    </r>
    <r>
      <rPr>
        <sz val="12"/>
        <color rgb="FF000000"/>
        <rFont val="Aptos Narrow"/>
        <family val="2"/>
        <scheme val="minor"/>
      </rPr>
      <t>  </t>
    </r>
  </si>
  <si>
    <t xml:space="preserve">Het beschikbaar stellen van een datacenter, waarin datacenter housing faciliteiten afgenomen kunnen worden. </t>
  </si>
  <si>
    <t>Het datacenter is eigendom van of wordt gehuurd door de Opdrachtnemer en mag gedeeld worden met meerdere klanten van de Opdrachtnemer.</t>
  </si>
  <si>
    <t>Prestatie</t>
  </si>
  <si>
    <t>Antwoord met Ja of Nee</t>
  </si>
  <si>
    <t>De afstand van de locatie van het datacenter van Opdrachtnemer tot de hoofdlocatie van Opdrachtgever is maximaal 30 km, gemeten hemelsbreed tussen de postcode van uw datacenter en de postcode van de locatie van Opdrachtgever (3015 CD  Rotterdam).</t>
  </si>
  <si>
    <t>Het datacenter waarmee Opdrachtnemer op deze aanbesteding inschrijft dient een maximale afstand te hebben van 60 km tot het datacenter van Greenhouse.
Greenhouse is gevestigd aan de Industriestraat 53, 2671 CT te Naaldwijk.</t>
  </si>
  <si>
    <t xml:space="preserve">Er is een meldpunt aanwezig (24*7*365) om storingen te melden. 
Dit meldpunt koppelt de melding binnen 15 minuten terug via een e-mail bericht.
Afhankelijk van de prioriteit volgt differentiatie in oplostijd en communicatiewijze. </t>
  </si>
  <si>
    <t>Het datacenter heeft een gegarandeerde hoge beschikbaarheid van alle voorzieningen van 99,982 % per maand.</t>
  </si>
  <si>
    <t>Als er een alarmsituatie is, zoals bijvoorbeeld brand, wordt iedereen in de fysieke locatie gewaarschuwd.   </t>
  </si>
  <si>
    <t>Het datacenter moet een alarmsituatie kunnen detecteren via een rooksensor en deze signaleren met akoestische en lichtsignalen.  </t>
  </si>
  <si>
    <t>De locatie is voorzien van een bliksembeveiliging installatie. Overeenkomstig of vergelijkbaar met NEN-EN-IEC 62305-4:2006, niveau LPL1 of LPL 2.</t>
  </si>
  <si>
    <t>De Opdrachtnemer en datacenter voorzieningen die de Opdrachtnemer levert moeten passen binnen de kaders van de NEN7510, met uitzondering van de bepaling over straling: (exclusiviteiteisen bijzondere informatie, blok VIII tempest)</t>
  </si>
  <si>
    <t xml:space="preserve">De routes vanaf laad- en losplatform naar en in de opslagruimte, vanaf de opslagruimte naar de stagingruimte en vanaf de opslagruimte naar de suites zijn zodanig geconstrueerd dat een eenvoudige toegang mogelijk is voor zwaar materiaal.  </t>
  </si>
  <si>
    <t>Geschikt voor objecten van de afmeting tot 2 meter lang, 1.2 meter breed en 2.4 meter hoog met een gewicht tot 2000 kg.</t>
  </si>
  <si>
    <t xml:space="preserve">Het maximale verloop van een helling is 1 op 12.  </t>
  </si>
  <si>
    <t>Indien Floorspace niet op de begane grond is, is een lift aanwezig die eveneens voldoet aan de eisen van afmeting tot 2 meter lang, 1,2 meter breed en 2,4 meter hoog met een draaggewicht tot 2000 kg.</t>
  </si>
  <si>
    <t>Alle ruimtes voldoen aan de Arbowetgeving.</t>
  </si>
  <si>
    <t>Er zijn parkeerplaatsen voor medewerkers en monteurs van Opdrachtgever beschikbaar.  </t>
  </si>
  <si>
    <t xml:space="preserve">Opdrachtnemer houdt bij het inplannen van regulier onderhoud rekening met mogelijke seizoensinvloeden (storm, gladheid etc.) en/of andere piekbelastingen. </t>
  </si>
  <si>
    <t xml:space="preserve">Alle werkzaamheden worden verricht binnen de Nederlandse grenzen en door medewerkers in dienst van een onderneming opgericht onder Nederlands recht. Er mogen onder geen enkel beding gegevens op enige wijze het Nederlands grondgebied, al dan niet tijdelijk (via verbindingen bijvoorbeeld), verlaten. </t>
  </si>
  <si>
    <t xml:space="preserve">Als de Opdrachtnemer met spoed onderhoud uitvoert binnen de datacenter voorzieningen waar Opdrachtgever last van kan krijgen, wordt dit meteen gemeld aan de Opdrachtgever. Tijdens deze melding geeft de Opdrachtnemer aan welke gevolgen er kunnen zijn voor de Opdrachtgever. </t>
  </si>
  <si>
    <t>Documentatie die speciaal gemaakt wordt voor Opdrachtgever wordt verankerd en vrijgegeven bij verbreken of afloop van de Overeenkomst.</t>
  </si>
  <si>
    <t>Opdrachtnemer houdt de (technische) ontwikkelingen op de housing markt bij en implementeert nieuwe ontwikkelingen ter verbetering van bijvoorbeeld de duurzaamheid en verlaging van de kosten als die gemeengoed zijn geworden.</t>
  </si>
  <si>
    <t>Het datacenter is 24x7x365 beschermd tegen water tot 40 cm boven straathoogte.</t>
  </si>
  <si>
    <t>Het datacenter is stootproef. Overeenkomstig of vergelijkbaar met DIN 4102 of EN 1047-2.</t>
  </si>
  <si>
    <t>Het datacenter heeft een brand-, rook-, en gasdetectie systeem die de Opdrachtnemer waarschuwt.</t>
  </si>
  <si>
    <t>Binnen het datacenter zijn alle sensoren zo geplaatst dat detectie in alle gevallen plaatsvindt, ongeacht waar er brand, rook of gas aanwezig is.</t>
  </si>
  <si>
    <t>Er is een brandblusinstallatie aanwezig die bijkomende schade aan de apparatuur minimaliseert en een brand op de Floorspace na detectie blust. De brandblusinstallatie moet voldoen aan de geldende normen als ISO-14520, NFPA-2001 of gelijkwaardig.</t>
  </si>
  <si>
    <t>De netwerkkabels die door de Opdrachtgever worden gebruikt, zijn exclusief voor hun gebruik en worden niet gedeeld met andere partijen. Er gaat dus geen data van andere partijen over dezelfde netwerkkabel.</t>
  </si>
  <si>
    <t xml:space="preserve">Opdrachtnemer legt op verzoek van Opdrachtgever alle huidige in gebruik zijnde kabeltypes in het datacenter aan om de connectiviteit te realiseren die in de bouwblokken beschreven zijn. 
Momenteel zijn dat - MPO 12 OM4; - 6 voudige CAT6a kabels met cassette; - een single mode OS2 kabel. </t>
  </si>
  <si>
    <t>Op verzoek van Opdrachtgever is het mogelijk meerdere netwerk – en stroomvoorzieningsaansluitingen te realiseren (maatwerk, op nacalculatie).</t>
  </si>
  <si>
    <t>Op verzoek van Opdrachtgever is het mogelijk afwijkende kabels en/of aansluitingen te realiseren (maatwerk, op nacalculatie).</t>
  </si>
  <si>
    <t>Stemt in met de definitie dat indien beide kabeltrajecten niet meer operationeel zijn er sprake is van onbeschikbaarheid.</t>
  </si>
  <si>
    <t>Opdrachtnemer levert alle medewerking als er een connectiviteit behoefte is die niet in een ander bouwblok is beschreven.</t>
  </si>
  <si>
    <t>Opdrachtgever is gerechtigd om eigen glasvezelparen binnen te (laten) brengen in de meet-me room. Opdrachtnemer verleent hierbij alle medewerking tegen marktconforme tarieven.</t>
  </si>
  <si>
    <t>Er zijn twee meet-me rooms aanwezig. Uitval van één meet-me room heeft geen gevolgen voor de beschikbaarheid van de andere meet-me room.</t>
  </si>
  <si>
    <t>De meet-me rooms zijn zo gelegen dat fysieke schade aan een meet-me room geen gevolgen heeft voor de beschikbaarheid van de andere meet-me room.</t>
  </si>
  <si>
    <t>De te selecteren providers van de externe lijnverbindingen (nu darkfiber) kunnen termineren in de meet-me rooms.  </t>
  </si>
  <si>
    <t>Opdrachtnemer verleent alle medewerking als een provider, in opdracht van Opdrachtgever, (extra) aansluitingen naar de meet-me room wil brengen.</t>
  </si>
  <si>
    <t>Alleen Opdrachtgever kan opdracht geven om een apparaat van zichzelf uit en aan te laten zetten. Floormanagement van Opdrachtnemer is hiervoor verantwoordelijk.</t>
  </si>
  <si>
    <t>Na elke wijziging ontvangt Opdrachtgever hierover een rapport.</t>
  </si>
  <si>
    <t>Indien Opdrachtnemer mogelijkheden ziet voor besparing van de operationele kosten (zoals verbruik elektriciteit) maakt hij deze zo snel als mogelijk kenbaar aan Opdrachtgever.</t>
  </si>
  <si>
    <t xml:space="preserve">Floorspace </t>
  </si>
  <si>
    <t xml:space="preserve">Het beschikbaar stellen van floorspace voor Opdrachtgever met racks of m2 zodanig dat de apparatuur binnen de suite niet zichtbaar is als de deuren van de suite gesloten zijn. De floorspace is alleen toegankelijk voor geautoriseerde personen. </t>
  </si>
  <si>
    <t>Uitgangspunt is 36 racks in de private Cage/Suite.
Eventuele groei zal plaatsvinden op de shared Floorspace en wel in blokken van 4 racks. Het aantal uitbreidingsblokken is afhankelijk van de groei /krimp van de hardware omgeving.  
Onze verwachting is dat dit niet boven het totaal aantal racks van 56 uit zal komen (36 fix in de private Cage/Suite en 20 flexibel en de shared).</t>
  </si>
  <si>
    <t>Per kwartaal wordt in overleg tussen Opdrachtnemer en Opdrachtgever de nieuwe behoefte besproken. Hierbij kan zowel meer als minder floorspace nodig zijn.</t>
  </si>
  <si>
    <t>In overleg tussen Opdrachtgever en Opdrachtnemer is het mogelijk tussentijds meer floorspace aan te vragen of floorspace op te zeggen.</t>
  </si>
  <si>
    <t>In de floorspace mogen geen watervoerende leidingen worden aangelegd/aanwezig zijn die niet bedoeld zijn voor deze ruimten zelf (CV, koeling etc.). Watervoerende leidingen die wel noodzakelijk zijn voor de floorspace, zijn zodanig aangebracht dat risico van nadelige beïnvloeding bij bijvoorbeeld lekkages tot een minimum wordt beperkt en de gevolgen worden geminimaliseerd. Daarnaast zijn er bij waterleidingen detectoren aanwezig om lekkages te detecteren.</t>
  </si>
  <si>
    <t>In een werkruimte zijn minimaal vier werkplekken aanwezig waar Opdrachtgever gebruik van kan maken (bureau, stoel en wifi).</t>
  </si>
  <si>
    <t>Per kwartaal wordt een rapportage opgeleverd van het huidige floorplan van Opdrachtgever. In de rapportage staat hoe de datacenter voorzieningen gesitueerd zijn. Aanpassingen of uitbreiding van bestaande configuratie (bekabeling, suite/cage indelingen, elektriciteitsvoorzieningen etc.) binnen het laatste kwartaal staan in het floorplan.</t>
  </si>
  <si>
    <t>Bij een nieuw in te zetten suite of grote uitbreiding stellen Opdrachtnemer en Opdrachtgever het nieuwe floorplan in overleg op.</t>
  </si>
  <si>
    <t>Alle handelingen die logischerwijs onderdeel uitmaken van Floormanagement, worden als nieuw bouwblok gedefinieerd. Hierna maakt dit bouwblok onderdeel uit van een standaard bouwblok en kan Opdrachtgever het afnemen.</t>
  </si>
  <si>
    <t>Suite</t>
  </si>
  <si>
    <t xml:space="preserve">Het beschikbaar stellen van floorspace voor met racks of m2 zodanig dat de apparatuur binnen de suite niet zichtbaar is als de deuren van de suite gesloten zijn. </t>
  </si>
  <si>
    <r>
      <t xml:space="preserve">De floorspace is alleen toegankelijk voor geautoriseerde personen. </t>
    </r>
    <r>
      <rPr>
        <sz val="12"/>
        <color rgb="FF000000"/>
        <rFont val="Aptos Narrow"/>
        <family val="2"/>
        <scheme val="minor"/>
      </rPr>
      <t>  </t>
    </r>
  </si>
  <si>
    <t>Op verzoek van een Opdrachtgever moet het mogelijk zijn een aparte suite af te nemen (een private suite).</t>
  </si>
  <si>
    <t>Als de suites niet op de begane grond zijn, is er minimaal één goederenlift aanwezig.</t>
  </si>
  <si>
    <t>Er zijn voorzieningen getroffen om stofvorming bij vloeren, wanden en plafonds tegen te gaan.</t>
  </si>
  <si>
    <t>Er is tenminste één in/uitgang aanwezig en één vluchtuitgang.</t>
  </si>
  <si>
    <t>De suite is bestand tegen fysiek (inbraak) geweld.</t>
  </si>
  <si>
    <t>De suite is voorzien van tenminste één stoel en één verrijdbare tafel.</t>
  </si>
  <si>
    <t>Er zijn oordoppen beschikbaar voor medewerkers en monteurs van Opdrachtgever.  </t>
  </si>
  <si>
    <t>Er is geen enkele mogelijkheid om in de suite te komen, anders dan via de in/uitgangen. Ook niet bijvoorbeeld via de computervloer of plafond.</t>
  </si>
  <si>
    <t>In geval van een calamiteit in de suite (gesignaleerd door detectoren, zoals branddetectoren) worden in/uitgangen en de vluchtuitgang ontsloten.</t>
  </si>
  <si>
    <t>Suites zijn alleen toegankelijk voor geautoriseerde medewerkers van Opdrachtgever en geautoriseerd ingehuurd personeel door Opdrachtgever.</t>
  </si>
  <si>
    <t>Bij de indeling van de suite houdt Opdrachtnemer rekening met de situering van de aparte suites van Opdrachtgever binnen de datacenter voorzieningen.</t>
  </si>
  <si>
    <t>Cage</t>
  </si>
  <si>
    <t>Het afschermen van een gedeelte van een suite voor Opdrachtgever zodanig dat dit gedeelte niet vrij toegankelijk is nadat toegang tot in de suite is bereikt.</t>
  </si>
  <si>
    <t>Het is niet noodzakelijk dat de apparatuur in de cage onzichtbaar is voor personen die in de suite staan.</t>
  </si>
  <si>
    <t>In geval van een calamiteit in de cage (gesignaleerd door detectoren, zoals branddetectoren) worden in/uitgangen en de vluchtuitgang ontsloten.</t>
  </si>
  <si>
    <t>De racks staan voldoende ver van de cage of er zijn andere maatregelen getroffen waardoor het niet mogelijk is om de racks of apparatuur binnen de cage aan te raken vanaf de buitenkant van de cage.</t>
  </si>
  <si>
    <t>Cages zijn alleen toegankelijk voor geautoriseerde medewerkers van Opdrachtgever en geautoriseerd ingehuurd personeel door Opdrachtgever.</t>
  </si>
  <si>
    <t>De cage is bestand tegen fysiek (inbraak) geweld.</t>
  </si>
  <si>
    <t>De cage heeft een minimale hoogte van 2,7 m.</t>
  </si>
  <si>
    <t>Gegevensdragers en gegevens op hardware verlaten nooit de locatie en blijven altijd in beveiligde ruimtes. Vernietiging van gegevensdragers gebeurt altijd door Opdrachtgever. Indien gewenst ondersteunt Opdrachtnemer hierbij. (Deze eis is opgesteld om verspreiding van gegevens en gegevens over de verwerking van gegevens te voorkomen.)</t>
  </si>
  <si>
    <t>m2</t>
  </si>
  <si>
    <r>
      <t>Het beschikbaar stellen van een aantal vierkante meters (m2) waarop Opdrachtgever racks en/of floor mounted devices plaatst die Opdrachtgever zelf heeft besteld.</t>
    </r>
    <r>
      <rPr>
        <sz val="12"/>
        <color rgb="FF000000"/>
        <rFont val="Aptos Narrow"/>
        <family val="2"/>
        <scheme val="minor"/>
      </rPr>
      <t> </t>
    </r>
  </si>
  <si>
    <t>Opdrachtgever kan per m2 aaneengesloten m2 afnemen in een vorm zoals door Opdrachtgever gespecificeerd. De vorm zal altijd bestaan uit één of meerdere aaneengesloten rechthoeken. Hierbij wordt ook rekening gehouden met het floorplan van de Opdrachtnemer.</t>
  </si>
  <si>
    <r>
      <t>Rack</t>
    </r>
    <r>
      <rPr>
        <sz val="12"/>
        <color rgb="FF000000"/>
        <rFont val="Aptos Narrow"/>
        <family val="2"/>
        <scheme val="minor"/>
      </rPr>
      <t>  </t>
    </r>
  </si>
  <si>
    <t>Het beschikbaar stellen van een of meerdere racks waarin Opdrachtgever apparatuur plaatst.</t>
  </si>
  <si>
    <t>Het rack wordt eigendom van Opdrachtgever en wordt geplaatst op product m2</t>
  </si>
  <si>
    <t>Racks van Opdrachtgever in de shared omgeving  staan bij elkaar in rijen van 4, 6 of 8 rekening houdend met toekomstige uitbreidingen.</t>
  </si>
  <si>
    <t>Opdrachtgever kan alle soorten racks en apparatuur bedoeld om zelfstandig op een computervloer te staan, plaatsen (rekening houdend met het maximale draagvermogen).</t>
  </si>
  <si>
    <t>Opdrachtnemer levert voor een eigen rack van Opdrachtgever een nummer op een sticker, plaat of iets vergelijkbaars die eenvoudig op het eigen rack bevestigd kan worden en aansluit op het bestaande nummerplan. De sticker, plaat of iets vergelijkbaars is gelijk aan de racks die de door de Opdrachtnemer voor de Opdrachtgever besteld zijn.</t>
  </si>
  <si>
    <t>Het rack heeft een hoogte van 46/47   Hoogte Eenheden (HE), een breedte van 80 cm en een diepte van 120 cm.</t>
  </si>
  <si>
    <r>
      <t xml:space="preserve">Racks in de shared omgeving zijn van alle kanten afgesloten (dus ook de zijkanten) en voorzien van sloten die </t>
    </r>
    <r>
      <rPr>
        <i/>
        <sz val="12"/>
        <color rgb="FF000000"/>
        <rFont val="Aptos Narrow"/>
        <family val="2"/>
        <scheme val="minor"/>
      </rPr>
      <t xml:space="preserve">minimaal </t>
    </r>
    <r>
      <rPr>
        <sz val="12"/>
        <color rgb="FF000000"/>
        <rFont val="Aptos Narrow"/>
        <family val="2"/>
        <scheme val="minor"/>
      </rPr>
      <t>voldoen aan de Risicoklasse 1 SKG (* 3 minuten vertraging/ standaard inbraak werend product).</t>
    </r>
  </si>
  <si>
    <t>Alle panelen van het rack dienen geaard te zijn.</t>
  </si>
  <si>
    <t>De ruimte voor en achter elk rack biedt de mogelijkheid om elk type hardware in en uit te schroeven.</t>
  </si>
  <si>
    <t>De cold en hot corridor dienen beide minimaal 120 cm breed zijn.</t>
  </si>
  <si>
    <t>Per rack kan het verbruikte vermogen afgelezen worden (of de afgenomen hoeveelheid Ampères). Dit kan minimaal boven het rack zelf en optioneel via een (web)interface.</t>
  </si>
  <si>
    <t xml:space="preserve">Per rack kunnen minimaal de volgende parameters in grafiekvorm worden gerapporteerd waarbij minimaal een periode van één maand zichtbaar is: temperatuur; luchtvochtigheid; stroomverbruik;  en voor de racks in de shared ruimte tijden dat de deuren open zijn geweest     waarbij de brongegevens in csv/xlxs formaat worden aangeleverd. </t>
  </si>
  <si>
    <t>In het rack kan zonder aanpassing standaard 19" apparatuur, zoals rackservers, rackswitches en opslagsystemen van alle A-merken geplaatst worden.</t>
  </si>
  <si>
    <t>Montage van de apparatuur kan plaatsvinden door middel van kooimoeren en bouten. Hiervoor zijn in het rack voorzieningen opgenomen.</t>
  </si>
  <si>
    <t>Elk rack is voorzien van een uniek nummer uitgaande van een nummerplan. Dit nummer is duidelijk zichtbaar op het rack bevestigd aan de voor- en achterzijde.    </t>
  </si>
  <si>
    <t>Nummers mogen alleen in overleg worden aangepast.</t>
  </si>
  <si>
    <t>Hoogte eenheden zijn aan beide zijden zowel links als rechts en voor en achter genummerd.</t>
  </si>
  <si>
    <t>Voor geautoriseerde medewerkers (zoals Floormanagement) is het mogelijk om alle racks te openen met een masteroplossing.</t>
  </si>
  <si>
    <t>Het rack, de corridor en de deuren van de corridor worden beheerd door de Opdrachtnemer (dit geldt niet voor de apparatuur in het rack).</t>
  </si>
  <si>
    <t>Het afmonteren van de connectoren in een rack of apparaat dat van Opdrachtgever zelf is, vindt in afstemming plaats met Opdrachtgever.</t>
  </si>
  <si>
    <t>Racks worden aangesloten op A+B feed 32A/3fase.</t>
  </si>
  <si>
    <t>Het is mogelijk om in een rack connectiviteit te krijgen naar beide meet-me rooms.</t>
  </si>
  <si>
    <t>De Opdrachtnemer kan op verzoek van Opdrachtgever een rack plaatsen in de shared space waarbij alle voorwaarden gelden zoals beschreven bij het bouwblok Rack (eisen 60 tot 79).</t>
  </si>
  <si>
    <t>Het aansluiten en wijzigen van de apparatuur en de bekabeling wordt door Opdrachtgever uitgevoerd.</t>
  </si>
  <si>
    <t>Opdrachtnemer levert de racks op basis van specificatie Opdrachtgever.</t>
  </si>
  <si>
    <t>Opdrachtgever plaatst zelf de PDU in de racks.
1) Wij gaan voor een bepaald type Schleifenbauer PDU of vergelijkbaar.
2) Indien Opdrachtnemer het goedkoper kan leveren dan wij zelf kunnen inkopen is dat mogelijk.</t>
  </si>
  <si>
    <t>In-rack bekabeling</t>
  </si>
  <si>
    <t>Het verzorgen van de connectie tussen de diverse apparatuur binnen het rack</t>
  </si>
  <si>
    <t>Alle nieuw te trekken kabels zijn uitgevoerd overeenkomstig of vergelijkbaar met LSZH (Low Smoke Zero Halogen).</t>
  </si>
  <si>
    <t>Koperkabels, glaskabels en stroomkabels liggen altijd in gescheiden geleidingssystemen (bijvoorbeeld een kabelgoot).  </t>
  </si>
  <si>
    <t>Elke kabel is van één lengte zonder lassen.</t>
  </si>
  <si>
    <t>Op verzoek worden er kabels gebruikt die voorzien zijn van een afscherming, zodat de straling afkomstig van deze kabels niet opvangen kan worden. 
Uitgangspunt op dit moment is standaard bekabeling: CAT6A, Single-Mode OS2, Multimode OM4.</t>
  </si>
  <si>
    <t>Op verzoek van Opdrachtgever is het mogelijk afwijkende kabels en/of aansluitingen te realiseren.</t>
  </si>
  <si>
    <t>Het patchen en herpatchen binnen rack en rackoverstijgend wordt uitgevoerd door de Opdrachtgever.  </t>
  </si>
  <si>
    <t>Between rack bekabeling</t>
  </si>
  <si>
    <t>Koperkabels, glaskabels en stroomkabels liggen altijd in gescheiden geleidingssystemen (bijvoorbeeld een kabelgoot).</t>
  </si>
  <si>
    <t>De maximale lengte van een kabel is 90% van de in de norm gespecificeerde lengte.</t>
  </si>
  <si>
    <t>Op verzoek worden er kabels gebruikt die voorzien zijn van een afscherming, zodat de straling afkomstig van deze kabels niet opvangen kan worden.</t>
  </si>
  <si>
    <t>Voor de kabels die worden gebruikt tussen de racks in de shared space is een afscherming tegen op te vangen straling verplicht</t>
  </si>
  <si>
    <t>Het is mogelijk tussen racks zowel koperverbindingen (ook geschikt voor 10 Gbit/s) als fiber verbindingen te leggen.</t>
  </si>
  <si>
    <t>Op verzoek van Opdrachtgever is het mogelijk afwijkende kabels en/of aansluitingen te realiseren. (Uitgangspunt is kabels van Leviton)</t>
  </si>
  <si>
    <t>Suite-to-Suite bekabeling</t>
  </si>
  <si>
    <t>Het bekabelen van apparatuur die in verschillende suites staan. De kabels aangesloten op de apparatuur maken hiervan geen onderdeel uit. Aan de Opdrachtnemer wordt een flexibel bekabelingssysteem gevraagd waardoor connecties tussen de suites eenvoudig en met minimale aanpassingen gelegd kunnen worden.</t>
  </si>
  <si>
    <t>Als bekabeling de suite verlaat, wordt voor het gedeelte buiten de suite een gesloten kabelgoot gebruikt en worden maatregelen getroffen waardoor het niet mogelijk is de kabels af te tappen of de straling van de kabels op te vangen.</t>
  </si>
  <si>
    <t>Het is mogelijk tussen suites zowel koperverbindingen (ook geschikt voor 10 Gbit/s) als fiber verbindingen te leggen.  </t>
  </si>
  <si>
    <t>De bekabeling van de meet-me rooms naar de suites worden in afgesloten goten gelegd.</t>
  </si>
  <si>
    <t>De meet-me room bekabeling van de twee meet-me rooms volgen een apart traject zodanig dat schade aan het ene traject niet leidt tot schade of kabelbreuk in het andere traject.</t>
  </si>
  <si>
    <t>Stroomvoorziening</t>
  </si>
  <si>
    <t>Het beschikbaar stellen van energie voor een rack of m2.</t>
  </si>
  <si>
    <t>Noodstroomvoorziening is gegarandeerd.</t>
  </si>
  <si>
    <t>De verschillende systemen, waaronder de energienoodvoorziening en beveiligingssystemen worden tenminste elk kwartaal getest.</t>
  </si>
  <si>
    <t xml:space="preserve">Minstens éénmaal per jaar wordt gezamenlijk (Opdrachtgever en Opdrachtnemer) een test van de energienoodvoorziening uitgevoerd, waarbij het datacenter geforceerd op noodstroom draait. </t>
  </si>
  <si>
    <t>Als de temperatuur, luchtvochtigheid of stroomverbruik boven of onder (niet van toepassing voor het stroomverbruik) vastgestelde grenzen komen zoals gespecificeerd in deze bouwblokken, wordt dit binnen vijftien minuten aan de contactpersoon van Opdrachtgever gemeld (24*7*365).</t>
  </si>
  <si>
    <t>Energie wordt altijd aangeleverd boven het rack of m2 via twee onafhankelijke feeds.</t>
  </si>
  <si>
    <t>De energie installatie voldoet aan de NEN-1010 norm of gelijkwaardig.</t>
  </si>
  <si>
    <t>De eigen noodvoorziening heeft een redundantie van minimaal N+1 of vergelijkbare redundantie.</t>
  </si>
  <si>
    <t>De te leveren elektriciteit is voor 100% duurzame elektriciteit zoals bedoeld in artikel 1 eerste lid sub u van de Elektriciteitswet 1998.</t>
  </si>
  <si>
    <t>Er is een overspanningsbeveiliging aanwezig (minimaal klasse D) waardoor het onmogelijk is dat op het eindpunt op een rack of m2 een overspanning ontstaat. Als apparatuur defect raakt door overspanning, zijn de volledige reparatie- en/of vervangingskosten voor de Opdrachtnemer.</t>
  </si>
  <si>
    <t>Spanning fluctuaties zorgen nooit voor (kortstondige) onbeschikbaarheid van energie of voor het (kortstondig) leveren van energie die niet voldoet aan de specificaties. (wij hanteren hierbij de CBEMA curve)</t>
  </si>
  <si>
    <t>De levering van energie is binnen de Tier III beschikbaarheid altijd gegarandeerd, ook als de elektriciteitscentrale van de elektriciteitsmaatschappij(en) is uitgevallen. Opdrachtnemer heeft voldoende middelen en contracten om de energievoorziening altijd te kunnen garanderen.</t>
  </si>
  <si>
    <t>Alle beveiligingssystemen (inclusief toegang) zijn aangesloten op een energie noodsysteem.  </t>
  </si>
  <si>
    <t>Voor de stroomvoorziening gelden de redundantie maatregelen zoals bij het bouwblok energie is gedefinieerd.</t>
  </si>
  <si>
    <t>Klimaatbeheersing</t>
  </si>
  <si>
    <t>Het verzorgen van afdoende koeling om de warmte geproduceerd door de geplaatste apparatuur zodanig af te voeren dat de temperatuur op de hele floorspace binnen de marges blijft, zodat de apparatuur geen schade of slijtage oploopt en optimaal blijft functioneren. Optioneel kan de Opdrachtnemer ervoor kiezen om daarnaast rackkoeling toe te passen.</t>
  </si>
  <si>
    <t>De koeling is minimaal N+1 uitgevoerd. Uitval van één koelunit zorgt niet voor te weinig koelcapaciteit.</t>
  </si>
  <si>
    <t>De  temperatuur in het datacenter moet voldoen aan de richtlijnen zoals opgenomen in de ASHREA.
Voor de SLA geldt dat de koeling onbeschikbaar is als de temperatuur buiten deze marges van de norm komt.</t>
  </si>
  <si>
    <t>PH1 - Stel een hogere koeltemperatuur in voor de koeling van servers | RVO.nl</t>
  </si>
  <si>
    <t>Uitval van de koeling kan zorgen voor onbeschikbaarheid van de apparatuur en kans op schade van de apparatuur. Opdrachtnemer doet er daarom alles aan om de koeling operationeel te houden. Als de koeling niet beschikbaar is en er ontstaat hierdoor schade aan de apparatuur, zijn de volledige reparatie- en/of vervangingskosten voor de Opdrachtnemer.</t>
  </si>
  <si>
    <t>De koelcapaciteit is voldoende om binnen de opgegeven marge te blijven voor het totaal vermogen dat aan een rack geleverd wordt.</t>
  </si>
  <si>
    <t>De temperatuur mag per uur niet meer dan 2 graden fluctueren.</t>
  </si>
  <si>
    <t>De door Opdrachtgever geplaatste apparatuur zal meestal aan de voorzijde koude lucht aanzuigen en aan de achterkant de warme lucht wegblazen. De racks en de koeling zijn hiervoor geschikt.</t>
  </si>
  <si>
    <t>Als de temperatuur in de suite buiten de opgegeven marges komt, wordt dit binnen vijftien minuten   aan de contactpersoon van Opdrachtgever gemeld (24*7).</t>
  </si>
  <si>
    <t>De luchtvochtigheidsregulatie zorgt ervoor dat de luchtvochtigheid binnen de floorspace tussen de 40% en 60% blijft (ASHRAE norm). De luchtvochtigheids-regulatie is onbeschikbaar als de luchtvochtigheid buiten deze marges komt. Hierover wordt maandelijks gerapporteerd.   </t>
  </si>
  <si>
    <t>Uitval van de luchtvochtigheidsregulatie kan zorgen voor onbeschikbaarheid van de apparatuur en kans op schade van de apparatuur. Opdrachtnemer dient er daarom alles aan te doen om de luchtvochtigheidsregulatie operationeel te houden. Als de luchtvochtigheidsregulatie niet beschikbaar is en er ontstaat hierdoor schade aan de apparatuur, zijn de volledige reparatie- en/of vervangingskosten voor de Opdrachtnemer.  </t>
  </si>
  <si>
    <t>Luchtvochtigheidsbeheersing</t>
  </si>
  <si>
    <t>Het verzorgen van afdoende luchtvochtigheidsregulatie zodat deze over de hele floorspace binnen de marges blijft, zodat de apparatuur geen schade of slijtage oploopt en optimaal blijft functioneren. Optioneel kan de Opdrachtnemer ervoor kiezen om daarnaast ook luchtvochtigheidsregulatie in een rack toe te passen</t>
  </si>
  <si>
    <t>De Opdrachtnemer zorgt voor voldoende meet- en detectiepunten om aan te tonen dat de luchtvochtigheid binnen de opgegeven marge ligt.</t>
  </si>
  <si>
    <t>De luchtvochtigheid mag per uur niet meer dan 5% fluctueren.</t>
  </si>
  <si>
    <t>Als de luchtvochtigheid in een Suite buiten de opgegeven marges komt, wordt dit binnen vijftien minuten aan de contactpersoon van Opdrachtgever gemeld (24*7*365).</t>
  </si>
  <si>
    <r>
      <t>Fysieke toegangsbeveiliging</t>
    </r>
    <r>
      <rPr>
        <sz val="12"/>
        <color rgb="FF000000"/>
        <rFont val="Aptos Narrow"/>
        <family val="2"/>
        <scheme val="minor"/>
      </rPr>
      <t>  </t>
    </r>
  </si>
  <si>
    <r>
      <t>Het leveren van beveiligingsdiensten voor detectie, preventie en controle.</t>
    </r>
    <r>
      <rPr>
        <sz val="12"/>
        <color rgb="FF000000"/>
        <rFont val="Aptos Narrow"/>
        <family val="2"/>
        <scheme val="minor"/>
      </rPr>
      <t>    </t>
    </r>
  </si>
  <si>
    <t>Personeel van Opdrachtnemer, Combinatiepartners en/of onderaannemers van Opdrachtnemer die op enige manier betrokken worden bij operationele uitvoering van werkzaamheden, beschikken over een Verklaring Omtrent Gedrag Personeel van Opdrachtnemer, Combinatiepartners en/of onderaannemers van Personeel mag pas beginnen met de werkzaamheden als deze onderzoeken positief zijn afgerond en als Opdrachtgever in het bezit is van de verklaring/rapportage. In alle gevallen zorgt Opdrachtnemer ervoor dat zijn/haar medewerkers of ingehuurd personeel via derden alle medewerking verlenen aan het verkrijgen van deze verklaring/rapportage. De kosten hiervoor kunnen niet gefactureerd worden, maar zijn in de tarieven inbegrepen.'
Bovenstaande kan via een passende auditverklaring  worden aangetoond.</t>
  </si>
  <si>
    <t>Het datacenter is stofdicht en bluswaterdicht overeenkomstig of vergelijkbaar met IP 54 (IP-Code, EN 60529).</t>
  </si>
  <si>
    <t>Datacenter heeft een automatische doormelding naar lokale hulpverleners in geval van brand en/of rook detectie.</t>
  </si>
  <si>
    <t>Bij een alarm wordt ook gesignaleerd welke sensor het alarm heeft getriggerd. De locatie van elke sensor is nauwkeurig vastgelegd en snel te achterhalen in geval van een alarm.</t>
  </si>
  <si>
    <t>Er zijn maatregelen getroffen om elektrostatische lading en potentiaal verschillen te voorkomen.</t>
  </si>
  <si>
    <t>Elke in/uitgang is voorzien van een toegangscontrole die ervoor zorgt dat alleen geautoriseerde personen toegang hebben.</t>
  </si>
  <si>
    <t>Elke in/uitgang en vluchtuitgang wordt bewaakt met camera’s.</t>
  </si>
  <si>
    <t>Opening van elke in/uitgang en elke vluchtuitgang wordt gedetecteerd bij de bewaking.</t>
  </si>
  <si>
    <t>Suites zijn alleen toegankelijk voor geautoriseerde medewerkers en geautoriseerd ingehuurd personeel van Opdrachtgever.</t>
  </si>
  <si>
    <t>De verlichting moet bij iedere in- en uitgang van een ruimte kunnen worden bediend of automatisch bediend worden bij binnenkomst en vertrek.</t>
  </si>
  <si>
    <t>Bij gebruik van de toegang wordt dit gelogd.</t>
  </si>
  <si>
    <t>De logging van het gebruik van de toegang is direct opvraagbaar door Opdrachtgever.</t>
  </si>
  <si>
    <t>De logging van het gebruik van de toegang wordt voor een periode van tenminste 6 maanden bewaard</t>
  </si>
  <si>
    <t>Opening van de vluchtuitgang wordt gedetecteerd bij de bewaking.</t>
  </si>
  <si>
    <t>Er is geen enkele mogelijkheid om in de cage te komen, anders dan via de in/uitgangen. Ook niet bijvoorbeeld via de computervloer of plafond.</t>
  </si>
  <si>
    <t>Voor geautoriseerde medewerkers van Opdrachtnemer (zoals Floormanagement) is het mogelijk om alle racks te openen met een masteroplossing.</t>
  </si>
  <si>
    <t>Er worden maatregelen getroffen waardoor het niet mogelijk is de kabels af te tappen of de straling van de kabels op te vangen. Zoals bijvorbeeld  Electromagnetische straling.
Ter duiding, wij zien glasvezel bekabeling als een passende maatregel om straling te voorkomen. Bij ijzer en koper verwachten wij passende coating. Met kabels wordt in deze context bedoeld: 
- bekabeling tussen private Cage en shared space en/of
- darkfiber verbindingen van meet-me-room naar de omgeving van de opdrachtgever binnen het datacenter.</t>
  </si>
  <si>
    <t>De stagingruimte is voorzien van toegangscontrole en een afsluitbare deur.</t>
  </si>
  <si>
    <t>De opslagruimte is afsluitbaar. Voor het slot geldt minimaal Risicoklasse 1 SKG (* 3 minuten vertraging/ standaard inbraakwerend product).</t>
  </si>
  <si>
    <t>Er is een in/uitschrijf register aanwezig. </t>
  </si>
  <si>
    <t>De locatie is afsluitbaar.</t>
  </si>
  <si>
    <t>Opdrachtnemer heeft een beveiligingsplan waarin alle geleverde beveiligingsdiensten en maatregelen beschreven staan. Tevens is beschreven hoe met beveiligingsincidenten omgegaan wordt.</t>
  </si>
  <si>
    <t>Er is 24*7*365 fysieke aanwezigheid van bewakers. </t>
  </si>
  <si>
    <t>In geval van inbraak- of brandalarm worden meteen de lokale autoriteiten gewaarschuwd en treedt de eigen bewakingsdienst preventief op.</t>
  </si>
  <si>
    <t>Het is nooit mogelijk om de locatie te betreden zonder dat toegang wordt verleend door van toepassing zijnde beveiligingsmaatregelen voor fysieke toegangsbeveiliging. Dit geldt ook voor geautoriseerde medewerkers</t>
  </si>
  <si>
    <t>Er wordt gebruik gemaakt van beveiliging onderverdeeld in minimaal drie zones. Elke volgende zone kan pas betreden worden na het passeren van de beveiligingsmaatregelen van de vorige zone. Elke zone is standaard gesloten en wordt alleen geopend geautoriseerde medewerkers de toegang verlenen. De racks en m2 van Opdrachtgever zijn geplaatst in de laatste zone. inclusief beveiliging op individueel rack of cage niveau.</t>
  </si>
  <si>
    <t>Als een beveiligingsmaatregel of veiligheidsvoorziening defect is, worden afdoende noodvoorzieningen ingezet, zodanig dat de beveiliging en de toegangscontroles onder geen enkele voorwaarde verminderd wordt.</t>
  </si>
  <si>
    <t>Al het personeel van de Opdrachtnemer, inclusief ingehuurd personeel, is zich bewust van het belang van beveiliging en handelt hiernaar.</t>
  </si>
  <si>
    <t>Veiligheidsincidenten, ongeacht de grootte of impact, worden altijd geanalyseerd en er wordt een verbeterplan opgesteld om een veiligheidsincident in de toekomst te voorkomen.</t>
  </si>
  <si>
    <t>Er is een indringdetectiesysteem aanwezig dat detecteert wanneer iemand ongeoorloofd het terrein of het pand betreedt.</t>
  </si>
  <si>
    <t>Alle medewerkers van de Opdrachtnemer die toegang hebben tot het datacenter, overleggen een VOG of screening minimaal level C (maximaal drie jaar oud). </t>
  </si>
  <si>
    <t>Alle medewerkers van de Opdrachtnemer die toegang hebben tot het datacenter, tekenen een geheimhoudingsverklaring.</t>
  </si>
  <si>
    <t>Alle sleutels  en overige openingsmiddelen worden individueel uitgegeven en geregistreerd op naam.</t>
  </si>
  <si>
    <t>Bij (beveiligings)incidenten en calamiteiten die de dienstverlening verstoren of dat dreigen te doen, wordt Opdrachtgever gewaarschuwd .</t>
  </si>
  <si>
    <t>Voor  geautoriseerde medewerkers van, Opdrachtgever is er 24*7*365 toegang tot de ruimtes waartoe autorisatie is verleend. Dit zijn in ieder geval de suites en cages waar racks van Opdrachtgever staan, de racks van de Opdrachtgever en de opslagruimte van de Opdrachtgever.</t>
  </si>
  <si>
    <t>Elke geautoriseerde medewerker/leverancier schrijft zich bij elk bezoek in en uit. Dit is inclusief personeel Opdrachtnemer.</t>
  </si>
  <si>
    <t>Een geautoriseerde medewerker moet via e-mail of portal niet geautoriseerde medewerkers en leveranciers aanmelden. Dat moet minimaal 24 uur van tevoren worden gedaan. Binnen vier uur (binnen kantoortijd) ontvangt hij een bevestiging. Zonder tegenbericht van de geautoriseerde medewerker, hebben deze medewerkers en leveranciers toegang in de tijdblokken zoals opgegeven bij aanmelding.</t>
  </si>
  <si>
    <t>Er is een spoedprocedure waarbij een geautoriseerde medewerker niet geautoriseerde medewerkers en leveranciers meteen telefonisch kan aanmelden met e-mail terugkoppeling. Hierna hebben deze medewerkers en leveranciers toegang in de tijdblokken zoals opgegeven bij aanmelding.</t>
  </si>
  <si>
    <t>Geautoriseerde medewerkers en aangemelde medewerkers en leveranciers hebben toegang tot de meet-me rooms.</t>
  </si>
  <si>
    <t>Binnen vijftien minuten nadat hij zich heeft gemeld bij de poort, kan een geautoriseerde medewerker toegang krijgen tot de gewenste ruimte.</t>
  </si>
  <si>
    <t>In de DAP staat het autorisatieschema voor openen van deuren.</t>
  </si>
  <si>
    <t>De meet-me rooms zijn alleen toegankelijk via een toegangscontrole voor geautoriseerde medewerkers, monteurs en providers.</t>
  </si>
  <si>
    <t>Elke toegang tot een meet-me room wordt geregistreerd.</t>
  </si>
  <si>
    <t>Als sprake is van een calamiteit wordt telefonisch om ondersteuning gevraagd door Opdrachtgever. Ter verificatie hiervan belt Opdrachtnemer terug naar een alleen bij Opdrachtnemer bekend nummer. In DAP en SLA worden respectievelijk de procesbeschrijving en de servicelevels voor de calamiteiten beschreven.  </t>
  </si>
  <si>
    <t>Floormanagement is verantwoordelijk voor toegang tot de floorspace, de opslagruimte en stagingruimte. </t>
  </si>
  <si>
    <t>Toegang tot de floorspace, de opslagruimte en stagingruimte is altijd alleen mogelijk onder begeleiding van Floormanagement.</t>
  </si>
  <si>
    <t>Floormanagement is verantwoordelijk voor het in/uitschrijf register.</t>
  </si>
  <si>
    <t>Als er twijfel is over de authenticatie, wordt toegang in eerste instantie geweigerd en wordt contact opgenomen met de contactpersoon van Opdrachtgever.</t>
  </si>
  <si>
    <t>Facilitair</t>
  </si>
  <si>
    <t>Het leveren van facilitaire diensten voor Opdrachtgever ter ondersteuning van de housing.</t>
  </si>
  <si>
    <t>Mochten gedurende de looptijd economische en/of technologische ontwikkelingen plaatsvinden die vragen dat componenten eerder te vervangen dienen te worden, verwachten wij dat de opdrachtnemer hier proactief in acteert.
Erasmus MC heeft het recht om, mocht daar aanleiding toe zijn, een benchmark te laten uitvoeren door een onafhankelijke partij. Indien de prijs van de dienstverlening meer dan 10% afwijkt van het marktgemiddelde, treden partijen in overleg over prijsaanpassing.</t>
  </si>
  <si>
    <t>Bij de indeling van de suite houdt Opdrachtnemer rekening met de in deze aanbesteding opgenomen planning van het in gebruik nemen van de datacenter voorziening door de Opdrachtgever.</t>
  </si>
  <si>
    <t>Er is een wagen met wielen en een draagvermogen van tenminste 200 kg beschikbaar om apparatuur te vervoeren.</t>
  </si>
  <si>
    <t>Opdrachtnemer zal te allen tijde waar nodig goed samenwerken met door Opdrachtgever ingeschakelde derden, voor zover zulks redelijkerwijs van opdrachtnemer mag worden verwacht.</t>
  </si>
  <si>
    <t>Alle instructies, voor zover zulks redelijkerwijs van opdrachtnemer mag worden verwacht, van Opdrachtgever worden gevolgd, tenzij dit tegen het floormanagement beleid is. In dat geval wordt dit met reden omkleed aangegeven.</t>
  </si>
  <si>
    <t>In geval van een onverwachte gebeurtenis bij Opdrachtgever, is op verzoek van Opdrachtgever Floormanagement binnen één uur aanwezig op locatie, 24x7x365</t>
  </si>
  <si>
    <t>De floormanagers bezitten een verklaring van geen bezwaar voor vervullen van een C-functie (Functies waarin werkzaamheden worden verricht voor confidentieel gerubriceerde informatie).</t>
  </si>
  <si>
    <t>Floormanagement is verantwoordelijk voor het vloermanagement en is op basis daarvan verantwoordelijk voor de ruimtes van Opdrachtgever voor netheid, schoonmaak, opruimen van overtollige zaken etc.</t>
  </si>
  <si>
    <t>Als een actie zonder opdracht uitgevoerd is door Floormanagement (zoals in geval van een calamiteit) waarvoor normaal een opdracht door Opdrachtgever gegeven wordt, dan wordt hiervan achteraf een rapport voor opgemaakt met reden.</t>
  </si>
  <si>
    <t>De verschillende Floormanagementprocedures worden in de DAP vastgelegd.</t>
  </si>
  <si>
    <t>Verzoeken van Opdrachtgever worden binnen vier uur teruggekoppeld (binnen het openingswindow van Floormanagement), waarbij aangeven wordt wanneer het verzoek uitgevoerd wordt.</t>
  </si>
  <si>
    <t>Minimaal tweemaal per dag wordt een schouwronde uitgevoerd in alle door Opdrachtgever gebruikte ruimtes. Onregelmatigheden worden meteen gerapporteerd en, in overleg, opgelost. Als dat niet mogelijk is, worden noodvoorzieningen getroffen.</t>
  </si>
  <si>
    <t>Floormanagement voert reparaties uit, waarvoor geen additionele specialistische kennis nodig is.</t>
  </si>
  <si>
    <t>Hardware wordt met dezelfde zorgvuldigheid behandeld als hardware die eigendom is van de Opdrachtnemer.  </t>
  </si>
  <si>
    <t>Als Floormanagement niet zeker is over acties op hardware, de instructies onduidelijk zijn of er zijn andere onzekerheden, dan neemt Floormanagement contact op met Opdrachtgever voordat tot actie overgegaan wordt.</t>
  </si>
  <si>
    <t>Als Floormanagement onregelmatigheden aan hardware ontdekt, dan wordt dit meteen doorgegeven aan Opdrachtgever.</t>
  </si>
  <si>
    <t>De hardware wordt geplaatst volgens de richtlijnen van de fabrikant en Opdrachtgever.</t>
  </si>
  <si>
    <t>Het plaatsen of verplaatsen gaat altijd in opdracht van Opdrachtgever.</t>
  </si>
  <si>
    <t>Als apparatuur verplaatst wordt naar of van de opslagruimte, wordt dit gerapporteerd aan Opdrachtgever.</t>
  </si>
  <si>
    <t>Floormanagement plaatst een duidelijk leesbaar label op een apparaat, waarbij Opdrachtgever de inhoud aangeeft. Dit label heeft een zodanige kwaliteit dat het (vrijwel) niet onderhevig is aan slijtage en het (vrijwel) niet los kan laten.  </t>
  </si>
  <si>
    <t>Zodra hardware geplaatst en aangesloten is, wordt dit teruggekoppeld aan Opdrachtgever.  </t>
  </si>
  <si>
    <t>Het verwijderen en afvoeren gaat altijd in opdracht van en in overleg met Opdrachtgever.</t>
  </si>
  <si>
    <t>Van afvoeren en/of vernietigen wordt een proces-verbaal opgemaakt.</t>
  </si>
  <si>
    <t>Bestellingen worden met dezelfde kwaliteit afgehandeld als bestellingen van de Opdrachtnemer.</t>
  </si>
  <si>
    <t>Verpakkingsmateriaal en pallets worden milieuvriendelijk verwerkt en/of afgevoerd.</t>
  </si>
  <si>
    <t>Geleverde apparatuur wordt tijdelijk in de opslagruimte van de Opdrachtnemer opgeslagen.</t>
  </si>
  <si>
    <t>Opdrachtnemer tekent op verzoek van de contactpersoon van Opdrachtgever voor ontvangst van het correct aantal colli.</t>
  </si>
  <si>
    <t xml:space="preserve">Opdrachtnemer informeert Opdrachtgever bij ontvangst van apparatuur, ook als deze bestelling niet is aangekondigd. </t>
  </si>
  <si>
    <t>Opdrachtnemer verzorgt de afgifte van te verzenden goederen aan een leverancier/transporteur.</t>
  </si>
  <si>
    <t>Bent u in staat op verzoek van de Opdrachtgever logistieke handelingen uit te voeren ter ondersteuning van derden partijen die onderhoud plegen namens de Opdrachtgever. Logistieke handelingen zoals het in ontvangst nemen van colli's en deze plaatsen in de voorraadruimte, verplaatsten van colli uit voorraadruimte naar staging ruimte. Deze werkzaamheden worden op na-calculatie vergoed.</t>
  </si>
  <si>
    <t>Floormanagement tekent de bon na controle   en geeft aan als de bestelling niet compleet is.</t>
  </si>
  <si>
    <t>Als een bestelling incompleet of beschadigd is, worden er meteen foto's gemaakt, in bijzijn van de vervoerder.</t>
  </si>
  <si>
    <t>Als de bestelling incompleet of beschadigd is, wordt een rapport opgemaakt en wordt Opdrachtgever meteen geïnformeerd.</t>
  </si>
  <si>
    <t>Alle pakbonnen en overige bonnen van een bestelling worden geregistreerd en gearchiveerd.</t>
  </si>
  <si>
    <t>Op verzoek van Opdrachtgever worden een pakbon en overige bonnen overhandigd.</t>
  </si>
  <si>
    <t>De pakbonnen en alle overige bonnen blijven eigendom van Opdrachtgever.</t>
  </si>
  <si>
    <t>Maandelijks wordt een lijst van alle bestellingen opgeleverd. Als er geen bestelling heeft plaatsgevonden, een nul rapportage. Daarnaast een totaallijst van alle bestellingen voor de beheerorganisatie van Opdrachtgever, eens per maand.</t>
  </si>
  <si>
    <t>Binnen één werkdag wordt een pakbon op verzoek van Opdrachtgever geleverd.</t>
  </si>
  <si>
    <t>Als de transporteur niet op het aangegeven tijdstip aanwezig is, zoekt Floormanagement uit wat er aan de hand is en rapporteert het uitblijven van de transporteur binnen twee uur aan Opdrachtgever.  </t>
  </si>
  <si>
    <t>Werkruimte</t>
  </si>
  <si>
    <t>Het beschikbaar stellen van werkruimte op de locatie van het datacenter voor Opdrachtgever.</t>
  </si>
  <si>
    <t>Er is een reserveringssysteem aanwezig zodat Opdrachtgever de ruimte kan reserveren.</t>
  </si>
  <si>
    <t>In de vergaderruimte  is ruimte voor tenminste acht personen om te vergaderen. Hiervoor is een tafel, 8 stoelen, een whiteboard of flipover beschikbaar. Tevens zijn er vier werkplekken aanwezig met standaard kantoorautomatisering en een internetverbinding. Deze werkplekken zijn niet aangesloten op het netwerken van Opdrachtgever.</t>
  </si>
  <si>
    <t>Stagingruimte heeft een werkmeubel met antistatische voorzieningen</t>
  </si>
  <si>
    <t>Werkruimte inclusief meubel van minimaal 8 m2</t>
  </si>
  <si>
    <t>Oppervlakte van de stagingruimte is minimaal 15 m2.</t>
  </si>
  <si>
    <t>De stagingruimte is geschakeld met de opslagruimte of in de nabijheid van de opslagruimte.</t>
  </si>
  <si>
    <t>Indien van toepassing wordt de hardware eerst geassembleerd voor plaatsing.</t>
  </si>
  <si>
    <t>Op verzoek van Opdrachtgever wordt een image of (beheer)software geïnstalleerd aan de hand van een instructie van Opdrachtgever.  
Zodra deze werkzaamheden daadwerkelijk worden afgeroepen worden deze vooraf besproken en worden deze als standaard service request met bijpassend rekenmodel toegevoegd aan de servicecatalogus.</t>
  </si>
  <si>
    <t>Als een apparaat weer is aangezet, meldt Floormanagement dit aan Opdrachtgever. 
Zodra deze werkzaamheden daadwerkelijk worden afgeroepen worden deze vooraf besproken en worden deze als standaard service request met bijpassend rekenmodel toegevoegd aan de servicecatalogus.</t>
  </si>
  <si>
    <t>Van de testbevindingen wordt een rapport of verslag gemaakt. 
Zodra deze werkzaamheden daadwerkelijk worden afgeroepen worden deze vooraf besproken en worden deze als standaard service request met bijpassend rekenmodel toegevoegd aan de servicecatalogus. </t>
  </si>
  <si>
    <t>Voor het uitvoeren van de testen wordt altijd de instructie van Opdrachtgever gevolgd. 
Zodra deze werkzaamheden daadwerkelijk worden afgeroepen worden deze vooraf besproken en worden deze als standaard service request met bijpassend rekenmodel toegevoegd aan de servicecatalogus. </t>
  </si>
  <si>
    <t>Opslagruimte afval</t>
  </si>
  <si>
    <t>Het beschikbaar stellen van een ruimte om afval (verpakkingsmateriaal) tijdelijk op te kunnen slaan.</t>
  </si>
  <si>
    <t>De opslagruimte wordt gedeeld door de verschillende Opdrachtgevers binnen het datacenter.</t>
  </si>
  <si>
    <t>Als Opdrachtgever dat wenst, kan hij een exclusieve opslagruimte aanvragen op basis van een offerte.</t>
  </si>
  <si>
    <t>De gemeenschappelijke opslagruimte is minimaal 50 m2 groot.</t>
  </si>
  <si>
    <t>De ruimte is voorzien van een kast voor klein materiaal en stellingen geschikt voor pallets en dozen.</t>
  </si>
  <si>
    <t>Professioneel opdrachtnemer </t>
  </si>
  <si>
    <t>In de DAP wordt uitgewerkt hoe partijen in geval van spoed met elkaar communiceren. Hierbij neemt de Opdrachtnemer het initiatief.</t>
  </si>
  <si>
    <t>Opdrachtgever gaat uit van de professionaliteit van de Opdrachtnemer en neemt in principe de procedures en beschrijvingen over als het gaat om toegang, beveiliging, etc. Als een of meerdere procedures of beschrijvingen niet voldoen, geeft Opdrachtgever dit met redenen aan en wordt gezamenlijk een nieuwe procedure opgesteld. Opdrachtnemer verleent hieraan alle medewerking en voert de aanpassingen door. Deze wijzigingen zijn inbegrepen in de overige tarieven van de afgenomen producten en diensten.</t>
  </si>
  <si>
    <t>De Opdrachtnemer stelt een problem manager beschikbaar bij een calamiteit als Opdrachtgever dat vraagt. Deze problem manager heeft een mandaat om zelfstandig beslissingen te nemen over de datacenter voorzieningen.</t>
  </si>
  <si>
    <t>Opdrachtnemer start pas met de uitvoering van de werkzaamheden als namens de Opdrachtgever een daartoe bevoegde medewerker schriftelijk/ digitaal de opdracht heeft verstrekt.</t>
  </si>
  <si>
    <t>Bij het uitbrengen van een offerte brengt Opdrachtnemer alleen uurtarieven in rekening zoals vastgelegd in het Dossier Financiele Afspraken (DFA).</t>
  </si>
  <si>
    <t>Opdrachtgever wil met de beperking van onze eigen bekabeling en/of apparatuur alle handelingen zelf kunnen verrichten maar daarnaast ook eventueel door een door ons gemandateerde derde partij</t>
  </si>
  <si>
    <t>Als de functionaliteit, eisen en tarief gedefinieerd zijn bij een nieuw bouwblok, wordt dit bouwblok in het vervolg beschouwd als een standaardbouwblok onder dezelfde condities en wordt het bouwblok opgenomen in de PDC.</t>
  </si>
  <si>
    <t>Opdrachtnemer en opdrachtgever richten de processen en procedures in voor het registreren van werkzaamheden, voortgang van werkzaamheden en terugkoppeling van uitgevoerde werkzaamheden.</t>
  </si>
  <si>
    <t>Elke wijziging moet binnen maximaal 8 werkuren na uitvoering worden vastgelegd.</t>
  </si>
  <si>
    <t>Geen enkele informatie over gegevens en/of de (uitvoering van de) dienstverlening in welke vorm dan ook mag aan derden verstrekt worden anders dan na toestemming van Opdrachtgever.</t>
  </si>
  <si>
    <t>Alle datalekken worden conform AVG gemeld.</t>
  </si>
  <si>
    <t>De opdrachtnemer heeft een formeel aanspreekpunt beschikbaar voor security en privacy onderwerpen.</t>
  </si>
  <si>
    <t>Antwoord</t>
  </si>
  <si>
    <t>Ja</t>
  </si>
  <si>
    <t>Nee</t>
  </si>
  <si>
    <t>Het draagvermogen van de vloer in het datacenter is minimaal 1400kg/rack. Dit draagvermogen staat geheel het ter beschikking voor alleen het rack en de apparatuur in dit rack. Daarnaast gaat het Erasmus ermee akkoord dat de gemiddelde belasting van 6 aaneengesloten racks van 1000 kg/rack.</t>
  </si>
  <si>
    <t>VERVALLEN</t>
  </si>
  <si>
    <t>Opdrachtgever kan alle uit te voeren werkzaamheden binnen de eigen gehuurde voorzieningen door derden laten verrichten. Er is geen enkele verplichting jegens Opdrachtnemer.</t>
  </si>
  <si>
    <t>In geval van een calamiteit biedt Opdrachtnemer alle medewerking, voor zover zulks redelijkerwijs van opdrachtnemer mag worden verwacht, om te voorzien in werkplekken, werkruimte en overige gewenste faciliteiten.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</si>
</sst>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family val="2"/>
      <scheme val="minor"/>
    </font>
    <font>
      <sz val="12"/>
      <color theme="1"/>
      <name val="Calibri"/>
      <family val="2"/>
    </font>
    <font>
      <sz val="12"/>
      <color rgb="FF000000"/>
      <name val="Calibri"/>
      <family val="2"/>
    </font>
    <font>
      <sz val="12"/>
      <color theme="0"/>
      <name val="Calibri"/>
      <family val="2"/>
    </font>
    <font>
      <b/>
      <sz val="12"/>
      <color rgb="FF00B0F0"/>
      <name val="Calibri"/>
      <family val="2"/>
    </font>
    <font>
      <b/>
      <sz val="12"/>
      <color rgb="FFFFFFFF"/>
      <name val="Aptos Narrow"/>
      <family val="2"/>
      <scheme val="minor"/>
    </font>
    <font>
      <sz val="12"/>
      <color rgb="FF000000"/>
      <name val="Aptos Narrow"/>
      <family val="2"/>
      <scheme val="minor"/>
    </font>
    <font>
      <sz val="12"/>
      <color theme="1"/>
      <name val="Aptos Narrow"/>
      <family val="2"/>
      <scheme val="minor"/>
    </font>
    <font>
      <sz val="12"/>
      <color rgb="FFFFFFFF"/>
      <name val="Aptos Narrow"/>
      <family val="2"/>
      <scheme val="minor"/>
    </font>
    <font>
      <i/>
      <sz val="12"/>
      <color rgb="FF000000"/>
      <name val="Aptos Narrow"/>
      <family val="2"/>
      <scheme val="minor"/>
    </font>
    <font>
      <u/>
      <sz val="12"/>
      <color theme="10"/>
      <name val="Aptos Narrow"/>
      <family val="2"/>
      <scheme val="minor"/>
    </font>
  </fonts>
  <fills count="11">
    <fill>
      <patternFill patternType="none"/>
    </fill>
    <fill>
      <patternFill patternType="gray125"/>
    </fill>
    <fill>
      <patternFill patternType="solid">
        <fgColor rgb="FF44B3E1"/>
        <bgColor indexed="64"/>
      </patternFill>
    </fill>
    <fill>
      <patternFill patternType="solid">
        <fgColor rgb="FF136082"/>
        <bgColor indexed="64"/>
      </patternFill>
    </fill>
    <fill>
      <patternFill patternType="solid">
        <fgColor theme="0"/>
        <bgColor indexed="64"/>
      </patternFill>
    </fill>
    <fill>
      <patternFill patternType="solid">
        <fgColor rgb="FF00B0F0"/>
        <bgColor indexed="64"/>
      </patternFill>
    </fill>
    <fill>
      <patternFill patternType="solid">
        <fgColor rgb="FFFFFFFF"/>
        <bgColor indexed="64"/>
      </patternFill>
    </fill>
    <fill>
      <patternFill patternType="solid">
        <fgColor rgb="FF43B4E2"/>
        <bgColor indexed="64"/>
      </patternFill>
    </fill>
    <fill>
      <patternFill patternType="solid">
        <fgColor rgb="FFFFFFFF"/>
        <bgColor rgb="FF000000"/>
      </patternFill>
    </fill>
    <fill>
      <patternFill patternType="solid">
        <fgColor rgb="FF136082"/>
        <bgColor rgb="FF000000"/>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75">
    <xf numFmtId="0" fontId="0" fillId="0" borderId="0" xfId="0"/>
    <xf numFmtId="0" fontId="1" fillId="0" borderId="0" xfId="0" applyFont="1"/>
    <xf numFmtId="0" fontId="1" fillId="0" borderId="2" xfId="0" applyFont="1" applyBorder="1" applyAlignment="1">
      <alignment vertical="center" wrapText="1"/>
    </xf>
    <xf numFmtId="0" fontId="1" fillId="4" borderId="5" xfId="0" applyFont="1" applyFill="1" applyBorder="1"/>
    <xf numFmtId="0" fontId="1" fillId="4" borderId="7" xfId="0" applyFont="1" applyFill="1" applyBorder="1"/>
    <xf numFmtId="0" fontId="1" fillId="4" borderId="6" xfId="0" applyFont="1" applyFill="1" applyBorder="1"/>
    <xf numFmtId="0" fontId="1" fillId="4" borderId="9" xfId="0" applyFont="1" applyFill="1" applyBorder="1"/>
    <xf numFmtId="0" fontId="4" fillId="4" borderId="3" xfId="0" applyFont="1" applyFill="1" applyBorder="1" applyAlignment="1">
      <alignment vertical="center"/>
    </xf>
    <xf numFmtId="0" fontId="1" fillId="4" borderId="6" xfId="0" applyFont="1" applyFill="1" applyBorder="1" applyAlignment="1">
      <alignment vertical="center"/>
    </xf>
    <xf numFmtId="0" fontId="1" fillId="4" borderId="6" xfId="0" applyFont="1" applyFill="1" applyBorder="1" applyAlignment="1">
      <alignment horizontal="left" vertical="center" indent="6"/>
    </xf>
    <xf numFmtId="0" fontId="1" fillId="4" borderId="8" xfId="0" applyFont="1" applyFill="1" applyBorder="1" applyAlignment="1">
      <alignment vertical="center"/>
    </xf>
    <xf numFmtId="0" fontId="3" fillId="7" borderId="2" xfId="0" applyFont="1" applyFill="1" applyBorder="1" applyAlignment="1">
      <alignment vertical="center" wrapText="1"/>
    </xf>
    <xf numFmtId="0" fontId="1" fillId="4" borderId="0" xfId="0" applyFont="1" applyFill="1"/>
    <xf numFmtId="0" fontId="7" fillId="0" borderId="0" xfId="0" applyFont="1" applyAlignment="1">
      <alignment vertical="top"/>
    </xf>
    <xf numFmtId="0" fontId="8" fillId="3" borderId="2" xfId="0" applyFont="1" applyFill="1" applyBorder="1" applyAlignment="1">
      <alignment horizontal="center" vertical="top" wrapText="1"/>
    </xf>
    <xf numFmtId="0" fontId="7" fillId="10" borderId="2" xfId="0" applyFont="1" applyFill="1" applyBorder="1" applyAlignment="1">
      <alignment horizontal="center" vertical="top"/>
    </xf>
    <xf numFmtId="0" fontId="7" fillId="10" borderId="2" xfId="0" applyFont="1" applyFill="1" applyBorder="1" applyAlignment="1">
      <alignment horizontal="left" vertical="top" wrapText="1"/>
    </xf>
    <xf numFmtId="0" fontId="7" fillId="4" borderId="2" xfId="0" applyFont="1" applyFill="1" applyBorder="1" applyAlignment="1">
      <alignment horizontal="center" vertical="top" wrapText="1"/>
    </xf>
    <xf numFmtId="0" fontId="7" fillId="10" borderId="2" xfId="0" applyFont="1" applyFill="1" applyBorder="1" applyAlignment="1">
      <alignment vertical="top"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center" vertical="top"/>
    </xf>
    <xf numFmtId="0" fontId="7" fillId="10" borderId="11" xfId="0" applyFont="1" applyFill="1" applyBorder="1" applyAlignment="1">
      <alignment horizontal="left" vertical="top" wrapText="1"/>
    </xf>
    <xf numFmtId="0" fontId="7" fillId="10" borderId="12" xfId="0" applyFont="1" applyFill="1" applyBorder="1" applyAlignment="1">
      <alignment horizontal="center" vertical="top"/>
    </xf>
    <xf numFmtId="0" fontId="7" fillId="10" borderId="12" xfId="0" applyFont="1" applyFill="1" applyBorder="1" applyAlignment="1">
      <alignment horizontal="left" vertical="top" wrapText="1"/>
    </xf>
    <xf numFmtId="0" fontId="6" fillId="10" borderId="2" xfId="0" applyFont="1" applyFill="1" applyBorder="1" applyAlignment="1">
      <alignment horizontal="left" vertical="top" wrapText="1"/>
    </xf>
    <xf numFmtId="0" fontId="6" fillId="8" borderId="2" xfId="0" applyFont="1" applyFill="1" applyBorder="1" applyAlignment="1">
      <alignment horizontal="center" vertical="top" wrapText="1"/>
    </xf>
    <xf numFmtId="0" fontId="8" fillId="3" borderId="0" xfId="0" applyFont="1" applyFill="1" applyAlignment="1">
      <alignment vertical="top" wrapText="1"/>
    </xf>
    <xf numFmtId="0" fontId="8" fillId="3" borderId="7" xfId="0" applyFont="1" applyFill="1" applyBorder="1" applyAlignment="1">
      <alignment vertical="top" wrapText="1"/>
    </xf>
    <xf numFmtId="0" fontId="7" fillId="10" borderId="10" xfId="0" applyFont="1" applyFill="1" applyBorder="1" applyAlignment="1">
      <alignment vertical="top" wrapText="1"/>
    </xf>
    <xf numFmtId="0" fontId="7" fillId="10" borderId="12" xfId="0" applyFont="1" applyFill="1" applyBorder="1" applyAlignment="1">
      <alignment vertical="top" wrapText="1"/>
    </xf>
    <xf numFmtId="0" fontId="7" fillId="0" borderId="0" xfId="0" applyFont="1" applyAlignment="1">
      <alignment horizontal="center" vertical="top"/>
    </xf>
    <xf numFmtId="0" fontId="5" fillId="2" borderId="5" xfId="0" applyFont="1" applyFill="1" applyBorder="1" applyAlignment="1">
      <alignment horizontal="left" vertical="top" wrapText="1"/>
    </xf>
    <xf numFmtId="0" fontId="8" fillId="7" borderId="7" xfId="0" applyFont="1" applyFill="1" applyBorder="1" applyAlignment="1">
      <alignment horizontal="left" vertical="top" wrapText="1"/>
    </xf>
    <xf numFmtId="0" fontId="8" fillId="3" borderId="0" xfId="0" applyFont="1" applyFill="1" applyAlignment="1">
      <alignment horizontal="left" vertical="top" wrapText="1"/>
    </xf>
    <xf numFmtId="0" fontId="8" fillId="3" borderId="7" xfId="0" applyFont="1" applyFill="1" applyBorder="1" applyAlignment="1">
      <alignment horizontal="left" vertical="top" wrapText="1"/>
    </xf>
    <xf numFmtId="0" fontId="8" fillId="3" borderId="12" xfId="0" applyFont="1" applyFill="1" applyBorder="1" applyAlignment="1">
      <alignment horizontal="center" vertical="top" wrapText="1"/>
    </xf>
    <xf numFmtId="0" fontId="8" fillId="3" borderId="1" xfId="0" applyFont="1" applyFill="1" applyBorder="1" applyAlignment="1">
      <alignment horizontal="left" vertical="top" wrapText="1"/>
    </xf>
    <xf numFmtId="0" fontId="8" fillId="3" borderId="9" xfId="0" applyFont="1" applyFill="1" applyBorder="1" applyAlignment="1">
      <alignment horizontal="left" vertical="top" wrapText="1"/>
    </xf>
    <xf numFmtId="0" fontId="6" fillId="10" borderId="2" xfId="0" applyFont="1" applyFill="1" applyBorder="1" applyAlignment="1">
      <alignment vertical="top" wrapText="1"/>
    </xf>
    <xf numFmtId="0" fontId="7" fillId="10" borderId="2" xfId="0" applyFont="1" applyFill="1" applyBorder="1" applyAlignment="1">
      <alignment vertical="top"/>
    </xf>
    <xf numFmtId="0" fontId="8" fillId="9" borderId="2" xfId="0" applyFont="1" applyFill="1" applyBorder="1" applyAlignment="1">
      <alignment horizontal="center" vertical="top" wrapText="1"/>
    </xf>
    <xf numFmtId="0" fontId="7" fillId="10" borderId="2" xfId="0" quotePrefix="1" applyFont="1" applyFill="1" applyBorder="1" applyAlignment="1">
      <alignment vertical="top" wrapText="1"/>
    </xf>
    <xf numFmtId="0" fontId="6" fillId="10" borderId="2" xfId="0" applyFont="1" applyFill="1" applyBorder="1" applyAlignment="1">
      <alignment wrapText="1"/>
    </xf>
    <xf numFmtId="0" fontId="8" fillId="3" borderId="6" xfId="0" applyFont="1" applyFill="1" applyBorder="1" applyAlignment="1">
      <alignment horizontal="left" vertical="top" wrapText="1"/>
    </xf>
    <xf numFmtId="0" fontId="8" fillId="3" borderId="6" xfId="0" applyFont="1" applyFill="1" applyBorder="1" applyAlignment="1">
      <alignment vertical="top" wrapText="1"/>
    </xf>
    <xf numFmtId="0" fontId="0" fillId="10" borderId="2" xfId="0" applyFill="1" applyBorder="1" applyAlignment="1">
      <alignment horizontal="left" vertical="top" wrapText="1"/>
    </xf>
    <xf numFmtId="0" fontId="7" fillId="0" borderId="2" xfId="0" applyFont="1" applyBorder="1" applyAlignment="1">
      <alignment horizontal="center" vertical="top" wrapText="1"/>
    </xf>
    <xf numFmtId="0" fontId="10" fillId="0" borderId="0" xfId="1"/>
    <xf numFmtId="0" fontId="2" fillId="6" borderId="3" xfId="0" applyFont="1" applyFill="1" applyBorder="1" applyAlignment="1">
      <alignment vertical="center" wrapText="1"/>
    </xf>
    <xf numFmtId="0" fontId="2" fillId="6" borderId="5" xfId="0" applyFont="1" applyFill="1" applyBorder="1" applyAlignment="1">
      <alignment vertical="center" wrapText="1"/>
    </xf>
    <xf numFmtId="0" fontId="2" fillId="6" borderId="8" xfId="0" applyFont="1" applyFill="1" applyBorder="1" applyAlignment="1">
      <alignment vertical="center" wrapText="1"/>
    </xf>
    <xf numFmtId="0" fontId="2" fillId="6" borderId="9" xfId="0" applyFont="1" applyFill="1" applyBorder="1" applyAlignment="1">
      <alignment vertical="center" wrapText="1"/>
    </xf>
    <xf numFmtId="0" fontId="3" fillId="7" borderId="2" xfId="0" applyFont="1" applyFill="1" applyBorder="1" applyAlignment="1">
      <alignment vertical="center" wrapText="1"/>
    </xf>
    <xf numFmtId="0" fontId="1" fillId="0" borderId="2" xfId="0" applyFont="1" applyBorder="1" applyAlignment="1">
      <alignment vertical="center" wrapText="1"/>
    </xf>
    <xf numFmtId="0" fontId="8" fillId="2" borderId="0" xfId="0" applyFont="1" applyFill="1" applyAlignment="1">
      <alignment horizontal="left" vertical="top" wrapText="1"/>
    </xf>
    <xf numFmtId="0" fontId="8" fillId="2" borderId="7"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7" borderId="0" xfId="0" applyFont="1" applyFill="1" applyAlignment="1">
      <alignment horizontal="left" vertical="top" wrapText="1"/>
    </xf>
    <xf numFmtId="0" fontId="7" fillId="10" borderId="3" xfId="0" applyFont="1" applyFill="1" applyBorder="1" applyAlignment="1">
      <alignment horizontal="center" vertical="top"/>
    </xf>
    <xf numFmtId="0" fontId="7" fillId="10" borderId="8" xfId="0" applyFont="1" applyFill="1" applyBorder="1" applyAlignment="1">
      <alignment horizontal="center" vertical="top"/>
    </xf>
    <xf numFmtId="0" fontId="8" fillId="3" borderId="0" xfId="0" applyFont="1" applyFill="1" applyAlignment="1">
      <alignment horizontal="left" vertical="top" wrapText="1"/>
    </xf>
    <xf numFmtId="0" fontId="8" fillId="3" borderId="7" xfId="0" applyFont="1" applyFill="1" applyBorder="1" applyAlignment="1">
      <alignment horizontal="left" vertical="top" wrapText="1"/>
    </xf>
    <xf numFmtId="0" fontId="7" fillId="4" borderId="10" xfId="0" applyFont="1" applyFill="1" applyBorder="1" applyAlignment="1">
      <alignment horizontal="center" vertical="top" wrapText="1"/>
    </xf>
    <xf numFmtId="0" fontId="7" fillId="4" borderId="12" xfId="0" applyFont="1" applyFill="1" applyBorder="1" applyAlignment="1">
      <alignment horizontal="center" vertical="top" wrapText="1"/>
    </xf>
    <xf numFmtId="0" fontId="5" fillId="5" borderId="0" xfId="0" applyFont="1" applyFill="1" applyAlignment="1">
      <alignment horizontal="left" vertical="top" wrapText="1"/>
    </xf>
    <xf numFmtId="0" fontId="5" fillId="5" borderId="7" xfId="0" applyFont="1" applyFill="1" applyBorder="1" applyAlignment="1">
      <alignment horizontal="left" vertical="top" wrapText="1"/>
    </xf>
    <xf numFmtId="0" fontId="8" fillId="5" borderId="0" xfId="0" applyFont="1" applyFill="1" applyAlignment="1">
      <alignment horizontal="left" vertical="top" wrapText="1"/>
    </xf>
    <xf numFmtId="0" fontId="8" fillId="5" borderId="7" xfId="0" applyFont="1" applyFill="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colors>
    <mruColors>
      <color rgb="FF43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rvo.nl/energiemaatregelen/ph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EFB4-07C5-B044-8FD6-AD17D3A3AA16}">
  <dimension ref="B2:C43"/>
  <sheetViews>
    <sheetView topLeftCell="A3" zoomScale="97" workbookViewId="0">
      <selection activeCell="C34" sqref="C34:C43"/>
    </sheetView>
  </sheetViews>
  <sheetFormatPr defaultColWidth="10.8984375" defaultRowHeight="15.6" x14ac:dyDescent="0.3"/>
  <cols>
    <col min="1" max="1" width="10.8984375" style="1"/>
    <col min="2" max="2" width="48.8984375" style="1" customWidth="1"/>
    <col min="3" max="3" width="80.8984375" style="1" customWidth="1"/>
    <col min="4" max="16384" width="10.8984375" style="1"/>
  </cols>
  <sheetData>
    <row r="2" spans="2:3" x14ac:dyDescent="0.3">
      <c r="B2" s="7" t="s">
        <v>0</v>
      </c>
      <c r="C2" s="3"/>
    </row>
    <row r="3" spans="2:3" x14ac:dyDescent="0.3">
      <c r="B3" s="8"/>
      <c r="C3" s="4"/>
    </row>
    <row r="4" spans="2:3" x14ac:dyDescent="0.3">
      <c r="B4" s="8" t="s">
        <v>1</v>
      </c>
      <c r="C4" s="4"/>
    </row>
    <row r="5" spans="2:3" x14ac:dyDescent="0.3">
      <c r="B5" s="8"/>
      <c r="C5" s="4"/>
    </row>
    <row r="6" spans="2:3" x14ac:dyDescent="0.3">
      <c r="B6" s="8" t="s">
        <v>2</v>
      </c>
      <c r="C6" s="4"/>
    </row>
    <row r="7" spans="2:3" x14ac:dyDescent="0.3">
      <c r="B7" s="5"/>
      <c r="C7" s="4"/>
    </row>
    <row r="8" spans="2:3" x14ac:dyDescent="0.3">
      <c r="B8" s="9" t="s">
        <v>3</v>
      </c>
      <c r="C8" s="4" t="str">
        <f>IF('Eisen Datacenter'!H44=34,"compleet",IF('Eisen Datacenter'!H44=33,"nog één vraag te beantwoorden",CONCATENATE("nog ",34-'Eisen Datacenter'!H44," vragen te beantwoorden")))</f>
        <v>nog 34 vragen te beantwoorden</v>
      </c>
    </row>
    <row r="9" spans="2:3" x14ac:dyDescent="0.3">
      <c r="B9" s="9" t="s">
        <v>4</v>
      </c>
      <c r="C9" s="4" t="str">
        <f>IF('Eisen Datacenter'!H58 = 9,"compleet",IF('Eisen Datacenter'!H58=8,"nog één vraag te beantwoorden",CONCATENATE("nog ",9-'Eisen Datacenter'!H58," vragen te beantwoorden")))</f>
        <v>nog 9 vragen te beantwoorden</v>
      </c>
    </row>
    <row r="10" spans="2:3" x14ac:dyDescent="0.3">
      <c r="B10" s="9" t="s">
        <v>5</v>
      </c>
      <c r="C10" s="4" t="str">
        <f>IF('Eisen Datacenter'!H74=9,"compleet",IF('Eisen Datacenter'!H74=8,"nog één vraag te beantwoorden",CONCATENATE("nog ",9-'Eisen Datacenter'!H74," vragen te beantwoorden")))</f>
        <v>nog 9 vragen te beantwoorden</v>
      </c>
    </row>
    <row r="11" spans="2:3" x14ac:dyDescent="0.3">
      <c r="B11" s="9" t="s">
        <v>6</v>
      </c>
      <c r="C11" s="4" t="str">
        <f>IF('Eisen Datacenter'!H85=6,"compleet",IF('Eisen Datacenter'!H85=5,"nog één vraag te beantwoorden",CONCATENATE("nog ",6-'Eisen Datacenter'!H85," vragen te beantwoorden")))</f>
        <v>nog 6 vragen te beantwoorden</v>
      </c>
    </row>
    <row r="12" spans="2:3" x14ac:dyDescent="0.3">
      <c r="B12" s="9" t="s">
        <v>7</v>
      </c>
      <c r="C12" s="4" t="str">
        <f>IF('Eisen Datacenter'!H90=1,"compleet",IF('Eisen Datacenter'!H90=0,"nog één vraag te beantwoorden",CONCATENATE("nog ",1-'Eisen Datacenter'!H90," vragen te beantwoorden")))</f>
        <v>nog één vraag te beantwoorden</v>
      </c>
    </row>
    <row r="13" spans="2:3" x14ac:dyDescent="0.3">
      <c r="B13" s="9" t="s">
        <v>8</v>
      </c>
      <c r="C13" s="4" t="str">
        <f>IF('Eisen Datacenter'!H119=24,"compleet",IF('Eisen Datacenter'!H119=23,"nog één vraag te beantwoorden",CONCATENATE("nog ",24-'Eisen Datacenter'!H119," vragen te beantwoorden")))</f>
        <v>nog 24 vragen te beantwoorden</v>
      </c>
    </row>
    <row r="14" spans="2:3" x14ac:dyDescent="0.3">
      <c r="B14" s="9" t="s">
        <v>9</v>
      </c>
      <c r="C14" s="4" t="str">
        <f>IF('Eisen Datacenter'!H129=6,"compleet",IF('Eisen Datacenter'!H129=5,"nog één vraag te beantwoorden",CONCATENATE("nog ",6-'Eisen Datacenter'!H129," vragen te beantwoorden")))</f>
        <v>nog 6 vragen te beantwoorden</v>
      </c>
    </row>
    <row r="15" spans="2:3" x14ac:dyDescent="0.3">
      <c r="B15" s="9" t="s">
        <v>10</v>
      </c>
      <c r="C15" s="4" t="str">
        <f>IF('Eisen Datacenter'!H140=7,"compleet",IF('Eisen Datacenter'!H140=6,"nog één vraag te beantwoorden",CONCATENATE("nog ",7-'Eisen Datacenter'!H140," vragen te beantwoorden")))</f>
        <v>nog 7 vragen te beantwoorden</v>
      </c>
    </row>
    <row r="16" spans="2:3" x14ac:dyDescent="0.3">
      <c r="B16" s="9" t="s">
        <v>11</v>
      </c>
      <c r="C16" s="4" t="str">
        <f>IF('Eisen Datacenter'!H150=6,"compleet",IF('Eisen Datacenter'!H150=5,"nog één vraag te beantwoorden",CONCATENATE("nog ",6-'Eisen Datacenter'!H150," vragen te beantwoorden")))</f>
        <v>nog 6 vragen te beantwoorden</v>
      </c>
    </row>
    <row r="17" spans="2:3" x14ac:dyDescent="0.3">
      <c r="B17" s="9" t="s">
        <v>12</v>
      </c>
      <c r="C17" s="4" t="str">
        <f>IF('Eisen Datacenter'!H167=13,"compleet",IF('Eisen Datacenter'!H167=12,"nog één vraag te beantwoorden",CONCATENATE("nog ",13-'Eisen Datacenter'!H167," vragen te beantwoorden")))</f>
        <v>nog 13 vragen te beantwoorden</v>
      </c>
    </row>
    <row r="18" spans="2:3" x14ac:dyDescent="0.3">
      <c r="B18" s="9" t="s">
        <v>13</v>
      </c>
      <c r="C18" s="4" t="str">
        <f>IF('Eisen Datacenter'!H180=9,"compleet",IF('Eisen Datacenter'!H180=8,"nog één vraag te beantwoorden",CONCATENATE("nog ",9-'Eisen Datacenter'!H180," vragen te beantwoorden")))</f>
        <v>nog 9 vragen te beantwoorden</v>
      </c>
    </row>
    <row r="19" spans="2:3" x14ac:dyDescent="0.3">
      <c r="B19" s="9" t="s">
        <v>14</v>
      </c>
      <c r="C19" s="4" t="str">
        <f>IF('Eisen Datacenter'!H187=3,"compleet",IF('Eisen Datacenter'!H187=2,"nog één vraag te beantwoorden",CONCATENATE("nog ",3-'Eisen Datacenter'!H187," vragen te beantwoorden")))</f>
        <v>nog 3 vragen te beantwoorden</v>
      </c>
    </row>
    <row r="20" spans="2:3" x14ac:dyDescent="0.3">
      <c r="B20" s="9" t="s">
        <v>15</v>
      </c>
      <c r="C20" s="4" t="str">
        <f>IF('Eisen Datacenter'!H244=53,"compleet",IF('Eisen Datacenter'!H244=52,"nog één vraag te beantwoorden",CONCATENATE("nog ",53-'Eisen Datacenter'!H244," vragen te beantwoorden")))</f>
        <v>nog 53 vragen te beantwoorden</v>
      </c>
    </row>
    <row r="21" spans="2:3" x14ac:dyDescent="0.3">
      <c r="B21" s="9" t="s">
        <v>16</v>
      </c>
      <c r="C21" s="4" t="str">
        <f>IF('Eisen Datacenter'!H289=41,"compleet",IF('Eisen Datacenter'!H289=40,"nog één vraag te beantwoorden",CONCATENATE("nog ",41-'Eisen Datacenter'!H289," vragen te beantwoorden")))</f>
        <v>nog 41 vragen te beantwoorden</v>
      </c>
    </row>
    <row r="22" spans="2:3" x14ac:dyDescent="0.3">
      <c r="B22" s="9" t="s">
        <v>17</v>
      </c>
      <c r="C22" s="4" t="str">
        <f>IF('Eisen Datacenter'!H304=11,"compleet",IF('Eisen Datacenter'!H304=10,"nog één vraag te beantwoorden",CONCATENATE("nog ",11-'Eisen Datacenter'!H304," vragen te beantwoorden")))</f>
        <v>nog 11 vragen te beantwoorden</v>
      </c>
    </row>
    <row r="23" spans="2:3" x14ac:dyDescent="0.3">
      <c r="B23" s="9" t="s">
        <v>18</v>
      </c>
      <c r="C23" s="4" t="str">
        <f>IF('Eisen Datacenter'!H312=4,"compleet",IF('Eisen Datacenter'!H312=3,"nog één vraag te beantwoorden",CONCATENATE("nog ",4-'Eisen Datacenter'!H312," vragen te beantwoorden")))</f>
        <v>nog 4 vragen te beantwoorden</v>
      </c>
    </row>
    <row r="24" spans="2:3" x14ac:dyDescent="0.3">
      <c r="B24" s="9" t="s">
        <v>19</v>
      </c>
      <c r="C24" s="4" t="str">
        <f>IF('Eisen Datacenter'!H327=10,"compleet",IF('Eisen Datacenter'!H327=9,"nog één vraag te beantwoorden",CONCATENATE("nog ",10-'Eisen Datacenter'!H327," vragen te beantwoorden")))</f>
        <v>nog 10 vragen te beantwoorden</v>
      </c>
    </row>
    <row r="25" spans="2:3" x14ac:dyDescent="0.3">
      <c r="B25" s="8"/>
      <c r="C25" s="4"/>
    </row>
    <row r="26" spans="2:3" x14ac:dyDescent="0.3">
      <c r="B26" s="10" t="s">
        <v>20</v>
      </c>
      <c r="C26" s="6"/>
    </row>
    <row r="27" spans="2:3" x14ac:dyDescent="0.3">
      <c r="B27" s="12"/>
      <c r="C27" s="12"/>
    </row>
    <row r="28" spans="2:3" x14ac:dyDescent="0.3">
      <c r="B28" s="48" t="s">
        <v>21</v>
      </c>
      <c r="C28" s="49"/>
    </row>
    <row r="29" spans="2:3" x14ac:dyDescent="0.3">
      <c r="B29" s="50"/>
      <c r="C29" s="51"/>
    </row>
    <row r="30" spans="2:3" x14ac:dyDescent="0.3">
      <c r="B30" s="11" t="s">
        <v>22</v>
      </c>
      <c r="C30" s="2"/>
    </row>
    <row r="31" spans="2:3" x14ac:dyDescent="0.3">
      <c r="B31" s="11" t="s">
        <v>23</v>
      </c>
      <c r="C31" s="2"/>
    </row>
    <row r="32" spans="2:3" x14ac:dyDescent="0.3">
      <c r="B32" s="11" t="s">
        <v>24</v>
      </c>
      <c r="C32" s="2"/>
    </row>
    <row r="33" spans="2:3" x14ac:dyDescent="0.3">
      <c r="B33" s="11" t="s">
        <v>25</v>
      </c>
      <c r="C33" s="2"/>
    </row>
    <row r="34" spans="2:3" x14ac:dyDescent="0.3">
      <c r="B34" s="52" t="s">
        <v>26</v>
      </c>
      <c r="C34" s="53"/>
    </row>
    <row r="35" spans="2:3" x14ac:dyDescent="0.3">
      <c r="B35" s="52"/>
      <c r="C35" s="53"/>
    </row>
    <row r="36" spans="2:3" x14ac:dyDescent="0.3">
      <c r="B36" s="52"/>
      <c r="C36" s="53"/>
    </row>
    <row r="37" spans="2:3" x14ac:dyDescent="0.3">
      <c r="B37" s="52"/>
      <c r="C37" s="53"/>
    </row>
    <row r="38" spans="2:3" x14ac:dyDescent="0.3">
      <c r="B38" s="52"/>
      <c r="C38" s="53"/>
    </row>
    <row r="39" spans="2:3" x14ac:dyDescent="0.3">
      <c r="B39" s="52"/>
      <c r="C39" s="53"/>
    </row>
    <row r="40" spans="2:3" x14ac:dyDescent="0.3">
      <c r="B40" s="52"/>
      <c r="C40" s="53"/>
    </row>
    <row r="41" spans="2:3" x14ac:dyDescent="0.3">
      <c r="B41" s="52"/>
      <c r="C41" s="53"/>
    </row>
    <row r="42" spans="2:3" x14ac:dyDescent="0.3">
      <c r="B42" s="52"/>
      <c r="C42" s="53"/>
    </row>
    <row r="43" spans="2:3" x14ac:dyDescent="0.3">
      <c r="B43" s="52"/>
      <c r="C43" s="53"/>
    </row>
  </sheetData>
  <mergeCells count="3">
    <mergeCell ref="B28:C29"/>
    <mergeCell ref="B34:B43"/>
    <mergeCell ref="C34:C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5AAD-A7EC-354B-890A-12FA22C8DE1D}">
  <dimension ref="B2:H327"/>
  <sheetViews>
    <sheetView tabSelected="1" topLeftCell="A248" zoomScale="70" zoomScaleNormal="70" workbookViewId="0">
      <selection activeCell="C252" sqref="C252"/>
    </sheetView>
  </sheetViews>
  <sheetFormatPr defaultColWidth="10.8984375" defaultRowHeight="15.75" customHeight="1" x14ac:dyDescent="0.3"/>
  <cols>
    <col min="1" max="2" width="8.8984375" style="13" customWidth="1"/>
    <col min="3" max="3" width="85.8984375" style="13" customWidth="1"/>
    <col min="4" max="4" width="20" style="30" bestFit="1" customWidth="1"/>
    <col min="5" max="6" width="4.8984375" style="13" customWidth="1"/>
    <col min="7" max="7" width="10.8984375" style="13" hidden="1" customWidth="1"/>
    <col min="8" max="8" width="12.19921875" style="13" customWidth="1"/>
    <col min="9" max="16384" width="10.8984375" style="13"/>
  </cols>
  <sheetData>
    <row r="2" spans="2:7" ht="15.9" customHeight="1" x14ac:dyDescent="0.3">
      <c r="B2" s="56" t="s">
        <v>27</v>
      </c>
      <c r="C2" s="57"/>
      <c r="D2" s="58"/>
    </row>
    <row r="3" spans="2:7" ht="15.9" customHeight="1" x14ac:dyDescent="0.3">
      <c r="B3" s="59" t="s">
        <v>28</v>
      </c>
      <c r="C3" s="54"/>
      <c r="D3" s="55"/>
    </row>
    <row r="4" spans="2:7" ht="15.9" customHeight="1" x14ac:dyDescent="0.3">
      <c r="B4" s="59" t="s">
        <v>29</v>
      </c>
      <c r="C4" s="54"/>
      <c r="D4" s="55"/>
    </row>
    <row r="5" spans="2:7" ht="31.2" x14ac:dyDescent="0.3">
      <c r="B5" s="62" t="s">
        <v>30</v>
      </c>
      <c r="C5" s="63"/>
      <c r="D5" s="14" t="s">
        <v>31</v>
      </c>
    </row>
    <row r="6" spans="2:7" ht="46.8" x14ac:dyDescent="0.3">
      <c r="B6" s="15">
        <v>1</v>
      </c>
      <c r="C6" s="16" t="s">
        <v>32</v>
      </c>
      <c r="D6" s="17"/>
      <c r="G6" s="13">
        <f t="shared" ref="G6:G12" si="0">IF(ISBLANK(D6),0,1)</f>
        <v>0</v>
      </c>
    </row>
    <row r="7" spans="2:7" ht="46.8" x14ac:dyDescent="0.3">
      <c r="B7" s="15">
        <f>B6+1</f>
        <v>2</v>
      </c>
      <c r="C7" s="16" t="s">
        <v>33</v>
      </c>
      <c r="D7" s="17"/>
      <c r="G7" s="13">
        <f t="shared" si="0"/>
        <v>0</v>
      </c>
    </row>
    <row r="8" spans="2:7" ht="46.8" x14ac:dyDescent="0.3">
      <c r="B8" s="15">
        <f>B7+1</f>
        <v>3</v>
      </c>
      <c r="C8" s="18" t="s">
        <v>34</v>
      </c>
      <c r="D8" s="17"/>
      <c r="G8" s="13">
        <f t="shared" si="0"/>
        <v>0</v>
      </c>
    </row>
    <row r="9" spans="2:7" ht="31.2" x14ac:dyDescent="0.3">
      <c r="B9" s="15">
        <f t="shared" ref="B9:B14" si="1">B8+1</f>
        <v>4</v>
      </c>
      <c r="C9" s="16" t="s">
        <v>35</v>
      </c>
      <c r="D9" s="17"/>
      <c r="G9" s="13">
        <f t="shared" si="0"/>
        <v>0</v>
      </c>
    </row>
    <row r="10" spans="2:7" ht="17.399999999999999" customHeight="1" x14ac:dyDescent="0.3">
      <c r="B10" s="15">
        <f t="shared" si="1"/>
        <v>5</v>
      </c>
      <c r="C10" s="16" t="s">
        <v>36</v>
      </c>
      <c r="D10" s="17"/>
      <c r="G10" s="13">
        <f t="shared" si="0"/>
        <v>0</v>
      </c>
    </row>
    <row r="11" spans="2:7" ht="31.2" x14ac:dyDescent="0.3">
      <c r="B11" s="15">
        <f t="shared" si="1"/>
        <v>6</v>
      </c>
      <c r="C11" s="16" t="s">
        <v>37</v>
      </c>
      <c r="D11" s="17"/>
      <c r="G11" s="13">
        <f t="shared" si="0"/>
        <v>0</v>
      </c>
    </row>
    <row r="12" spans="2:7" ht="31.2" x14ac:dyDescent="0.3">
      <c r="B12" s="15">
        <f t="shared" si="1"/>
        <v>7</v>
      </c>
      <c r="C12" s="16" t="s">
        <v>38</v>
      </c>
      <c r="D12" s="17"/>
      <c r="G12" s="13">
        <f t="shared" si="0"/>
        <v>0</v>
      </c>
    </row>
    <row r="13" spans="2:7" ht="46.8" x14ac:dyDescent="0.3">
      <c r="B13" s="15">
        <f t="shared" si="1"/>
        <v>8</v>
      </c>
      <c r="C13" s="19" t="s">
        <v>39</v>
      </c>
      <c r="D13" s="17"/>
    </row>
    <row r="14" spans="2:7" ht="46.8" x14ac:dyDescent="0.3">
      <c r="B14" s="15">
        <f t="shared" si="1"/>
        <v>9</v>
      </c>
      <c r="C14" s="19" t="s">
        <v>40</v>
      </c>
      <c r="D14" s="17"/>
      <c r="G14" s="13">
        <f>IF(ISBLANK(D14),0,1)</f>
        <v>0</v>
      </c>
    </row>
    <row r="15" spans="2:7" ht="31.2" x14ac:dyDescent="0.3">
      <c r="B15" s="20"/>
      <c r="C15" s="21" t="s">
        <v>41</v>
      </c>
      <c r="D15" s="17"/>
    </row>
    <row r="16" spans="2:7" ht="15.6" x14ac:dyDescent="0.3">
      <c r="B16" s="20"/>
      <c r="C16" s="21" t="s">
        <v>42</v>
      </c>
      <c r="D16" s="17"/>
    </row>
    <row r="17" spans="2:7" ht="31.2" x14ac:dyDescent="0.3">
      <c r="B17" s="22"/>
      <c r="C17" s="23" t="s">
        <v>43</v>
      </c>
      <c r="D17" s="17"/>
    </row>
    <row r="18" spans="2:7" ht="15.6" x14ac:dyDescent="0.3">
      <c r="B18" s="15">
        <f>B14+1</f>
        <v>10</v>
      </c>
      <c r="C18" s="16" t="s">
        <v>44</v>
      </c>
      <c r="D18" s="17"/>
      <c r="G18" s="13">
        <f>IF(ISBLANK(D18),0,1)</f>
        <v>0</v>
      </c>
    </row>
    <row r="19" spans="2:7" ht="15.6" x14ac:dyDescent="0.3">
      <c r="B19" s="15">
        <f>B18+1</f>
        <v>11</v>
      </c>
      <c r="C19" s="16" t="s">
        <v>45</v>
      </c>
      <c r="D19" s="17"/>
      <c r="G19" s="13">
        <f t="shared" ref="G19:G43" si="2">IF(ISBLANK(D19),0,1)</f>
        <v>0</v>
      </c>
    </row>
    <row r="20" spans="2:7" ht="31.2" x14ac:dyDescent="0.3">
      <c r="B20" s="15">
        <f t="shared" ref="B20:B43" si="3">B19+1</f>
        <v>12</v>
      </c>
      <c r="C20" s="16" t="s">
        <v>46</v>
      </c>
      <c r="D20" s="17"/>
      <c r="G20" s="13">
        <f t="shared" si="2"/>
        <v>0</v>
      </c>
    </row>
    <row r="21" spans="2:7" ht="46.8" x14ac:dyDescent="0.3">
      <c r="B21" s="15">
        <f t="shared" si="3"/>
        <v>13</v>
      </c>
      <c r="C21" s="16" t="s">
        <v>47</v>
      </c>
      <c r="D21" s="17"/>
      <c r="G21" s="13">
        <f t="shared" si="2"/>
        <v>0</v>
      </c>
    </row>
    <row r="22" spans="2:7" ht="46.8" x14ac:dyDescent="0.3">
      <c r="B22" s="15">
        <f t="shared" si="3"/>
        <v>14</v>
      </c>
      <c r="C22" s="16" t="s">
        <v>48</v>
      </c>
      <c r="D22" s="17"/>
      <c r="G22" s="13">
        <f t="shared" si="2"/>
        <v>0</v>
      </c>
    </row>
    <row r="23" spans="2:7" ht="34.5" customHeight="1" x14ac:dyDescent="0.3">
      <c r="B23" s="15">
        <f t="shared" si="3"/>
        <v>15</v>
      </c>
      <c r="C23" s="16" t="s">
        <v>49</v>
      </c>
      <c r="D23" s="17"/>
      <c r="G23" s="13">
        <f t="shared" si="2"/>
        <v>0</v>
      </c>
    </row>
    <row r="24" spans="2:7" ht="46.8" x14ac:dyDescent="0.3">
      <c r="B24" s="15">
        <f t="shared" si="3"/>
        <v>16</v>
      </c>
      <c r="C24" s="16" t="s">
        <v>50</v>
      </c>
      <c r="D24" s="17"/>
      <c r="G24" s="13">
        <f t="shared" si="2"/>
        <v>0</v>
      </c>
    </row>
    <row r="25" spans="2:7" ht="15.6" x14ac:dyDescent="0.3">
      <c r="B25" s="15">
        <f t="shared" si="3"/>
        <v>17</v>
      </c>
      <c r="C25" s="16" t="s">
        <v>51</v>
      </c>
      <c r="D25" s="17"/>
      <c r="G25" s="13">
        <f t="shared" si="2"/>
        <v>0</v>
      </c>
    </row>
    <row r="26" spans="2:7" ht="15.6" x14ac:dyDescent="0.3">
      <c r="B26" s="15">
        <f t="shared" si="3"/>
        <v>18</v>
      </c>
      <c r="C26" s="16" t="s">
        <v>52</v>
      </c>
      <c r="D26" s="17"/>
      <c r="G26" s="13">
        <f t="shared" si="2"/>
        <v>0</v>
      </c>
    </row>
    <row r="27" spans="2:7" ht="15.6" x14ac:dyDescent="0.3">
      <c r="B27" s="15">
        <f t="shared" si="3"/>
        <v>19</v>
      </c>
      <c r="C27" s="16" t="s">
        <v>53</v>
      </c>
      <c r="D27" s="17"/>
      <c r="G27" s="13">
        <f t="shared" si="2"/>
        <v>0</v>
      </c>
    </row>
    <row r="28" spans="2:7" ht="31.2" x14ac:dyDescent="0.3">
      <c r="B28" s="15">
        <f t="shared" si="3"/>
        <v>20</v>
      </c>
      <c r="C28" s="16" t="s">
        <v>54</v>
      </c>
      <c r="D28" s="17"/>
      <c r="G28" s="13">
        <f t="shared" si="2"/>
        <v>0</v>
      </c>
    </row>
    <row r="29" spans="2:7" ht="46.8" x14ac:dyDescent="0.3">
      <c r="B29" s="15">
        <f t="shared" si="3"/>
        <v>21</v>
      </c>
      <c r="C29" s="18" t="s">
        <v>55</v>
      </c>
      <c r="D29" s="17"/>
      <c r="G29" s="13">
        <f t="shared" si="2"/>
        <v>0</v>
      </c>
    </row>
    <row r="30" spans="2:7" ht="31.2" x14ac:dyDescent="0.3">
      <c r="B30" s="15">
        <f t="shared" si="3"/>
        <v>22</v>
      </c>
      <c r="C30" s="24" t="s">
        <v>56</v>
      </c>
      <c r="D30" s="17"/>
      <c r="G30" s="13">
        <f t="shared" si="2"/>
        <v>0</v>
      </c>
    </row>
    <row r="31" spans="2:7" ht="46.8" x14ac:dyDescent="0.3">
      <c r="B31" s="15">
        <f t="shared" si="3"/>
        <v>23</v>
      </c>
      <c r="C31" s="18" t="s">
        <v>57</v>
      </c>
      <c r="D31" s="17"/>
      <c r="G31" s="13">
        <f t="shared" si="2"/>
        <v>0</v>
      </c>
    </row>
    <row r="32" spans="2:7" ht="30.6" customHeight="1" x14ac:dyDescent="0.3">
      <c r="B32" s="15">
        <f t="shared" si="3"/>
        <v>24</v>
      </c>
      <c r="C32" s="16" t="s">
        <v>58</v>
      </c>
      <c r="D32" s="17"/>
      <c r="G32" s="13">
        <f t="shared" si="2"/>
        <v>0</v>
      </c>
    </row>
    <row r="33" spans="2:8" ht="31.2" x14ac:dyDescent="0.3">
      <c r="B33" s="15">
        <f t="shared" si="3"/>
        <v>25</v>
      </c>
      <c r="C33" s="16" t="s">
        <v>59</v>
      </c>
      <c r="D33" s="17"/>
      <c r="G33" s="13">
        <f t="shared" si="2"/>
        <v>0</v>
      </c>
    </row>
    <row r="34" spans="2:8" ht="31.2" x14ac:dyDescent="0.3">
      <c r="B34" s="15">
        <f t="shared" si="3"/>
        <v>26</v>
      </c>
      <c r="C34" s="16" t="s">
        <v>60</v>
      </c>
      <c r="D34" s="17"/>
      <c r="G34" s="13">
        <f t="shared" si="2"/>
        <v>0</v>
      </c>
    </row>
    <row r="35" spans="2:8" ht="31.2" x14ac:dyDescent="0.3">
      <c r="B35" s="15">
        <f t="shared" si="3"/>
        <v>27</v>
      </c>
      <c r="C35" s="16" t="s">
        <v>61</v>
      </c>
      <c r="D35" s="17"/>
      <c r="G35" s="13">
        <f t="shared" si="2"/>
        <v>0</v>
      </c>
    </row>
    <row r="36" spans="2:8" ht="31.2" x14ac:dyDescent="0.3">
      <c r="B36" s="15">
        <f t="shared" si="3"/>
        <v>28</v>
      </c>
      <c r="C36" s="16" t="s">
        <v>62</v>
      </c>
      <c r="D36" s="17"/>
      <c r="G36" s="13">
        <f t="shared" si="2"/>
        <v>0</v>
      </c>
    </row>
    <row r="37" spans="2:8" ht="31.2" x14ac:dyDescent="0.3">
      <c r="B37" s="15">
        <f t="shared" si="3"/>
        <v>29</v>
      </c>
      <c r="C37" s="16" t="s">
        <v>63</v>
      </c>
      <c r="D37" s="17"/>
      <c r="G37" s="13">
        <f t="shared" si="2"/>
        <v>0</v>
      </c>
    </row>
    <row r="38" spans="2:8" ht="31.2" x14ac:dyDescent="0.3">
      <c r="B38" s="15">
        <f t="shared" si="3"/>
        <v>30</v>
      </c>
      <c r="C38" s="16" t="s">
        <v>64</v>
      </c>
      <c r="D38" s="17"/>
      <c r="G38" s="13">
        <f t="shared" si="2"/>
        <v>0</v>
      </c>
    </row>
    <row r="39" spans="2:8" ht="31.2" x14ac:dyDescent="0.3">
      <c r="B39" s="15">
        <f t="shared" si="3"/>
        <v>31</v>
      </c>
      <c r="C39" s="16" t="s">
        <v>65</v>
      </c>
      <c r="D39" s="17"/>
      <c r="G39" s="13">
        <f t="shared" si="2"/>
        <v>0</v>
      </c>
    </row>
    <row r="40" spans="2:8" ht="31.2" x14ac:dyDescent="0.3">
      <c r="B40" s="15">
        <f t="shared" si="3"/>
        <v>32</v>
      </c>
      <c r="C40" s="16" t="s">
        <v>66</v>
      </c>
      <c r="D40" s="17"/>
      <c r="G40" s="13">
        <f t="shared" si="2"/>
        <v>0</v>
      </c>
    </row>
    <row r="41" spans="2:8" ht="31.2" x14ac:dyDescent="0.3">
      <c r="B41" s="15">
        <f t="shared" si="3"/>
        <v>33</v>
      </c>
      <c r="C41" s="16" t="s">
        <v>67</v>
      </c>
      <c r="D41" s="17"/>
      <c r="G41" s="13">
        <f t="shared" si="2"/>
        <v>0</v>
      </c>
    </row>
    <row r="42" spans="2:8" ht="15.6" x14ac:dyDescent="0.3">
      <c r="B42" s="15">
        <f t="shared" si="3"/>
        <v>34</v>
      </c>
      <c r="C42" s="16" t="s">
        <v>68</v>
      </c>
      <c r="D42" s="17"/>
      <c r="G42" s="13">
        <f t="shared" si="2"/>
        <v>0</v>
      </c>
    </row>
    <row r="43" spans="2:8" ht="31.2" x14ac:dyDescent="0.3">
      <c r="B43" s="15">
        <f t="shared" si="3"/>
        <v>35</v>
      </c>
      <c r="C43" s="16" t="s">
        <v>69</v>
      </c>
      <c r="D43" s="17"/>
      <c r="G43" s="13">
        <f t="shared" si="2"/>
        <v>0</v>
      </c>
    </row>
    <row r="44" spans="2:8" ht="15.6" x14ac:dyDescent="0.3">
      <c r="D44" s="25"/>
      <c r="H44" s="13">
        <f>SUM(G6:G43)</f>
        <v>0</v>
      </c>
    </row>
    <row r="45" spans="2:8" ht="15.9" customHeight="1" x14ac:dyDescent="0.3">
      <c r="B45" s="60" t="s">
        <v>70</v>
      </c>
      <c r="C45" s="60"/>
      <c r="D45" s="61"/>
    </row>
    <row r="46" spans="2:8" ht="32.4" customHeight="1" x14ac:dyDescent="0.3">
      <c r="B46" s="54" t="s">
        <v>71</v>
      </c>
      <c r="C46" s="54"/>
      <c r="D46" s="55"/>
    </row>
    <row r="47" spans="2:8" ht="36" customHeight="1" x14ac:dyDescent="0.3">
      <c r="B47" s="26" t="s">
        <v>30</v>
      </c>
      <c r="C47" s="27"/>
      <c r="D47" s="14" t="s">
        <v>31</v>
      </c>
    </row>
    <row r="48" spans="2:8" ht="46.8" x14ac:dyDescent="0.3">
      <c r="B48" s="65">
        <f>B43+1</f>
        <v>36</v>
      </c>
      <c r="C48" s="28" t="s">
        <v>57</v>
      </c>
      <c r="D48" s="69"/>
      <c r="G48" s="13">
        <f t="shared" ref="G48" si="4">IF(ISBLANK(D48),0,1)</f>
        <v>0</v>
      </c>
    </row>
    <row r="49" spans="2:7" ht="86.25" customHeight="1" x14ac:dyDescent="0.3">
      <c r="B49" s="66"/>
      <c r="C49" s="29" t="s">
        <v>72</v>
      </c>
      <c r="D49" s="70"/>
    </row>
    <row r="50" spans="2:7" ht="46.8" x14ac:dyDescent="0.3">
      <c r="B50" s="15">
        <f>B48+1</f>
        <v>37</v>
      </c>
      <c r="C50" s="23" t="s">
        <v>312</v>
      </c>
      <c r="D50" s="17"/>
      <c r="G50" s="13">
        <f t="shared" ref="G50" si="5">IF(ISBLANK(D50),0,1)</f>
        <v>0</v>
      </c>
    </row>
    <row r="51" spans="2:7" ht="31.2" x14ac:dyDescent="0.3">
      <c r="B51" s="15">
        <f t="shared" ref="B51:B57" si="6">B50+1</f>
        <v>38</v>
      </c>
      <c r="C51" s="16" t="s">
        <v>73</v>
      </c>
      <c r="D51" s="17"/>
      <c r="G51" s="13">
        <f t="shared" ref="G51:G57" si="7">IF(ISBLANK(D51),0,1)</f>
        <v>0</v>
      </c>
    </row>
    <row r="52" spans="2:7" ht="31.2" x14ac:dyDescent="0.3">
      <c r="B52" s="15">
        <f t="shared" si="6"/>
        <v>39</v>
      </c>
      <c r="C52" s="16" t="s">
        <v>74</v>
      </c>
      <c r="D52" s="17"/>
      <c r="G52" s="13">
        <f t="shared" si="7"/>
        <v>0</v>
      </c>
    </row>
    <row r="53" spans="2:7" ht="83.25" customHeight="1" x14ac:dyDescent="0.3">
      <c r="B53" s="15">
        <f t="shared" si="6"/>
        <v>40</v>
      </c>
      <c r="C53" s="16" t="s">
        <v>75</v>
      </c>
      <c r="D53" s="17"/>
      <c r="G53" s="13">
        <f t="shared" si="7"/>
        <v>0</v>
      </c>
    </row>
    <row r="54" spans="2:7" ht="31.2" x14ac:dyDescent="0.3">
      <c r="B54" s="15">
        <f t="shared" si="6"/>
        <v>41</v>
      </c>
      <c r="C54" s="16" t="s">
        <v>76</v>
      </c>
      <c r="D54" s="17"/>
      <c r="G54" s="13">
        <f t="shared" si="7"/>
        <v>0</v>
      </c>
    </row>
    <row r="55" spans="2:7" ht="62.4" x14ac:dyDescent="0.3">
      <c r="B55" s="15">
        <f t="shared" si="6"/>
        <v>42</v>
      </c>
      <c r="C55" s="16" t="s">
        <v>77</v>
      </c>
      <c r="D55" s="17"/>
      <c r="G55" s="13">
        <f t="shared" si="7"/>
        <v>0</v>
      </c>
    </row>
    <row r="56" spans="2:7" ht="31.2" x14ac:dyDescent="0.3">
      <c r="B56" s="15">
        <f t="shared" si="6"/>
        <v>43</v>
      </c>
      <c r="C56" s="16" t="s">
        <v>78</v>
      </c>
      <c r="D56" s="17"/>
      <c r="G56" s="13">
        <f t="shared" si="7"/>
        <v>0</v>
      </c>
    </row>
    <row r="57" spans="2:7" ht="46.8" x14ac:dyDescent="0.3">
      <c r="B57" s="15">
        <f t="shared" si="6"/>
        <v>44</v>
      </c>
      <c r="C57" s="16" t="s">
        <v>79</v>
      </c>
      <c r="D57" s="17"/>
      <c r="G57" s="13">
        <f t="shared" si="7"/>
        <v>0</v>
      </c>
    </row>
    <row r="58" spans="2:7" ht="15.6" x14ac:dyDescent="0.3"/>
    <row r="59" spans="2:7" ht="15.9" customHeight="1" x14ac:dyDescent="0.3">
      <c r="B59" s="60" t="s">
        <v>80</v>
      </c>
      <c r="C59" s="60"/>
      <c r="D59" s="31"/>
    </row>
    <row r="60" spans="2:7" ht="15.9" customHeight="1" x14ac:dyDescent="0.3">
      <c r="B60" s="64" t="s">
        <v>81</v>
      </c>
      <c r="C60" s="64"/>
      <c r="D60" s="32"/>
    </row>
    <row r="61" spans="2:7" ht="15.9" customHeight="1" x14ac:dyDescent="0.3">
      <c r="B61" s="54" t="s">
        <v>82</v>
      </c>
      <c r="C61" s="54"/>
      <c r="D61" s="55"/>
    </row>
    <row r="62" spans="2:7" ht="15.9" customHeight="1" x14ac:dyDescent="0.3">
      <c r="B62" s="54" t="s">
        <v>83</v>
      </c>
      <c r="C62" s="54"/>
      <c r="D62" s="55"/>
    </row>
    <row r="63" spans="2:7" ht="31.2" x14ac:dyDescent="0.3">
      <c r="B63" s="67" t="s">
        <v>30</v>
      </c>
      <c r="C63" s="68"/>
      <c r="D63" s="35" t="s">
        <v>31</v>
      </c>
    </row>
    <row r="64" spans="2:7" ht="15.6" x14ac:dyDescent="0.3">
      <c r="B64" s="15">
        <f>B57+1</f>
        <v>45</v>
      </c>
      <c r="C64" s="16" t="s">
        <v>84</v>
      </c>
      <c r="D64" s="17"/>
      <c r="G64" s="13">
        <f t="shared" ref="G64:G71" si="8">IF(ISBLANK(D64),0,1)</f>
        <v>0</v>
      </c>
    </row>
    <row r="65" spans="2:8" ht="15.6" x14ac:dyDescent="0.3">
      <c r="B65" s="15">
        <f t="shared" ref="B65:B73" si="9">B64+1</f>
        <v>46</v>
      </c>
      <c r="C65" s="16" t="s">
        <v>85</v>
      </c>
      <c r="D65" s="17"/>
      <c r="G65" s="13">
        <f t="shared" si="8"/>
        <v>0</v>
      </c>
    </row>
    <row r="66" spans="2:8" ht="15.6" x14ac:dyDescent="0.3">
      <c r="B66" s="15">
        <f t="shared" si="9"/>
        <v>47</v>
      </c>
      <c r="C66" s="16" t="s">
        <v>86</v>
      </c>
      <c r="D66" s="17"/>
      <c r="G66" s="13">
        <f t="shared" si="8"/>
        <v>0</v>
      </c>
    </row>
    <row r="67" spans="2:8" ht="15.6" x14ac:dyDescent="0.3">
      <c r="B67" s="15">
        <f t="shared" si="9"/>
        <v>48</v>
      </c>
      <c r="C67" s="16" t="s">
        <v>87</v>
      </c>
      <c r="D67" s="17"/>
      <c r="G67" s="13">
        <f t="shared" si="8"/>
        <v>0</v>
      </c>
    </row>
    <row r="68" spans="2:8" ht="15.6" x14ac:dyDescent="0.3">
      <c r="B68" s="15">
        <f t="shared" si="9"/>
        <v>49</v>
      </c>
      <c r="C68" s="16" t="s">
        <v>88</v>
      </c>
      <c r="D68" s="17"/>
      <c r="G68" s="13">
        <f t="shared" si="8"/>
        <v>0</v>
      </c>
    </row>
    <row r="69" spans="2:8" ht="15.6" x14ac:dyDescent="0.3">
      <c r="B69" s="15">
        <f t="shared" si="9"/>
        <v>50</v>
      </c>
      <c r="C69" s="16" t="s">
        <v>89</v>
      </c>
      <c r="D69" s="17"/>
      <c r="G69" s="13">
        <f t="shared" si="8"/>
        <v>0</v>
      </c>
    </row>
    <row r="70" spans="2:8" ht="31.2" x14ac:dyDescent="0.3">
      <c r="B70" s="15">
        <f t="shared" si="9"/>
        <v>51</v>
      </c>
      <c r="C70" s="16" t="s">
        <v>90</v>
      </c>
      <c r="D70" s="17"/>
      <c r="G70" s="13">
        <f t="shared" si="8"/>
        <v>0</v>
      </c>
    </row>
    <row r="71" spans="2:8" ht="31.2" x14ac:dyDescent="0.3">
      <c r="B71" s="15">
        <f t="shared" si="9"/>
        <v>52</v>
      </c>
      <c r="C71" s="16" t="s">
        <v>91</v>
      </c>
      <c r="D71" s="17"/>
      <c r="G71" s="13">
        <f t="shared" si="8"/>
        <v>0</v>
      </c>
    </row>
    <row r="72" spans="2:8" ht="31.2" x14ac:dyDescent="0.3">
      <c r="B72" s="15">
        <f t="shared" si="9"/>
        <v>53</v>
      </c>
      <c r="C72" s="16" t="s">
        <v>92</v>
      </c>
      <c r="D72" s="17"/>
      <c r="G72" s="13">
        <f t="shared" ref="G72:G73" si="10">IF(ISBLANK(D72),0,1)</f>
        <v>0</v>
      </c>
    </row>
    <row r="73" spans="2:8" ht="31.2" x14ac:dyDescent="0.3">
      <c r="B73" s="15">
        <f t="shared" si="9"/>
        <v>54</v>
      </c>
      <c r="C73" s="16" t="s">
        <v>93</v>
      </c>
      <c r="D73" s="17"/>
      <c r="G73" s="13">
        <f t="shared" si="10"/>
        <v>0</v>
      </c>
    </row>
    <row r="74" spans="2:8" ht="15.6" x14ac:dyDescent="0.3">
      <c r="H74" s="13">
        <f>SUM(G64:G73)</f>
        <v>0</v>
      </c>
    </row>
    <row r="75" spans="2:8" ht="15.6" x14ac:dyDescent="0.3">
      <c r="B75" s="60" t="s">
        <v>94</v>
      </c>
      <c r="C75" s="60"/>
      <c r="D75" s="61"/>
    </row>
    <row r="76" spans="2:8" ht="15.6" x14ac:dyDescent="0.3">
      <c r="B76" s="54" t="s">
        <v>95</v>
      </c>
      <c r="C76" s="54"/>
      <c r="D76" s="55"/>
    </row>
    <row r="77" spans="2:8" ht="15.6" x14ac:dyDescent="0.3">
      <c r="B77" s="54" t="s">
        <v>96</v>
      </c>
      <c r="C77" s="54"/>
      <c r="D77" s="55"/>
    </row>
    <row r="78" spans="2:8" ht="31.2" x14ac:dyDescent="0.3">
      <c r="B78" s="67" t="s">
        <v>30</v>
      </c>
      <c r="C78" s="68"/>
      <c r="D78" s="35" t="s">
        <v>31</v>
      </c>
    </row>
    <row r="79" spans="2:8" ht="31.2" x14ac:dyDescent="0.3">
      <c r="B79" s="15">
        <f>B73+1</f>
        <v>55</v>
      </c>
      <c r="C79" s="16" t="s">
        <v>97</v>
      </c>
      <c r="D79" s="17"/>
      <c r="G79" s="13">
        <f t="shared" ref="G79:G84" si="11">IF(ISBLANK(D79),0,1)</f>
        <v>0</v>
      </c>
    </row>
    <row r="80" spans="2:8" ht="31.2" x14ac:dyDescent="0.3">
      <c r="B80" s="15">
        <f t="shared" ref="B80:B84" si="12">B79+1</f>
        <v>56</v>
      </c>
      <c r="C80" s="16" t="s">
        <v>98</v>
      </c>
      <c r="D80" s="17"/>
      <c r="G80" s="13">
        <f t="shared" si="11"/>
        <v>0</v>
      </c>
    </row>
    <row r="81" spans="2:8" ht="31.2" x14ac:dyDescent="0.3">
      <c r="B81" s="15">
        <f t="shared" si="12"/>
        <v>57</v>
      </c>
      <c r="C81" s="16" t="s">
        <v>99</v>
      </c>
      <c r="D81" s="17"/>
      <c r="G81" s="13">
        <f t="shared" si="11"/>
        <v>0</v>
      </c>
    </row>
    <row r="82" spans="2:8" ht="15.6" x14ac:dyDescent="0.3">
      <c r="B82" s="15">
        <f t="shared" si="12"/>
        <v>58</v>
      </c>
      <c r="C82" s="16" t="s">
        <v>100</v>
      </c>
      <c r="D82" s="17"/>
      <c r="G82" s="13">
        <f t="shared" si="11"/>
        <v>0</v>
      </c>
    </row>
    <row r="83" spans="2:8" ht="15.6" x14ac:dyDescent="0.3">
      <c r="B83" s="15">
        <f t="shared" si="12"/>
        <v>59</v>
      </c>
      <c r="C83" s="16" t="s">
        <v>101</v>
      </c>
      <c r="D83" s="17"/>
      <c r="G83" s="13">
        <f t="shared" si="11"/>
        <v>0</v>
      </c>
    </row>
    <row r="84" spans="2:8" ht="62.4" x14ac:dyDescent="0.3">
      <c r="B84" s="15">
        <f t="shared" si="12"/>
        <v>60</v>
      </c>
      <c r="C84" s="18" t="s">
        <v>102</v>
      </c>
      <c r="D84" s="17"/>
      <c r="G84" s="13">
        <f t="shared" si="11"/>
        <v>0</v>
      </c>
    </row>
    <row r="85" spans="2:8" ht="15.6" x14ac:dyDescent="0.3">
      <c r="H85" s="13">
        <f>SUM(G79:G84)</f>
        <v>0</v>
      </c>
    </row>
    <row r="86" spans="2:8" ht="15.9" customHeight="1" x14ac:dyDescent="0.3">
      <c r="B86" s="71" t="s">
        <v>103</v>
      </c>
      <c r="C86" s="71"/>
      <c r="D86" s="72"/>
    </row>
    <row r="87" spans="2:8" ht="15.9" customHeight="1" x14ac:dyDescent="0.3">
      <c r="B87" s="73" t="s">
        <v>104</v>
      </c>
      <c r="C87" s="73"/>
      <c r="D87" s="74"/>
    </row>
    <row r="88" spans="2:8" ht="15.6" x14ac:dyDescent="0.3">
      <c r="B88" s="33" t="s">
        <v>30</v>
      </c>
      <c r="C88" s="34"/>
      <c r="D88" s="35" t="s">
        <v>31</v>
      </c>
    </row>
    <row r="89" spans="2:8" ht="46.8" x14ac:dyDescent="0.3">
      <c r="B89" s="15">
        <f>B84+1</f>
        <v>61</v>
      </c>
      <c r="C89" s="16" t="s">
        <v>105</v>
      </c>
      <c r="D89" s="17"/>
      <c r="G89" s="13">
        <f t="shared" ref="G89" si="13">IF(ISBLANK(D89),0,1)</f>
        <v>0</v>
      </c>
    </row>
    <row r="90" spans="2:8" ht="15.6" x14ac:dyDescent="0.3">
      <c r="H90" s="13">
        <f>SUM(G89)</f>
        <v>0</v>
      </c>
    </row>
    <row r="91" spans="2:8" ht="15.9" customHeight="1" x14ac:dyDescent="0.3">
      <c r="B91" s="60" t="s">
        <v>106</v>
      </c>
      <c r="C91" s="60"/>
      <c r="D91" s="61"/>
    </row>
    <row r="92" spans="2:8" ht="15.9" customHeight="1" x14ac:dyDescent="0.3">
      <c r="B92" s="54" t="s">
        <v>107</v>
      </c>
      <c r="C92" s="54"/>
      <c r="D92" s="55"/>
    </row>
    <row r="93" spans="2:8" ht="15.9" customHeight="1" x14ac:dyDescent="0.3">
      <c r="B93" s="54" t="s">
        <v>108</v>
      </c>
      <c r="C93" s="54"/>
      <c r="D93" s="55"/>
    </row>
    <row r="94" spans="2:8" ht="31.2" x14ac:dyDescent="0.3">
      <c r="B94" s="36" t="s">
        <v>30</v>
      </c>
      <c r="C94" s="37"/>
      <c r="D94" s="35" t="s">
        <v>31</v>
      </c>
    </row>
    <row r="95" spans="2:8" ht="31.2" x14ac:dyDescent="0.3">
      <c r="B95" s="15">
        <f>B89+1</f>
        <v>62</v>
      </c>
      <c r="C95" s="16" t="s">
        <v>109</v>
      </c>
      <c r="D95" s="17"/>
      <c r="G95" s="13">
        <f t="shared" ref="G95:G107" si="14">IF(ISBLANK(D95),0,1)</f>
        <v>0</v>
      </c>
    </row>
    <row r="96" spans="2:8" ht="31.2" x14ac:dyDescent="0.3">
      <c r="B96" s="15">
        <f t="shared" ref="B96:B118" si="15">B95+1</f>
        <v>63</v>
      </c>
      <c r="C96" s="16" t="s">
        <v>110</v>
      </c>
      <c r="D96" s="17"/>
      <c r="G96" s="13">
        <f t="shared" si="14"/>
        <v>0</v>
      </c>
    </row>
    <row r="97" spans="2:7" ht="62.4" x14ac:dyDescent="0.3">
      <c r="B97" s="15">
        <f t="shared" si="15"/>
        <v>64</v>
      </c>
      <c r="C97" s="16" t="s">
        <v>111</v>
      </c>
      <c r="D97" s="17"/>
      <c r="G97" s="13">
        <f t="shared" si="14"/>
        <v>0</v>
      </c>
    </row>
    <row r="98" spans="2:7" ht="31.2" x14ac:dyDescent="0.3">
      <c r="B98" s="15">
        <f t="shared" si="15"/>
        <v>65</v>
      </c>
      <c r="C98" s="16" t="s">
        <v>112</v>
      </c>
      <c r="D98" s="17"/>
      <c r="G98" s="13">
        <f t="shared" si="14"/>
        <v>0</v>
      </c>
    </row>
    <row r="99" spans="2:7" ht="46.8" x14ac:dyDescent="0.3">
      <c r="B99" s="15">
        <f t="shared" si="15"/>
        <v>66</v>
      </c>
      <c r="C99" s="38" t="s">
        <v>113</v>
      </c>
      <c r="D99" s="17"/>
      <c r="G99" s="13">
        <f t="shared" si="14"/>
        <v>0</v>
      </c>
    </row>
    <row r="100" spans="2:7" ht="15.6" x14ac:dyDescent="0.3">
      <c r="B100" s="15">
        <f t="shared" si="15"/>
        <v>67</v>
      </c>
      <c r="C100" s="16" t="s">
        <v>114</v>
      </c>
      <c r="D100" s="17"/>
      <c r="G100" s="13">
        <f t="shared" si="14"/>
        <v>0</v>
      </c>
    </row>
    <row r="101" spans="2:7" ht="15.6" x14ac:dyDescent="0.3">
      <c r="B101" s="15">
        <f t="shared" si="15"/>
        <v>68</v>
      </c>
      <c r="C101" s="18" t="s">
        <v>115</v>
      </c>
      <c r="D101" s="17"/>
      <c r="G101" s="13">
        <f t="shared" si="14"/>
        <v>0</v>
      </c>
    </row>
    <row r="102" spans="2:7" ht="15.6" x14ac:dyDescent="0.3">
      <c r="B102" s="15">
        <f t="shared" si="15"/>
        <v>69</v>
      </c>
      <c r="C102" s="39" t="s">
        <v>116</v>
      </c>
      <c r="D102" s="17"/>
      <c r="G102" s="13">
        <f t="shared" si="14"/>
        <v>0</v>
      </c>
    </row>
    <row r="103" spans="2:7" ht="31.2" x14ac:dyDescent="0.3">
      <c r="B103" s="15">
        <f t="shared" si="15"/>
        <v>70</v>
      </c>
      <c r="C103" s="45" t="s">
        <v>117</v>
      </c>
      <c r="D103" s="17"/>
      <c r="G103" s="13">
        <f t="shared" si="14"/>
        <v>0</v>
      </c>
    </row>
    <row r="104" spans="2:7" ht="62.4" x14ac:dyDescent="0.3">
      <c r="B104" s="15">
        <f t="shared" si="15"/>
        <v>71</v>
      </c>
      <c r="C104" s="16" t="s">
        <v>118</v>
      </c>
      <c r="D104" s="17"/>
      <c r="G104" s="13">
        <f t="shared" si="14"/>
        <v>0</v>
      </c>
    </row>
    <row r="105" spans="2:7" ht="31.2" x14ac:dyDescent="0.3">
      <c r="B105" s="15">
        <f t="shared" si="15"/>
        <v>72</v>
      </c>
      <c r="C105" s="16" t="s">
        <v>119</v>
      </c>
      <c r="D105" s="17"/>
      <c r="G105" s="13">
        <f t="shared" si="14"/>
        <v>0</v>
      </c>
    </row>
    <row r="106" spans="2:7" ht="31.2" x14ac:dyDescent="0.3">
      <c r="B106" s="15">
        <f t="shared" si="15"/>
        <v>73</v>
      </c>
      <c r="C106" s="16" t="s">
        <v>120</v>
      </c>
      <c r="D106" s="17"/>
      <c r="G106" s="13">
        <f t="shared" si="14"/>
        <v>0</v>
      </c>
    </row>
    <row r="107" spans="2:7" ht="31.2" x14ac:dyDescent="0.3">
      <c r="B107" s="15">
        <f t="shared" si="15"/>
        <v>74</v>
      </c>
      <c r="C107" s="16" t="s">
        <v>121</v>
      </c>
      <c r="D107" s="17"/>
      <c r="G107" s="13">
        <f t="shared" si="14"/>
        <v>0</v>
      </c>
    </row>
    <row r="108" spans="2:7" ht="15.6" x14ac:dyDescent="0.3">
      <c r="B108" s="15">
        <f t="shared" si="15"/>
        <v>75</v>
      </c>
      <c r="C108" s="16" t="s">
        <v>122</v>
      </c>
      <c r="D108" s="17"/>
      <c r="G108" s="13">
        <f t="shared" ref="G108:G118" si="16">IF(ISBLANK(D108),0,1)</f>
        <v>0</v>
      </c>
    </row>
    <row r="109" spans="2:7" ht="15.6" x14ac:dyDescent="0.3">
      <c r="B109" s="15">
        <f t="shared" si="15"/>
        <v>76</v>
      </c>
      <c r="C109" s="24" t="s">
        <v>123</v>
      </c>
      <c r="D109" s="17"/>
      <c r="G109" s="13">
        <f t="shared" si="16"/>
        <v>0</v>
      </c>
    </row>
    <row r="110" spans="2:7" ht="31.2" x14ac:dyDescent="0.3">
      <c r="B110" s="15">
        <f t="shared" si="15"/>
        <v>77</v>
      </c>
      <c r="C110" s="16" t="s">
        <v>124</v>
      </c>
      <c r="D110" s="17"/>
      <c r="G110" s="13">
        <f t="shared" si="16"/>
        <v>0</v>
      </c>
    </row>
    <row r="111" spans="2:7" ht="31.2" x14ac:dyDescent="0.3">
      <c r="B111" s="15">
        <f t="shared" si="15"/>
        <v>78</v>
      </c>
      <c r="C111" s="45" t="s">
        <v>125</v>
      </c>
      <c r="D111" s="17"/>
      <c r="G111" s="13">
        <f t="shared" si="16"/>
        <v>0</v>
      </c>
    </row>
    <row r="112" spans="2:7" ht="31.2" x14ac:dyDescent="0.3">
      <c r="B112" s="15">
        <f t="shared" si="15"/>
        <v>79</v>
      </c>
      <c r="C112" s="16" t="s">
        <v>126</v>
      </c>
      <c r="D112" s="17"/>
      <c r="G112" s="13">
        <f t="shared" si="16"/>
        <v>0</v>
      </c>
    </row>
    <row r="113" spans="2:8" ht="15.6" x14ac:dyDescent="0.3">
      <c r="B113" s="15">
        <f t="shared" si="15"/>
        <v>80</v>
      </c>
      <c r="C113" s="24" t="s">
        <v>127</v>
      </c>
      <c r="D113" s="17"/>
      <c r="G113" s="13">
        <f t="shared" si="16"/>
        <v>0</v>
      </c>
    </row>
    <row r="114" spans="2:8" ht="15.6" x14ac:dyDescent="0.3">
      <c r="B114" s="15">
        <f t="shared" si="15"/>
        <v>81</v>
      </c>
      <c r="C114" s="16" t="s">
        <v>128</v>
      </c>
      <c r="D114" s="17"/>
      <c r="G114" s="13">
        <f t="shared" si="16"/>
        <v>0</v>
      </c>
    </row>
    <row r="115" spans="2:8" ht="31.2" x14ac:dyDescent="0.3">
      <c r="B115" s="15">
        <f t="shared" si="15"/>
        <v>82</v>
      </c>
      <c r="C115" s="18" t="s">
        <v>129</v>
      </c>
      <c r="D115" s="17"/>
      <c r="G115" s="13">
        <f t="shared" si="16"/>
        <v>0</v>
      </c>
    </row>
    <row r="116" spans="2:8" ht="15.6" x14ac:dyDescent="0.3">
      <c r="B116" s="15">
        <f t="shared" si="15"/>
        <v>83</v>
      </c>
      <c r="C116" s="16" t="s">
        <v>130</v>
      </c>
      <c r="D116" s="17"/>
      <c r="G116" s="13">
        <f t="shared" si="16"/>
        <v>0</v>
      </c>
    </row>
    <row r="117" spans="2:8" ht="15.6" x14ac:dyDescent="0.3">
      <c r="B117" s="15">
        <f t="shared" si="15"/>
        <v>84</v>
      </c>
      <c r="C117" s="16" t="s">
        <v>131</v>
      </c>
      <c r="D117" s="17"/>
      <c r="G117" s="13">
        <f t="shared" si="16"/>
        <v>0</v>
      </c>
    </row>
    <row r="118" spans="2:8" ht="46.8" x14ac:dyDescent="0.3">
      <c r="B118" s="15">
        <f t="shared" si="15"/>
        <v>85</v>
      </c>
      <c r="C118" s="18" t="s">
        <v>132</v>
      </c>
      <c r="D118" s="17"/>
      <c r="G118" s="13">
        <f t="shared" si="16"/>
        <v>0</v>
      </c>
    </row>
    <row r="119" spans="2:8" ht="15.6" x14ac:dyDescent="0.3">
      <c r="H119" s="13">
        <f>SUM(G95:G118)</f>
        <v>0</v>
      </c>
    </row>
    <row r="120" spans="2:8" ht="15.9" customHeight="1" x14ac:dyDescent="0.3">
      <c r="B120" s="54" t="s">
        <v>133</v>
      </c>
      <c r="C120" s="54"/>
      <c r="D120" s="55"/>
    </row>
    <row r="121" spans="2:8" ht="15.9" customHeight="1" x14ac:dyDescent="0.3">
      <c r="B121" s="54" t="s">
        <v>134</v>
      </c>
      <c r="C121" s="54"/>
      <c r="D121" s="55"/>
    </row>
    <row r="122" spans="2:8" ht="15.6" x14ac:dyDescent="0.3">
      <c r="B122" s="26" t="s">
        <v>30</v>
      </c>
      <c r="C122" s="27"/>
      <c r="D122" s="14" t="s">
        <v>31</v>
      </c>
    </row>
    <row r="123" spans="2:8" ht="31.2" x14ac:dyDescent="0.3">
      <c r="B123" s="15">
        <f>B118+1</f>
        <v>86</v>
      </c>
      <c r="C123" s="16" t="s">
        <v>135</v>
      </c>
      <c r="D123" s="17"/>
      <c r="G123" s="13">
        <f t="shared" ref="G123:G128" si="17">IF(ISBLANK(D123),0,1)</f>
        <v>0</v>
      </c>
    </row>
    <row r="124" spans="2:8" ht="31.2" x14ac:dyDescent="0.3">
      <c r="B124" s="15">
        <f t="shared" ref="B124:B128" si="18">B123+1</f>
        <v>87</v>
      </c>
      <c r="C124" s="16" t="s">
        <v>136</v>
      </c>
      <c r="D124" s="17"/>
      <c r="G124" s="13">
        <f t="shared" si="17"/>
        <v>0</v>
      </c>
    </row>
    <row r="125" spans="2:8" ht="15.6" x14ac:dyDescent="0.3">
      <c r="B125" s="15">
        <f t="shared" si="18"/>
        <v>88</v>
      </c>
      <c r="C125" s="16" t="s">
        <v>137</v>
      </c>
      <c r="D125" s="17"/>
      <c r="G125" s="13">
        <f t="shared" si="17"/>
        <v>0</v>
      </c>
    </row>
    <row r="126" spans="2:8" ht="46.8" x14ac:dyDescent="0.3">
      <c r="B126" s="15">
        <f t="shared" si="18"/>
        <v>89</v>
      </c>
      <c r="C126" s="18" t="s">
        <v>138</v>
      </c>
      <c r="D126" s="17"/>
      <c r="G126" s="13">
        <f t="shared" si="17"/>
        <v>0</v>
      </c>
    </row>
    <row r="127" spans="2:8" ht="15.6" x14ac:dyDescent="0.3">
      <c r="B127" s="15">
        <f t="shared" si="18"/>
        <v>90</v>
      </c>
      <c r="C127" s="16" t="s">
        <v>139</v>
      </c>
      <c r="D127" s="17"/>
      <c r="G127" s="13">
        <f t="shared" si="17"/>
        <v>0</v>
      </c>
    </row>
    <row r="128" spans="2:8" ht="15.6" x14ac:dyDescent="0.3">
      <c r="B128" s="15">
        <f t="shared" si="18"/>
        <v>91</v>
      </c>
      <c r="C128" s="16" t="s">
        <v>140</v>
      </c>
      <c r="D128" s="17"/>
      <c r="G128" s="13">
        <f t="shared" si="17"/>
        <v>0</v>
      </c>
    </row>
    <row r="129" spans="2:8" ht="15.6" x14ac:dyDescent="0.3">
      <c r="B129" s="30"/>
      <c r="H129" s="13">
        <f>SUM(G123:G128)</f>
        <v>0</v>
      </c>
    </row>
    <row r="130" spans="2:8" ht="15.9" customHeight="1" x14ac:dyDescent="0.3">
      <c r="B130" s="73" t="s">
        <v>141</v>
      </c>
      <c r="C130" s="73"/>
      <c r="D130" s="74"/>
    </row>
    <row r="131" spans="2:8" ht="15.6" x14ac:dyDescent="0.3">
      <c r="B131" s="67" t="s">
        <v>30</v>
      </c>
      <c r="C131" s="68"/>
      <c r="D131" s="14" t="s">
        <v>31</v>
      </c>
    </row>
    <row r="132" spans="2:8" ht="31.2" x14ac:dyDescent="0.3">
      <c r="B132" s="15">
        <f>B128+1</f>
        <v>92</v>
      </c>
      <c r="C132" s="16" t="s">
        <v>135</v>
      </c>
      <c r="D132" s="17"/>
      <c r="G132" s="13">
        <f t="shared" ref="G132:G139" si="19">IF(ISBLANK(D132),0,1)</f>
        <v>0</v>
      </c>
    </row>
    <row r="133" spans="2:8" ht="31.2" x14ac:dyDescent="0.3">
      <c r="B133" s="15">
        <f t="shared" ref="B133:B139" si="20">B132+1</f>
        <v>93</v>
      </c>
      <c r="C133" s="16" t="s">
        <v>142</v>
      </c>
      <c r="D133" s="17"/>
      <c r="G133" s="13">
        <f t="shared" si="19"/>
        <v>0</v>
      </c>
    </row>
    <row r="134" spans="2:8" ht="15.6" x14ac:dyDescent="0.3">
      <c r="B134" s="15">
        <f t="shared" si="20"/>
        <v>94</v>
      </c>
      <c r="C134" s="16" t="s">
        <v>137</v>
      </c>
      <c r="D134" s="17"/>
      <c r="G134" s="13">
        <f t="shared" si="19"/>
        <v>0</v>
      </c>
    </row>
    <row r="135" spans="2:8" ht="15.6" x14ac:dyDescent="0.3">
      <c r="B135" s="15">
        <f t="shared" si="20"/>
        <v>95</v>
      </c>
      <c r="C135" s="16" t="s">
        <v>143</v>
      </c>
      <c r="D135" s="17"/>
      <c r="G135" s="13">
        <f t="shared" si="19"/>
        <v>0</v>
      </c>
    </row>
    <row r="136" spans="2:8" ht="31.2" x14ac:dyDescent="0.3">
      <c r="B136" s="15">
        <f t="shared" si="20"/>
        <v>96</v>
      </c>
      <c r="C136" s="16" t="s">
        <v>144</v>
      </c>
      <c r="D136" s="17"/>
      <c r="G136" s="13">
        <f t="shared" si="19"/>
        <v>0</v>
      </c>
    </row>
    <row r="137" spans="2:8" ht="31.2" x14ac:dyDescent="0.3">
      <c r="B137" s="15">
        <f t="shared" si="20"/>
        <v>97</v>
      </c>
      <c r="C137" s="45" t="s">
        <v>145</v>
      </c>
      <c r="D137" s="17"/>
    </row>
    <row r="138" spans="2:8" ht="31.2" x14ac:dyDescent="0.3">
      <c r="B138" s="15">
        <f t="shared" si="20"/>
        <v>98</v>
      </c>
      <c r="C138" s="16" t="s">
        <v>146</v>
      </c>
      <c r="D138" s="17"/>
      <c r="G138" s="13">
        <f t="shared" si="19"/>
        <v>0</v>
      </c>
    </row>
    <row r="139" spans="2:8" ht="31.2" x14ac:dyDescent="0.3">
      <c r="B139" s="15">
        <f t="shared" si="20"/>
        <v>99</v>
      </c>
      <c r="C139" s="16" t="s">
        <v>147</v>
      </c>
      <c r="D139" s="17"/>
      <c r="G139" s="13">
        <f t="shared" si="19"/>
        <v>0</v>
      </c>
    </row>
    <row r="140" spans="2:8" ht="15.6" x14ac:dyDescent="0.3">
      <c r="H140" s="13">
        <f>SUM(G132:G139)</f>
        <v>0</v>
      </c>
    </row>
    <row r="141" spans="2:8" ht="15.9" customHeight="1" x14ac:dyDescent="0.3">
      <c r="B141" s="54" t="s">
        <v>148</v>
      </c>
      <c r="C141" s="54"/>
      <c r="D141" s="55"/>
    </row>
    <row r="142" spans="2:8" ht="15.9" customHeight="1" x14ac:dyDescent="0.3">
      <c r="B142" s="54" t="s">
        <v>149</v>
      </c>
      <c r="C142" s="54"/>
      <c r="D142" s="55"/>
    </row>
    <row r="143" spans="2:8" ht="15.6" x14ac:dyDescent="0.3">
      <c r="B143" s="67" t="s">
        <v>30</v>
      </c>
      <c r="C143" s="68"/>
      <c r="D143" s="14" t="s">
        <v>31</v>
      </c>
    </row>
    <row r="144" spans="2:8" ht="31.2" x14ac:dyDescent="0.3">
      <c r="B144" s="15">
        <f>B139+1</f>
        <v>100</v>
      </c>
      <c r="C144" s="16" t="s">
        <v>135</v>
      </c>
      <c r="D144" s="17"/>
      <c r="G144" s="13">
        <f t="shared" ref="G144:G149" si="21">IF(ISBLANK(D144),0,1)</f>
        <v>0</v>
      </c>
    </row>
    <row r="145" spans="2:8" ht="31.2" x14ac:dyDescent="0.3">
      <c r="B145" s="15">
        <f t="shared" ref="B145:B149" si="22">B144+1</f>
        <v>101</v>
      </c>
      <c r="C145" s="16" t="s">
        <v>142</v>
      </c>
      <c r="D145" s="17"/>
      <c r="G145" s="13">
        <f t="shared" si="21"/>
        <v>0</v>
      </c>
    </row>
    <row r="146" spans="2:8" ht="46.8" x14ac:dyDescent="0.3">
      <c r="B146" s="15">
        <f t="shared" si="22"/>
        <v>102</v>
      </c>
      <c r="C146" s="16" t="s">
        <v>150</v>
      </c>
      <c r="D146" s="17"/>
      <c r="G146" s="13">
        <f t="shared" si="21"/>
        <v>0</v>
      </c>
    </row>
    <row r="147" spans="2:8" ht="31.2" x14ac:dyDescent="0.3">
      <c r="B147" s="15">
        <f t="shared" si="22"/>
        <v>103</v>
      </c>
      <c r="C147" s="16" t="s">
        <v>151</v>
      </c>
      <c r="D147" s="17"/>
      <c r="G147" s="13">
        <f t="shared" si="21"/>
        <v>0</v>
      </c>
    </row>
    <row r="148" spans="2:8" ht="15.6" x14ac:dyDescent="0.3">
      <c r="B148" s="15">
        <f t="shared" si="22"/>
        <v>104</v>
      </c>
      <c r="C148" s="16" t="s">
        <v>152</v>
      </c>
      <c r="D148" s="17"/>
      <c r="G148" s="13">
        <f t="shared" si="21"/>
        <v>0</v>
      </c>
    </row>
    <row r="149" spans="2:8" ht="31.2" x14ac:dyDescent="0.3">
      <c r="B149" s="15">
        <f t="shared" si="22"/>
        <v>105</v>
      </c>
      <c r="C149" s="16" t="s">
        <v>153</v>
      </c>
      <c r="D149" s="17"/>
      <c r="G149" s="13">
        <f t="shared" si="21"/>
        <v>0</v>
      </c>
    </row>
    <row r="150" spans="2:8" ht="15.6" x14ac:dyDescent="0.3">
      <c r="H150" s="13">
        <f>SUM(G133:G139)</f>
        <v>0</v>
      </c>
    </row>
    <row r="151" spans="2:8" ht="15.9" customHeight="1" x14ac:dyDescent="0.3">
      <c r="B151" s="54" t="s">
        <v>154</v>
      </c>
      <c r="C151" s="54"/>
      <c r="D151" s="55"/>
    </row>
    <row r="152" spans="2:8" ht="15.9" customHeight="1" x14ac:dyDescent="0.3">
      <c r="B152" s="54" t="s">
        <v>155</v>
      </c>
      <c r="C152" s="54"/>
      <c r="D152" s="55"/>
    </row>
    <row r="153" spans="2:8" ht="15.6" x14ac:dyDescent="0.3">
      <c r="B153" s="67" t="s">
        <v>30</v>
      </c>
      <c r="C153" s="68"/>
      <c r="D153" s="14" t="s">
        <v>31</v>
      </c>
    </row>
    <row r="154" spans="2:8" ht="15.6" x14ac:dyDescent="0.3">
      <c r="B154" s="15">
        <f>B149+1</f>
        <v>106</v>
      </c>
      <c r="C154" s="16" t="s">
        <v>156</v>
      </c>
      <c r="D154" s="17"/>
      <c r="G154" s="13">
        <f t="shared" ref="G154:G166" si="23">IF(ISBLANK(D154),0,1)</f>
        <v>0</v>
      </c>
    </row>
    <row r="155" spans="2:8" ht="31.2" x14ac:dyDescent="0.3">
      <c r="B155" s="15">
        <f t="shared" ref="B155:B166" si="24">B154+1</f>
        <v>107</v>
      </c>
      <c r="C155" s="16" t="s">
        <v>157</v>
      </c>
      <c r="D155" s="17"/>
      <c r="G155" s="13">
        <f t="shared" si="23"/>
        <v>0</v>
      </c>
    </row>
    <row r="156" spans="2:8" ht="31.2" x14ac:dyDescent="0.3">
      <c r="B156" s="15">
        <f t="shared" si="24"/>
        <v>108</v>
      </c>
      <c r="C156" s="16" t="s">
        <v>158</v>
      </c>
      <c r="D156" s="17"/>
      <c r="G156" s="13">
        <f t="shared" si="23"/>
        <v>0</v>
      </c>
    </row>
    <row r="157" spans="2:8" ht="46.8" x14ac:dyDescent="0.3">
      <c r="B157" s="15">
        <f t="shared" si="24"/>
        <v>109</v>
      </c>
      <c r="C157" s="16" t="s">
        <v>159</v>
      </c>
      <c r="D157" s="17"/>
      <c r="G157" s="13">
        <f t="shared" si="23"/>
        <v>0</v>
      </c>
    </row>
    <row r="158" spans="2:8" ht="15.6" x14ac:dyDescent="0.3">
      <c r="B158" s="15">
        <f t="shared" si="24"/>
        <v>110</v>
      </c>
      <c r="C158" s="16" t="s">
        <v>160</v>
      </c>
      <c r="D158" s="17"/>
      <c r="G158" s="13">
        <f t="shared" si="23"/>
        <v>0</v>
      </c>
    </row>
    <row r="159" spans="2:8" ht="15.6" x14ac:dyDescent="0.3">
      <c r="B159" s="15">
        <f t="shared" si="24"/>
        <v>111</v>
      </c>
      <c r="C159" s="16" t="s">
        <v>161</v>
      </c>
      <c r="D159" s="17"/>
      <c r="G159" s="13">
        <f t="shared" si="23"/>
        <v>0</v>
      </c>
    </row>
    <row r="160" spans="2:8" ht="15.6" x14ac:dyDescent="0.3">
      <c r="B160" s="15">
        <f t="shared" si="24"/>
        <v>112</v>
      </c>
      <c r="C160" s="16" t="s">
        <v>162</v>
      </c>
      <c r="D160" s="17"/>
      <c r="G160" s="13">
        <f t="shared" si="23"/>
        <v>0</v>
      </c>
    </row>
    <row r="161" spans="2:8" ht="31.2" x14ac:dyDescent="0.3">
      <c r="B161" s="15">
        <f t="shared" si="24"/>
        <v>113</v>
      </c>
      <c r="C161" s="16" t="s">
        <v>163</v>
      </c>
      <c r="D161" s="17"/>
      <c r="G161" s="13">
        <f t="shared" si="23"/>
        <v>0</v>
      </c>
    </row>
    <row r="162" spans="2:8" ht="46.8" x14ac:dyDescent="0.3">
      <c r="B162" s="15">
        <f t="shared" si="24"/>
        <v>114</v>
      </c>
      <c r="C162" s="16" t="s">
        <v>164</v>
      </c>
      <c r="D162" s="17"/>
      <c r="G162" s="13">
        <f t="shared" si="23"/>
        <v>0</v>
      </c>
    </row>
    <row r="163" spans="2:8" ht="46.8" x14ac:dyDescent="0.3">
      <c r="B163" s="15">
        <f t="shared" si="24"/>
        <v>115</v>
      </c>
      <c r="C163" s="16" t="s">
        <v>165</v>
      </c>
      <c r="D163" s="17"/>
      <c r="G163" s="13">
        <f t="shared" si="23"/>
        <v>0</v>
      </c>
    </row>
    <row r="164" spans="2:8" ht="46.8" x14ac:dyDescent="0.3">
      <c r="B164" s="15">
        <f t="shared" si="24"/>
        <v>116</v>
      </c>
      <c r="C164" s="16" t="s">
        <v>166</v>
      </c>
      <c r="D164" s="17"/>
      <c r="G164" s="13">
        <f t="shared" si="23"/>
        <v>0</v>
      </c>
    </row>
    <row r="165" spans="2:8" ht="15.6" x14ac:dyDescent="0.3">
      <c r="B165" s="15">
        <f t="shared" si="24"/>
        <v>117</v>
      </c>
      <c r="C165" s="16" t="s">
        <v>167</v>
      </c>
      <c r="D165" s="17"/>
      <c r="G165" s="13">
        <f t="shared" si="23"/>
        <v>0</v>
      </c>
    </row>
    <row r="166" spans="2:8" ht="31.2" x14ac:dyDescent="0.3">
      <c r="B166" s="15">
        <f t="shared" si="24"/>
        <v>118</v>
      </c>
      <c r="C166" s="16" t="s">
        <v>168</v>
      </c>
      <c r="D166" s="17"/>
      <c r="G166" s="13">
        <f t="shared" si="23"/>
        <v>0</v>
      </c>
    </row>
    <row r="167" spans="2:8" ht="15.6" x14ac:dyDescent="0.3">
      <c r="H167" s="13">
        <f>SUM(G154:G166)</f>
        <v>0</v>
      </c>
    </row>
    <row r="168" spans="2:8" ht="15.9" customHeight="1" x14ac:dyDescent="0.3">
      <c r="B168" s="60" t="s">
        <v>169</v>
      </c>
      <c r="C168" s="60"/>
      <c r="D168" s="61"/>
    </row>
    <row r="169" spans="2:8" ht="15.9" customHeight="1" x14ac:dyDescent="0.3">
      <c r="B169" s="54" t="s">
        <v>170</v>
      </c>
      <c r="C169" s="54"/>
      <c r="D169" s="55"/>
    </row>
    <row r="170" spans="2:8" ht="15.6" x14ac:dyDescent="0.3">
      <c r="B170" s="33" t="s">
        <v>30</v>
      </c>
      <c r="C170" s="34"/>
      <c r="D170" s="40" t="s">
        <v>31</v>
      </c>
    </row>
    <row r="171" spans="2:8" ht="15.6" x14ac:dyDescent="0.3">
      <c r="B171" s="15">
        <f>B166+1</f>
        <v>119</v>
      </c>
      <c r="C171" s="16" t="s">
        <v>171</v>
      </c>
      <c r="D171" s="17"/>
      <c r="G171" s="13">
        <f t="shared" ref="G171:G179" si="25">IF(ISBLANK(D171),0,1)</f>
        <v>0</v>
      </c>
    </row>
    <row r="172" spans="2:8" ht="36.75" customHeight="1" x14ac:dyDescent="0.3">
      <c r="B172" s="15">
        <f t="shared" ref="B172:B179" si="26">B171+1</f>
        <v>120</v>
      </c>
      <c r="C172" s="18" t="s">
        <v>172</v>
      </c>
      <c r="D172" s="17"/>
      <c r="G172" s="13">
        <f t="shared" si="25"/>
        <v>0</v>
      </c>
      <c r="H172" s="47" t="s">
        <v>173</v>
      </c>
    </row>
    <row r="173" spans="2:8" ht="62.4" x14ac:dyDescent="0.3">
      <c r="B173" s="15">
        <f t="shared" si="26"/>
        <v>121</v>
      </c>
      <c r="C173" s="16" t="s">
        <v>174</v>
      </c>
      <c r="D173" s="17"/>
      <c r="G173" s="13">
        <f t="shared" si="25"/>
        <v>0</v>
      </c>
    </row>
    <row r="174" spans="2:8" ht="31.2" x14ac:dyDescent="0.3">
      <c r="B174" s="15">
        <f t="shared" si="26"/>
        <v>122</v>
      </c>
      <c r="C174" s="16" t="s">
        <v>175</v>
      </c>
      <c r="D174" s="17"/>
      <c r="G174" s="13">
        <f t="shared" si="25"/>
        <v>0</v>
      </c>
    </row>
    <row r="175" spans="2:8" ht="15.6" x14ac:dyDescent="0.3">
      <c r="B175" s="15">
        <f t="shared" si="26"/>
        <v>123</v>
      </c>
      <c r="C175" s="16" t="s">
        <v>176</v>
      </c>
      <c r="D175" s="17"/>
      <c r="G175" s="13">
        <f t="shared" si="25"/>
        <v>0</v>
      </c>
    </row>
    <row r="176" spans="2:8" ht="31.2" x14ac:dyDescent="0.3">
      <c r="B176" s="15">
        <f t="shared" si="26"/>
        <v>124</v>
      </c>
      <c r="C176" s="16" t="s">
        <v>177</v>
      </c>
      <c r="D176" s="17"/>
      <c r="G176" s="13">
        <f t="shared" si="25"/>
        <v>0</v>
      </c>
    </row>
    <row r="177" spans="2:8" ht="31.2" x14ac:dyDescent="0.3">
      <c r="B177" s="15">
        <f t="shared" si="26"/>
        <v>125</v>
      </c>
      <c r="C177" s="16" t="s">
        <v>178</v>
      </c>
      <c r="D177" s="17"/>
      <c r="G177" s="13">
        <f t="shared" si="25"/>
        <v>0</v>
      </c>
    </row>
    <row r="178" spans="2:8" ht="46.8" x14ac:dyDescent="0.3">
      <c r="B178" s="15">
        <f t="shared" si="26"/>
        <v>126</v>
      </c>
      <c r="C178" s="16" t="s">
        <v>179</v>
      </c>
      <c r="D178" s="17"/>
      <c r="G178" s="13">
        <f t="shared" si="25"/>
        <v>0</v>
      </c>
    </row>
    <row r="179" spans="2:8" ht="78" x14ac:dyDescent="0.3">
      <c r="B179" s="15">
        <f t="shared" si="26"/>
        <v>127</v>
      </c>
      <c r="C179" s="16" t="s">
        <v>180</v>
      </c>
      <c r="D179" s="17"/>
      <c r="G179" s="13">
        <f t="shared" si="25"/>
        <v>0</v>
      </c>
    </row>
    <row r="180" spans="2:8" ht="15.6" x14ac:dyDescent="0.3">
      <c r="H180" s="13">
        <f>SUM(G171:G179)</f>
        <v>0</v>
      </c>
    </row>
    <row r="181" spans="2:8" ht="15.9" customHeight="1" x14ac:dyDescent="0.3">
      <c r="B181" s="60" t="s">
        <v>181</v>
      </c>
      <c r="C181" s="60"/>
      <c r="D181" s="61"/>
    </row>
    <row r="182" spans="2:8" ht="15.9" customHeight="1" x14ac:dyDescent="0.3">
      <c r="B182" s="54" t="s">
        <v>182</v>
      </c>
      <c r="C182" s="54"/>
      <c r="D182" s="55"/>
    </row>
    <row r="183" spans="2:8" ht="15.6" x14ac:dyDescent="0.3">
      <c r="B183" s="33" t="s">
        <v>30</v>
      </c>
      <c r="C183" s="34"/>
      <c r="D183" s="40" t="s">
        <v>31</v>
      </c>
    </row>
    <row r="184" spans="2:8" ht="31.2" x14ac:dyDescent="0.3">
      <c r="B184" s="15">
        <f>B179+1</f>
        <v>128</v>
      </c>
      <c r="C184" s="16" t="s">
        <v>183</v>
      </c>
      <c r="D184" s="17"/>
      <c r="G184" s="13">
        <f t="shared" ref="G184:G186" si="27">IF(ISBLANK(D184),0,1)</f>
        <v>0</v>
      </c>
    </row>
    <row r="185" spans="2:8" ht="15.6" x14ac:dyDescent="0.3">
      <c r="B185" s="15">
        <f t="shared" ref="B185:B186" si="28">B184+1</f>
        <v>129</v>
      </c>
      <c r="C185" s="16" t="s">
        <v>184</v>
      </c>
      <c r="D185" s="17"/>
      <c r="G185" s="13">
        <f t="shared" si="27"/>
        <v>0</v>
      </c>
    </row>
    <row r="186" spans="2:8" ht="31.2" x14ac:dyDescent="0.3">
      <c r="B186" s="15">
        <f t="shared" si="28"/>
        <v>130</v>
      </c>
      <c r="C186" s="18" t="s">
        <v>185</v>
      </c>
      <c r="D186" s="17"/>
      <c r="G186" s="13">
        <f t="shared" si="27"/>
        <v>0</v>
      </c>
    </row>
    <row r="187" spans="2:8" ht="15.6" x14ac:dyDescent="0.3">
      <c r="H187" s="13">
        <f>SUM(G184:G186)</f>
        <v>0</v>
      </c>
    </row>
    <row r="188" spans="2:8" ht="15.6" x14ac:dyDescent="0.3">
      <c r="B188" s="60" t="s">
        <v>186</v>
      </c>
      <c r="C188" s="60"/>
      <c r="D188" s="61"/>
    </row>
    <row r="189" spans="2:8" ht="15.6" x14ac:dyDescent="0.3">
      <c r="B189" s="54" t="s">
        <v>187</v>
      </c>
      <c r="C189" s="54"/>
      <c r="D189" s="55"/>
    </row>
    <row r="190" spans="2:8" ht="15.6" x14ac:dyDescent="0.3">
      <c r="B190" s="67" t="s">
        <v>30</v>
      </c>
      <c r="C190" s="68"/>
      <c r="D190" s="40" t="s">
        <v>31</v>
      </c>
    </row>
    <row r="191" spans="2:8" ht="141" customHeight="1" x14ac:dyDescent="0.3">
      <c r="B191" s="15">
        <f>B186+1</f>
        <v>131</v>
      </c>
      <c r="C191" s="41" t="s">
        <v>188</v>
      </c>
      <c r="D191" s="17"/>
      <c r="G191" s="13">
        <f t="shared" ref="G191:G252" si="29">IF(ISBLANK(D191),0,1)</f>
        <v>0</v>
      </c>
    </row>
    <row r="192" spans="2:8" ht="31.2" x14ac:dyDescent="0.3">
      <c r="B192" s="15">
        <f>B191+1</f>
        <v>132</v>
      </c>
      <c r="C192" s="16" t="s">
        <v>189</v>
      </c>
      <c r="D192" s="17"/>
      <c r="G192" s="13">
        <f t="shared" si="29"/>
        <v>0</v>
      </c>
    </row>
    <row r="193" spans="2:7" ht="31.2" x14ac:dyDescent="0.3">
      <c r="B193" s="15">
        <f t="shared" ref="B193:B243" si="30">B192+1</f>
        <v>133</v>
      </c>
      <c r="C193" s="16" t="s">
        <v>190</v>
      </c>
      <c r="D193" s="17"/>
      <c r="G193" s="13">
        <f t="shared" si="29"/>
        <v>0</v>
      </c>
    </row>
    <row r="194" spans="2:7" ht="31.2" x14ac:dyDescent="0.3">
      <c r="B194" s="15">
        <f t="shared" si="30"/>
        <v>134</v>
      </c>
      <c r="C194" s="16" t="s">
        <v>191</v>
      </c>
      <c r="D194" s="17"/>
      <c r="G194" s="13">
        <f t="shared" si="29"/>
        <v>0</v>
      </c>
    </row>
    <row r="195" spans="2:7" ht="15.6" x14ac:dyDescent="0.3">
      <c r="B195" s="15">
        <f t="shared" si="30"/>
        <v>135</v>
      </c>
      <c r="C195" s="16" t="s">
        <v>192</v>
      </c>
      <c r="D195" s="17"/>
      <c r="G195" s="13">
        <f t="shared" si="29"/>
        <v>0</v>
      </c>
    </row>
    <row r="196" spans="2:7" ht="31.2" x14ac:dyDescent="0.3">
      <c r="B196" s="15">
        <f t="shared" si="30"/>
        <v>136</v>
      </c>
      <c r="C196" s="16" t="s">
        <v>193</v>
      </c>
      <c r="D196" s="46"/>
      <c r="G196" s="13">
        <f t="shared" si="29"/>
        <v>0</v>
      </c>
    </row>
    <row r="197" spans="2:7" ht="15.6" x14ac:dyDescent="0.3">
      <c r="B197" s="15">
        <f t="shared" si="30"/>
        <v>137</v>
      </c>
      <c r="C197" s="16" t="s">
        <v>194</v>
      </c>
      <c r="D197" s="17"/>
      <c r="G197" s="13">
        <f t="shared" si="29"/>
        <v>0</v>
      </c>
    </row>
    <row r="198" spans="2:7" ht="15.6" x14ac:dyDescent="0.3">
      <c r="B198" s="15">
        <f t="shared" si="30"/>
        <v>138</v>
      </c>
      <c r="C198" s="16" t="s">
        <v>195</v>
      </c>
      <c r="D198" s="17"/>
      <c r="G198" s="13">
        <f t="shared" si="29"/>
        <v>0</v>
      </c>
    </row>
    <row r="199" spans="2:7" ht="31.2" x14ac:dyDescent="0.3">
      <c r="B199" s="15">
        <f t="shared" si="30"/>
        <v>139</v>
      </c>
      <c r="C199" s="16" t="s">
        <v>90</v>
      </c>
      <c r="D199" s="17"/>
      <c r="G199" s="13">
        <f t="shared" si="29"/>
        <v>0</v>
      </c>
    </row>
    <row r="200" spans="2:7" ht="34.5" customHeight="1" x14ac:dyDescent="0.3">
      <c r="B200" s="15">
        <f t="shared" si="30"/>
        <v>140</v>
      </c>
      <c r="C200" s="16" t="s">
        <v>91</v>
      </c>
      <c r="D200" s="17"/>
      <c r="G200" s="13">
        <f t="shared" si="29"/>
        <v>0</v>
      </c>
    </row>
    <row r="201" spans="2:7" ht="31.2" x14ac:dyDescent="0.3">
      <c r="B201" s="15">
        <f t="shared" si="30"/>
        <v>141</v>
      </c>
      <c r="C201" s="16" t="s">
        <v>196</v>
      </c>
      <c r="D201" s="17"/>
      <c r="G201" s="13">
        <f t="shared" si="29"/>
        <v>0</v>
      </c>
    </row>
    <row r="202" spans="2:7" ht="31.2" x14ac:dyDescent="0.3">
      <c r="B202" s="15">
        <f t="shared" si="30"/>
        <v>142</v>
      </c>
      <c r="C202" s="16" t="s">
        <v>197</v>
      </c>
      <c r="D202" s="17"/>
      <c r="G202" s="13">
        <f t="shared" si="29"/>
        <v>0</v>
      </c>
    </row>
    <row r="203" spans="2:7" ht="15.6" x14ac:dyDescent="0.3">
      <c r="B203" s="15">
        <f t="shared" si="30"/>
        <v>143</v>
      </c>
      <c r="C203" s="16" t="s">
        <v>86</v>
      </c>
      <c r="D203" s="17"/>
      <c r="G203" s="13">
        <f t="shared" si="29"/>
        <v>0</v>
      </c>
    </row>
    <row r="204" spans="2:7" ht="15.6" x14ac:dyDescent="0.3">
      <c r="B204" s="15">
        <f t="shared" si="30"/>
        <v>144</v>
      </c>
      <c r="C204" s="16" t="s">
        <v>198</v>
      </c>
      <c r="D204" s="17"/>
      <c r="G204" s="13">
        <f t="shared" si="29"/>
        <v>0</v>
      </c>
    </row>
    <row r="205" spans="2:7" ht="15.6" x14ac:dyDescent="0.3">
      <c r="B205" s="15">
        <f t="shared" si="30"/>
        <v>145</v>
      </c>
      <c r="C205" s="45" t="s">
        <v>199</v>
      </c>
      <c r="D205" s="17"/>
      <c r="G205" s="13">
        <f t="shared" si="29"/>
        <v>0</v>
      </c>
    </row>
    <row r="206" spans="2:7" ht="15.6" x14ac:dyDescent="0.3">
      <c r="B206" s="15">
        <f t="shared" si="30"/>
        <v>146</v>
      </c>
      <c r="C206" s="45" t="s">
        <v>200</v>
      </c>
      <c r="D206" s="17"/>
    </row>
    <row r="207" spans="2:7" ht="15.6" x14ac:dyDescent="0.3">
      <c r="B207" s="15">
        <f t="shared" si="30"/>
        <v>147</v>
      </c>
      <c r="C207" s="16" t="s">
        <v>194</v>
      </c>
      <c r="D207" s="17"/>
      <c r="G207" s="13">
        <f t="shared" si="29"/>
        <v>0</v>
      </c>
    </row>
    <row r="208" spans="2:7" ht="15.6" x14ac:dyDescent="0.3">
      <c r="B208" s="15">
        <f t="shared" si="30"/>
        <v>148</v>
      </c>
      <c r="C208" s="16" t="s">
        <v>201</v>
      </c>
      <c r="D208" s="17"/>
      <c r="G208" s="13">
        <f t="shared" si="29"/>
        <v>0</v>
      </c>
    </row>
    <row r="209" spans="2:7" ht="31.2" x14ac:dyDescent="0.3">
      <c r="B209" s="15">
        <f t="shared" si="30"/>
        <v>149</v>
      </c>
      <c r="C209" s="16" t="s">
        <v>202</v>
      </c>
      <c r="D209" s="17"/>
      <c r="G209" s="13">
        <f t="shared" si="29"/>
        <v>0</v>
      </c>
    </row>
    <row r="210" spans="2:7" ht="31.2" x14ac:dyDescent="0.3">
      <c r="B210" s="15">
        <f t="shared" si="30"/>
        <v>150</v>
      </c>
      <c r="C210" s="16" t="s">
        <v>203</v>
      </c>
      <c r="D210" s="17"/>
      <c r="G210" s="13">
        <f t="shared" si="29"/>
        <v>0</v>
      </c>
    </row>
    <row r="211" spans="2:7" ht="109.2" x14ac:dyDescent="0.3">
      <c r="B211" s="15">
        <f t="shared" si="30"/>
        <v>151</v>
      </c>
      <c r="C211" s="18" t="s">
        <v>204</v>
      </c>
      <c r="D211" s="17"/>
      <c r="G211" s="13">
        <f t="shared" si="29"/>
        <v>0</v>
      </c>
    </row>
    <row r="212" spans="2:7" ht="15.6" x14ac:dyDescent="0.3">
      <c r="B212" s="15">
        <f t="shared" si="30"/>
        <v>152</v>
      </c>
      <c r="C212" s="16" t="s">
        <v>205</v>
      </c>
      <c r="D212" s="17"/>
      <c r="G212" s="13">
        <f t="shared" si="29"/>
        <v>0</v>
      </c>
    </row>
    <row r="213" spans="2:7" ht="31.2" x14ac:dyDescent="0.3">
      <c r="B213" s="15">
        <f t="shared" si="30"/>
        <v>153</v>
      </c>
      <c r="C213" s="16" t="s">
        <v>206</v>
      </c>
      <c r="D213" s="17"/>
      <c r="G213" s="13">
        <f t="shared" si="29"/>
        <v>0</v>
      </c>
    </row>
    <row r="214" spans="2:7" ht="15.6" x14ac:dyDescent="0.3">
      <c r="B214" s="15">
        <f t="shared" si="30"/>
        <v>154</v>
      </c>
      <c r="C214" s="16" t="s">
        <v>207</v>
      </c>
      <c r="D214" s="17"/>
      <c r="G214" s="13">
        <f t="shared" si="29"/>
        <v>0</v>
      </c>
    </row>
    <row r="215" spans="2:7" ht="15.6" x14ac:dyDescent="0.3">
      <c r="B215" s="15">
        <f t="shared" si="30"/>
        <v>155</v>
      </c>
      <c r="C215" s="16" t="s">
        <v>208</v>
      </c>
      <c r="D215" s="17"/>
      <c r="G215" s="13">
        <f t="shared" si="29"/>
        <v>0</v>
      </c>
    </row>
    <row r="216" spans="2:7" ht="35.25" customHeight="1" x14ac:dyDescent="0.3">
      <c r="B216" s="15">
        <f t="shared" si="30"/>
        <v>156</v>
      </c>
      <c r="C216" s="16" t="s">
        <v>209</v>
      </c>
      <c r="D216" s="17"/>
      <c r="G216" s="13">
        <f t="shared" si="29"/>
        <v>0</v>
      </c>
    </row>
    <row r="217" spans="2:7" ht="15.6" x14ac:dyDescent="0.3">
      <c r="B217" s="15">
        <f t="shared" si="30"/>
        <v>157</v>
      </c>
      <c r="C217" s="16" t="s">
        <v>210</v>
      </c>
      <c r="D217" s="17"/>
      <c r="G217" s="13">
        <f t="shared" si="29"/>
        <v>0</v>
      </c>
    </row>
    <row r="218" spans="2:7" ht="31.2" x14ac:dyDescent="0.3">
      <c r="B218" s="15">
        <f t="shared" si="30"/>
        <v>158</v>
      </c>
      <c r="C218" s="16" t="s">
        <v>211</v>
      </c>
      <c r="D218" s="17"/>
      <c r="G218" s="13">
        <f t="shared" si="29"/>
        <v>0</v>
      </c>
    </row>
    <row r="219" spans="2:7" ht="15.6" x14ac:dyDescent="0.3">
      <c r="B219" s="15">
        <f t="shared" si="30"/>
        <v>159</v>
      </c>
      <c r="C219" s="16" t="s">
        <v>313</v>
      </c>
      <c r="D219" s="17"/>
      <c r="G219" s="13">
        <f t="shared" si="29"/>
        <v>0</v>
      </c>
    </row>
    <row r="220" spans="2:7" ht="53.25" customHeight="1" x14ac:dyDescent="0.3">
      <c r="B220" s="15">
        <f t="shared" si="30"/>
        <v>160</v>
      </c>
      <c r="C220" s="16" t="s">
        <v>212</v>
      </c>
      <c r="D220" s="17"/>
      <c r="G220" s="13">
        <f t="shared" si="29"/>
        <v>0</v>
      </c>
    </row>
    <row r="221" spans="2:7" ht="78" x14ac:dyDescent="0.3">
      <c r="B221" s="15">
        <f t="shared" si="30"/>
        <v>161</v>
      </c>
      <c r="C221" s="16" t="s">
        <v>213</v>
      </c>
      <c r="D221" s="17"/>
      <c r="G221" s="13">
        <f t="shared" si="29"/>
        <v>0</v>
      </c>
    </row>
    <row r="222" spans="2:7" ht="46.8" x14ac:dyDescent="0.3">
      <c r="B222" s="15">
        <f t="shared" si="30"/>
        <v>162</v>
      </c>
      <c r="C222" s="16" t="s">
        <v>214</v>
      </c>
      <c r="D222" s="17"/>
      <c r="G222" s="13">
        <f t="shared" si="29"/>
        <v>0</v>
      </c>
    </row>
    <row r="223" spans="2:7" ht="31.2" x14ac:dyDescent="0.3">
      <c r="B223" s="15">
        <f t="shared" si="30"/>
        <v>163</v>
      </c>
      <c r="C223" s="16" t="s">
        <v>215</v>
      </c>
      <c r="D223" s="17"/>
      <c r="G223" s="13">
        <f t="shared" si="29"/>
        <v>0</v>
      </c>
    </row>
    <row r="224" spans="2:7" ht="31.2" x14ac:dyDescent="0.3">
      <c r="B224" s="15">
        <f t="shared" si="30"/>
        <v>164</v>
      </c>
      <c r="C224" s="16" t="s">
        <v>216</v>
      </c>
      <c r="D224" s="17"/>
      <c r="G224" s="13">
        <f t="shared" si="29"/>
        <v>0</v>
      </c>
    </row>
    <row r="225" spans="2:7" ht="31.2" x14ac:dyDescent="0.3">
      <c r="B225" s="15">
        <f t="shared" si="30"/>
        <v>165</v>
      </c>
      <c r="C225" s="16" t="s">
        <v>217</v>
      </c>
      <c r="D225" s="17"/>
      <c r="G225" s="13">
        <f t="shared" si="29"/>
        <v>0</v>
      </c>
    </row>
    <row r="226" spans="2:7" ht="31.2" x14ac:dyDescent="0.3">
      <c r="B226" s="15">
        <f t="shared" si="30"/>
        <v>166</v>
      </c>
      <c r="C226" s="16" t="s">
        <v>218</v>
      </c>
      <c r="D226" s="17"/>
      <c r="G226" s="13">
        <f t="shared" si="29"/>
        <v>0</v>
      </c>
    </row>
    <row r="227" spans="2:7" ht="31.2" x14ac:dyDescent="0.3">
      <c r="B227" s="15">
        <f t="shared" si="30"/>
        <v>167</v>
      </c>
      <c r="C227" s="16" t="s">
        <v>219</v>
      </c>
      <c r="D227" s="17"/>
      <c r="G227" s="13">
        <f t="shared" si="29"/>
        <v>0</v>
      </c>
    </row>
    <row r="228" spans="2:7" ht="15.6" x14ac:dyDescent="0.3">
      <c r="B228" s="15">
        <f t="shared" si="30"/>
        <v>168</v>
      </c>
      <c r="C228" s="16" t="s">
        <v>220</v>
      </c>
      <c r="D228" s="17"/>
      <c r="G228" s="13">
        <f t="shared" si="29"/>
        <v>0</v>
      </c>
    </row>
    <row r="229" spans="2:7" ht="31.2" x14ac:dyDescent="0.3">
      <c r="B229" s="15">
        <f t="shared" si="30"/>
        <v>169</v>
      </c>
      <c r="C229" s="16" t="s">
        <v>221</v>
      </c>
      <c r="D229" s="17"/>
      <c r="G229" s="13">
        <f t="shared" si="29"/>
        <v>0</v>
      </c>
    </row>
    <row r="230" spans="2:7" ht="46.8" x14ac:dyDescent="0.3">
      <c r="B230" s="15">
        <f t="shared" si="30"/>
        <v>170</v>
      </c>
      <c r="C230" s="16" t="s">
        <v>222</v>
      </c>
      <c r="D230" s="17"/>
      <c r="G230" s="13">
        <f t="shared" si="29"/>
        <v>0</v>
      </c>
    </row>
    <row r="231" spans="2:7" ht="31.2" x14ac:dyDescent="0.3">
      <c r="B231" s="15">
        <f t="shared" si="30"/>
        <v>171</v>
      </c>
      <c r="C231" s="16" t="s">
        <v>223</v>
      </c>
      <c r="D231" s="17"/>
      <c r="G231" s="13">
        <f t="shared" si="29"/>
        <v>0</v>
      </c>
    </row>
    <row r="232" spans="2:7" ht="62.4" x14ac:dyDescent="0.3">
      <c r="B232" s="15">
        <f t="shared" si="30"/>
        <v>172</v>
      </c>
      <c r="C232" s="16" t="s">
        <v>224</v>
      </c>
      <c r="D232" s="17"/>
      <c r="G232" s="13">
        <f t="shared" si="29"/>
        <v>0</v>
      </c>
    </row>
    <row r="233" spans="2:7" ht="46.8" x14ac:dyDescent="0.3">
      <c r="B233" s="15">
        <f t="shared" si="30"/>
        <v>173</v>
      </c>
      <c r="C233" s="16" t="s">
        <v>225</v>
      </c>
      <c r="D233" s="17"/>
      <c r="G233" s="13">
        <f t="shared" si="29"/>
        <v>0</v>
      </c>
    </row>
    <row r="234" spans="2:7" ht="31.2" x14ac:dyDescent="0.3">
      <c r="B234" s="15">
        <f t="shared" si="30"/>
        <v>174</v>
      </c>
      <c r="C234" s="16" t="s">
        <v>226</v>
      </c>
      <c r="D234" s="17"/>
      <c r="G234" s="13">
        <f t="shared" si="29"/>
        <v>0</v>
      </c>
    </row>
    <row r="235" spans="2:7" ht="31.2" x14ac:dyDescent="0.3">
      <c r="B235" s="15">
        <f t="shared" si="30"/>
        <v>175</v>
      </c>
      <c r="C235" s="16" t="s">
        <v>227</v>
      </c>
      <c r="D235" s="17"/>
      <c r="G235" s="13">
        <f t="shared" si="29"/>
        <v>0</v>
      </c>
    </row>
    <row r="236" spans="2:7" ht="15.6" x14ac:dyDescent="0.3">
      <c r="B236" s="15">
        <f t="shared" si="30"/>
        <v>176</v>
      </c>
      <c r="C236" s="16" t="s">
        <v>228</v>
      </c>
      <c r="D236" s="17"/>
      <c r="G236" s="13">
        <f t="shared" si="29"/>
        <v>0</v>
      </c>
    </row>
    <row r="237" spans="2:7" ht="31.2" x14ac:dyDescent="0.3">
      <c r="B237" s="15">
        <f t="shared" si="30"/>
        <v>177</v>
      </c>
      <c r="C237" s="16" t="s">
        <v>229</v>
      </c>
      <c r="D237" s="17"/>
      <c r="G237" s="13">
        <f t="shared" si="29"/>
        <v>0</v>
      </c>
    </row>
    <row r="238" spans="2:7" ht="15.6" x14ac:dyDescent="0.3">
      <c r="B238" s="15">
        <f t="shared" si="30"/>
        <v>178</v>
      </c>
      <c r="C238" s="16" t="s">
        <v>230</v>
      </c>
      <c r="D238" s="17"/>
      <c r="G238" s="13">
        <f t="shared" si="29"/>
        <v>0</v>
      </c>
    </row>
    <row r="239" spans="2:7" ht="62.4" x14ac:dyDescent="0.3">
      <c r="B239" s="15">
        <f t="shared" si="30"/>
        <v>179</v>
      </c>
      <c r="C239" s="16" t="s">
        <v>231</v>
      </c>
      <c r="D239" s="17"/>
      <c r="G239" s="13">
        <f t="shared" si="29"/>
        <v>0</v>
      </c>
    </row>
    <row r="240" spans="2:7" ht="15.6" x14ac:dyDescent="0.3">
      <c r="B240" s="15">
        <f t="shared" si="30"/>
        <v>180</v>
      </c>
      <c r="C240" s="16" t="s">
        <v>232</v>
      </c>
      <c r="D240" s="17"/>
      <c r="G240" s="13">
        <f t="shared" si="29"/>
        <v>0</v>
      </c>
    </row>
    <row r="241" spans="2:7" ht="31.2" x14ac:dyDescent="0.3">
      <c r="B241" s="15">
        <f t="shared" si="30"/>
        <v>181</v>
      </c>
      <c r="C241" s="16" t="s">
        <v>233</v>
      </c>
      <c r="D241" s="17"/>
      <c r="G241" s="13">
        <f t="shared" si="29"/>
        <v>0</v>
      </c>
    </row>
    <row r="242" spans="2:7" ht="15.6" x14ac:dyDescent="0.3">
      <c r="B242" s="15">
        <f t="shared" si="30"/>
        <v>182</v>
      </c>
      <c r="C242" s="16" t="s">
        <v>234</v>
      </c>
      <c r="D242" s="17"/>
      <c r="G242" s="13">
        <f t="shared" si="29"/>
        <v>0</v>
      </c>
    </row>
    <row r="243" spans="2:7" ht="31.2" x14ac:dyDescent="0.3">
      <c r="B243" s="15">
        <f t="shared" si="30"/>
        <v>183</v>
      </c>
      <c r="C243" s="16" t="s">
        <v>235</v>
      </c>
      <c r="D243" s="17"/>
      <c r="G243" s="13">
        <f t="shared" si="29"/>
        <v>0</v>
      </c>
    </row>
    <row r="244" spans="2:7" ht="15.6" x14ac:dyDescent="0.3"/>
    <row r="245" spans="2:7" ht="15.6" x14ac:dyDescent="0.3">
      <c r="B245" s="60" t="s">
        <v>236</v>
      </c>
      <c r="C245" s="60"/>
      <c r="D245" s="61"/>
    </row>
    <row r="246" spans="2:7" ht="15.6" x14ac:dyDescent="0.3">
      <c r="B246" s="54" t="s">
        <v>237</v>
      </c>
      <c r="C246" s="54"/>
      <c r="D246" s="55"/>
    </row>
    <row r="247" spans="2:7" ht="15.6" x14ac:dyDescent="0.3">
      <c r="B247" s="33" t="s">
        <v>30</v>
      </c>
      <c r="C247" s="34"/>
      <c r="D247" s="40" t="s">
        <v>31</v>
      </c>
    </row>
    <row r="248" spans="2:7" ht="93.6" x14ac:dyDescent="0.3">
      <c r="B248" s="15">
        <f>B243+1</f>
        <v>184</v>
      </c>
      <c r="C248" s="18" t="s">
        <v>238</v>
      </c>
      <c r="D248" s="17"/>
      <c r="G248" s="13">
        <f t="shared" si="29"/>
        <v>0</v>
      </c>
    </row>
    <row r="249" spans="2:7" ht="31.2" x14ac:dyDescent="0.3">
      <c r="B249" s="15">
        <f t="shared" ref="B249:B288" si="31">B248+1</f>
        <v>185</v>
      </c>
      <c r="C249" s="16" t="s">
        <v>239</v>
      </c>
      <c r="D249" s="17"/>
      <c r="G249" s="13">
        <f t="shared" si="29"/>
        <v>0</v>
      </c>
    </row>
    <row r="250" spans="2:7" ht="31.2" x14ac:dyDescent="0.3">
      <c r="B250" s="15">
        <f t="shared" si="31"/>
        <v>186</v>
      </c>
      <c r="C250" s="16" t="s">
        <v>240</v>
      </c>
      <c r="D250" s="17"/>
      <c r="G250" s="13">
        <f t="shared" si="29"/>
        <v>0</v>
      </c>
    </row>
    <row r="251" spans="2:7" ht="46.8" x14ac:dyDescent="0.3">
      <c r="B251" s="15">
        <f t="shared" si="31"/>
        <v>187</v>
      </c>
      <c r="C251" s="16" t="s">
        <v>315</v>
      </c>
      <c r="D251" s="17"/>
      <c r="G251" s="13">
        <f t="shared" si="29"/>
        <v>0</v>
      </c>
    </row>
    <row r="252" spans="2:7" ht="31.2" x14ac:dyDescent="0.3">
      <c r="B252" s="15">
        <f t="shared" si="31"/>
        <v>188</v>
      </c>
      <c r="C252" s="16" t="s">
        <v>314</v>
      </c>
      <c r="D252" s="17"/>
      <c r="G252" s="13">
        <f t="shared" si="29"/>
        <v>0</v>
      </c>
    </row>
    <row r="253" spans="2:7" ht="31.2" x14ac:dyDescent="0.3">
      <c r="B253" s="15">
        <f t="shared" si="31"/>
        <v>189</v>
      </c>
      <c r="C253" s="42" t="s">
        <v>241</v>
      </c>
      <c r="D253" s="17"/>
      <c r="G253" s="13">
        <f t="shared" ref="G253:G315" si="32">IF(ISBLANK(D253),0,1)</f>
        <v>0</v>
      </c>
    </row>
    <row r="254" spans="2:7" ht="46.8" x14ac:dyDescent="0.3">
      <c r="B254" s="15">
        <f t="shared" si="31"/>
        <v>190</v>
      </c>
      <c r="C254" s="42" t="s">
        <v>242</v>
      </c>
      <c r="D254" s="17"/>
      <c r="G254" s="13">
        <f t="shared" si="32"/>
        <v>0</v>
      </c>
    </row>
    <row r="255" spans="2:7" ht="31.2" x14ac:dyDescent="0.3">
      <c r="B255" s="15">
        <f t="shared" si="31"/>
        <v>191</v>
      </c>
      <c r="C255" s="16" t="s">
        <v>243</v>
      </c>
      <c r="D255" s="17"/>
      <c r="G255" s="13">
        <f t="shared" si="32"/>
        <v>0</v>
      </c>
    </row>
    <row r="256" spans="2:7" ht="31.2" x14ac:dyDescent="0.3">
      <c r="B256" s="15">
        <f t="shared" si="31"/>
        <v>192</v>
      </c>
      <c r="C256" s="16" t="s">
        <v>244</v>
      </c>
      <c r="D256" s="17"/>
      <c r="G256" s="13">
        <f t="shared" si="32"/>
        <v>0</v>
      </c>
    </row>
    <row r="257" spans="2:7" ht="31.2" x14ac:dyDescent="0.3">
      <c r="B257" s="15">
        <f t="shared" si="31"/>
        <v>193</v>
      </c>
      <c r="C257" s="16" t="s">
        <v>245</v>
      </c>
      <c r="D257" s="17"/>
      <c r="G257" s="13">
        <f t="shared" si="32"/>
        <v>0</v>
      </c>
    </row>
    <row r="258" spans="2:7" ht="46.8" x14ac:dyDescent="0.3">
      <c r="B258" s="15">
        <f t="shared" si="31"/>
        <v>194</v>
      </c>
      <c r="C258" s="16" t="s">
        <v>246</v>
      </c>
      <c r="D258" s="17"/>
      <c r="G258" s="13">
        <f t="shared" si="32"/>
        <v>0</v>
      </c>
    </row>
    <row r="259" spans="2:7" ht="15.6" x14ac:dyDescent="0.3">
      <c r="B259" s="15">
        <f t="shared" si="31"/>
        <v>195</v>
      </c>
      <c r="C259" s="16" t="s">
        <v>247</v>
      </c>
      <c r="D259" s="17"/>
      <c r="G259" s="13">
        <f t="shared" si="32"/>
        <v>0</v>
      </c>
    </row>
    <row r="260" spans="2:7" ht="31.2" x14ac:dyDescent="0.3">
      <c r="B260" s="15">
        <f t="shared" si="31"/>
        <v>196</v>
      </c>
      <c r="C260" s="16" t="s">
        <v>248</v>
      </c>
      <c r="D260" s="17"/>
      <c r="G260" s="13">
        <f t="shared" si="32"/>
        <v>0</v>
      </c>
    </row>
    <row r="261" spans="2:7" ht="46.8" x14ac:dyDescent="0.3">
      <c r="B261" s="15">
        <f t="shared" si="31"/>
        <v>197</v>
      </c>
      <c r="C261" s="16" t="s">
        <v>249</v>
      </c>
      <c r="D261" s="17"/>
      <c r="G261" s="13">
        <f t="shared" si="32"/>
        <v>0</v>
      </c>
    </row>
    <row r="262" spans="2:7" ht="15.6" x14ac:dyDescent="0.3">
      <c r="B262" s="15">
        <f t="shared" si="31"/>
        <v>198</v>
      </c>
      <c r="C262" s="16" t="s">
        <v>250</v>
      </c>
      <c r="D262" s="17"/>
      <c r="G262" s="13">
        <f t="shared" si="32"/>
        <v>0</v>
      </c>
    </row>
    <row r="263" spans="2:7" ht="31.2" x14ac:dyDescent="0.3">
      <c r="B263" s="15">
        <f t="shared" si="31"/>
        <v>199</v>
      </c>
      <c r="C263" s="16" t="s">
        <v>251</v>
      </c>
      <c r="D263" s="17"/>
      <c r="G263" s="13">
        <f t="shared" si="32"/>
        <v>0</v>
      </c>
    </row>
    <row r="264" spans="2:7" ht="46.8" x14ac:dyDescent="0.3">
      <c r="B264" s="15">
        <f t="shared" si="31"/>
        <v>200</v>
      </c>
      <c r="C264" s="16" t="s">
        <v>252</v>
      </c>
      <c r="D264" s="17"/>
      <c r="G264" s="13">
        <f t="shared" si="32"/>
        <v>0</v>
      </c>
    </row>
    <row r="265" spans="2:7" ht="31.2" x14ac:dyDescent="0.3">
      <c r="B265" s="15">
        <f t="shared" si="31"/>
        <v>201</v>
      </c>
      <c r="C265" s="16" t="s">
        <v>253</v>
      </c>
      <c r="D265" s="17"/>
      <c r="G265" s="13">
        <f t="shared" si="32"/>
        <v>0</v>
      </c>
    </row>
    <row r="266" spans="2:7" ht="15.6" x14ac:dyDescent="0.3">
      <c r="B266" s="15">
        <f t="shared" si="31"/>
        <v>202</v>
      </c>
      <c r="C266" s="16" t="s">
        <v>254</v>
      </c>
      <c r="D266" s="17"/>
      <c r="G266" s="13">
        <f t="shared" si="32"/>
        <v>0</v>
      </c>
    </row>
    <row r="267" spans="2:7" ht="15.6" x14ac:dyDescent="0.3">
      <c r="B267" s="15">
        <f t="shared" si="31"/>
        <v>203</v>
      </c>
      <c r="C267" s="16" t="s">
        <v>255</v>
      </c>
      <c r="D267" s="17"/>
      <c r="G267" s="13">
        <f t="shared" si="32"/>
        <v>0</v>
      </c>
    </row>
    <row r="268" spans="2:7" ht="15.6" x14ac:dyDescent="0.3">
      <c r="B268" s="15">
        <f t="shared" si="31"/>
        <v>204</v>
      </c>
      <c r="C268" s="16" t="s">
        <v>256</v>
      </c>
      <c r="D268" s="17"/>
      <c r="G268" s="13">
        <f t="shared" si="32"/>
        <v>0</v>
      </c>
    </row>
    <row r="269" spans="2:7" ht="46.8" x14ac:dyDescent="0.3">
      <c r="B269" s="15">
        <f t="shared" si="31"/>
        <v>205</v>
      </c>
      <c r="C269" s="16" t="s">
        <v>257</v>
      </c>
      <c r="D269" s="17"/>
      <c r="G269" s="13">
        <f t="shared" si="32"/>
        <v>0</v>
      </c>
    </row>
    <row r="270" spans="2:7" ht="15.6" x14ac:dyDescent="0.3">
      <c r="B270" s="15">
        <f t="shared" si="31"/>
        <v>206</v>
      </c>
      <c r="C270" s="16" t="s">
        <v>258</v>
      </c>
      <c r="D270" s="17"/>
      <c r="G270" s="13">
        <f t="shared" si="32"/>
        <v>0</v>
      </c>
    </row>
    <row r="271" spans="2:7" ht="15.6" x14ac:dyDescent="0.3">
      <c r="B271" s="15">
        <f t="shared" si="31"/>
        <v>207</v>
      </c>
      <c r="C271" s="16" t="s">
        <v>259</v>
      </c>
      <c r="D271" s="17"/>
      <c r="G271" s="13">
        <f t="shared" si="32"/>
        <v>0</v>
      </c>
    </row>
    <row r="272" spans="2:7" ht="15.6" x14ac:dyDescent="0.3">
      <c r="B272" s="15">
        <f t="shared" si="31"/>
        <v>208</v>
      </c>
      <c r="C272" s="16" t="s">
        <v>260</v>
      </c>
      <c r="D272" s="17"/>
      <c r="G272" s="13">
        <f t="shared" si="32"/>
        <v>0</v>
      </c>
    </row>
    <row r="273" spans="2:7" ht="15.6" x14ac:dyDescent="0.3">
      <c r="B273" s="15">
        <f t="shared" si="31"/>
        <v>209</v>
      </c>
      <c r="C273" s="16" t="s">
        <v>261</v>
      </c>
      <c r="D273" s="17"/>
      <c r="G273" s="13">
        <f t="shared" si="32"/>
        <v>0</v>
      </c>
    </row>
    <row r="274" spans="2:7" ht="15.6" x14ac:dyDescent="0.3">
      <c r="B274" s="15">
        <f t="shared" si="31"/>
        <v>210</v>
      </c>
      <c r="C274" s="16" t="s">
        <v>262</v>
      </c>
      <c r="D274" s="17"/>
      <c r="G274" s="13">
        <f t="shared" si="32"/>
        <v>0</v>
      </c>
    </row>
    <row r="275" spans="2:7" ht="15.6" x14ac:dyDescent="0.3">
      <c r="B275" s="15">
        <f t="shared" si="31"/>
        <v>211</v>
      </c>
      <c r="C275" s="16" t="s">
        <v>263</v>
      </c>
      <c r="D275" s="17"/>
      <c r="G275" s="13">
        <f t="shared" si="32"/>
        <v>0</v>
      </c>
    </row>
    <row r="276" spans="2:7" ht="31.2" x14ac:dyDescent="0.3">
      <c r="B276" s="15">
        <f t="shared" si="31"/>
        <v>212</v>
      </c>
      <c r="C276" s="16" t="s">
        <v>264</v>
      </c>
      <c r="D276" s="17"/>
      <c r="G276" s="13">
        <f t="shared" si="32"/>
        <v>0</v>
      </c>
    </row>
    <row r="277" spans="2:7" ht="31.2" x14ac:dyDescent="0.3">
      <c r="B277" s="15">
        <f t="shared" si="31"/>
        <v>213</v>
      </c>
      <c r="C277" s="16" t="s">
        <v>265</v>
      </c>
      <c r="D277" s="17"/>
      <c r="G277" s="13">
        <f t="shared" si="32"/>
        <v>0</v>
      </c>
    </row>
    <row r="278" spans="2:7" ht="15.6" x14ac:dyDescent="0.3">
      <c r="B278" s="15">
        <f t="shared" si="31"/>
        <v>214</v>
      </c>
      <c r="C278" s="16" t="s">
        <v>266</v>
      </c>
      <c r="D278" s="17"/>
      <c r="G278" s="13">
        <f t="shared" si="32"/>
        <v>0</v>
      </c>
    </row>
    <row r="279" spans="2:7" ht="62.4" x14ac:dyDescent="0.3">
      <c r="B279" s="15">
        <f t="shared" si="31"/>
        <v>215</v>
      </c>
      <c r="C279" s="42" t="s">
        <v>267</v>
      </c>
      <c r="D279" s="17"/>
      <c r="G279" s="13">
        <f t="shared" si="32"/>
        <v>0</v>
      </c>
    </row>
    <row r="280" spans="2:7" ht="15.6" x14ac:dyDescent="0.3">
      <c r="B280" s="15">
        <f t="shared" si="31"/>
        <v>216</v>
      </c>
      <c r="C280" s="16" t="s">
        <v>268</v>
      </c>
      <c r="D280" s="17"/>
      <c r="G280" s="13">
        <f t="shared" si="32"/>
        <v>0</v>
      </c>
    </row>
    <row r="281" spans="2:7" ht="31.2" x14ac:dyDescent="0.3">
      <c r="B281" s="15">
        <f t="shared" si="31"/>
        <v>217</v>
      </c>
      <c r="C281" s="16" t="s">
        <v>269</v>
      </c>
      <c r="D281" s="17"/>
      <c r="G281" s="13">
        <f t="shared" si="32"/>
        <v>0</v>
      </c>
    </row>
    <row r="282" spans="2:7" ht="31.2" x14ac:dyDescent="0.3">
      <c r="B282" s="15">
        <f t="shared" si="31"/>
        <v>218</v>
      </c>
      <c r="C282" s="16" t="s">
        <v>270</v>
      </c>
      <c r="D282" s="17"/>
      <c r="G282" s="13">
        <f t="shared" si="32"/>
        <v>0</v>
      </c>
    </row>
    <row r="283" spans="2:7" ht="15.6" x14ac:dyDescent="0.3">
      <c r="B283" s="15">
        <f t="shared" si="31"/>
        <v>219</v>
      </c>
      <c r="C283" s="16" t="s">
        <v>271</v>
      </c>
      <c r="D283" s="17"/>
      <c r="G283" s="13">
        <f t="shared" si="32"/>
        <v>0</v>
      </c>
    </row>
    <row r="284" spans="2:7" ht="15.6" x14ac:dyDescent="0.3">
      <c r="B284" s="15">
        <f t="shared" si="31"/>
        <v>220</v>
      </c>
      <c r="C284" s="16" t="s">
        <v>272</v>
      </c>
      <c r="D284" s="17"/>
      <c r="G284" s="13">
        <f t="shared" si="32"/>
        <v>0</v>
      </c>
    </row>
    <row r="285" spans="2:7" ht="15.6" x14ac:dyDescent="0.3">
      <c r="B285" s="15">
        <f t="shared" si="31"/>
        <v>221</v>
      </c>
      <c r="C285" s="16" t="s">
        <v>273</v>
      </c>
      <c r="D285" s="17"/>
      <c r="G285" s="13">
        <f t="shared" si="32"/>
        <v>0</v>
      </c>
    </row>
    <row r="286" spans="2:7" ht="46.8" x14ac:dyDescent="0.3">
      <c r="B286" s="15">
        <f t="shared" si="31"/>
        <v>222</v>
      </c>
      <c r="C286" s="16" t="s">
        <v>274</v>
      </c>
      <c r="D286" s="17"/>
      <c r="G286" s="13">
        <f t="shared" si="32"/>
        <v>0</v>
      </c>
    </row>
    <row r="287" spans="2:7" ht="15.6" x14ac:dyDescent="0.3">
      <c r="B287" s="15">
        <f t="shared" si="31"/>
        <v>223</v>
      </c>
      <c r="C287" s="16" t="s">
        <v>275</v>
      </c>
      <c r="D287" s="17"/>
      <c r="G287" s="13">
        <f t="shared" si="32"/>
        <v>0</v>
      </c>
    </row>
    <row r="288" spans="2:7" ht="31.2" x14ac:dyDescent="0.3">
      <c r="B288" s="15">
        <f t="shared" si="31"/>
        <v>224</v>
      </c>
      <c r="C288" s="16" t="s">
        <v>276</v>
      </c>
      <c r="D288" s="17"/>
      <c r="G288" s="13">
        <f t="shared" si="32"/>
        <v>0</v>
      </c>
    </row>
    <row r="289" spans="2:8" ht="15.6" x14ac:dyDescent="0.3">
      <c r="H289" s="13">
        <f>SUM(G248:G288)</f>
        <v>0</v>
      </c>
    </row>
    <row r="290" spans="2:8" ht="15.9" customHeight="1" x14ac:dyDescent="0.3">
      <c r="B290" s="56" t="s">
        <v>277</v>
      </c>
      <c r="C290" s="57"/>
      <c r="D290" s="58"/>
    </row>
    <row r="291" spans="2:8" ht="15.9" customHeight="1" x14ac:dyDescent="0.3">
      <c r="B291" s="59" t="s">
        <v>278</v>
      </c>
      <c r="C291" s="54"/>
      <c r="D291" s="55"/>
    </row>
    <row r="292" spans="2:8" ht="15.6" x14ac:dyDescent="0.3">
      <c r="B292" s="43" t="s">
        <v>30</v>
      </c>
      <c r="C292" s="34"/>
      <c r="D292" s="40" t="s">
        <v>31</v>
      </c>
    </row>
    <row r="293" spans="2:8" ht="15.6" x14ac:dyDescent="0.3">
      <c r="B293" s="15">
        <f>B288+1</f>
        <v>225</v>
      </c>
      <c r="C293" s="16" t="s">
        <v>279</v>
      </c>
      <c r="D293" s="17"/>
      <c r="G293" s="13">
        <f t="shared" si="32"/>
        <v>0</v>
      </c>
    </row>
    <row r="294" spans="2:8" ht="62.4" x14ac:dyDescent="0.3">
      <c r="B294" s="15">
        <f t="shared" ref="B294:B303" si="33">B293+1</f>
        <v>226</v>
      </c>
      <c r="C294" s="16" t="s">
        <v>280</v>
      </c>
      <c r="D294" s="17"/>
      <c r="G294" s="13">
        <f t="shared" si="32"/>
        <v>0</v>
      </c>
    </row>
    <row r="295" spans="2:8" ht="15.6" x14ac:dyDescent="0.3">
      <c r="B295" s="15">
        <f t="shared" si="33"/>
        <v>227</v>
      </c>
      <c r="C295" s="16" t="s">
        <v>281</v>
      </c>
      <c r="D295" s="17"/>
      <c r="G295" s="13">
        <f t="shared" si="32"/>
        <v>0</v>
      </c>
    </row>
    <row r="296" spans="2:8" ht="15.6" x14ac:dyDescent="0.3">
      <c r="B296" s="15">
        <f t="shared" si="33"/>
        <v>228</v>
      </c>
      <c r="C296" s="16" t="s">
        <v>282</v>
      </c>
      <c r="D296" s="17"/>
      <c r="G296" s="13">
        <f t="shared" si="32"/>
        <v>0</v>
      </c>
    </row>
    <row r="297" spans="2:8" ht="15.6" x14ac:dyDescent="0.3">
      <c r="B297" s="15">
        <f>B296+1</f>
        <v>229</v>
      </c>
      <c r="C297" s="16" t="s">
        <v>283</v>
      </c>
      <c r="D297" s="17"/>
      <c r="G297" s="13">
        <f t="shared" si="32"/>
        <v>0</v>
      </c>
    </row>
    <row r="298" spans="2:8" ht="15.6" x14ac:dyDescent="0.3">
      <c r="B298" s="15">
        <f t="shared" si="33"/>
        <v>230</v>
      </c>
      <c r="C298" s="16" t="s">
        <v>284</v>
      </c>
      <c r="D298" s="17"/>
      <c r="G298" s="13">
        <f t="shared" si="32"/>
        <v>0</v>
      </c>
    </row>
    <row r="299" spans="2:8" ht="15.6" x14ac:dyDescent="0.3">
      <c r="B299" s="15">
        <f t="shared" si="33"/>
        <v>231</v>
      </c>
      <c r="C299" s="16" t="s">
        <v>285</v>
      </c>
      <c r="D299" s="17"/>
      <c r="G299" s="13">
        <f t="shared" si="32"/>
        <v>0</v>
      </c>
    </row>
    <row r="300" spans="2:8" ht="62.4" x14ac:dyDescent="0.3">
      <c r="B300" s="15">
        <f t="shared" si="33"/>
        <v>232</v>
      </c>
      <c r="C300" s="16" t="s">
        <v>286</v>
      </c>
      <c r="D300" s="17"/>
      <c r="G300" s="13">
        <f t="shared" si="32"/>
        <v>0</v>
      </c>
    </row>
    <row r="301" spans="2:8" ht="46.8" x14ac:dyDescent="0.3">
      <c r="B301" s="15">
        <f t="shared" si="33"/>
        <v>233</v>
      </c>
      <c r="C301" s="16" t="s">
        <v>287</v>
      </c>
      <c r="D301" s="17"/>
      <c r="G301" s="13">
        <f t="shared" si="32"/>
        <v>0</v>
      </c>
    </row>
    <row r="302" spans="2:8" ht="46.8" x14ac:dyDescent="0.3">
      <c r="B302" s="15">
        <f t="shared" si="33"/>
        <v>234</v>
      </c>
      <c r="C302" s="16" t="s">
        <v>288</v>
      </c>
      <c r="D302" s="17"/>
      <c r="G302" s="13">
        <f t="shared" si="32"/>
        <v>0</v>
      </c>
    </row>
    <row r="303" spans="2:8" ht="46.8" x14ac:dyDescent="0.3">
      <c r="B303" s="15">
        <f t="shared" si="33"/>
        <v>235</v>
      </c>
      <c r="C303" s="16" t="s">
        <v>289</v>
      </c>
      <c r="D303" s="17"/>
      <c r="G303" s="13">
        <f t="shared" si="32"/>
        <v>0</v>
      </c>
    </row>
    <row r="304" spans="2:8" ht="15.6" x14ac:dyDescent="0.3">
      <c r="H304" s="13">
        <f>SUM(G293:G303)</f>
        <v>0</v>
      </c>
    </row>
    <row r="305" spans="2:8" ht="15.6" x14ac:dyDescent="0.3">
      <c r="B305" s="56" t="s">
        <v>290</v>
      </c>
      <c r="C305" s="57"/>
      <c r="D305" s="58"/>
    </row>
    <row r="306" spans="2:8" ht="15.6" x14ac:dyDescent="0.3">
      <c r="B306" s="59" t="s">
        <v>291</v>
      </c>
      <c r="C306" s="54"/>
      <c r="D306" s="55"/>
    </row>
    <row r="307" spans="2:8" ht="15.6" x14ac:dyDescent="0.3">
      <c r="B307" s="43" t="s">
        <v>30</v>
      </c>
      <c r="C307" s="34"/>
      <c r="D307" s="40" t="s">
        <v>31</v>
      </c>
    </row>
    <row r="308" spans="2:8" ht="15.6" x14ac:dyDescent="0.3">
      <c r="B308" s="15">
        <f>B303+1</f>
        <v>236</v>
      </c>
      <c r="C308" s="16" t="s">
        <v>292</v>
      </c>
      <c r="D308" s="17"/>
      <c r="G308" s="13">
        <f t="shared" si="32"/>
        <v>0</v>
      </c>
    </row>
    <row r="309" spans="2:8" ht="15.6" x14ac:dyDescent="0.3">
      <c r="B309" s="15">
        <f t="shared" ref="B309:B311" si="34">B308+1</f>
        <v>237</v>
      </c>
      <c r="C309" s="16" t="s">
        <v>293</v>
      </c>
      <c r="D309" s="17"/>
      <c r="G309" s="13">
        <f t="shared" si="32"/>
        <v>0</v>
      </c>
    </row>
    <row r="310" spans="2:8" ht="15.6" x14ac:dyDescent="0.3">
      <c r="B310" s="15">
        <f t="shared" si="34"/>
        <v>238</v>
      </c>
      <c r="C310" s="16" t="s">
        <v>294</v>
      </c>
      <c r="D310" s="17"/>
      <c r="G310" s="13">
        <f t="shared" si="32"/>
        <v>0</v>
      </c>
    </row>
    <row r="311" spans="2:8" ht="15.6" x14ac:dyDescent="0.3">
      <c r="B311" s="15">
        <f t="shared" si="34"/>
        <v>239</v>
      </c>
      <c r="C311" s="16" t="s">
        <v>295</v>
      </c>
      <c r="D311" s="17"/>
      <c r="G311" s="13">
        <f t="shared" si="32"/>
        <v>0</v>
      </c>
    </row>
    <row r="312" spans="2:8" ht="15.6" x14ac:dyDescent="0.3">
      <c r="H312" s="13">
        <f>SUM(G308:G311)</f>
        <v>0</v>
      </c>
    </row>
    <row r="313" spans="2:8" ht="15.6" x14ac:dyDescent="0.3">
      <c r="B313" s="56" t="s">
        <v>296</v>
      </c>
      <c r="C313" s="57"/>
      <c r="D313" s="58"/>
    </row>
    <row r="314" spans="2:8" ht="35.25" customHeight="1" x14ac:dyDescent="0.3">
      <c r="B314" s="44" t="s">
        <v>30</v>
      </c>
      <c r="C314" s="27"/>
      <c r="D314" s="40" t="s">
        <v>31</v>
      </c>
    </row>
    <row r="315" spans="2:8" ht="31.2" x14ac:dyDescent="0.3">
      <c r="B315" s="15">
        <f>B311+1</f>
        <v>240</v>
      </c>
      <c r="C315" s="45" t="s">
        <v>297</v>
      </c>
      <c r="D315" s="17"/>
      <c r="G315" s="13">
        <f t="shared" si="32"/>
        <v>0</v>
      </c>
    </row>
    <row r="316" spans="2:8" ht="93.6" x14ac:dyDescent="0.3">
      <c r="B316" s="15">
        <f>B315+1</f>
        <v>241</v>
      </c>
      <c r="C316" s="16" t="s">
        <v>298</v>
      </c>
      <c r="D316" s="17"/>
      <c r="G316" s="13">
        <f t="shared" ref="G316:G324" si="35">IF(ISBLANK(D316),0,1)</f>
        <v>0</v>
      </c>
    </row>
    <row r="317" spans="2:8" ht="46.8" x14ac:dyDescent="0.3">
      <c r="B317" s="15">
        <f t="shared" ref="B317:B326" si="36">B316+1</f>
        <v>242</v>
      </c>
      <c r="C317" s="16" t="s">
        <v>299</v>
      </c>
      <c r="D317" s="17"/>
      <c r="G317" s="13">
        <f t="shared" si="35"/>
        <v>0</v>
      </c>
    </row>
    <row r="318" spans="2:8" ht="31.2" x14ac:dyDescent="0.3">
      <c r="B318" s="15">
        <f t="shared" si="36"/>
        <v>243</v>
      </c>
      <c r="C318" s="16" t="s">
        <v>300</v>
      </c>
      <c r="D318" s="17"/>
      <c r="G318" s="13">
        <f t="shared" si="35"/>
        <v>0</v>
      </c>
    </row>
    <row r="319" spans="2:8" ht="31.2" x14ac:dyDescent="0.3">
      <c r="B319" s="15">
        <f t="shared" si="36"/>
        <v>244</v>
      </c>
      <c r="C319" s="16" t="s">
        <v>301</v>
      </c>
      <c r="D319" s="17"/>
      <c r="G319" s="13">
        <f t="shared" si="35"/>
        <v>0</v>
      </c>
    </row>
    <row r="320" spans="2:8" ht="31.2" x14ac:dyDescent="0.3">
      <c r="B320" s="15">
        <f t="shared" si="36"/>
        <v>245</v>
      </c>
      <c r="C320" s="42" t="s">
        <v>302</v>
      </c>
      <c r="D320" s="17"/>
      <c r="G320" s="13">
        <f t="shared" si="35"/>
        <v>0</v>
      </c>
    </row>
    <row r="321" spans="2:8" ht="46.8" x14ac:dyDescent="0.3">
      <c r="B321" s="15">
        <f t="shared" si="36"/>
        <v>246</v>
      </c>
      <c r="C321" s="16" t="s">
        <v>303</v>
      </c>
      <c r="D321" s="17"/>
      <c r="G321" s="13">
        <f t="shared" si="35"/>
        <v>0</v>
      </c>
    </row>
    <row r="322" spans="2:8" ht="31.2" x14ac:dyDescent="0.3">
      <c r="B322" s="15">
        <f t="shared" si="36"/>
        <v>247</v>
      </c>
      <c r="C322" s="16" t="s">
        <v>304</v>
      </c>
      <c r="D322" s="17"/>
      <c r="G322" s="13">
        <f t="shared" si="35"/>
        <v>0</v>
      </c>
    </row>
    <row r="323" spans="2:8" ht="15.6" x14ac:dyDescent="0.3">
      <c r="B323" s="15">
        <f t="shared" si="36"/>
        <v>248</v>
      </c>
      <c r="C323" s="42" t="s">
        <v>305</v>
      </c>
      <c r="D323" s="17"/>
      <c r="G323" s="13">
        <f t="shared" si="35"/>
        <v>0</v>
      </c>
    </row>
    <row r="324" spans="2:8" ht="31.2" x14ac:dyDescent="0.3">
      <c r="B324" s="15">
        <f t="shared" si="36"/>
        <v>249</v>
      </c>
      <c r="C324" s="16" t="s">
        <v>306</v>
      </c>
      <c r="D324" s="17"/>
      <c r="G324" s="13">
        <f t="shared" si="35"/>
        <v>0</v>
      </c>
    </row>
    <row r="325" spans="2:8" ht="15.6" x14ac:dyDescent="0.3">
      <c r="B325" s="15">
        <f t="shared" si="36"/>
        <v>250</v>
      </c>
      <c r="C325" s="16" t="s">
        <v>307</v>
      </c>
      <c r="D325" s="17"/>
    </row>
    <row r="326" spans="2:8" ht="15.6" x14ac:dyDescent="0.3">
      <c r="B326" s="15">
        <f t="shared" si="36"/>
        <v>251</v>
      </c>
      <c r="C326" s="16" t="s">
        <v>308</v>
      </c>
      <c r="D326" s="17"/>
    </row>
    <row r="327" spans="2:8" ht="15.6" x14ac:dyDescent="0.3">
      <c r="H327" s="13">
        <f>SUM(G315:G324)</f>
        <v>0</v>
      </c>
    </row>
  </sheetData>
  <mergeCells count="46">
    <mergeCell ref="B153:C153"/>
    <mergeCell ref="B168:D168"/>
    <mergeCell ref="B142:D142"/>
    <mergeCell ref="B143:C143"/>
    <mergeCell ref="B130:D130"/>
    <mergeCell ref="B131:C131"/>
    <mergeCell ref="B141:D141"/>
    <mergeCell ref="B152:D152"/>
    <mergeCell ref="B151:D151"/>
    <mergeCell ref="B87:D87"/>
    <mergeCell ref="B313:D313"/>
    <mergeCell ref="B189:D189"/>
    <mergeCell ref="B190:C190"/>
    <mergeCell ref="B245:D245"/>
    <mergeCell ref="B246:D246"/>
    <mergeCell ref="B290:D290"/>
    <mergeCell ref="B291:D291"/>
    <mergeCell ref="B305:D305"/>
    <mergeCell ref="B306:D306"/>
    <mergeCell ref="B169:D169"/>
    <mergeCell ref="B181:D181"/>
    <mergeCell ref="B182:D182"/>
    <mergeCell ref="B188:D188"/>
    <mergeCell ref="B120:D120"/>
    <mergeCell ref="B121:D121"/>
    <mergeCell ref="B75:D75"/>
    <mergeCell ref="B76:D76"/>
    <mergeCell ref="B77:D77"/>
    <mergeCell ref="B78:C78"/>
    <mergeCell ref="B86:D86"/>
    <mergeCell ref="B93:D93"/>
    <mergeCell ref="B2:D2"/>
    <mergeCell ref="B3:D3"/>
    <mergeCell ref="B4:D4"/>
    <mergeCell ref="B91:D91"/>
    <mergeCell ref="B92:D92"/>
    <mergeCell ref="B5:C5"/>
    <mergeCell ref="B45:D45"/>
    <mergeCell ref="B46:D46"/>
    <mergeCell ref="B59:C59"/>
    <mergeCell ref="B60:C60"/>
    <mergeCell ref="B48:B49"/>
    <mergeCell ref="B61:D61"/>
    <mergeCell ref="B62:D62"/>
    <mergeCell ref="B63:C63"/>
    <mergeCell ref="D48:D49"/>
  </mergeCells>
  <hyperlinks>
    <hyperlink ref="H172" r:id="rId1" xr:uid="{03FC8447-20B9-4318-8831-BCD9735745D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0FBF764-63B7-AE47-8874-FD4A497083DA}">
          <x14:formula1>
            <xm:f>Sheet22!$A$2:$A$3</xm:f>
          </x14:formula1>
          <xm:sqref>D308:D311 D6:D43 D191:D243 D315:D326 D79:D84 D89 D95:D118 D123:D128 D132:D139 D144:D149 D154:D166 D171:D179 D293:D303 D248:D288 D184:D186 D64:D73 D48 D50:D57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AC69C-8EED-2049-8776-54AB05F39F42}">
  <dimension ref="A1:A3"/>
  <sheetViews>
    <sheetView workbookViewId="0">
      <pane ySplit="1" topLeftCell="A3" activePane="bottomLeft" state="frozen"/>
      <selection pane="bottomLeft" activeCell="A3" sqref="A3"/>
    </sheetView>
  </sheetViews>
  <sheetFormatPr defaultColWidth="10.59765625" defaultRowHeight="15.6" x14ac:dyDescent="0.3"/>
  <sheetData>
    <row r="1" spans="1:1" x14ac:dyDescent="0.3">
      <c r="A1" t="s">
        <v>309</v>
      </c>
    </row>
    <row r="2" spans="1:1" x14ac:dyDescent="0.3">
      <c r="A2" t="s">
        <v>310</v>
      </c>
    </row>
    <row r="3" spans="1:1" x14ac:dyDescent="0.3">
      <c r="A3" t="s">
        <v>311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efdd914-b87d-4800-b1e6-3d09fd7b0d1d" xsi:nil="true"/>
    <lcf76f155ced4ddcb4097134ff3c332f xmlns="547c66e5-daec-40b9-b18b-1a60004544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7D848C8242A544B0347C6CFF5035FF" ma:contentTypeVersion="13" ma:contentTypeDescription="Een nieuw document maken." ma:contentTypeScope="" ma:versionID="a487db9ca24ddc6706b0b7e27b3c2a48">
  <xsd:schema xmlns:xsd="http://www.w3.org/2001/XMLSchema" xmlns:xs="http://www.w3.org/2001/XMLSchema" xmlns:p="http://schemas.microsoft.com/office/2006/metadata/properties" xmlns:ns2="547c66e5-daec-40b9-b18b-1a6000454455" xmlns:ns3="befdd914-b87d-4800-b1e6-3d09fd7b0d1d" targetNamespace="http://schemas.microsoft.com/office/2006/metadata/properties" ma:root="true" ma:fieldsID="5d50cea927ddaffc7ec7d2e1370b9785" ns2:_="" ns3:_="">
    <xsd:import namespace="547c66e5-daec-40b9-b18b-1a6000454455"/>
    <xsd:import namespace="befdd914-b87d-4800-b1e6-3d09fd7b0d1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66e5-daec-40b9-b18b-1a60004544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fdd914-b87d-4800-b1e6-3d09fd7b0d1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73621a3-3aad-43ef-bb6d-e43c94cac4dc}" ma:internalName="TaxCatchAll" ma:showField="CatchAllData" ma:web="befdd914-b87d-4800-b1e6-3d09fd7b0d1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39DA54-D494-42D6-B5D9-3D890EFBDD16}">
  <ds:schemaRefs>
    <ds:schemaRef ds:uri="http://schemas.microsoft.com/sharepoint/v3/contenttype/forms"/>
  </ds:schemaRefs>
</ds:datastoreItem>
</file>

<file path=customXml/itemProps2.xml><?xml version="1.0" encoding="utf-8"?>
<ds:datastoreItem xmlns:ds="http://schemas.openxmlformats.org/officeDocument/2006/customXml" ds:itemID="{5EEC6840-1255-4CED-A445-B357BCBE64F3}">
  <ds:schemaRefs>
    <ds:schemaRef ds:uri="http://schemas.microsoft.com/office/2006/metadata/properties"/>
    <ds:schemaRef ds:uri="http://schemas.microsoft.com/office/infopath/2007/PartnerControls"/>
    <ds:schemaRef ds:uri="befdd914-b87d-4800-b1e6-3d09fd7b0d1d"/>
    <ds:schemaRef ds:uri="547c66e5-daec-40b9-b18b-1a6000454455"/>
  </ds:schemaRefs>
</ds:datastoreItem>
</file>

<file path=customXml/itemProps3.xml><?xml version="1.0" encoding="utf-8"?>
<ds:datastoreItem xmlns:ds="http://schemas.openxmlformats.org/officeDocument/2006/customXml" ds:itemID="{BE245B8B-F958-418E-B8D2-5623AC9FD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66e5-daec-40b9-b18b-1a6000454455"/>
    <ds:schemaRef ds:uri="befdd914-b87d-4800-b1e6-3d09fd7b0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Inleiding</vt:lpstr>
      <vt:lpstr>Eisen Datacenter</vt:lpstr>
      <vt:lpstr>Sheet22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Willem van Kooij</dc:creator>
  <cp:keywords/>
  <dc:description/>
  <cp:lastModifiedBy>Björn Vermeulen</cp:lastModifiedBy>
  <cp:revision/>
  <dcterms:created xsi:type="dcterms:W3CDTF">2025-03-12T12:28:32Z</dcterms:created>
  <dcterms:modified xsi:type="dcterms:W3CDTF">2025-10-17T14:13:26Z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0x010100A87D848C8242A544B0347C6CFF5035FF</vt:lpwstr>
  </property>
  <property fmtid="{D5CDD505-2E9C-101B-9397-08002B2CF9AE}" pid="3" name="MediaServiceImageTags">
    <vt:lpwstr/>
  </property>
</Properties>
</file>