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Desktop\Offerte aanvragen\Europese Aanbesteding\31197956 Blikseminslag data\Documenten\"/>
    </mc:Choice>
  </mc:AlternateContent>
  <xr:revisionPtr revIDLastSave="0" documentId="13_ncr:1_{DC95D454-555F-4876-89E5-365BB8347651}" xr6:coauthVersionLast="47" xr6:coauthVersionMax="47" xr10:uidLastSave="{00000000-0000-0000-0000-000000000000}"/>
  <bookViews>
    <workbookView xWindow="28680" yWindow="-120" windowWidth="29040" windowHeight="15840" tabRatio="773" activeTab="1" xr2:uid="{79E636BC-670E-4245-99C6-584F8AF18D2F}"/>
  </bookViews>
  <sheets>
    <sheet name="Instructions and Explanations" sheetId="13" r:id="rId1"/>
    <sheet name="Requirements and Desirables" sheetId="4" r:id="rId2"/>
    <sheet name="Technical Area" sheetId="15" r:id="rId3"/>
  </sheets>
  <definedNames>
    <definedName name="_xlnm._FilterDatabase" localSheetId="1" hidden="1">'Requirements and Desirables'!$A$2:$I$59</definedName>
    <definedName name="_xlnm.Print_Area" localSheetId="1">'Requirements and Desirables'!$A$2:$I$58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1" i="4" l="1"/>
  <c r="I51" i="4" s="1"/>
  <c r="H39" i="4"/>
  <c r="I39" i="4" s="1"/>
  <c r="H26" i="4"/>
  <c r="I26" i="4" s="1"/>
  <c r="H11" i="4"/>
  <c r="I11" i="4" s="1"/>
  <c r="H15" i="4"/>
  <c r="I15" i="4" s="1"/>
  <c r="H56" i="4"/>
  <c r="I56" i="4" s="1"/>
  <c r="H36" i="4"/>
  <c r="I36" i="4" s="1"/>
  <c r="H31" i="4"/>
  <c r="H59" i="4"/>
  <c r="H58" i="4"/>
  <c r="H30" i="4"/>
  <c r="H28" i="4"/>
  <c r="H55" i="4"/>
  <c r="H54" i="4"/>
  <c r="H50" i="4"/>
  <c r="H48" i="4"/>
  <c r="H47" i="4"/>
  <c r="H46" i="4"/>
  <c r="H43" i="4"/>
  <c r="H42" i="4"/>
  <c r="H41" i="4"/>
  <c r="H40" i="4"/>
  <c r="H38" i="4"/>
  <c r="H37" i="4"/>
  <c r="H35" i="4"/>
  <c r="H34" i="4"/>
  <c r="H33" i="4"/>
  <c r="H32" i="4"/>
  <c r="H27" i="4"/>
  <c r="H25" i="4"/>
  <c r="H24" i="4"/>
  <c r="H22" i="4"/>
  <c r="H19" i="4"/>
  <c r="H20" i="4"/>
  <c r="H18" i="4"/>
  <c r="H16" i="4"/>
  <c r="H10" i="4"/>
  <c r="H13" i="4"/>
  <c r="H9" i="4"/>
  <c r="H6" i="4"/>
  <c r="A21" i="15" l="1"/>
  <c r="H5" i="4"/>
  <c r="H17" i="4"/>
  <c r="H14" i="4"/>
  <c r="H8" i="4"/>
  <c r="H1" i="4" l="1"/>
</calcChain>
</file>

<file path=xl/sharedStrings.xml><?xml version="1.0" encoding="utf-8"?>
<sst xmlns="http://schemas.openxmlformats.org/spreadsheetml/2006/main" count="420" uniqueCount="159">
  <si>
    <t>Instructions regarding the Programme of Requirements and Desirables - Lightning data</t>
  </si>
  <si>
    <t>Introduction</t>
  </si>
  <si>
    <t xml:space="preserve">This Program of Requirements and Desirables forms an integral part of the tender for lightning data. It details the technical Requirements and Desirables of the lightning detection KNMI intends to buy. Every Requirement and Desirable is of a specific type, where the possible types are listed below in the Requirement and Desirable Types section. Every type has a specific answer format that must be adhered to. Some types are associated with a substantiation that will be given a score by the assessment team. Every Desirable can receive a score between 0 and 5. This score will be multiplied by the weight of the particular Desirable to yield the points awarded to the Tenderer for that specific Desirable.
For more information on the award criteria, see the Descriptive Document. In general, the assessment is done using the guidelines described in the Descriptive Document. Additional focus points are mentioned in the Evaluation Criteria next to each Desirable, indicating the specific aspects that are of interest to the KNMI assessment team.
</t>
  </si>
  <si>
    <r>
      <t xml:space="preserve">Fill-in instructions </t>
    </r>
    <r>
      <rPr>
        <b/>
        <sz val="13"/>
        <color rgb="FFFF0000"/>
        <rFont val="Calibri"/>
        <family val="2"/>
        <scheme val="minor"/>
      </rPr>
      <t>IMPORTANT INFORMATION</t>
    </r>
  </si>
  <si>
    <r>
      <rPr>
        <sz val="11"/>
        <color rgb="FF000000"/>
        <rFont val="Calibri"/>
        <family val="2"/>
      </rPr>
      <t>This document also functions as the formal declaration of the Tenderer to comply with the Requirements and to indicate in what extent the Tenderer complies with the Desirables. For this purpose, fill in the Requirements and Desirables sheet of this excel file for all yellow cells. These cells typically contain a drop-down menu that can be used to select the proper option. Tenderer may not change any other cells within this excel file even if technically possible. For the purpose of answering the open Desirables with a substantiation,</t>
    </r>
    <r>
      <rPr>
        <sz val="11"/>
        <color rgb="FFFF0000"/>
        <rFont val="Calibri"/>
        <family val="2"/>
      </rPr>
      <t xml:space="preserve"> </t>
    </r>
    <r>
      <rPr>
        <sz val="11"/>
        <color rgb="FF000000"/>
        <rFont val="Calibri"/>
        <family val="2"/>
      </rPr>
      <t xml:space="preserve">Annex 08 is provided with a numbering of the Desirables that require substantiations. Tenderer may use this annex to structure the substantiations. Tenderer may also use an own template or file to structure the substantiations. In all cases, the text in this Program of Requirements is leading for all Requirements.
The amount of space available for the substantiations is given in terms of A4 pages. This is done deliberately to allow for the inclusion of figures &amp; graphs which tenderer may use to support the substantiation. </t>
    </r>
    <r>
      <rPr>
        <b/>
        <sz val="11"/>
        <color rgb="FF000000"/>
        <rFont val="Calibri"/>
        <family val="2"/>
      </rPr>
      <t>The text in these substantiations must be in "Calibri" font with font size 11pt or larger.</t>
    </r>
    <r>
      <rPr>
        <sz val="11"/>
        <color rgb="FF000000"/>
        <rFont val="Calibri"/>
        <family val="2"/>
      </rPr>
      <t xml:space="preserve"> Any text within graphics must be of similar (or larger) size and readable.  Any substantiation text or graphics which are outside the allowed size will be ignored during the assessment.</t>
    </r>
  </si>
  <si>
    <t>Requirement and Desirable Types</t>
  </si>
  <si>
    <t>Every Requirement and Desirable in this Program of Requirements and Desirables is of a specific type. These types are listed here and includes an explanation of what is expected for each type.</t>
  </si>
  <si>
    <t>Type</t>
  </si>
  <si>
    <t>Sub-type</t>
  </si>
  <si>
    <t>Abbreviation</t>
  </si>
  <si>
    <t>Desired answer</t>
  </si>
  <si>
    <t>Explanation</t>
  </si>
  <si>
    <t>Scoring</t>
  </si>
  <si>
    <t>Mandatory</t>
  </si>
  <si>
    <t>Closed</t>
  </si>
  <si>
    <t>M C</t>
  </si>
  <si>
    <t>Yes or No</t>
  </si>
  <si>
    <t>A singular Yes or No answer is requested, without any extra information.</t>
  </si>
  <si>
    <t>None*</t>
  </si>
  <si>
    <t>Information</t>
  </si>
  <si>
    <t>M I</t>
  </si>
  <si>
    <t>Yes or No with extra information</t>
  </si>
  <si>
    <t>A singular Yes or No answer is requested that is supplemented with particular objective information (such as a number or list).</t>
  </si>
  <si>
    <t>Desirable</t>
  </si>
  <si>
    <t>D C</t>
  </si>
  <si>
    <t>A singular Yes or No answer is requested. Any additional information may be asked for.</t>
  </si>
  <si>
    <t>Scoring according to the criteria given.</t>
  </si>
  <si>
    <t>Scale</t>
  </si>
  <si>
    <t>D S</t>
  </si>
  <si>
    <t>A specific piece of objective information is requested (such as a number or list).</t>
  </si>
  <si>
    <t>Open</t>
  </si>
  <si>
    <t>D O</t>
  </si>
  <si>
    <t>Substantiation</t>
  </si>
  <si>
    <t>A substantiation for the Desirable is requested, in accordance with the guidelines given.</t>
  </si>
  <si>
    <t xml:space="preserve">Scoring by assessment team based on Assessment table (see below). </t>
  </si>
  <si>
    <t>Option</t>
  </si>
  <si>
    <t>OPT</t>
  </si>
  <si>
    <t>Outcome has no weight; no points are given.</t>
  </si>
  <si>
    <t>None</t>
  </si>
  <si>
    <r>
      <t>* M C &amp; M I (Scoring) &gt; if you comply with</t>
    </r>
    <r>
      <rPr>
        <b/>
        <i/>
        <sz val="11"/>
        <color theme="1"/>
        <rFont val="Calibri"/>
        <family val="2"/>
        <scheme val="minor"/>
      </rPr>
      <t xml:space="preserve"> ALL</t>
    </r>
    <r>
      <rPr>
        <b/>
        <sz val="11"/>
        <color theme="1"/>
        <rFont val="Calibri"/>
        <family val="2"/>
        <scheme val="minor"/>
      </rPr>
      <t xml:space="preserve"> Mandatory requirements set out in this sheet, you will receive a baseline of 700 point. No points will be awarded for separate Mandatory Requirements. </t>
    </r>
  </si>
  <si>
    <t>Assessment levels</t>
  </si>
  <si>
    <t>Level</t>
  </si>
  <si>
    <t>Description/Valuation</t>
  </si>
  <si>
    <t>Score</t>
  </si>
  <si>
    <t>Excellent</t>
  </si>
  <si>
    <t>The consideration and implementation of the sub-award criterion:
• 	fully addresses what was requested; 
• 	meets all required aspects;
• 	provides IenW with additional added value that is specifically substantiated.</t>
  </si>
  <si>
    <t>Good</t>
  </si>
  <si>
    <t>The consideration and implementation of the sub-award criterion:
• 	is well suited to what was requested;
• 	meets all required aspects;
• 	provides IenW with no additional added value beyond what was requested.</t>
  </si>
  <si>
    <t>Satisfactory</t>
  </si>
  <si>
    <t>The consideration and implementation of the sub-award criterion:
• 	adequately meets what was requested;
• 	only scarcely or largely meets the required aspects;
• 	scantily accommodates the needs and wishes of IenW.</t>
  </si>
  <si>
    <t>Insufficient</t>
  </si>
  <si>
    <t>The consideration and implementation of the sub-award criterion:
• 	does not sufficiently address what was requested;
• 	does not consider all aspects;
• 	has not been considered and implemented in sufficient detail and/or does not give a realistic impression.</t>
  </si>
  <si>
    <t xml:space="preserve">Not submitted </t>
  </si>
  <si>
    <t>The sub-award criterion was not adequately defined/submitted or the specification was not relevant or does not tie in with what was requested.</t>
  </si>
  <si>
    <t>Definitions</t>
  </si>
  <si>
    <t>Short</t>
  </si>
  <si>
    <t>Definition</t>
  </si>
  <si>
    <t>WMO requirements</t>
  </si>
  <si>
    <t>WMO-No. 8, Guide to Instruments and Methods of Observation, 2018 Edition</t>
  </si>
  <si>
    <t>ICAO requirements</t>
  </si>
  <si>
    <t>ICAO Annex 3, Meteorological Service for International Air Navigation, Twentieth Edition, July 2018</t>
  </si>
  <si>
    <t>Measurement uncertainty</t>
  </si>
  <si>
    <t>1 standard deviation of the measurement error where the measurements are averages over a period of no more than 3 seconds.</t>
  </si>
  <si>
    <t>Lightning data - Mandatory and Desirable Requirements plus Options</t>
  </si>
  <si>
    <t>#</t>
  </si>
  <si>
    <t>M/D</t>
  </si>
  <si>
    <t>Description</t>
  </si>
  <si>
    <t>Score Type</t>
  </si>
  <si>
    <t>Maximum points</t>
  </si>
  <si>
    <t>Evaluation Criteria</t>
  </si>
  <si>
    <t>Answer</t>
  </si>
  <si>
    <t>Outcome</t>
  </si>
  <si>
    <t>Points</t>
  </si>
  <si>
    <t>1    Functional Requirements</t>
  </si>
  <si>
    <t>1.1    System Availability and Uptime</t>
  </si>
  <si>
    <t>&lt;M&gt;</t>
  </si>
  <si>
    <t>n/a</t>
  </si>
  <si>
    <t>Yes=Compliant to Requirement
No=Failure to comply</t>
  </si>
  <si>
    <t>Select your answer:</t>
  </si>
  <si>
    <t>1.2    General Coverage Requirements</t>
  </si>
  <si>
    <r>
      <rPr>
        <b/>
        <sz val="11"/>
        <color rgb="FF000000"/>
        <rFont val="Calibri"/>
        <family val="2"/>
      </rPr>
      <t xml:space="preserve"> Coverage NL25, Benelux
</t>
    </r>
    <r>
      <rPr>
        <sz val="11"/>
        <color rgb="FF000000"/>
        <rFont val="Calibri"/>
        <family val="2"/>
      </rPr>
      <t xml:space="preserve">The tenderer's lightning detection network must provide full coverage of the NL25 region, which includes the Netherlands, Belgium, and Luxembourg. Detailed coverage maps must be provided to confirm compliance with this requirement. </t>
    </r>
  </si>
  <si>
    <r>
      <rPr>
        <b/>
        <sz val="11"/>
        <color rgb="FF000000"/>
        <rFont val="Calibri"/>
        <family val="2"/>
      </rPr>
      <t xml:space="preserve">Coverage NL23, Western Europe (WEU) 
</t>
    </r>
    <r>
      <rPr>
        <sz val="11"/>
        <color rgb="FF000000"/>
        <rFont val="Calibri"/>
        <family val="2"/>
      </rPr>
      <t xml:space="preserve">The tenderer's lightning detection network must provide full coverage of the LGT_NL23 region, as detailed in Annex 04, which includes the Netherlands, Belgium, Luxembourg, France, Germany, Switzerland, the United Kingdom, Denmark, and a portion of the continental shelf. Detailed coverage maps must be provided to confirm compliance with this requirement.
</t>
    </r>
  </si>
  <si>
    <r>
      <rPr>
        <b/>
        <sz val="11"/>
        <color rgb="FF000000"/>
        <rFont val="Calibri"/>
        <family val="2"/>
      </rPr>
      <t xml:space="preserve">Coverage BES Islands, Caribbean Netherlands (BES)
</t>
    </r>
    <r>
      <rPr>
        <sz val="11"/>
        <color rgb="FF000000"/>
        <rFont val="Calibri"/>
        <family val="2"/>
      </rPr>
      <t>The tenderer's system must provide complete coverage for the BES Islands (Bonaire, Sint Eustatius, and Saba) within the Caribbean Netherlands. See Annex 04 for more details. Detailed coverage maps must be provided to confirm compliance with this requirement.</t>
    </r>
  </si>
  <si>
    <t>&lt;D&gt;</t>
  </si>
  <si>
    <r>
      <rPr>
        <b/>
        <sz val="11"/>
        <color rgb="FF000000"/>
        <rFont val="Calibri"/>
      </rPr>
      <t xml:space="preserve">Extended coverage BES Islands, Caribbean Netherlands to include Suriname (BESS)
</t>
    </r>
    <r>
      <rPr>
        <sz val="11"/>
        <color rgb="FF000000"/>
        <rFont val="Calibri"/>
      </rPr>
      <t xml:space="preserve">The tenderer's system should provide coverage for the BESS region, including the islands of Bonaire, Sint Eustatius, Saba, and Suriname.  See Annex 04 for detailed coverage boundaries. Detailed coverage maps must be provided to confirm compliance with this requirement.
</t>
    </r>
  </si>
  <si>
    <t>Yes = Score of 50
No = Score of 0  
The tenderer must provide detailed coverage maps to confirm compliance with this requirement.</t>
  </si>
  <si>
    <t>1.3    Data Quality Requirements NL25, Benelux and NL23 Western Europe (WEU)</t>
  </si>
  <si>
    <r>
      <rPr>
        <b/>
        <sz val="11"/>
        <color rgb="FF000000"/>
        <rFont val="Calibri"/>
        <family val="2"/>
      </rPr>
      <t xml:space="preserve">Detection Efficiency in Benelux and WEU  
</t>
    </r>
    <r>
      <rPr>
        <sz val="11"/>
        <color rgb="FF000000"/>
        <rFont val="Calibri"/>
        <family val="2"/>
      </rPr>
      <t>The tenderer's system must achieve a detection efficiency of at least 90% for cloud-to-ground (CG) lightning flashes in the NL23 and NL25 areas of Western Europe, where each flash includes at least one stroke with a current exceeding 5 kA. For further details on these areas, refer to Annex 04.</t>
    </r>
  </si>
  <si>
    <r>
      <rPr>
        <b/>
        <sz val="11"/>
        <color rgb="FF000000"/>
        <rFont val="Calibri"/>
        <family val="2"/>
      </rPr>
      <t xml:space="preserve">Enhanced Detection Efficiency in Areas Near Airports in The Netherlands
</t>
    </r>
    <r>
      <rPr>
        <sz val="11"/>
        <color rgb="FF000000"/>
        <rFont val="Calibri"/>
        <family val="2"/>
      </rPr>
      <t>The tenderer's system must achieve a detection efficiency (DE) of at least 95% for lightning flashes within a 30 km radius of the controlled airports EHAM, EHRD, EHGG, EHBK, EHLE, EHKD and EHEH, and militairy airports EHVK,EHGR,EHWO,EHLW and EHDP where each flash includes at least one stroke with a current exceeding 5 kA. For further details on these airport locations, refer to Annex 05 This also applies to (future) (helicopter) airports EHMZ and location 'Maasvlakte'. Future airports or heliports can be added.</t>
    </r>
  </si>
  <si>
    <r>
      <rPr>
        <b/>
        <sz val="11"/>
        <color rgb="FF000000"/>
        <rFont val="Calibri"/>
        <family val="2"/>
      </rPr>
      <t xml:space="preserve">Enhanced Detection Efficiency in the North Sea area Amsterdam
</t>
    </r>
    <r>
      <rPr>
        <sz val="11"/>
        <color rgb="FF000000"/>
        <rFont val="Calibri"/>
        <family val="2"/>
      </rPr>
      <t>The tenderer's system achieves a detection efficiency (DE) of at least 95% for lightning flashes with at least one stroke exceeding 5 kA in the  North Sea area Amsterdam, containing  the Amsterdam Flight Information Region (FIR) (EHAA) including North Sea Area V, with extended borders of 30km outside these areas. See Annex 04 for details. This is required for the production of AUTO METARs to support intense helicopter traffic. Points will be awarded if this requirement is met.</t>
    </r>
  </si>
  <si>
    <r>
      <rPr>
        <sz val="11"/>
        <color rgb="FF000000"/>
        <rFont val="Calibri"/>
        <scheme val="minor"/>
      </rPr>
      <t xml:space="preserve">Points will be awarded for the offered solution(s).  The substantiation will be assessed and a score is given between 0 to 90 points. The tenderer must provide sufficient information to evaluate this item, limited to 6 pages (A4 size, 11-point font, single-spaced lines, including figures). 
</t>
    </r>
    <r>
      <rPr>
        <u/>
        <sz val="11"/>
        <color rgb="FF000000"/>
        <rFont val="Calibri"/>
        <scheme val="minor"/>
      </rPr>
      <t xml:space="preserve">Valuation           % of maximum number of points
</t>
    </r>
    <r>
      <rPr>
        <sz val="11"/>
        <color rgb="FF000000"/>
        <rFont val="Calibri"/>
        <scheme val="minor"/>
      </rPr>
      <t xml:space="preserve">Excellent                                       100
Good                                                75
Satisfactory                                    50
Insufficient                                     25
Not submitted                                 0                                                                                                     </t>
    </r>
  </si>
  <si>
    <r>
      <rPr>
        <b/>
        <sz val="11"/>
        <color rgb="FF000000"/>
        <rFont val="Calibri"/>
        <family val="2"/>
      </rPr>
      <t xml:space="preserve">False Alarm Rate (FAR) for Benelux and WEU 
</t>
    </r>
    <r>
      <rPr>
        <sz val="11"/>
        <color rgb="FF000000"/>
        <rFont val="Calibri"/>
        <family val="2"/>
      </rPr>
      <t>The tenderer's system must maintain a false alarm rate of less than 1% in the NL23 and NL25 areas of Western Europe. The false alarm rate is defined as the percentage of reported lightning events that cannot be attributed to an actual lightning flash. For further details on these areas, refer to Annex 04.</t>
    </r>
  </si>
  <si>
    <r>
      <rPr>
        <b/>
        <sz val="11"/>
        <color rgb="FF000000"/>
        <rFont val="Calibri"/>
        <family val="2"/>
      </rPr>
      <t xml:space="preserve">Location Accuracy in Benelux and WEU
</t>
    </r>
    <r>
      <rPr>
        <sz val="11"/>
        <color rgb="FF000000"/>
        <rFont val="Calibri"/>
        <family val="2"/>
      </rPr>
      <t>The tenderer's system must be able to locate cloud-to-ground (CG) lightning strikes with an accuracy of 1.0 km in the NL23 and NL25 areas of Western Europe. For further details on these areas, refer to Annex 04. The following requirements must both be met:
1. At least 70% of detected CG lightning events must be located within 1.0 km of the origin of the strike.
2. At least 95% of detected CG lightning events must be located within 2.0 km of the origin of the strike.</t>
    </r>
  </si>
  <si>
    <r>
      <rPr>
        <b/>
        <sz val="11"/>
        <color rgb="FF000000"/>
        <rFont val="Calibri"/>
        <family val="2"/>
      </rPr>
      <t xml:space="preserve">Cloud-to-Cloud Detection Capabilities for Benelux and WEU 
</t>
    </r>
    <r>
      <rPr>
        <sz val="11"/>
        <color rgb="FF000000"/>
        <rFont val="Calibri"/>
        <family val="2"/>
      </rPr>
      <t xml:space="preserve">The tenderer's system must detect cloud-to-cloud (CC) discharges in the NL23 and NL25 areas of Western Europe. For further details on these areas, refer to Annex 04. Lightning events must be classified into cloud-to-ground (CG) and cloud-to-cloud (CC) categories, with a classification accuracy of more than 80% of recorded cases. </t>
    </r>
  </si>
  <si>
    <r>
      <rPr>
        <b/>
        <sz val="11"/>
        <color rgb="FF000000"/>
        <rFont val="Calibri"/>
        <family val="2"/>
      </rPr>
      <t xml:space="preserve">Spurious Response in Benelux and WEU 
</t>
    </r>
    <r>
      <rPr>
        <sz val="11"/>
        <color rgb="FF000000"/>
        <rFont val="Calibri"/>
        <family val="2"/>
      </rPr>
      <t>The tenderer's system must not display lightning events when no actual lightning is present. Spurious responses, which may be caused by non-lightning signals such as radio transmissions, railroad traffic, or electric fences, must be minimized. The system must have a spurious response rate of less than 1 lightning event per 100,000 km² of covered area per 24 hours.</t>
    </r>
  </si>
  <si>
    <r>
      <rPr>
        <b/>
        <sz val="11"/>
        <color rgb="FF000000"/>
        <rFont val="Calibri"/>
      </rPr>
      <t xml:space="preserve">Data Quality in Benelux and WEU
</t>
    </r>
    <r>
      <rPr>
        <sz val="11"/>
        <color rgb="FF000000"/>
        <rFont val="Calibri"/>
      </rPr>
      <t>The tenderer must explain how the lightning detection network meets the quality requirements for (a) detection efficiency (DE), (b) false alarm rate (FAR), (c) location accuracy (LA), and (d) spurious response (SR) (as set out in resp. requirements #7 to #10, #11, #13 and #14) for the Benelux and WEU areas based on scientific evaluations.
 The explanation must include information on (e) the spatial variation of quality across the covered area. Additionally, the tenderer should clearly describe (f) the relationship between network characteristics (e.g., number and distribution of sensors, sensor quality) and system performance. 
The explanation should include references to scientific, peer-reviewed publications, where proof is given of the system's performance.</t>
    </r>
  </si>
  <si>
    <t xml:space="preserve">The tenderer must provide sufficient information to evaluate this item, limited to 6 pages (A4 size, 11-point font, single-spaced lines, including figures).                                                                                                                      </t>
  </si>
  <si>
    <t>1.4    Data Quality Requirements BES + Suriname</t>
  </si>
  <si>
    <r>
      <rPr>
        <b/>
        <sz val="11"/>
        <color rgb="FF000000"/>
        <rFont val="Calibri"/>
      </rPr>
      <t xml:space="preserve">Detection Efficiency for BES(S)
</t>
    </r>
    <r>
      <rPr>
        <sz val="11"/>
        <color rgb="FF000000"/>
        <rFont val="Calibri"/>
      </rPr>
      <t>The tenderer's system must achieve a detection efficiency of 80% or higher for cloud-to-ground (CG) flashes in the defined areas of the BES(S) region, where each flash includes at least one stroke with a current exceeding 5 kA. 
This applies to BESS if desirable # 6 is answered with 'yes', otherwise it applies to BES.</t>
    </r>
  </si>
  <si>
    <t>&lt;O&gt;</t>
  </si>
  <si>
    <r>
      <rPr>
        <b/>
        <sz val="11"/>
        <color rgb="FF000000"/>
        <rFont val="Calibri"/>
      </rPr>
      <t xml:space="preserve">(Future) Enhanced Detection Efficiency in BES(S) Airport Areas
</t>
    </r>
    <r>
      <rPr>
        <sz val="11"/>
        <color rgb="FF000000"/>
        <rFont val="Calibri"/>
      </rPr>
      <t>Within the foreseeable future (within 3 years after the effective date of the contract), or already available, the tenderer's system must achieve a detection efficiency (DE) of 95% for cloud-to-ground (CG) flashes within a 30 km radius of the controlled airports TNCB, TNCS, and TNCE. Each flash must include at least one stroke with a current exceeding 5 kA. Points will be awarded if this requirement is met. See Annex 05 for location details. 
This applies to BESS if desirable # 6 is answered with 'yes', otherwise it applies to BES.</t>
    </r>
  </si>
  <si>
    <t>Yes=Compliant to Option
No=Failure to comply</t>
  </si>
  <si>
    <t>If possible, state your intentions to compy with this option in Annex 08 - Desirables Substantiation template.  Since this is an option, it will not be assesed nor points will be given. Please note the involved cost in the Pricing Sheet, Annex 02. 
The assesment team will weigh the benefits against the stated cost to decide if this option will be chosen.</t>
  </si>
  <si>
    <t xml:space="preserve"> </t>
  </si>
  <si>
    <r>
      <rPr>
        <b/>
        <sz val="11"/>
        <color rgb="FF000000"/>
        <rFont val="Calibri"/>
      </rPr>
      <t xml:space="preserve">False Alarm Rate (FAR) for BES(S)
</t>
    </r>
    <r>
      <rPr>
        <sz val="11"/>
        <color rgb="FF000000"/>
        <rFont val="Calibri"/>
      </rPr>
      <t>The false alarm rate, defined as the percentage of reported lightning events that cannot be attributed to an actual lightning flash, must be less than 1%.
This applies to BESS if desirable # 6 is answered with 'yes', otherwise it applies to BES.</t>
    </r>
  </si>
  <si>
    <r>
      <rPr>
        <b/>
        <sz val="11"/>
        <color rgb="FF000000"/>
        <rFont val="Calibri"/>
      </rPr>
      <t xml:space="preserve">Location Accuracy in BES(S)
</t>
    </r>
    <r>
      <rPr>
        <sz val="11"/>
        <color rgb="FF000000"/>
        <rFont val="Calibri"/>
      </rPr>
      <t>The tenderer's system must be able to locate cloud-to-ground (CG) lightning strokes with an accuracy of 2.0 km. The following requirements must both be met:
1. At least 70% of detected CG lightning events must be located within 2.0 km of the origin of the strike.
2. At least 95% of detected CG lightning events must be located within 4.0 km of the origin of the strike.
This applies to BESS if desirable # 6 is answered with 'yes', otherwise it applies to BES.</t>
    </r>
  </si>
  <si>
    <r>
      <rPr>
        <b/>
        <sz val="11"/>
        <color rgb="FF000000"/>
        <rFont val="Calibri"/>
      </rPr>
      <t xml:space="preserve">Cloud-to-Cloud Detection Capabilities for BES(S)
</t>
    </r>
    <r>
      <rPr>
        <sz val="11"/>
        <color rgb="FF000000"/>
        <rFont val="Calibri"/>
      </rPr>
      <t>The tenderer's system must detect cloud-to-cloud (CC) lightning discharges. Lightning events must be classified into cloud-to-ground (CG) and cloud-to-cloud (CC) groups, with a classification accuracy of more than 80% of recorded cases.
This applies to BESS if desirable # 6 is answered with 'yes', otherwise it applies to BES.</t>
    </r>
  </si>
  <si>
    <t xml:space="preserve">Yes = Score of 20
No = Score of 0
Sufficient information to evaluate this item should be provided but no more than 2 pages (A4 size, 11-point font, single-spaced lines, including figures). </t>
  </si>
  <si>
    <r>
      <rPr>
        <b/>
        <sz val="11"/>
        <color rgb="FF000000"/>
        <rFont val="Calibri"/>
      </rPr>
      <t xml:space="preserve">Spurious Response in BES(S)
</t>
    </r>
    <r>
      <rPr>
        <sz val="11"/>
        <color rgb="FF000000"/>
        <rFont val="Calibri"/>
      </rPr>
      <t>The tenderer's system must not report lightning events when no actual lightning is present. Spurious responses may be caused by non-lightning signals, such as radio transmissions, railroad traffic, or electric fences. The system must have a spurious response rate of less than 1 lightning event per 100,000 km² of covered area per 24 hours.
This applies to BESS if desirable # 6 is answered with 'yes', otherwise it applies to BES.</t>
    </r>
  </si>
  <si>
    <r>
      <rPr>
        <b/>
        <sz val="11"/>
        <color rgb="FF000000"/>
        <rFont val="Calibri"/>
      </rPr>
      <t xml:space="preserve">Data Quality in BES(S)
</t>
    </r>
    <r>
      <rPr>
        <sz val="11"/>
        <color rgb="FF000000"/>
        <rFont val="Calibri"/>
      </rPr>
      <t>The tenderer must explain how the lightning detection network meets the quality requirements for  (a) detection efficiency (DE), (b) false alarm rate (FAR), (c) location accuracy (LA), and (d) spurious response (SR) (as set out in resp. requirements #15 to #17, #18, #20, and #21) for the BES(S) area based on scientific evaluations. The explanation must include information on the (e) spatial variation of quality across the covered area. Additionally, the tenderer should clearly describe (f) the relationship between network characteristics (e.g., number and distribution of sensors, sensor quality) and system performance. The explanation should include references to scientific, peer-reviewed publications, where proof is given of the system's performance.
This applies to BESS if desirable # 6 is answered with 'yes', otherwise it applies to BES.</t>
    </r>
  </si>
  <si>
    <t>1.5    General Data Quality Requirements</t>
  </si>
  <si>
    <r>
      <rPr>
        <b/>
        <sz val="11"/>
        <color rgb="FF000000"/>
        <rFont val="Calibri"/>
      </rPr>
      <t xml:space="preserve">Uptime  
</t>
    </r>
    <r>
      <rPr>
        <sz val="11"/>
        <color rgb="FF000000"/>
        <rFont val="Calibri"/>
      </rPr>
      <t xml:space="preserve">The tenderer must explain how the required uptime of 99.8% annual availability is achieved while maintaining the necessary data quality, and how the maximum continuous outage is limited to 6 hours, as specified in the </t>
    </r>
    <r>
      <rPr>
        <b/>
        <sz val="11"/>
        <color rgb="FF000000"/>
        <rFont val="Calibri"/>
      </rPr>
      <t>System Availability and Uptime requirement (#1)</t>
    </r>
    <r>
      <rPr>
        <sz val="11"/>
        <color rgb="FF000000"/>
        <rFont val="Calibri"/>
      </rPr>
      <t>. The tenderer must demonstrate that the system is designed to meet these criteria and provide detailed information on the redundancy measures in place to ensure compliance with this uptime requirement. Documentation verifying the system’s performance, including outage durations and overall availability, should be provided through annual reports.
This applies to BESS if desirable # 6 is answered with 'yes', otherwise it applies to BES.</t>
    </r>
  </si>
  <si>
    <r>
      <rPr>
        <b/>
        <sz val="11"/>
        <color rgb="FF000000"/>
        <rFont val="Calibri"/>
        <family val="2"/>
      </rPr>
      <t xml:space="preserve">Explanation of Long-Term Analysis and Reports
</t>
    </r>
    <r>
      <rPr>
        <sz val="11"/>
        <color rgb="FF000000"/>
        <rFont val="Calibri"/>
        <family val="2"/>
      </rPr>
      <t>It is essential for KNMI to monitor the long-term performance of the system over extended periods to ensure that the capabilities meet the specified requirements. The tenderer must explain which tools and reporting systems are available to monitor and assess the long-term performance of the system, providing assurance that the system continues to perform in line with the requirements.</t>
    </r>
  </si>
  <si>
    <r>
      <rPr>
        <b/>
        <sz val="11"/>
        <color rgb="FF000000"/>
        <rFont val="Calibri"/>
        <family val="2"/>
      </rPr>
      <t xml:space="preserve">Products from the Tenderer's System
</t>
    </r>
    <r>
      <rPr>
        <sz val="11"/>
        <color rgb="FF000000"/>
        <rFont val="Calibri"/>
        <family val="2"/>
      </rPr>
      <t>The tenderer's system must provide accumulations of recorded lightning events. These products should include arrays of data related to lightning strikes, such as lightning registration, images, and status information. The accumulation periods for these data products must be 1 minute, 5 minutes, and 24 hours, with all accumulations running simultaneously.
The tenderer must confirm that their system can provide these products in accordance with the requirements outlined in the KNMI Lightning Data Model. For detailed requirements, refer to the section on the KNMI Lightning Data Model</t>
    </r>
  </si>
  <si>
    <r>
      <rPr>
        <b/>
        <sz val="11"/>
        <color rgb="FF000000"/>
        <rFont val="Calibri"/>
        <family val="2"/>
      </rPr>
      <t xml:space="preserve">Intervals and Timing  
</t>
    </r>
    <r>
      <rPr>
        <sz val="11"/>
        <color rgb="FF000000"/>
        <rFont val="Calibri"/>
        <family val="2"/>
      </rPr>
      <t>The tenderer's system must provide data products at intervals of 1 minute (01M), 5 minutes (05M), and 24 hours (24H).
The 01M series must start at the beginning of each whole minute.
The 05M series must start at each multiple of 5 minutes.
The 24H series must start at 00:00 UTC each day.
Data must be available within 15 seconds after the closing of the 1-minute and 5-minute intervals. The 24-hour data must be available within 60 seconds after the closing of the interval.</t>
    </r>
  </si>
  <si>
    <r>
      <rPr>
        <b/>
        <sz val="11"/>
        <color rgb="FF000000"/>
        <rFont val="Calibri"/>
        <family val="2"/>
      </rPr>
      <t xml:space="preserve">System Alive Signaling  
</t>
    </r>
    <r>
      <rPr>
        <sz val="11"/>
        <color rgb="FF000000"/>
        <rFont val="Calibri"/>
        <family val="2"/>
      </rPr>
      <t>The tenderer's system must continuously deliver product files under all circumstances, including when no lightning activity is present. This will allow KNMI to confirm that the system remains operational, even in the absence of lightning events.</t>
    </r>
  </si>
  <si>
    <r>
      <rPr>
        <b/>
        <sz val="11"/>
        <color rgb="FF000000"/>
        <rFont val="Calibri"/>
        <family val="2"/>
      </rPr>
      <t xml:space="preserve">Delivery of Products  
</t>
    </r>
    <r>
      <rPr>
        <sz val="11"/>
        <color rgb="FF000000"/>
        <rFont val="Calibri"/>
        <family val="2"/>
      </rPr>
      <t xml:space="preserve">The delivery of each product must be file-based, transferred using both SFTP and Amazon S3. KNMI will offer both an SFTP server and an Amazon S3 bucket for delivery of the products. A mechanism must be in place to ensure that files are not read before transmission is fully completed. </t>
    </r>
  </si>
  <si>
    <r>
      <rPr>
        <b/>
        <sz val="11"/>
        <color rgb="FF000000"/>
        <rFont val="Calibri"/>
        <family val="2"/>
        <scheme val="minor"/>
      </rPr>
      <t xml:space="preserve">Streaming of Data 
</t>
    </r>
    <r>
      <rPr>
        <sz val="11"/>
        <color rgb="FF000000"/>
        <rFont val="Calibri"/>
        <family val="2"/>
        <scheme val="minor"/>
      </rPr>
      <t>The tenderer may offer a solution for streaming lightning data. For streaming data, lightning events should be delivered to KNMI within a maximum of 15 seconds after the event occurs. The proposed streaming method(s) must be clearly described. Points will be awarded based on the quality and effectiveness of the proposed solution(s).</t>
    </r>
  </si>
  <si>
    <r>
      <t xml:space="preserve">Points will be awarded for the offered solution(s). Evaluation criteria are described in detail in  Annex 15: Streaming Data Evaluation Criteria The substantiation will be assessed and a score is given between 0 to 90 points.  Sufficient information to evaluate this item should be provided but no more than 3 pages (A4 size, 11-point font, single-spaced lines, including figures).
</t>
    </r>
    <r>
      <rPr>
        <u/>
        <sz val="11"/>
        <color rgb="FF000000"/>
        <rFont val="Calibri"/>
        <family val="2"/>
      </rPr>
      <t>Valuation           % of maximum number of points</t>
    </r>
    <r>
      <rPr>
        <sz val="11"/>
        <color rgb="FF000000"/>
        <rFont val="Calibri"/>
        <family val="2"/>
      </rPr>
      <t xml:space="preserve">
Excellent                                       100
Good                                                75
Satisfactory                                    50
Insufficient                                     25
Not submitted                                  0      </t>
    </r>
  </si>
  <si>
    <r>
      <rPr>
        <b/>
        <sz val="11"/>
        <color rgb="FF000000"/>
        <rFont val="Calibri"/>
        <family val="2"/>
      </rPr>
      <t xml:space="preserve">Recovery  
</t>
    </r>
    <r>
      <rPr>
        <sz val="11"/>
        <color rgb="FF000000"/>
        <rFont val="Calibri"/>
        <family val="2"/>
      </rPr>
      <t>In the event of a production or delivery failure, the recovery of all data products must be automatic.  A mechanism must be in place to ensure that the recovery of the most recent data takes priority over the recovery of older data.</t>
    </r>
  </si>
  <si>
    <r>
      <rPr>
        <b/>
        <sz val="11"/>
        <color rgb="FF000000"/>
        <rFont val="Calibri"/>
        <family val="2"/>
      </rPr>
      <t xml:space="preserve">Dual Destination  
</t>
    </r>
    <r>
      <rPr>
        <sz val="11"/>
        <color rgb="FF000000"/>
        <rFont val="Calibri"/>
        <family val="2"/>
      </rPr>
      <t xml:space="preserve">The tenderer's system must be configurable to deliver data to at least two receptors simultaneously.  </t>
    </r>
  </si>
  <si>
    <r>
      <rPr>
        <b/>
        <sz val="11"/>
        <color rgb="FF000000"/>
        <rFont val="Calibri"/>
        <family val="2"/>
      </rPr>
      <t xml:space="preserve">Enhanced Recovery 
</t>
    </r>
    <r>
      <rPr>
        <sz val="11"/>
        <color rgb="FF000000"/>
        <rFont val="Calibri"/>
        <family val="2"/>
      </rPr>
      <t>In the event of a production or delivery failure, the recovery must be automatic.
Additionally, the 24-hour accumulation must be stored on the tenderer’s servers for 6 months to ensure availability for KNMI in case of disruptions in normal data delivery.</t>
    </r>
  </si>
  <si>
    <t xml:space="preserve">Yes = Score of 20
No = Score of 0
The tenderer must provide sufficient information to evaluate this item, limited to 2 pages (A4 size, 11-point font, single-spaced lines, including figures); </t>
  </si>
  <si>
    <r>
      <rPr>
        <b/>
        <sz val="11"/>
        <color rgb="FF000000"/>
        <rFont val="Calibri"/>
        <family val="2"/>
      </rPr>
      <t>Status Messages </t>
    </r>
    <r>
      <rPr>
        <sz val="11"/>
        <color rgb="FF000000"/>
        <rFont val="Calibri"/>
        <family val="2"/>
      </rPr>
      <t xml:space="preserve"> 
The tenderer's system must issue process status messages and error messages in both human-readable and machine-readable formats to KNMI systems</t>
    </r>
    <r>
      <rPr>
        <sz val="11"/>
        <color rgb="FF000000"/>
        <rFont val="Calibri"/>
        <family val="2"/>
      </rPr>
      <t>.</t>
    </r>
  </si>
  <si>
    <r>
      <rPr>
        <b/>
        <sz val="11"/>
        <color rgb="FF000000"/>
        <rFont val="Calibri"/>
        <family val="2"/>
      </rPr>
      <t>Conformity with KLiDIM</t>
    </r>
    <r>
      <rPr>
        <sz val="11"/>
        <color rgb="FF000000"/>
        <rFont val="Calibri"/>
        <family val="2"/>
      </rPr>
      <t xml:space="preserve">  
The data delivered to KNMI must be in the HDF5 format and strictly conform to KLiDIM, the KNMI Lightning Data Information Model. The data model is described in detail in Annex 06, but the main aspects are summarized below for clarity.
The tenderer's system must provide the following:
1. </t>
    </r>
    <r>
      <rPr>
        <b/>
        <sz val="11"/>
        <color rgb="FF000000"/>
        <rFont val="Calibri"/>
        <family val="2"/>
      </rPr>
      <t>Header data</t>
    </r>
    <r>
      <rPr>
        <sz val="11"/>
        <color rgb="FF000000"/>
        <rFont val="Calibri"/>
        <family val="2"/>
      </rPr>
      <t>, showing time, area covered, etc.
2.</t>
    </r>
    <r>
      <rPr>
        <b/>
        <sz val="11"/>
        <color rgb="FF000000"/>
        <rFont val="Calibri"/>
        <family val="2"/>
      </rPr>
      <t xml:space="preserve"> Image data</t>
    </r>
    <r>
      <rPr>
        <sz val="11"/>
        <color rgb="FF000000"/>
        <rFont val="Calibri"/>
        <family val="2"/>
      </rPr>
      <t>, including:
- An image containing all events (ALL)
- An image containing ground strokes only (CG)
- An image showing simulated Detection Efficiency based on the current status of the system
3.</t>
    </r>
    <r>
      <rPr>
        <b/>
        <sz val="11"/>
        <color rgb="FF000000"/>
        <rFont val="Calibri"/>
        <family val="2"/>
      </rPr>
      <t xml:space="preserve"> Arrays</t>
    </r>
    <r>
      <rPr>
        <sz val="11"/>
        <color rgb="FF000000"/>
        <rFont val="Calibri"/>
        <family val="2"/>
      </rPr>
      <t xml:space="preserve"> containing time series of recorded lightning events, including time, position, IC-CG classification, polarity, and estimated current.
4. </t>
    </r>
    <r>
      <rPr>
        <b/>
        <sz val="11"/>
        <color rgb="FF000000"/>
        <rFont val="Calibri"/>
        <family val="2"/>
      </rPr>
      <t>Arrays</t>
    </r>
    <r>
      <rPr>
        <sz val="11"/>
        <color rgb="FF000000"/>
        <rFont val="Calibri"/>
        <family val="2"/>
      </rPr>
      <t xml:space="preserve"> containing the status of all the Lightning Sensors in use by the tenderer's system.</t>
    </r>
  </si>
  <si>
    <r>
      <rPr>
        <b/>
        <sz val="11"/>
        <color rgb="FF000000"/>
        <rFont val="Calibri"/>
        <family val="2"/>
      </rPr>
      <t>File Name Convention </t>
    </r>
    <r>
      <rPr>
        <sz val="11"/>
        <color rgb="FF000000"/>
        <rFont val="Calibri"/>
        <family val="2"/>
      </rPr>
      <t xml:space="preserve"> 
The file names delivered to the Receptor must adhere to the following conventions:
- </t>
    </r>
    <r>
      <rPr>
        <b/>
        <sz val="11"/>
        <color rgb="FF000000"/>
        <rFont val="Calibri"/>
        <family val="2"/>
      </rPr>
      <t>LGT_CCXX_LAP_01M_YYYYMMDDhhmm.H5</t>
    </r>
    <r>
      <rPr>
        <sz val="11"/>
        <color rgb="FF000000"/>
        <rFont val="Calibri"/>
        <family val="2"/>
      </rPr>
      <t xml:space="preserve"> for the 1-minute accumulation.
- </t>
    </r>
    <r>
      <rPr>
        <b/>
        <sz val="11"/>
        <color rgb="FF000000"/>
        <rFont val="Calibri"/>
        <family val="2"/>
      </rPr>
      <t>LGT_CCXX_LAP_05M_YYYYMMDDhhmm.H5</t>
    </r>
    <r>
      <rPr>
        <sz val="11"/>
        <color rgb="FF000000"/>
        <rFont val="Calibri"/>
        <family val="2"/>
      </rPr>
      <t xml:space="preserve"> for the 5-minute accumulation.
- </t>
    </r>
    <r>
      <rPr>
        <b/>
        <sz val="11"/>
        <color rgb="FF000000"/>
        <rFont val="Calibri"/>
        <family val="2"/>
      </rPr>
      <t>LGT_CCXX_LAP_24H_YYYYMMDDhhmm.H5</t>
    </r>
    <r>
      <rPr>
        <sz val="11"/>
        <color rgb="FF000000"/>
        <rFont val="Calibri"/>
        <family val="2"/>
      </rPr>
      <t xml:space="preserve"> for the 24-hour accumulation.
Where </t>
    </r>
    <r>
      <rPr>
        <b/>
        <sz val="11"/>
        <color rgb="FF000000"/>
        <rFont val="Calibri"/>
        <family val="2"/>
      </rPr>
      <t>CC</t>
    </r>
    <r>
      <rPr>
        <sz val="11"/>
        <color rgb="FF000000"/>
        <rFont val="Calibri"/>
        <family val="2"/>
      </rPr>
      <t xml:space="preserve"> is one of NL or BI, </t>
    </r>
    <r>
      <rPr>
        <b/>
        <sz val="11"/>
        <color rgb="FF000000"/>
        <rFont val="Calibri"/>
        <family val="2"/>
      </rPr>
      <t>XX</t>
    </r>
    <r>
      <rPr>
        <sz val="11"/>
        <color rgb="FF000000"/>
        <rFont val="Calibri"/>
        <family val="2"/>
      </rPr>
      <t xml:space="preserve"> is one of 22, 23, or 25, and </t>
    </r>
    <r>
      <rPr>
        <b/>
        <sz val="11"/>
        <color rgb="FF000000"/>
        <rFont val="Calibri"/>
        <family val="2"/>
      </rPr>
      <t>YYYYMMDDhhmm</t>
    </r>
    <r>
      <rPr>
        <sz val="11"/>
        <color rgb="FF000000"/>
        <rFont val="Calibri"/>
        <family val="2"/>
      </rPr>
      <t xml:space="preserve"> is a placeholder for date and time.
For example, the file </t>
    </r>
    <r>
      <rPr>
        <b/>
        <sz val="11"/>
        <color rgb="FF000000"/>
        <rFont val="Calibri"/>
        <family val="2"/>
      </rPr>
      <t>LGT_CCXX_LAP_01M_202412312359.h5</t>
    </r>
    <r>
      <rPr>
        <sz val="11"/>
        <color rgb="FF000000"/>
        <rFont val="Calibri"/>
        <family val="2"/>
      </rPr>
      <t xml:space="preserve"> holds the data of the last minute of 2024.
Note that </t>
    </r>
    <r>
      <rPr>
        <b/>
        <sz val="11"/>
        <color rgb="FF000000"/>
        <rFont val="Calibri"/>
        <family val="2"/>
      </rPr>
      <t>NL23</t>
    </r>
    <r>
      <rPr>
        <sz val="11"/>
        <color rgb="FF000000"/>
        <rFont val="Calibri"/>
        <family val="2"/>
      </rPr>
      <t xml:space="preserve"> is WEU coverage, </t>
    </r>
    <r>
      <rPr>
        <b/>
        <sz val="11"/>
        <color rgb="FF000000"/>
        <rFont val="Calibri"/>
        <family val="2"/>
      </rPr>
      <t>NL25</t>
    </r>
    <r>
      <rPr>
        <sz val="11"/>
        <color rgb="FF000000"/>
        <rFont val="Calibri"/>
        <family val="2"/>
      </rPr>
      <t xml:space="preserve"> is BeNeLux coverage, and </t>
    </r>
    <r>
      <rPr>
        <b/>
        <sz val="11"/>
        <color rgb="FF000000"/>
        <rFont val="Calibri"/>
        <family val="2"/>
      </rPr>
      <t>BI22</t>
    </r>
    <r>
      <rPr>
        <sz val="11"/>
        <color rgb="FF000000"/>
        <rFont val="Calibri"/>
        <family val="2"/>
      </rPr>
      <t xml:space="preserve"> is BES(S) coverage.</t>
    </r>
  </si>
  <si>
    <r>
      <rPr>
        <b/>
        <sz val="11"/>
        <color rgb="FF000000"/>
        <rFont val="Calibri"/>
        <family val="2"/>
      </rPr>
      <t xml:space="preserve">Time Series of Lightning Events  
</t>
    </r>
    <r>
      <rPr>
        <sz val="11"/>
        <color rgb="FF000000"/>
        <rFont val="Calibri"/>
        <family val="2"/>
      </rPr>
      <t>The tenderer's system must provide time series of recorded lightning events. These time series must contain at least the following data: time, position, CG-CC classification, polarity, and estimated current.  
It must also indicate whether the lightning event is the first stroke or a return stroke in the case of CG lightning.
See also Annex 06- HDF5 Data Format Specification for details.</t>
    </r>
  </si>
  <si>
    <t>2. Data Provider Requirements    General Data Quality Requirements</t>
  </si>
  <si>
    <t>2.1 Provider specific requirements</t>
  </si>
  <si>
    <r>
      <rPr>
        <b/>
        <sz val="11"/>
        <color rgb="FF000000"/>
        <rFont val="Calibri"/>
        <family val="2"/>
      </rPr>
      <t>Delivery of Data to (Semi-) Governmental Parties</t>
    </r>
    <r>
      <rPr>
        <sz val="11"/>
        <color rgb="FF000000"/>
        <rFont val="Calibri"/>
        <family val="2"/>
      </rPr>
      <t>  
KNMI, as a governmental institute, must be granted the right to distribute real-time data from the tenderer's system to other (semi-) governmental parties. These parties include, but are not limited to, Aviation, Militairy, Harbour, Road, Rail and Waterboard Authorities. There must be no restrictions on such distribution.</t>
    </r>
  </si>
  <si>
    <r>
      <rPr>
        <b/>
        <sz val="11"/>
        <color rgb="FF000000"/>
        <rFont val="Calibri"/>
        <family val="2"/>
      </rPr>
      <t>Delivery of Near-Realtime Data to the General Public</t>
    </r>
    <r>
      <rPr>
        <sz val="11"/>
        <color rgb="FF000000"/>
        <rFont val="Calibri"/>
        <family val="2"/>
      </rPr>
      <t xml:space="preserve">  
KNMI is allowed to display lightning imagery, for example, but not exclusively, as a complement to the free radar display on the KNMI public website and mobile application. Such lightning imagery must match the space and time resolutions of the radar data displayed (i.e., 1 km and 5 minutes). Lightning flashes can be presented with symbols indicating the localization.
Details of the lightning data, such as polarity and current, will not be accessible (e.g., by clicking on a symbol). Such detailed information will not be sent to the browser, and the space and time resolution will be degraded to match the radar resolution. </t>
    </r>
  </si>
  <si>
    <r>
      <rPr>
        <b/>
        <sz val="11"/>
        <color rgb="FF000000"/>
        <rFont val="Calibri"/>
        <family val="2"/>
      </rPr>
      <t xml:space="preserve">Delivery of Historical Display to the General Public
</t>
    </r>
    <r>
      <rPr>
        <sz val="11"/>
        <color rgb="FF000000"/>
        <rFont val="Calibri"/>
        <family val="2"/>
      </rPr>
      <t xml:space="preserve">KNMI is allowed to display historical lightning </t>
    </r>
    <r>
      <rPr>
        <u/>
        <sz val="11"/>
        <color rgb="FF000000"/>
        <rFont val="Calibri"/>
        <family val="2"/>
      </rPr>
      <t>imagery</t>
    </r>
    <r>
      <rPr>
        <sz val="11"/>
        <color rgb="FF000000"/>
        <rFont val="Calibri"/>
        <family val="2"/>
      </rPr>
      <t xml:space="preserve"> (such as symbols) on the KNMI public website and mobile application. Such lightning imagery must match the spatial resolution of the radar data displayed (i.e., 1 km) and be provided in a daily overview, e.g. from 0:00h UTC to 24:00h UTC. See Annex 05 for an example.
Lightning imagery can be presented with symbols indicating the localization. Details of the lightning data, such as polarity and current, will </t>
    </r>
    <r>
      <rPr>
        <u/>
        <sz val="11"/>
        <color rgb="FF000000"/>
        <rFont val="Calibri"/>
        <family val="2"/>
      </rPr>
      <t>not</t>
    </r>
    <r>
      <rPr>
        <sz val="11"/>
        <color rgb="FF000000"/>
        <rFont val="Calibri"/>
        <family val="2"/>
      </rPr>
      <t xml:space="preserve"> be accessible (e.g., by clicking on a symbol). Such detailed information will not be sent to the browser.</t>
    </r>
  </si>
  <si>
    <r>
      <rPr>
        <b/>
        <sz val="11"/>
        <color rgb="FF000000"/>
        <rFont val="Calibri"/>
        <family val="2"/>
      </rPr>
      <t xml:space="preserve">Delivery of Historical Display to the general public with Time Resolution
</t>
    </r>
    <r>
      <rPr>
        <sz val="11"/>
        <color rgb="FF000000"/>
        <rFont val="Calibri"/>
        <family val="2"/>
      </rPr>
      <t xml:space="preserve">KNMI is allowed to display historical lightning </t>
    </r>
    <r>
      <rPr>
        <u/>
        <sz val="11"/>
        <color rgb="FF000000"/>
        <rFont val="Calibri"/>
        <family val="2"/>
      </rPr>
      <t>imagery</t>
    </r>
    <r>
      <rPr>
        <sz val="11"/>
        <color rgb="FF000000"/>
        <rFont val="Calibri"/>
        <family val="2"/>
      </rPr>
      <t xml:space="preserve"> (such as symbols)  on the KNMI public website and application for (mobile) devices in the daily overview using the time indication of the lightning event. Such lightning imagery shall match the spatial resolution of the radar data displayed on screen (i.e., 1 km), in a daily overview, e.g. from 0:00h UTC to 24:00h UTC.
Two time options are souhght-after: 1 hour or 5 minutes.
Lightning imagery can be presented with symbols like arrows or coloured dots showing the localization, see Annex 05 for an example.  Details of the lightning data, such as polarity, current, etc. will </t>
    </r>
    <r>
      <rPr>
        <u/>
        <sz val="11"/>
        <color rgb="FF000000"/>
        <rFont val="Calibri"/>
        <family val="2"/>
      </rPr>
      <t>not</t>
    </r>
    <r>
      <rPr>
        <sz val="11"/>
        <color rgb="FF000000"/>
        <rFont val="Calibri"/>
        <family val="2"/>
      </rPr>
      <t xml:space="preserve"> be accessible (by clicking on a symbol or by any other means). Such detailed information on the lightning events will not be sent to the browser.</t>
    </r>
  </si>
  <si>
    <r>
      <rPr>
        <b/>
        <sz val="11"/>
        <color rgb="FF000000"/>
        <rFont val="Calibri"/>
        <family val="2"/>
      </rPr>
      <t>Secure Connection</t>
    </r>
    <r>
      <rPr>
        <sz val="11"/>
        <color rgb="FF000000"/>
        <rFont val="Calibri"/>
        <family val="2"/>
      </rPr>
      <t>  
As data will be sent from outside the KNMI network to the inside of the KNMI network with minimal delay, the delivery entry point of the data will be a system within the KNMI firewall. Security measures shall guarantee this connection is secure to avoid compromising the integrity of KNMI. The connection must use TLS 1.2+ where applicable, and the vendor must apply ISO 27002:2022.</t>
    </r>
  </si>
  <si>
    <r>
      <rPr>
        <b/>
        <sz val="11"/>
        <color rgb="FF000000"/>
        <rFont val="Calibri"/>
        <family val="2"/>
      </rPr>
      <t xml:space="preserve">Access to Raw Data
</t>
    </r>
    <r>
      <rPr>
        <sz val="11"/>
        <color rgb="FF000000"/>
        <rFont val="Calibri"/>
        <family val="2"/>
      </rPr>
      <t>For purposes of scientific research, KNMI shall have access to the raw unprocessed data, gathered by all the lightning sensors, delivering data for the described covered areas. KNMI shall be granted delivery/access to raw data, with less than 24-hour delay, in the format of the tenderer. The format of the raw data shall be disclosed to KNMI. KNMI will use this data only for scientific use within KNMI exclusively. Note: KNMI did not use this option in the last 10 years.</t>
    </r>
  </si>
  <si>
    <t>Yes = Score of 15
No = Score of 0</t>
  </si>
  <si>
    <t>3   Supporting Requirements</t>
  </si>
  <si>
    <t>3.1 Provider specific requirements</t>
  </si>
  <si>
    <r>
      <rPr>
        <b/>
        <sz val="11"/>
        <color rgb="FF000000"/>
        <rFont val="Calibri"/>
        <family val="2"/>
      </rPr>
      <t xml:space="preserve">Helpdesk
</t>
    </r>
    <r>
      <rPr>
        <sz val="11"/>
        <color rgb="FF000000"/>
        <rFont val="Calibri"/>
        <family val="2"/>
      </rPr>
      <t>A helpdesk with skilled personnel fluent in at least Dutch or English shall be available and reachable via both telephone and e-mail. The helpdesk must respond to inquiries within two working days via e-mail and within one hour by telephone during normal working hours.</t>
    </r>
  </si>
  <si>
    <r>
      <rPr>
        <b/>
        <sz val="11"/>
        <color rgb="FF000000"/>
        <rFont val="Calibri"/>
        <family val="2"/>
      </rPr>
      <t xml:space="preserve">Startup Assistance
</t>
    </r>
    <r>
      <rPr>
        <sz val="11"/>
        <color rgb="FF000000"/>
        <rFont val="Calibri"/>
        <family val="2"/>
      </rPr>
      <t>During the startup phase of data ingestion at KNMI, a qualified representative of the tendering party must be available for assistance and troubleshooting. Their assistance shall remain in place until the system is fully operational and running according to KNMI’s expectations and requirements.</t>
    </r>
  </si>
  <si>
    <r>
      <rPr>
        <b/>
        <sz val="11"/>
        <color rgb="FF000000"/>
        <rFont val="Calibri"/>
      </rPr>
      <t xml:space="preserve">Human Rights Risk Planning
</t>
    </r>
    <r>
      <rPr>
        <sz val="11"/>
        <color rgb="FF000000"/>
        <rFont val="Calibri"/>
      </rPr>
      <t>The Contracting Authority seeks to stimulate tenderers in their effort to identify and assess human rights risks; to prevent or mitigate them; to remedy their effects, if they already occurred; to monitor the effectiveness of their measures, and to improve them; and to report to the public on their performance in this respect. For this purpose, the Contracting Authority requires tenderers to submit a Human Rights Risk Planning, in which they explain the current status and their approach in this field, with special regard to circumstances of labour and the environment in their supply chain and in their own operations. They should also explain their view on the supply chain and disposal of measurement equipment and on the use of electricity for their ICT, especially in relation to data processing/storage.</t>
    </r>
  </si>
  <si>
    <r>
      <rPr>
        <sz val="11"/>
        <color rgb="FF000000"/>
        <rFont val="Calibri"/>
      </rPr>
      <t>Points will be awarded for the offered replies. The substantiation will be assessed and a score is given between 0 to 15 points. The tenderer must provide sufficient information to evaluate this item, limited to</t>
    </r>
    <r>
      <rPr>
        <sz val="11"/>
        <color rgb="FFFF0000"/>
        <rFont val="Calibri"/>
      </rPr>
      <t xml:space="preserve"> </t>
    </r>
    <r>
      <rPr>
        <sz val="11"/>
        <color rgb="FF000000"/>
        <rFont val="Calibri"/>
      </rPr>
      <t xml:space="preserve">4 pages (A4 size, 11-point font, single-spaced lines, including figures).                                                                                                                                    
The Planning must comprise the following elements:
• 	Description of the system that tenderer has in place to monitor and manage risks related to human rights, including the environment (pollution, nature/biodiversity), in the supply chain and in own operations; especially regarding supply chain and disposal of measurement equipment and the use of electricity for their ICT, especially in relation to data processing/storage.
• 	Description of the current status – identified risks
• 	Description of executed and planned measures to prevent or mitigate the risks; to remedy their effects, if they already occurred; to monitor the effectiveness of the measures, and to improve them; and to report to the public on their performance in this respect. 
                                                                                                                                         </t>
    </r>
    <r>
      <rPr>
        <u/>
        <sz val="11"/>
        <color rgb="FF000000"/>
        <rFont val="Calibri"/>
      </rPr>
      <t xml:space="preserve"> Valuation           % of maximum number of points
</t>
    </r>
    <r>
      <rPr>
        <sz val="11"/>
        <color rgb="FF000000"/>
        <rFont val="Calibri"/>
      </rPr>
      <t xml:space="preserve">Excellent                                       100
Good                                                75
Satisfactory                                    50
Insufficient                                     25
Not submitted                                  0   </t>
    </r>
  </si>
  <si>
    <t>3.2  Documentation Requirements</t>
  </si>
  <si>
    <r>
      <rPr>
        <b/>
        <sz val="11"/>
        <color rgb="FF000000"/>
        <rFont val="Calibri"/>
      </rPr>
      <t xml:space="preserve">Technical documentation
</t>
    </r>
    <r>
      <rPr>
        <sz val="11"/>
        <color rgb="FF000000"/>
        <rFont val="Calibri"/>
      </rPr>
      <t xml:space="preserve">The tenderer must provide complete technical documentation in English, containing:
</t>
    </r>
    <r>
      <rPr>
        <b/>
        <sz val="11"/>
        <color rgb="FF000000"/>
        <rFont val="Calibri"/>
      </rPr>
      <t xml:space="preserve">Sensor Locations and Types:
</t>
    </r>
    <r>
      <rPr>
        <sz val="11"/>
        <color rgb="FF000000"/>
        <rFont val="Calibri"/>
      </rPr>
      <t xml:space="preserve">Details of sensor locations and types used for lightning detection in the WEU and BES(S) regions.
Explain how these meet the required Detection Efficiency (DE), Location Accuracy (LA), and False Alarm Rate (FAR) metrics.
</t>
    </r>
    <r>
      <rPr>
        <b/>
        <sz val="11"/>
        <color rgb="FF000000"/>
        <rFont val="Calibri"/>
      </rPr>
      <t xml:space="preserve">Sensor Maintenance Plan:
</t>
    </r>
    <r>
      <rPr>
        <sz val="11"/>
        <color rgb="FF000000"/>
        <rFont val="Calibri"/>
      </rPr>
      <t>A maintenance plan outlining the frequency and scope of maintenance activities.
Include redundancy measures to ensure compliance with the System Availability and Uptime requirements.</t>
    </r>
  </si>
  <si>
    <t>The documentation will be assessed for completeness, technical accuracy, and alignment with KNMI’s performance and sustainability requirements.</t>
  </si>
  <si>
    <r>
      <rPr>
        <b/>
        <sz val="11"/>
        <color rgb="FF000000"/>
        <rFont val="Calibri"/>
      </rPr>
      <t xml:space="preserve">Documentation and Manuals 
</t>
    </r>
    <r>
      <rPr>
        <sz val="11"/>
        <color rgb="FF000000"/>
        <rFont val="Calibri"/>
      </rPr>
      <t>Tenderer shall include a comprehensive and complete set of manuals and technical documentation written in Dutch or English with instructions for operation, installation, maintenance and verification of the offered system                                                                                                                                                                                                     This set shall at least include as much information as possible on:
• Technical data/specifications;
• Data output description incl. measurement examples;
• Status information output description;
• Data communication options;
• Installation instructions;
• Troubleshooting;
• Security;
• Monitoring and Reporting.</t>
    </r>
  </si>
  <si>
    <t xml:space="preserve">This sheet contains technical structures to assist with Excel Data Validation. Tenderers do not need to take any actions with respect to this sheet. </t>
  </si>
  <si>
    <t>For all Mandatory Closed &amp; Desirable Closed</t>
  </si>
  <si>
    <t>Yes</t>
  </si>
  <si>
    <t>No</t>
  </si>
  <si>
    <t>Substantiations Yes/No</t>
  </si>
  <si>
    <t>Yes, Substantiation is provided.</t>
  </si>
  <si>
    <t>No, Substantiation is not submitted.</t>
  </si>
  <si>
    <t>Yes, an option is given</t>
  </si>
  <si>
    <t xml:space="preserve">No, an option is not given </t>
  </si>
  <si>
    <t>Puntentotaal:</t>
  </si>
  <si>
    <t>Punten Desirables</t>
  </si>
  <si>
    <r>
      <rPr>
        <b/>
        <sz val="11"/>
        <color rgb="FF000000"/>
        <rFont val="Calibri"/>
        <family val="2"/>
      </rPr>
      <t>System availability and uptime </t>
    </r>
    <r>
      <rPr>
        <sz val="11"/>
        <color rgb="FF000000"/>
        <rFont val="Calibri"/>
        <family val="2"/>
      </rPr>
      <t xml:space="preserve"> 
The lightning detection network must maintain a minimum annual data availability of 99.8%, including time for maintenance, software updates, or repairs. The system must not experience any continuous outage longer than 6 hours at any given time. Compliance with this requirement during the operational phase will be based on documented system performance, with outage durations and overall availability verified through annual reports. See Annex 03 - Agreement ARBIT: KPI's  for detailed specifications."</t>
    </r>
  </si>
  <si>
    <r>
      <rPr>
        <b/>
        <sz val="11"/>
        <color rgb="FF000000"/>
        <rFont val="Calibri"/>
        <family val="2"/>
      </rPr>
      <t xml:space="preserve">Real-time lightning event data distribution
</t>
    </r>
    <r>
      <rPr>
        <sz val="11"/>
        <color rgb="FF000000"/>
        <rFont val="Calibri"/>
        <family val="2"/>
      </rPr>
      <t>The tenderer's system must deliver data to KNMI with a maximum delay between the closing of a time interval to reception at KNMI of 15 seconds. This requirement applies consistently under all operational conditions, including during high-activity periods. The tenderer must provide during the operational phase historical latency benchmarks to demonstrate compliance.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</si>
</sst>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b/>
      <sz val="24"/>
      <color theme="3"/>
      <name val="Calibri"/>
      <family val="2"/>
      <scheme val="minor"/>
    </font>
    <font>
      <b/>
      <sz val="11"/>
      <color theme="3"/>
      <name val="Calibri"/>
      <family val="2"/>
      <scheme val="minor"/>
    </font>
    <font>
      <sz val="11"/>
      <color rgb="FFFF0000"/>
      <name val="Calibri"/>
      <family val="2"/>
      <scheme val="minor"/>
    </font>
    <font>
      <sz val="11"/>
      <name val="Calibri"/>
      <family val="2"/>
      <scheme val="minor"/>
    </font>
    <font>
      <b/>
      <sz val="13"/>
      <color rgb="FFFF0000"/>
      <name val="Calibri"/>
      <family val="2"/>
      <scheme val="minor"/>
    </font>
    <font>
      <b/>
      <sz val="11"/>
      <name val="Calibri"/>
      <family val="2"/>
      <scheme val="minor"/>
    </font>
    <font>
      <sz val="11"/>
      <color theme="1"/>
      <name val="Calibri"/>
      <family val="2"/>
      <scheme val="minor"/>
    </font>
    <font>
      <sz val="11"/>
      <color rgb="FF000000"/>
      <name val="Calibri"/>
      <family val="2"/>
    </font>
    <font>
      <b/>
      <sz val="24"/>
      <color rgb="FFFF0000"/>
      <name val="Calibri"/>
      <family val="2"/>
      <scheme val="minor"/>
    </font>
    <font>
      <sz val="11"/>
      <color rgb="FFFF0000"/>
      <name val="Calibri"/>
      <family val="2"/>
    </font>
    <font>
      <b/>
      <sz val="11"/>
      <color rgb="FF000000"/>
      <name val="Calibri"/>
      <family val="2"/>
    </font>
    <font>
      <b/>
      <sz val="11"/>
      <color rgb="FF000000"/>
      <name val="Calibri"/>
      <family val="2"/>
      <scheme val="minor"/>
    </font>
    <font>
      <sz val="11"/>
      <color rgb="FF000000"/>
      <name val="Calibri"/>
      <family val="2"/>
      <scheme val="minor"/>
    </font>
    <font>
      <u/>
      <sz val="11"/>
      <color rgb="FF000000"/>
      <name val="Calibri"/>
      <family val="2"/>
    </font>
    <font>
      <b/>
      <sz val="14"/>
      <color theme="3"/>
      <name val="Calibri"/>
      <family val="2"/>
      <scheme val="minor"/>
    </font>
    <font>
      <b/>
      <sz val="16"/>
      <color theme="3"/>
      <name val="Calibri"/>
      <family val="2"/>
      <scheme val="minor"/>
    </font>
    <font>
      <sz val="16"/>
      <color theme="1"/>
      <name val="Calibri"/>
      <family val="2"/>
      <scheme val="minor"/>
    </font>
    <font>
      <sz val="12"/>
      <color theme="1"/>
      <name val="Calibri"/>
      <family val="2"/>
      <scheme val="minor"/>
    </font>
    <font>
      <b/>
      <sz val="14"/>
      <color rgb="FFFF0000"/>
      <name val="Calibri"/>
      <family val="2"/>
      <scheme val="minor"/>
    </font>
    <font>
      <b/>
      <sz val="11"/>
      <color rgb="FF000000"/>
      <name val="Calibri"/>
    </font>
    <font>
      <sz val="11"/>
      <color rgb="FF000000"/>
      <name val="Calibri"/>
    </font>
    <font>
      <sz val="11"/>
      <color rgb="FFFF0000"/>
      <name val="Calibri"/>
    </font>
    <font>
      <u/>
      <sz val="11"/>
      <color rgb="FF000000"/>
      <name val="Calibri"/>
    </font>
    <font>
      <b/>
      <i/>
      <sz val="11"/>
      <color theme="1"/>
      <name val="Calibri"/>
      <family val="2"/>
      <scheme val="minor"/>
    </font>
    <font>
      <sz val="11"/>
      <color rgb="FF000000"/>
      <name val="Calibri"/>
      <scheme val="minor"/>
    </font>
    <font>
      <u/>
      <sz val="11"/>
      <color rgb="FF000000"/>
      <name val="Calibri"/>
      <scheme val="minor"/>
    </font>
  </fonts>
  <fills count="6">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top/>
      <bottom style="medium">
        <color theme="4" tint="0.39997558519241921"/>
      </bottom>
      <diagonal/>
    </border>
    <border>
      <left/>
      <right/>
      <top style="thick">
        <color theme="4" tint="0.499984740745262"/>
      </top>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top style="medium">
        <color theme="0" tint="-0.24994659260841701"/>
      </top>
      <bottom/>
      <diagonal/>
    </border>
    <border>
      <left style="medium">
        <color theme="0" tint="-0.24994659260841701"/>
      </left>
      <right style="medium">
        <color theme="0" tint="-0.24994659260841701"/>
      </right>
      <top style="thick">
        <color theme="4" tint="0.499984740745262"/>
      </top>
      <bottom style="medium">
        <color theme="0" tint="-0.24994659260841701"/>
      </bottom>
      <diagonal/>
    </border>
    <border>
      <left style="medium">
        <color theme="0" tint="-0.24994659260841701"/>
      </left>
      <right style="medium">
        <color theme="0" tint="-0.24994659260841701"/>
      </right>
      <top style="thick">
        <color theme="4" tint="0.499984740745262"/>
      </top>
      <bottom/>
      <diagonal/>
    </border>
    <border>
      <left style="medium">
        <color theme="0" tint="-0.24994659260841701"/>
      </left>
      <right style="medium">
        <color theme="0" tint="-0.24994659260841701"/>
      </right>
      <top style="medium">
        <color theme="0" tint="-0.24994659260841701"/>
      </top>
      <bottom style="double">
        <color rgb="FF000000"/>
      </bottom>
      <diagonal/>
    </border>
  </borders>
  <cellStyleXfs count="6">
    <xf numFmtId="0" fontId="0" fillId="0" borderId="0"/>
    <xf numFmtId="0" fontId="2" fillId="0" borderId="1" applyNumberFormat="0" applyFill="0" applyAlignment="0" applyProtection="0"/>
    <xf numFmtId="0" fontId="3" fillId="0" borderId="2" applyNumberFormat="0" applyFill="0" applyAlignment="0" applyProtection="0"/>
    <xf numFmtId="0" fontId="6" fillId="0" borderId="4" applyNumberFormat="0" applyFill="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89">
    <xf numFmtId="0" fontId="0" fillId="0" borderId="0" xfId="0"/>
    <xf numFmtId="0" fontId="0" fillId="0" borderId="0" xfId="0" applyAlignment="1">
      <alignment horizontal="left" vertical="top"/>
    </xf>
    <xf numFmtId="0" fontId="4" fillId="0" borderId="0" xfId="0" applyFont="1" applyAlignment="1">
      <alignment horizontal="left" vertical="top"/>
    </xf>
    <xf numFmtId="0" fontId="3" fillId="0" borderId="2" xfId="2"/>
    <xf numFmtId="0" fontId="6" fillId="0" borderId="4" xfId="3"/>
    <xf numFmtId="0" fontId="0" fillId="0" borderId="0" xfId="0" applyAlignment="1">
      <alignment horizontal="left" vertical="top" wrapText="1"/>
    </xf>
    <xf numFmtId="0" fontId="0" fillId="0" borderId="0" xfId="0" applyAlignment="1">
      <alignment horizontal="center" vertical="top"/>
    </xf>
    <xf numFmtId="0" fontId="0" fillId="4" borderId="0" xfId="0" applyFill="1" applyAlignment="1">
      <alignment horizontal="left" vertical="top"/>
    </xf>
    <xf numFmtId="0" fontId="0" fillId="3" borderId="0" xfId="0" applyFill="1" applyAlignment="1">
      <alignment horizontal="left" vertical="top"/>
    </xf>
    <xf numFmtId="0" fontId="4" fillId="0" borderId="0" xfId="0" applyFont="1"/>
    <xf numFmtId="0" fontId="6" fillId="0" borderId="4" xfId="3" applyAlignment="1">
      <alignment horizontal="left" vertical="top"/>
    </xf>
    <xf numFmtId="0" fontId="6" fillId="0" borderId="4" xfId="3" applyAlignment="1">
      <alignment horizontal="left" vertical="top" wrapText="1"/>
    </xf>
    <xf numFmtId="0" fontId="0" fillId="0" borderId="0" xfId="0" applyAlignment="1">
      <alignment wrapText="1"/>
    </xf>
    <xf numFmtId="0" fontId="10" fillId="2" borderId="3" xfId="0" applyFont="1" applyFill="1" applyBorder="1" applyAlignment="1">
      <alignment horizontal="center" vertical="top" wrapText="1" shrinkToFit="1"/>
    </xf>
    <xf numFmtId="0" fontId="0" fillId="0" borderId="0" xfId="0" applyAlignment="1">
      <alignment horizontal="center"/>
    </xf>
    <xf numFmtId="1" fontId="10" fillId="2" borderId="3" xfId="0" applyNumberFormat="1" applyFont="1" applyFill="1" applyBorder="1" applyAlignment="1">
      <alignment horizontal="center" vertical="top" wrapText="1" shrinkToFit="1"/>
    </xf>
    <xf numFmtId="1" fontId="0" fillId="0" borderId="0" xfId="0" applyNumberFormat="1" applyAlignment="1">
      <alignment horizontal="center" vertical="top"/>
    </xf>
    <xf numFmtId="1" fontId="13" fillId="0" borderId="7" xfId="1" applyNumberFormat="1" applyFont="1" applyFill="1" applyBorder="1" applyAlignment="1">
      <alignment horizontal="center" vertical="top" wrapText="1" shrinkToFit="1"/>
    </xf>
    <xf numFmtId="0" fontId="0" fillId="0" borderId="0" xfId="0" applyAlignment="1">
      <alignment horizontal="center" vertical="top"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horizontal="left" vertical="center" wrapText="1"/>
    </xf>
    <xf numFmtId="0" fontId="11" fillId="0" borderId="0" xfId="0" applyFont="1" applyAlignment="1">
      <alignment wrapText="1"/>
    </xf>
    <xf numFmtId="0" fontId="8" fillId="0" borderId="9" xfId="0" applyFont="1" applyBorder="1" applyAlignment="1">
      <alignment horizontal="center" vertical="top" wrapText="1" shrinkToFit="1"/>
    </xf>
    <xf numFmtId="0" fontId="12" fillId="0" borderId="9" xfId="0" applyFont="1" applyBorder="1" applyAlignment="1">
      <alignment horizontal="left" vertical="top" wrapText="1" shrinkToFit="1"/>
    </xf>
    <xf numFmtId="0" fontId="8" fillId="0" borderId="9" xfId="0" applyFont="1" applyBorder="1" applyAlignment="1">
      <alignment horizontal="left" vertical="top" wrapText="1" shrinkToFit="1"/>
    </xf>
    <xf numFmtId="0" fontId="8" fillId="0" borderId="9" xfId="0" applyFont="1" applyBorder="1" applyAlignment="1">
      <alignment vertical="top" wrapText="1" shrinkToFit="1"/>
    </xf>
    <xf numFmtId="0" fontId="8" fillId="0" borderId="3" xfId="0" applyFont="1" applyBorder="1" applyAlignment="1">
      <alignment horizontal="center" vertical="top" wrapText="1" shrinkToFit="1"/>
    </xf>
    <xf numFmtId="0" fontId="12" fillId="0" borderId="3" xfId="0" applyFont="1" applyBorder="1" applyAlignment="1">
      <alignment horizontal="left" vertical="top" wrapText="1" shrinkToFit="1"/>
    </xf>
    <xf numFmtId="1" fontId="8" fillId="0" borderId="3" xfId="0" applyNumberFormat="1" applyFont="1" applyBorder="1" applyAlignment="1">
      <alignment horizontal="center" vertical="top" wrapText="1" shrinkToFit="1"/>
    </xf>
    <xf numFmtId="0" fontId="8" fillId="0" borderId="3" xfId="0" applyFont="1" applyBorder="1" applyAlignment="1">
      <alignment horizontal="left" vertical="top" wrapText="1" shrinkToFit="1"/>
    </xf>
    <xf numFmtId="0" fontId="8" fillId="0" borderId="3" xfId="0" applyFont="1" applyBorder="1" applyAlignment="1">
      <alignment vertical="top" wrapText="1" shrinkToFit="1"/>
    </xf>
    <xf numFmtId="0" fontId="12" fillId="0" borderId="3" xfId="0" applyFont="1" applyBorder="1" applyAlignment="1">
      <alignment horizontal="left" vertical="top" wrapText="1"/>
    </xf>
    <xf numFmtId="1" fontId="8" fillId="0" borderId="9" xfId="0" applyNumberFormat="1" applyFont="1" applyBorder="1" applyAlignment="1">
      <alignment horizontal="center" vertical="top" wrapText="1" shrinkToFit="1"/>
    </xf>
    <xf numFmtId="0" fontId="17" fillId="0" borderId="3" xfId="0" applyFont="1" applyBorder="1" applyAlignment="1">
      <alignment horizontal="left" vertical="top" wrapText="1" shrinkToFit="1"/>
    </xf>
    <xf numFmtId="1" fontId="10" fillId="2" borderId="6" xfId="0" applyNumberFormat="1" applyFont="1" applyFill="1" applyBorder="1" applyAlignment="1">
      <alignment horizontal="center" vertical="top" wrapText="1" shrinkToFit="1"/>
    </xf>
    <xf numFmtId="1" fontId="0" fillId="0" borderId="3" xfId="0" applyNumberFormat="1" applyBorder="1" applyAlignment="1">
      <alignment vertical="top" wrapText="1"/>
    </xf>
    <xf numFmtId="1" fontId="8" fillId="0" borderId="10" xfId="0" applyNumberFormat="1" applyFont="1" applyBorder="1" applyAlignment="1">
      <alignment horizontal="center" vertical="top" wrapText="1" shrinkToFit="1"/>
    </xf>
    <xf numFmtId="0" fontId="3" fillId="0" borderId="2" xfId="2" applyFill="1"/>
    <xf numFmtId="0" fontId="8" fillId="0" borderId="3" xfId="0" applyFont="1" applyBorder="1" applyAlignment="1">
      <alignment horizontal="center" vertical="top" wrapText="1" shrinkToFit="1"/>
      <extLst>
        <ext xmlns:xfpb="http://schemas.microsoft.com/office/spreadsheetml/2022/featurepropertybag" uri="{C7286773-470A-42A8-94C5-96B5CB345126}">
          <xfpb:xfComplement i="0"/>
        </ext>
      </extLst>
    </xf>
    <xf numFmtId="0" fontId="21" fillId="0" borderId="0" xfId="0" applyFont="1" applyAlignment="1">
      <alignment wrapText="1"/>
    </xf>
    <xf numFmtId="0" fontId="0" fillId="5" borderId="0" xfId="0" applyFill="1"/>
    <xf numFmtId="0" fontId="8" fillId="5" borderId="3" xfId="0" applyFont="1" applyFill="1" applyBorder="1" applyAlignment="1">
      <alignment horizontal="center" vertical="top" wrapText="1" shrinkToFit="1"/>
    </xf>
    <xf numFmtId="0" fontId="17" fillId="5" borderId="3" xfId="0" applyFont="1" applyFill="1" applyBorder="1" applyAlignment="1">
      <alignment horizontal="center" vertical="top" wrapText="1" shrinkToFit="1"/>
      <extLst>
        <ext xmlns:xfpb="http://schemas.microsoft.com/office/spreadsheetml/2022/featurepropertybag" uri="{C7286773-470A-42A8-94C5-96B5CB345126}">
          <xfpb:xfComplement i="0"/>
        </ext>
      </extLst>
    </xf>
    <xf numFmtId="0" fontId="17" fillId="5" borderId="3" xfId="0" applyFont="1" applyFill="1" applyBorder="1" applyAlignment="1">
      <alignment horizontal="center" vertical="top" wrapText="1" shrinkToFit="1"/>
    </xf>
    <xf numFmtId="0" fontId="23" fillId="0" borderId="0" xfId="4" applyFont="1" applyAlignment="1"/>
    <xf numFmtId="1" fontId="0" fillId="0" borderId="0" xfId="0" applyNumberFormat="1" applyAlignment="1">
      <alignment horizontal="left" vertical="top"/>
    </xf>
    <xf numFmtId="0" fontId="0" fillId="0" borderId="0" xfId="0" applyAlignment="1">
      <alignment vertical="center"/>
    </xf>
    <xf numFmtId="9" fontId="0" fillId="0" borderId="0" xfId="0" applyNumberFormat="1" applyAlignment="1">
      <alignment horizontal="left" vertical="center"/>
    </xf>
    <xf numFmtId="0" fontId="0" fillId="0" borderId="0" xfId="0" applyAlignment="1">
      <alignment horizontal="left" vertical="center"/>
    </xf>
    <xf numFmtId="0" fontId="3" fillId="0" borderId="8" xfId="5" applyFont="1" applyFill="1" applyBorder="1" applyAlignment="1">
      <alignment horizontal="center" vertical="center" wrapText="1" shrinkToFit="1"/>
    </xf>
    <xf numFmtId="1" fontId="0" fillId="0" borderId="3" xfId="0" applyNumberFormat="1" applyBorder="1" applyAlignment="1">
      <alignment horizontal="center" vertical="top"/>
    </xf>
    <xf numFmtId="0" fontId="25" fillId="0" borderId="9" xfId="0" applyFont="1" applyBorder="1" applyAlignment="1">
      <alignment horizontal="left" vertical="top" wrapText="1" shrinkToFit="1"/>
    </xf>
    <xf numFmtId="0" fontId="25" fillId="0" borderId="3" xfId="0" applyFont="1" applyBorder="1" applyAlignment="1">
      <alignment horizontal="left" vertical="top" wrapText="1"/>
    </xf>
    <xf numFmtId="0" fontId="25" fillId="0" borderId="3" xfId="0" applyFont="1" applyBorder="1" applyAlignment="1">
      <alignment horizontal="left" vertical="top" wrapText="1" shrinkToFit="1"/>
    </xf>
    <xf numFmtId="0" fontId="12" fillId="0" borderId="0" xfId="0" applyFont="1" applyAlignment="1">
      <alignment wrapText="1"/>
    </xf>
    <xf numFmtId="0" fontId="12" fillId="0" borderId="0" xfId="0" applyFont="1"/>
    <xf numFmtId="0" fontId="15" fillId="0" borderId="0" xfId="0" applyFont="1"/>
    <xf numFmtId="0" fontId="0" fillId="0" borderId="0" xfId="0" applyAlignment="1">
      <alignment vertical="center" wrapText="1"/>
    </xf>
    <xf numFmtId="0" fontId="22" fillId="0" borderId="0" xfId="0" applyFont="1" applyAlignment="1">
      <alignment vertical="center" wrapText="1"/>
    </xf>
    <xf numFmtId="0" fontId="29" fillId="0" borderId="3" xfId="0" applyFont="1" applyBorder="1" applyAlignment="1">
      <alignment horizontal="left" vertical="top" wrapText="1" shrinkToFit="1"/>
    </xf>
    <xf numFmtId="0" fontId="8" fillId="0" borderId="11" xfId="0" applyFont="1" applyBorder="1" applyAlignment="1">
      <alignment horizontal="center" vertical="top" wrapText="1" shrinkToFit="1"/>
    </xf>
    <xf numFmtId="0" fontId="25" fillId="0" borderId="11" xfId="0" applyFont="1" applyBorder="1" applyAlignment="1">
      <alignment horizontal="left" vertical="top" wrapText="1"/>
    </xf>
    <xf numFmtId="1" fontId="8" fillId="0" borderId="11" xfId="0" applyNumberFormat="1" applyFont="1" applyBorder="1" applyAlignment="1">
      <alignment horizontal="center" vertical="top" wrapText="1" shrinkToFit="1"/>
    </xf>
    <xf numFmtId="0" fontId="8" fillId="0" borderId="11" xfId="0" applyFont="1" applyBorder="1" applyAlignment="1">
      <alignment horizontal="left" vertical="top" wrapText="1"/>
    </xf>
    <xf numFmtId="0" fontId="8" fillId="0" borderId="11" xfId="0" applyFont="1" applyBorder="1" applyAlignment="1">
      <alignment horizontal="left" vertical="top" wrapText="1" shrinkToFit="1"/>
    </xf>
    <xf numFmtId="0" fontId="12" fillId="0" borderId="0" xfId="0" applyFont="1" applyAlignment="1">
      <alignment vertical="top" wrapText="1"/>
    </xf>
    <xf numFmtId="0" fontId="0" fillId="0" borderId="0" xfId="0" applyAlignment="1">
      <alignment vertical="top"/>
    </xf>
    <xf numFmtId="0" fontId="25" fillId="0" borderId="3" xfId="0" applyFont="1" applyFill="1" applyBorder="1" applyAlignment="1">
      <alignment horizontal="left" vertical="top" wrapText="1" shrinkToFit="1"/>
    </xf>
    <xf numFmtId="0" fontId="12" fillId="0" borderId="9" xfId="0" applyFont="1" applyFill="1" applyBorder="1" applyAlignment="1">
      <alignment horizontal="left" vertical="top" wrapText="1" shrinkToFit="1"/>
    </xf>
    <xf numFmtId="0" fontId="12" fillId="0" borderId="3" xfId="0" applyFont="1" applyFill="1" applyBorder="1" applyAlignment="1">
      <alignment horizontal="left" vertical="top" wrapText="1" shrinkToFit="1"/>
    </xf>
    <xf numFmtId="0" fontId="0" fillId="0" borderId="0" xfId="0" applyAlignment="1">
      <alignment horizontal="left"/>
    </xf>
    <xf numFmtId="0" fontId="6" fillId="0" borderId="4" xfId="3" applyAlignment="1">
      <alignment horizontal="left"/>
    </xf>
    <xf numFmtId="0" fontId="3" fillId="0" borderId="2" xfId="2" applyAlignment="1">
      <alignment horizontal="left" vertical="top"/>
    </xf>
    <xf numFmtId="0" fontId="3" fillId="0" borderId="2" xfId="2" applyAlignment="1">
      <alignment horizontal="left"/>
    </xf>
    <xf numFmtId="0" fontId="0" fillId="0" borderId="0" xfId="0" applyAlignment="1">
      <alignment vertical="center" wrapText="1"/>
    </xf>
    <xf numFmtId="0" fontId="0" fillId="0" borderId="5" xfId="0" applyBorder="1" applyAlignment="1">
      <alignment horizontal="left" vertical="top" wrapText="1"/>
    </xf>
    <xf numFmtId="0" fontId="12" fillId="0" borderId="0" xfId="0" applyFont="1" applyAlignment="1">
      <alignment horizontal="left" vertical="top" wrapText="1"/>
    </xf>
    <xf numFmtId="0" fontId="0" fillId="0" borderId="0" xfId="0" applyAlignment="1">
      <alignment horizontal="left" vertical="top" wrapText="1"/>
    </xf>
    <xf numFmtId="0" fontId="2" fillId="0" borderId="1" xfId="1" applyAlignment="1">
      <alignment horizontal="left"/>
    </xf>
    <xf numFmtId="0" fontId="5" fillId="0" borderId="6" xfId="1" applyFont="1" applyFill="1" applyBorder="1" applyAlignment="1">
      <alignment horizontal="center" vertical="top" wrapText="1" shrinkToFit="1"/>
    </xf>
    <xf numFmtId="0" fontId="5" fillId="0" borderId="7" xfId="1" applyFont="1" applyFill="1" applyBorder="1" applyAlignment="1">
      <alignment horizontal="center" vertical="top" wrapText="1" shrinkToFit="1"/>
    </xf>
    <xf numFmtId="1" fontId="5" fillId="0" borderId="7" xfId="1" applyNumberFormat="1" applyFont="1" applyFill="1" applyBorder="1" applyAlignment="1">
      <alignment horizontal="center" vertical="top" wrapText="1" shrinkToFit="1"/>
    </xf>
    <xf numFmtId="0" fontId="5" fillId="0" borderId="8" xfId="1" applyFont="1" applyFill="1" applyBorder="1" applyAlignment="1">
      <alignment horizontal="center" vertical="top" wrapText="1" shrinkToFit="1"/>
    </xf>
    <xf numFmtId="0" fontId="20" fillId="0" borderId="1" xfId="1" applyFont="1" applyFill="1" applyAlignment="1">
      <alignment horizontal="left" vertical="top" wrapText="1" shrinkToFit="1"/>
    </xf>
    <xf numFmtId="0" fontId="3" fillId="0" borderId="2" xfId="2" applyFill="1" applyAlignment="1">
      <alignment horizontal="left" vertical="top" wrapText="1" shrinkToFit="1"/>
    </xf>
    <xf numFmtId="0" fontId="3" fillId="0" borderId="2" xfId="2" applyFill="1" applyAlignment="1">
      <alignment horizontal="left" vertical="center" wrapText="1" shrinkToFit="1"/>
    </xf>
    <xf numFmtId="0" fontId="20" fillId="0" borderId="2" xfId="2" applyFont="1" applyFill="1" applyAlignment="1">
      <alignment horizontal="left" vertical="top" wrapText="1" shrinkToFit="1"/>
    </xf>
    <xf numFmtId="0" fontId="19" fillId="0" borderId="2" xfId="2" applyFont="1" applyFill="1" applyAlignment="1">
      <alignment horizontal="left" vertical="center" wrapText="1" shrinkToFit="1"/>
    </xf>
  </cellXfs>
  <cellStyles count="6">
    <cellStyle name="Kop 1" xfId="1" builtinId="16"/>
    <cellStyle name="Kop 2" xfId="2" builtinId="17"/>
    <cellStyle name="Kop 3" xfId="3" builtinId="18"/>
    <cellStyle name="Kop 4" xfId="5" builtinId="19"/>
    <cellStyle name="Standaard" xfId="0" builtinId="0"/>
    <cellStyle name="Waarschuwingstekst" xfId="4" builtinId="11"/>
  </cellStyles>
  <dxfs count="27">
    <dxf>
      <fill>
        <patternFill>
          <bgColor rgb="FF00B050"/>
        </patternFill>
      </fill>
    </dxf>
    <dxf>
      <fill>
        <patternFill>
          <bgColor rgb="FFFF0000"/>
        </patternFill>
      </fill>
    </dxf>
    <dxf>
      <fill>
        <patternFill>
          <bgColor rgb="FF92D050"/>
        </patternFill>
      </fill>
    </dxf>
    <dxf>
      <fill>
        <patternFill patternType="solid">
          <fgColor rgb="FFFF7D7D"/>
          <bgColor rgb="FFFF7D7D"/>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patternType="solid">
          <fgColor rgb="FFFF7D7D"/>
          <bgColor rgb="FFFF7D7D"/>
        </patternFill>
      </fill>
    </dxf>
    <dxf>
      <fill>
        <patternFill>
          <bgColor rgb="FF92D050"/>
        </patternFill>
      </fill>
    </dxf>
    <dxf>
      <fill>
        <patternFill>
          <bgColor rgb="FF92D050"/>
        </patternFill>
      </fill>
    </dxf>
    <dxf>
      <fill>
        <patternFill>
          <bgColor rgb="FF92D050"/>
        </patternFill>
      </fill>
    </dxf>
    <dxf>
      <fill>
        <patternFill>
          <bgColor rgb="FF00B050"/>
        </patternFill>
      </fill>
    </dxf>
    <dxf>
      <fill>
        <patternFill>
          <bgColor rgb="FFFF0000"/>
        </patternFill>
      </fill>
    </dxf>
    <dxf>
      <fill>
        <patternFill patternType="solid">
          <fgColor rgb="FFFF7D7D"/>
          <bgColor rgb="FFFF7D7D"/>
        </patternFill>
      </fill>
    </dxf>
    <dxf>
      <font>
        <b/>
        <i val="0"/>
        <color theme="1"/>
      </font>
      <fill>
        <patternFill>
          <bgColor rgb="FFFF0000"/>
        </patternFill>
      </fill>
    </dxf>
    <dxf>
      <font>
        <color theme="1"/>
      </font>
      <fill>
        <patternFill>
          <bgColor rgb="FFFFC000"/>
        </patternFill>
      </fill>
    </dxf>
    <dxf>
      <font>
        <color theme="1"/>
      </font>
      <fill>
        <patternFill>
          <bgColor rgb="FF00B050"/>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2" defaultPivotStyle="PivotStyleLight16"/>
  <colors>
    <mruColors>
      <color rgb="FFFF8585"/>
      <color rgb="FFFFFF00"/>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22/11/relationships/FeaturePropertyBag" Target="featurePropertyBag/featurePropertyBag.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D966-224A-43B3-AD61-1F2C9CB56D49}">
  <sheetPr codeName="Sheet1">
    <tabColor rgb="FFFFFF00"/>
  </sheetPr>
  <dimension ref="A1:F34"/>
  <sheetViews>
    <sheetView topLeftCell="A6" zoomScale="90" zoomScaleNormal="90" workbookViewId="0">
      <selection activeCell="B24" sqref="B24:E24"/>
    </sheetView>
  </sheetViews>
  <sheetFormatPr defaultRowHeight="15" customHeight="1" x14ac:dyDescent="0.25"/>
  <cols>
    <col min="1" max="1" width="25.42578125" customWidth="1"/>
    <col min="2" max="2" width="22.7109375" customWidth="1"/>
    <col min="3" max="3" width="12.28515625" customWidth="1"/>
    <col min="4" max="4" width="33.28515625" bestFit="1" customWidth="1"/>
    <col min="5" max="5" width="55.5703125" customWidth="1"/>
    <col min="6" max="6" width="27.5703125" customWidth="1"/>
    <col min="7" max="7" width="11" customWidth="1"/>
  </cols>
  <sheetData>
    <row r="1" spans="1:6" ht="19.899999999999999" customHeight="1" x14ac:dyDescent="0.3">
      <c r="A1" s="79" t="s">
        <v>0</v>
      </c>
      <c r="B1" s="79"/>
      <c r="C1" s="79"/>
      <c r="D1" s="79"/>
      <c r="E1" s="79"/>
      <c r="F1" s="79"/>
    </row>
    <row r="2" spans="1:6" x14ac:dyDescent="0.25"/>
    <row r="3" spans="1:6" ht="17.25" x14ac:dyDescent="0.25">
      <c r="A3" s="73" t="s">
        <v>1</v>
      </c>
      <c r="B3" s="73"/>
      <c r="C3" s="73"/>
      <c r="D3" s="73"/>
      <c r="E3" s="73"/>
      <c r="F3" s="73"/>
    </row>
    <row r="4" spans="1:6" ht="120.75" customHeight="1" x14ac:dyDescent="0.25">
      <c r="A4" s="76" t="s">
        <v>2</v>
      </c>
      <c r="B4" s="76"/>
      <c r="C4" s="76"/>
      <c r="D4" s="76"/>
      <c r="E4" s="76"/>
      <c r="F4" s="76"/>
    </row>
    <row r="6" spans="1:6" ht="17.25" x14ac:dyDescent="0.25">
      <c r="A6" s="73" t="s">
        <v>3</v>
      </c>
      <c r="B6" s="73"/>
      <c r="C6" s="73"/>
      <c r="D6" s="73"/>
      <c r="E6" s="73"/>
      <c r="F6" s="73"/>
    </row>
    <row r="7" spans="1:6" ht="131.25" customHeight="1" x14ac:dyDescent="0.25">
      <c r="A7" s="77" t="s">
        <v>4</v>
      </c>
      <c r="B7" s="78"/>
      <c r="C7" s="78"/>
      <c r="D7" s="78"/>
      <c r="E7" s="78"/>
      <c r="F7" s="78"/>
    </row>
    <row r="9" spans="1:6" ht="17.25" x14ac:dyDescent="0.25">
      <c r="A9" s="73" t="s">
        <v>5</v>
      </c>
      <c r="B9" s="73"/>
      <c r="C9" s="73"/>
      <c r="D9" s="73"/>
      <c r="E9" s="73"/>
      <c r="F9" s="73"/>
    </row>
    <row r="10" spans="1:6" x14ac:dyDescent="0.25">
      <c r="A10" s="71" t="s">
        <v>6</v>
      </c>
      <c r="B10" s="71"/>
      <c r="C10" s="71"/>
      <c r="D10" s="71"/>
      <c r="E10" s="71"/>
      <c r="F10" s="71"/>
    </row>
    <row r="11" spans="1:6" x14ac:dyDescent="0.25">
      <c r="A11" s="10" t="s">
        <v>7</v>
      </c>
      <c r="B11" s="10" t="s">
        <v>8</v>
      </c>
      <c r="C11" s="10" t="s">
        <v>9</v>
      </c>
      <c r="D11" s="10" t="s">
        <v>10</v>
      </c>
      <c r="E11" s="11" t="s">
        <v>11</v>
      </c>
      <c r="F11" s="11" t="s">
        <v>12</v>
      </c>
    </row>
    <row r="12" spans="1:6" ht="30" x14ac:dyDescent="0.25">
      <c r="A12" s="1" t="s">
        <v>13</v>
      </c>
      <c r="B12" s="1" t="s">
        <v>14</v>
      </c>
      <c r="C12" s="7" t="s">
        <v>15</v>
      </c>
      <c r="D12" s="1" t="s">
        <v>16</v>
      </c>
      <c r="E12" s="55" t="s">
        <v>17</v>
      </c>
      <c r="F12" s="66" t="s">
        <v>18</v>
      </c>
    </row>
    <row r="13" spans="1:6" s="67" customFormat="1" ht="45" x14ac:dyDescent="0.25">
      <c r="A13" s="1" t="s">
        <v>13</v>
      </c>
      <c r="B13" s="1" t="s">
        <v>19</v>
      </c>
      <c r="C13" s="7" t="s">
        <v>20</v>
      </c>
      <c r="D13" s="1" t="s">
        <v>21</v>
      </c>
      <c r="E13" s="66" t="s">
        <v>22</v>
      </c>
      <c r="F13" s="66" t="s">
        <v>18</v>
      </c>
    </row>
    <row r="14" spans="1:6" ht="30" x14ac:dyDescent="0.25">
      <c r="A14" s="1" t="s">
        <v>23</v>
      </c>
      <c r="B14" s="1" t="s">
        <v>14</v>
      </c>
      <c r="C14" s="8" t="s">
        <v>24</v>
      </c>
      <c r="D14" s="1" t="s">
        <v>16</v>
      </c>
      <c r="E14" s="55" t="s">
        <v>25</v>
      </c>
      <c r="F14" s="55" t="s">
        <v>26</v>
      </c>
    </row>
    <row r="15" spans="1:6" ht="30" x14ac:dyDescent="0.25">
      <c r="A15" s="1" t="s">
        <v>23</v>
      </c>
      <c r="B15" s="1" t="s">
        <v>27</v>
      </c>
      <c r="C15" s="8" t="s">
        <v>28</v>
      </c>
      <c r="D15" s="1" t="s">
        <v>19</v>
      </c>
      <c r="E15" s="55" t="s">
        <v>29</v>
      </c>
      <c r="F15" s="55" t="s">
        <v>26</v>
      </c>
    </row>
    <row r="16" spans="1:6" ht="45" x14ac:dyDescent="0.25">
      <c r="A16" s="1" t="s">
        <v>23</v>
      </c>
      <c r="B16" s="1" t="s">
        <v>30</v>
      </c>
      <c r="C16" s="8" t="s">
        <v>31</v>
      </c>
      <c r="D16" s="1" t="s">
        <v>32</v>
      </c>
      <c r="E16" s="55" t="s">
        <v>33</v>
      </c>
      <c r="F16" s="55" t="s">
        <v>34</v>
      </c>
    </row>
    <row r="17" spans="1:6" x14ac:dyDescent="0.25">
      <c r="A17" t="s">
        <v>35</v>
      </c>
      <c r="B17" t="s">
        <v>30</v>
      </c>
      <c r="C17" s="41" t="s">
        <v>36</v>
      </c>
      <c r="D17" t="s">
        <v>19</v>
      </c>
      <c r="E17" s="56" t="s">
        <v>37</v>
      </c>
      <c r="F17" s="56" t="s">
        <v>38</v>
      </c>
    </row>
    <row r="18" spans="1:6" x14ac:dyDescent="0.25">
      <c r="E18" s="56"/>
      <c r="F18" s="56"/>
    </row>
    <row r="19" spans="1:6" s="9" customFormat="1" x14ac:dyDescent="0.25">
      <c r="A19" s="2" t="s">
        <v>39</v>
      </c>
      <c r="E19" s="57"/>
      <c r="F19" s="57"/>
    </row>
    <row r="20" spans="1:6" x14ac:dyDescent="0.25"/>
    <row r="21" spans="1:6" ht="18" thickBot="1" x14ac:dyDescent="0.35">
      <c r="A21" s="3" t="s">
        <v>40</v>
      </c>
      <c r="B21" s="3"/>
      <c r="C21" s="3"/>
      <c r="D21" s="3"/>
      <c r="E21" s="3"/>
      <c r="F21" s="38"/>
    </row>
    <row r="22" spans="1:6" ht="16.5" thickTop="1" thickBot="1" x14ac:dyDescent="0.3">
      <c r="A22" s="4" t="s">
        <v>41</v>
      </c>
      <c r="B22" s="72" t="s">
        <v>42</v>
      </c>
      <c r="C22" s="72"/>
      <c r="D22" s="72"/>
      <c r="E22" s="72"/>
      <c r="F22" s="11" t="s">
        <v>43</v>
      </c>
    </row>
    <row r="23" spans="1:6" ht="66.75" customHeight="1" x14ac:dyDescent="0.25">
      <c r="A23" s="47" t="s">
        <v>44</v>
      </c>
      <c r="B23" s="75" t="s">
        <v>45</v>
      </c>
      <c r="C23" s="75"/>
      <c r="D23" s="75"/>
      <c r="E23" s="75"/>
      <c r="F23" s="48">
        <v>1</v>
      </c>
    </row>
    <row r="24" spans="1:6" ht="60.75" customHeight="1" x14ac:dyDescent="0.25">
      <c r="A24" s="47" t="s">
        <v>46</v>
      </c>
      <c r="B24" s="75" t="s">
        <v>47</v>
      </c>
      <c r="C24" s="75"/>
      <c r="D24" s="75"/>
      <c r="E24" s="75"/>
      <c r="F24" s="48">
        <v>0.75</v>
      </c>
    </row>
    <row r="25" spans="1:6" ht="69" customHeight="1" x14ac:dyDescent="0.25">
      <c r="A25" s="47" t="s">
        <v>48</v>
      </c>
      <c r="B25" s="75" t="s">
        <v>49</v>
      </c>
      <c r="C25" s="75"/>
      <c r="D25" s="75"/>
      <c r="E25" s="75"/>
      <c r="F25" s="48">
        <v>0.5</v>
      </c>
    </row>
    <row r="26" spans="1:6" ht="66.75" customHeight="1" x14ac:dyDescent="0.25">
      <c r="A26" s="47" t="s">
        <v>50</v>
      </c>
      <c r="B26" s="75" t="s">
        <v>51</v>
      </c>
      <c r="C26" s="75"/>
      <c r="D26" s="75"/>
      <c r="E26" s="75"/>
      <c r="F26" s="48">
        <v>0.25</v>
      </c>
    </row>
    <row r="27" spans="1:6" ht="33.75" customHeight="1" x14ac:dyDescent="0.25">
      <c r="A27" s="47" t="s">
        <v>52</v>
      </c>
      <c r="B27" s="75" t="s">
        <v>53</v>
      </c>
      <c r="C27" s="75"/>
      <c r="D27" s="75"/>
      <c r="E27" s="75"/>
      <c r="F27" s="49">
        <v>0</v>
      </c>
    </row>
    <row r="28" spans="1:6" ht="29.1" customHeight="1" x14ac:dyDescent="0.25"/>
    <row r="29" spans="1:6" ht="15" customHeight="1" x14ac:dyDescent="0.3">
      <c r="A29" s="74" t="s">
        <v>54</v>
      </c>
      <c r="B29" s="74"/>
      <c r="C29" s="74"/>
      <c r="D29" s="74"/>
      <c r="E29" s="74"/>
      <c r="F29" s="74"/>
    </row>
    <row r="30" spans="1:6" x14ac:dyDescent="0.25">
      <c r="A30" s="4" t="s">
        <v>55</v>
      </c>
      <c r="B30" s="72" t="s">
        <v>56</v>
      </c>
      <c r="C30" s="72"/>
      <c r="D30" s="72"/>
      <c r="E30" s="72"/>
      <c r="F30" s="72"/>
    </row>
    <row r="31" spans="1:6" x14ac:dyDescent="0.25">
      <c r="A31" t="s">
        <v>57</v>
      </c>
      <c r="B31" s="71" t="s">
        <v>58</v>
      </c>
      <c r="C31" s="71"/>
      <c r="D31" s="71"/>
      <c r="E31" s="71"/>
      <c r="F31" s="71"/>
    </row>
    <row r="32" spans="1:6" x14ac:dyDescent="0.25">
      <c r="A32" t="s">
        <v>59</v>
      </c>
      <c r="B32" s="71" t="s">
        <v>60</v>
      </c>
      <c r="C32" s="71"/>
      <c r="D32" s="71"/>
      <c r="E32" s="71"/>
      <c r="F32" s="71"/>
    </row>
    <row r="33" spans="1:2" x14ac:dyDescent="0.25">
      <c r="A33" t="s">
        <v>61</v>
      </c>
      <c r="B33" t="s">
        <v>62</v>
      </c>
    </row>
    <row r="34" spans="1:2" x14ac:dyDescent="0.25"/>
  </sheetData>
  <sheetProtection formatRows="0"/>
  <mergeCells count="17">
    <mergeCell ref="A3:F3"/>
    <mergeCell ref="A9:F9"/>
    <mergeCell ref="A4:F4"/>
    <mergeCell ref="A7:F7"/>
    <mergeCell ref="A1:F1"/>
    <mergeCell ref="B31:F31"/>
    <mergeCell ref="B32:F32"/>
    <mergeCell ref="B30:F30"/>
    <mergeCell ref="A10:F10"/>
    <mergeCell ref="A6:F6"/>
    <mergeCell ref="A29:F29"/>
    <mergeCell ref="B22:E22"/>
    <mergeCell ref="B23:E23"/>
    <mergeCell ref="B24:E24"/>
    <mergeCell ref="B25:E25"/>
    <mergeCell ref="B26:E26"/>
    <mergeCell ref="B27:E27"/>
  </mergeCells>
  <pageMargins left="0.7" right="0.7" top="0.75" bottom="0.75" header="0.3" footer="0.3"/>
  <pageSetup fitToWidth="0" fitToHeight="0" orientation="landscape" horizontalDpi="1200" verticalDpi="12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D5C4-8DE3-4E5D-86E7-75C6638D21EB}">
  <sheetPr codeName="Sheet2" filterMode="1">
    <tabColor rgb="FF0070C0"/>
    <pageSetUpPr fitToPage="1"/>
  </sheetPr>
  <dimension ref="A1:J60"/>
  <sheetViews>
    <sheetView showGridLines="0" tabSelected="1" zoomScale="90" zoomScaleNormal="90" workbookViewId="0">
      <pane ySplit="2" topLeftCell="A5" activePane="bottomLeft" state="frozen"/>
      <selection activeCell="J1" sqref="J1"/>
      <selection pane="bottomLeft" activeCell="F56" sqref="F56"/>
    </sheetView>
  </sheetViews>
  <sheetFormatPr defaultColWidth="8.7109375" defaultRowHeight="15" customHeight="1" x14ac:dyDescent="0.25"/>
  <cols>
    <col min="1" max="1" width="8.85546875" style="18" customWidth="1"/>
    <col min="2" max="2" width="10.28515625" style="19" customWidth="1"/>
    <col min="3" max="3" width="64" style="5" customWidth="1"/>
    <col min="4" max="4" width="8.7109375" style="14" customWidth="1"/>
    <col min="5" max="5" width="11.7109375" style="16" customWidth="1"/>
    <col min="6" max="6" width="66.140625" style="1" customWidth="1"/>
    <col min="7" max="7" width="26.140625" customWidth="1"/>
    <col min="8" max="8" width="27" style="6" customWidth="1"/>
    <col min="9" max="9" width="14.85546875" style="16" customWidth="1"/>
    <col min="10" max="10" width="29.7109375" style="12" customWidth="1"/>
    <col min="11" max="16384" width="8.7109375" style="12"/>
  </cols>
  <sheetData>
    <row r="1" spans="1:10" ht="52.9" customHeight="1" thickBot="1" x14ac:dyDescent="0.3">
      <c r="A1" s="80" t="s">
        <v>63</v>
      </c>
      <c r="B1" s="81"/>
      <c r="C1" s="81"/>
      <c r="D1" s="81"/>
      <c r="E1" s="82"/>
      <c r="F1" s="83"/>
      <c r="G1" s="81"/>
      <c r="H1" s="50" t="str">
        <f>IF(COUNTIF(B5:B59,"*M*")-COUNTIFS(G5:G59,"Yes*",B5:B59,"*M*")=0,"All mandatories are completed.",IF(COUNTIF(H5:H59,"Warning! Knock-out!")&gt;0,"Warning! Knock-out!","Notice: Not all mandatories are completed."))</f>
        <v>Notice: Not all mandatories are completed.</v>
      </c>
      <c r="I1" s="17"/>
    </row>
    <row r="2" spans="1:10" ht="30.75" thickBot="1" x14ac:dyDescent="0.3">
      <c r="A2" s="13" t="s">
        <v>64</v>
      </c>
      <c r="B2" s="13" t="s">
        <v>65</v>
      </c>
      <c r="C2" s="13" t="s">
        <v>66</v>
      </c>
      <c r="D2" s="13" t="s">
        <v>67</v>
      </c>
      <c r="E2" s="15" t="s">
        <v>68</v>
      </c>
      <c r="F2" s="13" t="s">
        <v>69</v>
      </c>
      <c r="G2" s="13" t="s">
        <v>70</v>
      </c>
      <c r="H2" s="13" t="s">
        <v>71</v>
      </c>
      <c r="I2" s="35" t="s">
        <v>72</v>
      </c>
    </row>
    <row r="3" spans="1:10" s="40" customFormat="1" ht="21.75" hidden="1" thickBot="1" x14ac:dyDescent="0.4">
      <c r="A3" s="84" t="s">
        <v>73</v>
      </c>
      <c r="B3" s="84"/>
      <c r="C3" s="84"/>
      <c r="D3" s="84"/>
      <c r="E3" s="84"/>
      <c r="F3" s="84"/>
      <c r="G3" s="84"/>
      <c r="H3" s="84"/>
      <c r="I3" s="84"/>
    </row>
    <row r="4" spans="1:10" ht="18" hidden="1" thickBot="1" x14ac:dyDescent="0.3">
      <c r="A4" s="85" t="s">
        <v>74</v>
      </c>
      <c r="B4" s="85"/>
      <c r="C4" s="85"/>
      <c r="D4" s="85"/>
      <c r="E4" s="85"/>
      <c r="F4" s="85"/>
      <c r="G4" s="85"/>
      <c r="H4" s="85"/>
      <c r="I4" s="85"/>
    </row>
    <row r="5" spans="1:10" ht="146.25" customHeight="1" thickTop="1" thickBot="1" x14ac:dyDescent="0.3">
      <c r="A5" s="23">
        <v>1</v>
      </c>
      <c r="B5" s="23" t="s">
        <v>75</v>
      </c>
      <c r="C5" s="69" t="s">
        <v>157</v>
      </c>
      <c r="D5" s="23" t="s">
        <v>15</v>
      </c>
      <c r="E5" s="33" t="s">
        <v>76</v>
      </c>
      <c r="F5" s="25" t="s">
        <v>77</v>
      </c>
      <c r="G5" s="26" t="s">
        <v>78</v>
      </c>
      <c r="H5" s="23" t="str">
        <f>IF(AND(EXACT(B5,"&lt;M&gt;"),EXACT(G5,"Yes")),"Ok",IF(AND(EXACT(B5,"&lt;M&gt;"),EXACT(G5,"No")),"Warning! Knock-out!","No answer selected."))</f>
        <v>No answer selected.</v>
      </c>
      <c r="I5" s="33" t="s">
        <v>76</v>
      </c>
    </row>
    <row r="6" spans="1:10" ht="114.75" customHeight="1" thickBot="1" x14ac:dyDescent="0.3">
      <c r="A6" s="27">
        <v>2</v>
      </c>
      <c r="B6" s="27" t="s">
        <v>75</v>
      </c>
      <c r="C6" s="70" t="s">
        <v>158</v>
      </c>
      <c r="D6" s="27" t="s">
        <v>15</v>
      </c>
      <c r="E6" s="29" t="s">
        <v>76</v>
      </c>
      <c r="F6" s="30" t="s">
        <v>77</v>
      </c>
      <c r="G6" s="31" t="s">
        <v>78</v>
      </c>
      <c r="H6" s="27" t="str">
        <f>IF(AND(EXACT(B6,"&lt;M&gt;"),EXACT(G6,"Yes")),"Ok",IF(AND(EXACT(B6,"&lt;M&gt;"),EXACT(G6,"No")),"Warning! Knock-out!","No answer selected."))</f>
        <v>No answer selected.</v>
      </c>
      <c r="I6" s="29" t="s">
        <v>76</v>
      </c>
    </row>
    <row r="7" spans="1:10" ht="18" hidden="1" thickBot="1" x14ac:dyDescent="0.3">
      <c r="A7" s="85" t="s">
        <v>79</v>
      </c>
      <c r="B7" s="85"/>
      <c r="C7" s="85"/>
      <c r="D7" s="85"/>
      <c r="E7" s="85"/>
      <c r="F7" s="85"/>
      <c r="G7" s="85"/>
      <c r="H7" s="85"/>
      <c r="I7" s="85"/>
    </row>
    <row r="8" spans="1:10" ht="84" customHeight="1" thickTop="1" thickBot="1" x14ac:dyDescent="0.3">
      <c r="A8" s="23">
        <v>3</v>
      </c>
      <c r="B8" s="23" t="s">
        <v>75</v>
      </c>
      <c r="C8" s="69" t="s">
        <v>80</v>
      </c>
      <c r="D8" s="23" t="s">
        <v>15</v>
      </c>
      <c r="E8" s="33" t="s">
        <v>76</v>
      </c>
      <c r="F8" s="30" t="s">
        <v>77</v>
      </c>
      <c r="G8" s="26" t="s">
        <v>78</v>
      </c>
      <c r="H8" s="23" t="str">
        <f>IF(AND(EXACT(B8,"&lt;M&gt;"),EXACT(G8,"Yes")),"Ok",IF(AND(EXACT(B8,"&lt;M&gt;"),EXACT(G8,"No")),"Warning! Knock-out!","No answer selected."))</f>
        <v>No answer selected.</v>
      </c>
      <c r="I8" s="33" t="s">
        <v>76</v>
      </c>
    </row>
    <row r="9" spans="1:10" ht="120.75" thickBot="1" x14ac:dyDescent="0.3">
      <c r="A9" s="27">
        <v>4</v>
      </c>
      <c r="B9" s="27" t="s">
        <v>75</v>
      </c>
      <c r="C9" s="70" t="s">
        <v>81</v>
      </c>
      <c r="D9" s="27" t="s">
        <v>15</v>
      </c>
      <c r="E9" s="29" t="s">
        <v>76</v>
      </c>
      <c r="F9" s="30" t="s">
        <v>77</v>
      </c>
      <c r="G9" s="31" t="s">
        <v>78</v>
      </c>
      <c r="H9" s="27" t="str">
        <f>IF(AND(EXACT(B9,"&lt;M&gt;"),EXACT(G9,"Yes")),"Ok",IF(AND(EXACT(B9,"&lt;M&gt;"),EXACT(G9,"No")),"Warning! Knock-out!","No answer selected."))</f>
        <v>No answer selected.</v>
      </c>
      <c r="I9" s="29" t="s">
        <v>76</v>
      </c>
    </row>
    <row r="10" spans="1:10" ht="88.5" customHeight="1" thickBot="1" x14ac:dyDescent="0.3">
      <c r="A10" s="27">
        <v>5</v>
      </c>
      <c r="B10" s="27" t="s">
        <v>75</v>
      </c>
      <c r="C10" s="70" t="s">
        <v>82</v>
      </c>
      <c r="D10" s="27" t="s">
        <v>15</v>
      </c>
      <c r="E10" s="29" t="s">
        <v>76</v>
      </c>
      <c r="F10" s="30" t="s">
        <v>77</v>
      </c>
      <c r="G10" s="31" t="s">
        <v>78</v>
      </c>
      <c r="H10" s="27" t="str">
        <f>IF(AND(EXACT(B10,"&lt;M&gt;"),EXACT(G10,"Yes")),"Ok",IF(AND(EXACT(B10,"&lt;M&gt;"),EXACT(G10,"No")),"Warning! Knock-out!","No answer selected."))</f>
        <v>No answer selected.</v>
      </c>
      <c r="I10" s="29" t="s">
        <v>76</v>
      </c>
    </row>
    <row r="11" spans="1:10" ht="120.75" thickBot="1" x14ac:dyDescent="0.3">
      <c r="A11" s="27">
        <v>6</v>
      </c>
      <c r="B11" s="27" t="s">
        <v>83</v>
      </c>
      <c r="C11" s="68" t="s">
        <v>84</v>
      </c>
      <c r="D11" s="27" t="s">
        <v>24</v>
      </c>
      <c r="E11" s="29">
        <v>50</v>
      </c>
      <c r="F11" s="30" t="s">
        <v>85</v>
      </c>
      <c r="G11" s="31" t="s">
        <v>78</v>
      </c>
      <c r="H11" s="27" t="str">
        <f>IF(AND(EXACT(B11,"&lt;D&gt;"),EXACT(G11,"Yes")),50,IF(AND(EXACT(B11,"&lt;D&gt;"),EXACT(G11,"No")),0,"No answer selected."))</f>
        <v>No answer selected.</v>
      </c>
      <c r="I11" s="29" t="str">
        <f>H11</f>
        <v>No answer selected.</v>
      </c>
    </row>
    <row r="12" spans="1:10" ht="18" hidden="1" thickBot="1" x14ac:dyDescent="0.3">
      <c r="A12" s="85" t="s">
        <v>86</v>
      </c>
      <c r="B12" s="85"/>
      <c r="C12" s="85"/>
      <c r="D12" s="85"/>
      <c r="E12" s="85"/>
      <c r="F12" s="85"/>
      <c r="G12" s="85"/>
      <c r="H12" s="85"/>
      <c r="I12" s="85"/>
    </row>
    <row r="13" spans="1:10" ht="91.5" thickTop="1" thickBot="1" x14ac:dyDescent="0.3">
      <c r="A13" s="23">
        <v>7</v>
      </c>
      <c r="B13" s="23" t="s">
        <v>75</v>
      </c>
      <c r="C13" s="24" t="s">
        <v>87</v>
      </c>
      <c r="D13" s="23" t="s">
        <v>15</v>
      </c>
      <c r="E13" s="33" t="s">
        <v>76</v>
      </c>
      <c r="F13" s="30" t="s">
        <v>77</v>
      </c>
      <c r="G13" s="26" t="s">
        <v>78</v>
      </c>
      <c r="H13" s="23" t="str">
        <f t="shared" ref="H13:H19" si="0">IF(AND(EXACT(B13,"&lt;M&gt;"),EXACT(G13,"Yes")),"Ok",IF(AND(EXACT(B13,"&lt;M&gt;"),EXACT(G13,"No")),"Warning! Knock-out!","No answer selected."))</f>
        <v>No answer selected.</v>
      </c>
      <c r="I13" s="37" t="s">
        <v>76</v>
      </c>
    </row>
    <row r="14" spans="1:10" ht="162" customHeight="1" thickBot="1" x14ac:dyDescent="0.3">
      <c r="A14" s="27">
        <v>8</v>
      </c>
      <c r="B14" s="27" t="s">
        <v>75</v>
      </c>
      <c r="C14" s="28" t="s">
        <v>88</v>
      </c>
      <c r="D14" s="27" t="s">
        <v>15</v>
      </c>
      <c r="E14" s="29" t="s">
        <v>76</v>
      </c>
      <c r="F14" s="30" t="s">
        <v>77</v>
      </c>
      <c r="G14" s="31" t="s">
        <v>78</v>
      </c>
      <c r="H14" s="27" t="str">
        <f t="shared" si="0"/>
        <v>No answer selected.</v>
      </c>
      <c r="I14" s="29" t="s">
        <v>76</v>
      </c>
      <c r="J14" s="21"/>
    </row>
    <row r="15" spans="1:10" ht="183" customHeight="1" thickBot="1" x14ac:dyDescent="0.3">
      <c r="A15" s="27">
        <v>9</v>
      </c>
      <c r="B15" s="27" t="s">
        <v>83</v>
      </c>
      <c r="C15" s="28" t="s">
        <v>89</v>
      </c>
      <c r="D15" s="27" t="s">
        <v>31</v>
      </c>
      <c r="E15" s="29">
        <v>90</v>
      </c>
      <c r="F15" s="60" t="s">
        <v>90</v>
      </c>
      <c r="G15" s="30" t="s">
        <v>78</v>
      </c>
      <c r="H15" s="27" t="str">
        <f>IF(LEFT(G15,3)="Yes","The score will be assigned by the KNMI assessment team based on the provided substantiation.",IF(LEFT(G15,2)="No",0,"The score will be assigned by the KNMI assessment team based on the provided substantiation."))</f>
        <v>The score will be assigned by the KNMI assessment team based on the provided substantiation.</v>
      </c>
      <c r="I15" s="29" t="e">
        <f>H15*E15</f>
        <v>#VALUE!</v>
      </c>
      <c r="J15" s="21"/>
    </row>
    <row r="16" spans="1:10" ht="112.5" customHeight="1" thickBot="1" x14ac:dyDescent="0.3">
      <c r="A16" s="27">
        <v>10</v>
      </c>
      <c r="B16" s="27" t="s">
        <v>75</v>
      </c>
      <c r="C16" s="28" t="s">
        <v>91</v>
      </c>
      <c r="D16" s="27" t="s">
        <v>15</v>
      </c>
      <c r="E16" s="29" t="s">
        <v>76</v>
      </c>
      <c r="F16" s="30" t="s">
        <v>77</v>
      </c>
      <c r="G16" s="31" t="s">
        <v>78</v>
      </c>
      <c r="H16" s="27" t="str">
        <f t="shared" si="0"/>
        <v>No answer selected.</v>
      </c>
      <c r="I16" s="29" t="s">
        <v>76</v>
      </c>
    </row>
    <row r="17" spans="1:10" ht="176.25" customHeight="1" thickBot="1" x14ac:dyDescent="0.3">
      <c r="A17" s="27">
        <v>11</v>
      </c>
      <c r="B17" s="27" t="s">
        <v>75</v>
      </c>
      <c r="C17" s="28" t="s">
        <v>92</v>
      </c>
      <c r="D17" s="27" t="s">
        <v>15</v>
      </c>
      <c r="E17" s="29" t="s">
        <v>76</v>
      </c>
      <c r="F17" s="30" t="s">
        <v>77</v>
      </c>
      <c r="G17" s="31" t="s">
        <v>78</v>
      </c>
      <c r="H17" s="27" t="str">
        <f t="shared" si="0"/>
        <v>No answer selected.</v>
      </c>
      <c r="I17" s="29" t="s">
        <v>76</v>
      </c>
    </row>
    <row r="18" spans="1:10" ht="98.25" customHeight="1" thickBot="1" x14ac:dyDescent="0.3">
      <c r="A18" s="27">
        <v>12</v>
      </c>
      <c r="B18" s="27" t="s">
        <v>75</v>
      </c>
      <c r="C18" s="28" t="s">
        <v>93</v>
      </c>
      <c r="D18" s="27" t="s">
        <v>15</v>
      </c>
      <c r="E18" s="29" t="s">
        <v>76</v>
      </c>
      <c r="F18" s="30" t="s">
        <v>77</v>
      </c>
      <c r="G18" s="31" t="s">
        <v>78</v>
      </c>
      <c r="H18" s="27" t="str">
        <f t="shared" si="0"/>
        <v>No answer selected.</v>
      </c>
      <c r="I18" s="29" t="s">
        <v>76</v>
      </c>
    </row>
    <row r="19" spans="1:10" ht="125.25" customHeight="1" thickBot="1" x14ac:dyDescent="0.3">
      <c r="A19" s="27">
        <v>13</v>
      </c>
      <c r="B19" s="27" t="s">
        <v>75</v>
      </c>
      <c r="C19" s="32" t="s">
        <v>94</v>
      </c>
      <c r="D19" s="27" t="s">
        <v>15</v>
      </c>
      <c r="E19" s="29" t="s">
        <v>76</v>
      </c>
      <c r="F19" s="30" t="s">
        <v>77</v>
      </c>
      <c r="G19" s="31" t="s">
        <v>78</v>
      </c>
      <c r="H19" s="27" t="str">
        <f t="shared" si="0"/>
        <v>No answer selected.</v>
      </c>
      <c r="I19" s="29" t="s">
        <v>76</v>
      </c>
    </row>
    <row r="20" spans="1:10" ht="196.5" customHeight="1" thickBot="1" x14ac:dyDescent="0.3">
      <c r="A20" s="27">
        <v>14</v>
      </c>
      <c r="B20" s="27" t="s">
        <v>75</v>
      </c>
      <c r="C20" s="54" t="s">
        <v>95</v>
      </c>
      <c r="D20" s="27" t="s">
        <v>20</v>
      </c>
      <c r="E20" s="29" t="s">
        <v>76</v>
      </c>
      <c r="F20" s="30" t="s">
        <v>96</v>
      </c>
      <c r="G20" s="30" t="s">
        <v>78</v>
      </c>
      <c r="H20" s="27" t="str">
        <f>IF(LEFT(G20,3)="Yes","The KNMI assessment team will judge whether this explanation is sufficient based on its quality, clarity and supporting data.",IF(LEFT(G20,2)="No","Warning! Knock-out!","The KNMI assessment team will judge whether this explanation is sufficient based on its quality, clarity and supporting data."))</f>
        <v>The KNMI assessment team will judge whether this explanation is sufficient based on its quality, clarity and supporting data.</v>
      </c>
      <c r="I20" s="29" t="s">
        <v>76</v>
      </c>
    </row>
    <row r="21" spans="1:10" s="58" customFormat="1" ht="32.25" hidden="1" customHeight="1" thickBot="1" x14ac:dyDescent="0.3">
      <c r="A21" s="86" t="s">
        <v>97</v>
      </c>
      <c r="B21" s="86"/>
      <c r="C21" s="86"/>
      <c r="D21" s="86"/>
      <c r="E21" s="86"/>
      <c r="F21" s="86"/>
      <c r="G21" s="86"/>
      <c r="H21" s="86"/>
      <c r="I21" s="86"/>
    </row>
    <row r="22" spans="1:10" ht="108.75" customHeight="1" thickTop="1" thickBot="1" x14ac:dyDescent="0.3">
      <c r="A22" s="23">
        <v>15</v>
      </c>
      <c r="B22" s="23" t="s">
        <v>75</v>
      </c>
      <c r="C22" s="52" t="s">
        <v>98</v>
      </c>
      <c r="D22" s="23" t="s">
        <v>15</v>
      </c>
      <c r="E22" s="33" t="s">
        <v>76</v>
      </c>
      <c r="F22" s="30" t="s">
        <v>77</v>
      </c>
      <c r="G22" s="26" t="s">
        <v>78</v>
      </c>
      <c r="H22" s="27" t="str">
        <f t="shared" ref="H22" si="1">IF(AND(EXACT(B22,"&lt;M&gt;"),EXACT(G22,"Yes")),"Ok",IF(AND(EXACT(B22,"&lt;M&gt;"),EXACT(G22,"No")),"Warning! Knock-out!","No answer selected."))</f>
        <v>No answer selected.</v>
      </c>
      <c r="I22" s="33" t="s">
        <v>76</v>
      </c>
    </row>
    <row r="23" spans="1:10" ht="204.75" customHeight="1" thickBot="1" x14ac:dyDescent="0.3">
      <c r="A23" s="42">
        <v>16</v>
      </c>
      <c r="B23" s="43" t="s">
        <v>99</v>
      </c>
      <c r="C23" s="54" t="s">
        <v>100</v>
      </c>
      <c r="D23" s="39" t="s">
        <v>36</v>
      </c>
      <c r="E23" s="29" t="s">
        <v>76</v>
      </c>
      <c r="F23" s="30" t="s">
        <v>101</v>
      </c>
      <c r="G23" s="31" t="s">
        <v>78</v>
      </c>
      <c r="H23" s="34" t="s">
        <v>102</v>
      </c>
      <c r="I23" s="29" t="s">
        <v>76</v>
      </c>
      <c r="J23" s="21" t="s">
        <v>103</v>
      </c>
    </row>
    <row r="24" spans="1:10" ht="90.75" thickBot="1" x14ac:dyDescent="0.3">
      <c r="A24" s="27">
        <v>17</v>
      </c>
      <c r="B24" s="27" t="s">
        <v>75</v>
      </c>
      <c r="C24" s="54" t="s">
        <v>104</v>
      </c>
      <c r="D24" s="27" t="s">
        <v>15</v>
      </c>
      <c r="E24" s="29" t="s">
        <v>76</v>
      </c>
      <c r="F24" s="30" t="s">
        <v>77</v>
      </c>
      <c r="G24" s="31" t="s">
        <v>78</v>
      </c>
      <c r="H24" s="27" t="str">
        <f t="shared" ref="H24:H25" si="2">IF(AND(EXACT(B24,"&lt;M&gt;"),EXACT(G24,"Yes")),"Ok",IF(AND(EXACT(B24,"&lt;M&gt;"),EXACT(G24,"No")),"Warning! Knock-out!","No answer selected."))</f>
        <v>No answer selected.</v>
      </c>
      <c r="I24" s="29" t="s">
        <v>76</v>
      </c>
    </row>
    <row r="25" spans="1:10" ht="180.75" thickBot="1" x14ac:dyDescent="0.3">
      <c r="A25" s="27">
        <v>18</v>
      </c>
      <c r="B25" s="27" t="s">
        <v>75</v>
      </c>
      <c r="C25" s="54" t="s">
        <v>105</v>
      </c>
      <c r="D25" s="27" t="s">
        <v>15</v>
      </c>
      <c r="E25" s="29" t="s">
        <v>76</v>
      </c>
      <c r="F25" s="30" t="s">
        <v>77</v>
      </c>
      <c r="G25" s="31" t="s">
        <v>78</v>
      </c>
      <c r="H25" s="27" t="str">
        <f t="shared" si="2"/>
        <v>No answer selected.</v>
      </c>
      <c r="I25" s="29" t="s">
        <v>76</v>
      </c>
    </row>
    <row r="26" spans="1:10" ht="105.75" customHeight="1" thickBot="1" x14ac:dyDescent="0.3">
      <c r="A26" s="27">
        <v>19</v>
      </c>
      <c r="B26" s="27" t="s">
        <v>83</v>
      </c>
      <c r="C26" s="54" t="s">
        <v>106</v>
      </c>
      <c r="D26" s="27" t="s">
        <v>24</v>
      </c>
      <c r="E26" s="29">
        <v>20</v>
      </c>
      <c r="F26" s="30" t="s">
        <v>107</v>
      </c>
      <c r="G26" s="31" t="s">
        <v>78</v>
      </c>
      <c r="H26" s="27" t="str">
        <f>IF(AND(EXACT(B26,"&lt;D&gt;"),EXACT(G26,"Yes")),20,IF(AND(EXACT(B26,"&lt;D&gt;"),EXACT(G26,"No")),0,"No answer selected."))</f>
        <v>No answer selected.</v>
      </c>
      <c r="I26" s="29" t="str">
        <f>H26</f>
        <v>No answer selected.</v>
      </c>
    </row>
    <row r="27" spans="1:10" ht="150" customHeight="1" thickBot="1" x14ac:dyDescent="0.3">
      <c r="A27" s="27">
        <v>20</v>
      </c>
      <c r="B27" s="27" t="s">
        <v>75</v>
      </c>
      <c r="C27" s="53" t="s">
        <v>108</v>
      </c>
      <c r="D27" s="27" t="s">
        <v>15</v>
      </c>
      <c r="E27" s="29" t="s">
        <v>76</v>
      </c>
      <c r="F27" s="30" t="s">
        <v>77</v>
      </c>
      <c r="G27" s="31" t="s">
        <v>78</v>
      </c>
      <c r="H27" s="27" t="str">
        <f t="shared" ref="H27" si="3">IF(AND(EXACT(B27,"&lt;M&gt;"),EXACT(G27,"Yes")),"Ok",IF(AND(EXACT(B27,"&lt;M&gt;"),EXACT(G27,"No")),"Warning! Knock-out!","No answer selected."))</f>
        <v>No answer selected.</v>
      </c>
      <c r="I27" s="29" t="s">
        <v>76</v>
      </c>
    </row>
    <row r="28" spans="1:10" ht="231" customHeight="1" thickBot="1" x14ac:dyDescent="0.3">
      <c r="A28" s="27">
        <v>21</v>
      </c>
      <c r="B28" s="27" t="s">
        <v>75</v>
      </c>
      <c r="C28" s="54" t="s">
        <v>109</v>
      </c>
      <c r="D28" s="27" t="s">
        <v>20</v>
      </c>
      <c r="E28" s="29" t="s">
        <v>76</v>
      </c>
      <c r="F28" s="30" t="s">
        <v>96</v>
      </c>
      <c r="G28" s="30" t="s">
        <v>78</v>
      </c>
      <c r="H28" s="27" t="str">
        <f>IF(LEFT(G28,3)="Yes","The KNMI assessment team will judge whether this explanation is sufficient based on its quality, clarity and supporting data.",IF(LEFT(G28,2)="No","Warning! Knock-out!","The KNMI assessment team will judge whether this explanation is sufficient based on its quality, clarity and supporting data."))</f>
        <v>The KNMI assessment team will judge whether this explanation is sufficient based on its quality, clarity and supporting data.</v>
      </c>
      <c r="I28" s="29" t="s">
        <v>76</v>
      </c>
    </row>
    <row r="29" spans="1:10" s="58" customFormat="1" ht="26.25" hidden="1" customHeight="1" thickBot="1" x14ac:dyDescent="0.3">
      <c r="A29" s="86" t="s">
        <v>110</v>
      </c>
      <c r="B29" s="86"/>
      <c r="C29" s="86"/>
      <c r="D29" s="86"/>
      <c r="E29" s="86"/>
      <c r="F29" s="86"/>
      <c r="G29" s="86"/>
      <c r="H29" s="86"/>
      <c r="I29" s="86"/>
    </row>
    <row r="30" spans="1:10" ht="211.5" customHeight="1" thickTop="1" thickBot="1" x14ac:dyDescent="0.3">
      <c r="A30" s="23">
        <v>22</v>
      </c>
      <c r="B30" s="23" t="s">
        <v>75</v>
      </c>
      <c r="C30" s="52" t="s">
        <v>111</v>
      </c>
      <c r="D30" s="23" t="s">
        <v>20</v>
      </c>
      <c r="E30" s="33" t="s">
        <v>76</v>
      </c>
      <c r="F30" s="25" t="s">
        <v>96</v>
      </c>
      <c r="G30" s="25" t="s">
        <v>78</v>
      </c>
      <c r="H30" s="27" t="str">
        <f>IF(LEFT(G30,3)="Yes","The KNMI assessment team will judge whether this explanation is sufficient based on its quality, clarity and supporting data.",IF(LEFT(G30,2)="No","Warning! Knock-out!","The KNMI assessment team will judge whether this explanation is sufficient based on its quality, clarity and supporting data."))</f>
        <v>The KNMI assessment team will judge whether this explanation is sufficient based on its quality, clarity and supporting data.</v>
      </c>
      <c r="I30" s="33" t="s">
        <v>76</v>
      </c>
    </row>
    <row r="31" spans="1:10" s="20" customFormat="1" ht="119.25" customHeight="1" thickBot="1" x14ac:dyDescent="0.3">
      <c r="A31" s="27">
        <v>23</v>
      </c>
      <c r="B31" s="27" t="s">
        <v>75</v>
      </c>
      <c r="C31" s="28" t="s">
        <v>112</v>
      </c>
      <c r="D31" s="27" t="s">
        <v>20</v>
      </c>
      <c r="E31" s="29" t="s">
        <v>76</v>
      </c>
      <c r="F31" s="30" t="s">
        <v>96</v>
      </c>
      <c r="G31" s="30" t="s">
        <v>78</v>
      </c>
      <c r="H31" s="27" t="str">
        <f>IF(LEFT(G31,3)="Yes","The KNMI assessment team will judge whether this explanation is sufficient based on its quality, clarity and supporting data.",IF(LEFT(G31,2)="No","Warning! Knock-out!","The KNMI assessment team will judge whether this explanation is sufficient based on its quality, clarity and supporting data."))</f>
        <v>The KNMI assessment team will judge whether this explanation is sufficient based on its quality, clarity and supporting data.</v>
      </c>
      <c r="I31" s="29" t="s">
        <v>76</v>
      </c>
    </row>
    <row r="32" spans="1:10" ht="165.75" thickBot="1" x14ac:dyDescent="0.3">
      <c r="A32" s="27">
        <v>24</v>
      </c>
      <c r="B32" s="27" t="s">
        <v>75</v>
      </c>
      <c r="C32" s="28" t="s">
        <v>113</v>
      </c>
      <c r="D32" s="27" t="s">
        <v>15</v>
      </c>
      <c r="E32" s="29" t="s">
        <v>76</v>
      </c>
      <c r="F32" s="30" t="s">
        <v>77</v>
      </c>
      <c r="G32" s="31" t="s">
        <v>78</v>
      </c>
      <c r="H32" s="27" t="str">
        <f t="shared" ref="H32:H35" si="4">IF(AND(EXACT(B32,"&lt;M&gt;"),EXACT(G32,"Yes")),"Ok",IF(AND(EXACT(B32,"&lt;M&gt;"),EXACT(G32,"No")),"Warning! Knock-out!","No answer selected."))</f>
        <v>No answer selected.</v>
      </c>
      <c r="I32" s="29" t="s">
        <v>76</v>
      </c>
    </row>
    <row r="33" spans="1:10" ht="159" customHeight="1" thickBot="1" x14ac:dyDescent="0.3">
      <c r="A33" s="27">
        <v>25</v>
      </c>
      <c r="B33" s="27" t="s">
        <v>75</v>
      </c>
      <c r="C33" s="32" t="s">
        <v>114</v>
      </c>
      <c r="D33" s="27" t="s">
        <v>15</v>
      </c>
      <c r="E33" s="29" t="s">
        <v>76</v>
      </c>
      <c r="F33" s="30" t="s">
        <v>77</v>
      </c>
      <c r="G33" s="31" t="s">
        <v>78</v>
      </c>
      <c r="H33" s="27" t="str">
        <f t="shared" si="4"/>
        <v>No answer selected.</v>
      </c>
      <c r="I33" s="29" t="s">
        <v>76</v>
      </c>
    </row>
    <row r="34" spans="1:10" ht="90" customHeight="1" thickBot="1" x14ac:dyDescent="0.3">
      <c r="A34" s="27">
        <v>26</v>
      </c>
      <c r="B34" s="27" t="s">
        <v>75</v>
      </c>
      <c r="C34" s="32" t="s">
        <v>115</v>
      </c>
      <c r="D34" s="27" t="s">
        <v>15</v>
      </c>
      <c r="E34" s="29" t="s">
        <v>76</v>
      </c>
      <c r="F34" s="30" t="s">
        <v>77</v>
      </c>
      <c r="G34" s="31" t="s">
        <v>78</v>
      </c>
      <c r="H34" s="27" t="str">
        <f t="shared" si="4"/>
        <v>No answer selected.</v>
      </c>
      <c r="I34" s="29" t="s">
        <v>76</v>
      </c>
    </row>
    <row r="35" spans="1:10" ht="75" customHeight="1" thickBot="1" x14ac:dyDescent="0.3">
      <c r="A35" s="27">
        <v>27</v>
      </c>
      <c r="B35" s="27" t="s">
        <v>75</v>
      </c>
      <c r="C35" s="28" t="s">
        <v>116</v>
      </c>
      <c r="D35" s="27" t="s">
        <v>15</v>
      </c>
      <c r="E35" s="29" t="s">
        <v>76</v>
      </c>
      <c r="F35" s="30" t="s">
        <v>77</v>
      </c>
      <c r="G35" s="31" t="s">
        <v>78</v>
      </c>
      <c r="H35" s="27" t="str">
        <f t="shared" si="4"/>
        <v>No answer selected.</v>
      </c>
      <c r="I35" s="29" t="s">
        <v>76</v>
      </c>
    </row>
    <row r="36" spans="1:10" ht="196.5" customHeight="1" thickBot="1" x14ac:dyDescent="0.3">
      <c r="A36" s="27">
        <v>28</v>
      </c>
      <c r="B36" s="27" t="s">
        <v>83</v>
      </c>
      <c r="C36" s="34" t="s">
        <v>117</v>
      </c>
      <c r="D36" s="27" t="s">
        <v>31</v>
      </c>
      <c r="E36" s="29">
        <v>90</v>
      </c>
      <c r="F36" s="28" t="s">
        <v>118</v>
      </c>
      <c r="G36" s="30" t="s">
        <v>78</v>
      </c>
      <c r="H36" s="27" t="str">
        <f>IF(LEFT(G36,3)="Yes","The score will be assigned by the KNMI assessment team based on the provided substantiation.",IF(LEFT(G36,2)="No",0,"The score will be assigned by the KNMI assessment team based on the provided substantiation."))</f>
        <v>The score will be assigned by the KNMI assessment team based on the provided substantiation.</v>
      </c>
      <c r="I36" s="29" t="e">
        <f>H36*E36</f>
        <v>#VALUE!</v>
      </c>
    </row>
    <row r="37" spans="1:10" ht="75.75" thickBot="1" x14ac:dyDescent="0.3">
      <c r="A37" s="27">
        <v>29</v>
      </c>
      <c r="B37" s="27" t="s">
        <v>75</v>
      </c>
      <c r="C37" s="32" t="s">
        <v>119</v>
      </c>
      <c r="D37" s="27" t="s">
        <v>15</v>
      </c>
      <c r="E37" s="29" t="s">
        <v>76</v>
      </c>
      <c r="F37" s="30" t="s">
        <v>77</v>
      </c>
      <c r="G37" s="31" t="s">
        <v>78</v>
      </c>
      <c r="H37" s="27" t="str">
        <f t="shared" ref="H37:H38" si="5">IF(AND(EXACT(B37,"&lt;M&gt;"),EXACT(G37,"Yes")),"Ok",IF(AND(EXACT(B37,"&lt;M&gt;"),EXACT(G37,"No")),"Warning! Knock-out!","No answer selected."))</f>
        <v>No answer selected.</v>
      </c>
      <c r="I37" s="29" t="s">
        <v>76</v>
      </c>
    </row>
    <row r="38" spans="1:10" ht="51" customHeight="1" thickBot="1" x14ac:dyDescent="0.3">
      <c r="A38" s="27">
        <v>30</v>
      </c>
      <c r="B38" s="27" t="s">
        <v>75</v>
      </c>
      <c r="C38" s="28" t="s">
        <v>120</v>
      </c>
      <c r="D38" s="27" t="s">
        <v>15</v>
      </c>
      <c r="E38" s="29" t="s">
        <v>76</v>
      </c>
      <c r="F38" s="30" t="s">
        <v>77</v>
      </c>
      <c r="G38" s="31" t="s">
        <v>78</v>
      </c>
      <c r="H38" s="27" t="str">
        <f t="shared" si="5"/>
        <v>No answer selected.</v>
      </c>
      <c r="I38" s="29" t="s">
        <v>76</v>
      </c>
    </row>
    <row r="39" spans="1:10" ht="102.75" customHeight="1" thickBot="1" x14ac:dyDescent="0.3">
      <c r="A39" s="27">
        <v>31</v>
      </c>
      <c r="B39" s="27" t="s">
        <v>83</v>
      </c>
      <c r="C39" s="28" t="s">
        <v>121</v>
      </c>
      <c r="D39" s="27" t="s">
        <v>24</v>
      </c>
      <c r="E39" s="29">
        <v>20</v>
      </c>
      <c r="F39" s="30" t="s">
        <v>122</v>
      </c>
      <c r="G39" s="31" t="s">
        <v>78</v>
      </c>
      <c r="H39" s="27" t="str">
        <f>IF(AND(EXACT(B39,"&lt;D&gt;"),EXACT(G39,"Yes")),20,IF(AND(EXACT(B39,"&lt;D&gt;"),EXACT(G39,"No")),0,"No answer selected."))</f>
        <v>No answer selected.</v>
      </c>
      <c r="I39" s="29" t="str">
        <f>H39</f>
        <v>No answer selected.</v>
      </c>
    </row>
    <row r="40" spans="1:10" ht="64.5" customHeight="1" thickBot="1" x14ac:dyDescent="0.3">
      <c r="A40" s="27">
        <v>32</v>
      </c>
      <c r="B40" s="27" t="s">
        <v>75</v>
      </c>
      <c r="C40" s="28" t="s">
        <v>123</v>
      </c>
      <c r="D40" s="27" t="s">
        <v>15</v>
      </c>
      <c r="E40" s="29" t="s">
        <v>76</v>
      </c>
      <c r="F40" s="30" t="s">
        <v>77</v>
      </c>
      <c r="G40" s="31" t="s">
        <v>78</v>
      </c>
      <c r="H40" s="27" t="str">
        <f t="shared" ref="H40:H43" si="6">IF(AND(EXACT(B40,"&lt;M&gt;"),EXACT(G40,"Yes")),"Ok",IF(AND(EXACT(B40,"&lt;M&gt;"),EXACT(G40,"No")),"Warning! Knock-out!","No answer selected."))</f>
        <v>No answer selected.</v>
      </c>
      <c r="I40" s="29" t="s">
        <v>76</v>
      </c>
    </row>
    <row r="41" spans="1:10" ht="288" customHeight="1" thickBot="1" x14ac:dyDescent="0.3">
      <c r="A41" s="27">
        <v>33</v>
      </c>
      <c r="B41" s="27" t="s">
        <v>75</v>
      </c>
      <c r="C41" s="28" t="s">
        <v>124</v>
      </c>
      <c r="D41" s="27" t="s">
        <v>15</v>
      </c>
      <c r="E41" s="29" t="s">
        <v>76</v>
      </c>
      <c r="F41" s="30" t="s">
        <v>77</v>
      </c>
      <c r="G41" s="31" t="s">
        <v>78</v>
      </c>
      <c r="H41" s="27" t="str">
        <f t="shared" si="6"/>
        <v>No answer selected.</v>
      </c>
      <c r="I41" s="29" t="s">
        <v>76</v>
      </c>
    </row>
    <row r="42" spans="1:10" ht="258" customHeight="1" thickBot="1" x14ac:dyDescent="0.3">
      <c r="A42" s="27">
        <v>34</v>
      </c>
      <c r="B42" s="27" t="s">
        <v>75</v>
      </c>
      <c r="C42" s="28" t="s">
        <v>125</v>
      </c>
      <c r="D42" s="27" t="s">
        <v>15</v>
      </c>
      <c r="E42" s="29" t="s">
        <v>76</v>
      </c>
      <c r="F42" s="30" t="s">
        <v>77</v>
      </c>
      <c r="G42" s="31" t="s">
        <v>78</v>
      </c>
      <c r="H42" s="27" t="str">
        <f t="shared" si="6"/>
        <v>No answer selected.</v>
      </c>
      <c r="I42" s="29" t="s">
        <v>76</v>
      </c>
    </row>
    <row r="43" spans="1:10" ht="150" customHeight="1" thickBot="1" x14ac:dyDescent="0.3">
      <c r="A43" s="27">
        <v>35</v>
      </c>
      <c r="B43" s="27" t="s">
        <v>75</v>
      </c>
      <c r="C43" s="32" t="s">
        <v>126</v>
      </c>
      <c r="D43" s="27" t="s">
        <v>15</v>
      </c>
      <c r="E43" s="29" t="s">
        <v>76</v>
      </c>
      <c r="F43" s="30" t="s">
        <v>77</v>
      </c>
      <c r="G43" s="31" t="s">
        <v>78</v>
      </c>
      <c r="H43" s="27" t="str">
        <f t="shared" si="6"/>
        <v>No answer selected.</v>
      </c>
      <c r="I43" s="29" t="s">
        <v>76</v>
      </c>
    </row>
    <row r="44" spans="1:10" s="40" customFormat="1" ht="30" hidden="1" customHeight="1" thickBot="1" x14ac:dyDescent="0.4">
      <c r="A44" s="87" t="s">
        <v>127</v>
      </c>
      <c r="B44" s="87"/>
      <c r="C44" s="87"/>
      <c r="D44" s="87"/>
      <c r="E44" s="87"/>
      <c r="F44" s="87"/>
      <c r="G44" s="87"/>
      <c r="H44" s="87"/>
      <c r="I44" s="87"/>
    </row>
    <row r="45" spans="1:10" s="59" customFormat="1" ht="27.75" hidden="1" customHeight="1" thickTop="1" thickBot="1" x14ac:dyDescent="0.3">
      <c r="A45" s="88" t="s">
        <v>128</v>
      </c>
      <c r="B45" s="88"/>
      <c r="C45" s="88"/>
      <c r="D45" s="88"/>
      <c r="E45" s="88"/>
      <c r="F45" s="88"/>
      <c r="G45" s="88"/>
      <c r="H45" s="88"/>
      <c r="I45" s="88"/>
    </row>
    <row r="46" spans="1:10" ht="114" customHeight="1" thickTop="1" thickBot="1" x14ac:dyDescent="0.3">
      <c r="A46" s="27">
        <v>36</v>
      </c>
      <c r="B46" s="23" t="s">
        <v>75</v>
      </c>
      <c r="C46" s="24" t="s">
        <v>129</v>
      </c>
      <c r="D46" s="23" t="s">
        <v>15</v>
      </c>
      <c r="E46" s="33" t="s">
        <v>76</v>
      </c>
      <c r="F46" s="30" t="s">
        <v>77</v>
      </c>
      <c r="G46" s="26" t="s">
        <v>78</v>
      </c>
      <c r="H46" s="27" t="str">
        <f t="shared" ref="H46:H48" si="7">IF(AND(EXACT(B46,"&lt;M&gt;"),EXACT(G46,"Yes")),"Ok",IF(AND(EXACT(B46,"&lt;M&gt;"),EXACT(G46,"No")),"Warning! Knock-out!","No answer selected."))</f>
        <v>No answer selected.</v>
      </c>
      <c r="I46" s="33" t="s">
        <v>76</v>
      </c>
    </row>
    <row r="47" spans="1:10" ht="202.15" customHeight="1" thickBot="1" x14ac:dyDescent="0.3">
      <c r="A47" s="27">
        <v>37</v>
      </c>
      <c r="B47" s="27" t="s">
        <v>75</v>
      </c>
      <c r="C47" s="28" t="s">
        <v>130</v>
      </c>
      <c r="D47" s="27" t="s">
        <v>15</v>
      </c>
      <c r="E47" s="29" t="s">
        <v>76</v>
      </c>
      <c r="F47" s="30" t="s">
        <v>77</v>
      </c>
      <c r="G47" s="31" t="s">
        <v>78</v>
      </c>
      <c r="H47" s="27" t="str">
        <f t="shared" si="7"/>
        <v>No answer selected.</v>
      </c>
      <c r="I47" s="29" t="s">
        <v>76</v>
      </c>
      <c r="J47" s="22"/>
    </row>
    <row r="48" spans="1:10" ht="196.15" customHeight="1" thickBot="1" x14ac:dyDescent="0.3">
      <c r="A48" s="27">
        <v>38</v>
      </c>
      <c r="B48" s="27" t="s">
        <v>75</v>
      </c>
      <c r="C48" s="28" t="s">
        <v>131</v>
      </c>
      <c r="D48" s="27" t="s">
        <v>15</v>
      </c>
      <c r="E48" s="29" t="s">
        <v>76</v>
      </c>
      <c r="F48" s="30" t="s">
        <v>77</v>
      </c>
      <c r="G48" s="31" t="s">
        <v>78</v>
      </c>
      <c r="H48" s="27" t="str">
        <f t="shared" si="7"/>
        <v>No answer selected.</v>
      </c>
      <c r="I48" s="29" t="s">
        <v>76</v>
      </c>
    </row>
    <row r="49" spans="1:9" ht="253.9" customHeight="1" thickBot="1" x14ac:dyDescent="0.3">
      <c r="A49" s="42">
        <v>39</v>
      </c>
      <c r="B49" s="44" t="s">
        <v>99</v>
      </c>
      <c r="C49" s="28" t="s">
        <v>132</v>
      </c>
      <c r="D49" s="27" t="s">
        <v>36</v>
      </c>
      <c r="E49" s="29" t="s">
        <v>76</v>
      </c>
      <c r="F49" s="30" t="s">
        <v>101</v>
      </c>
      <c r="G49" s="31" t="s">
        <v>78</v>
      </c>
      <c r="H49" s="34" t="s">
        <v>102</v>
      </c>
      <c r="I49" s="29" t="s">
        <v>76</v>
      </c>
    </row>
    <row r="50" spans="1:9" ht="105.75" thickBot="1" x14ac:dyDescent="0.3">
      <c r="A50" s="27">
        <v>40</v>
      </c>
      <c r="B50" s="27" t="s">
        <v>75</v>
      </c>
      <c r="C50" s="28" t="s">
        <v>133</v>
      </c>
      <c r="D50" s="27" t="s">
        <v>15</v>
      </c>
      <c r="E50" s="29" t="s">
        <v>76</v>
      </c>
      <c r="F50" s="30" t="s">
        <v>77</v>
      </c>
      <c r="G50" s="31" t="s">
        <v>78</v>
      </c>
      <c r="H50" s="27" t="str">
        <f t="shared" ref="H50" si="8">IF(AND(EXACT(B50,"&lt;M&gt;"),EXACT(G50,"Yes")),"Ok",IF(AND(EXACT(B50,"&lt;M&gt;"),EXACT(G50,"No")),"Warning! Knock-out!","No answer selected."))</f>
        <v>No answer selected.</v>
      </c>
      <c r="I50" s="29" t="s">
        <v>76</v>
      </c>
    </row>
    <row r="51" spans="1:9" ht="143.25" customHeight="1" thickBot="1" x14ac:dyDescent="0.3">
      <c r="A51" s="27">
        <v>41</v>
      </c>
      <c r="B51" s="27" t="s">
        <v>83</v>
      </c>
      <c r="C51" s="28" t="s">
        <v>134</v>
      </c>
      <c r="D51" s="27" t="s">
        <v>24</v>
      </c>
      <c r="E51" s="29">
        <v>15</v>
      </c>
      <c r="F51" s="30" t="s">
        <v>135</v>
      </c>
      <c r="G51" s="31" t="s">
        <v>78</v>
      </c>
      <c r="H51" s="27" t="str">
        <f>IF(AND(EXACT(B51,"&lt;D&gt;"),EXACT(G51,"Yes")),15,IF(AND(EXACT(B51,"&lt;D&gt;"),EXACT(G51,"No")),0,"No answer selected."))</f>
        <v>No answer selected.</v>
      </c>
      <c r="I51" s="29" t="str">
        <f>H51</f>
        <v>No answer selected.</v>
      </c>
    </row>
    <row r="52" spans="1:9" s="40" customFormat="1" ht="21.75" hidden="1" thickBot="1" x14ac:dyDescent="0.4">
      <c r="A52" s="84" t="s">
        <v>136</v>
      </c>
      <c r="B52" s="84"/>
      <c r="C52" s="84"/>
      <c r="D52" s="84"/>
      <c r="E52" s="84"/>
      <c r="F52" s="84"/>
      <c r="G52" s="84"/>
      <c r="H52" s="84"/>
      <c r="I52" s="84"/>
    </row>
    <row r="53" spans="1:9" s="58" customFormat="1" ht="26.25" hidden="1" customHeight="1" thickTop="1" thickBot="1" x14ac:dyDescent="0.3">
      <c r="A53" s="86" t="s">
        <v>137</v>
      </c>
      <c r="B53" s="86"/>
      <c r="C53" s="86"/>
      <c r="D53" s="86"/>
      <c r="E53" s="86"/>
      <c r="F53" s="86"/>
      <c r="G53" s="86"/>
      <c r="H53" s="86"/>
      <c r="I53" s="86"/>
    </row>
    <row r="54" spans="1:9" ht="90.75" customHeight="1" thickTop="1" thickBot="1" x14ac:dyDescent="0.3">
      <c r="A54" s="23">
        <v>42</v>
      </c>
      <c r="B54" s="23" t="s">
        <v>75</v>
      </c>
      <c r="C54" s="24" t="s">
        <v>138</v>
      </c>
      <c r="D54" s="23" t="s">
        <v>15</v>
      </c>
      <c r="E54" s="33" t="s">
        <v>76</v>
      </c>
      <c r="F54" s="25" t="s">
        <v>77</v>
      </c>
      <c r="G54" s="26" t="s">
        <v>78</v>
      </c>
      <c r="H54" s="27" t="str">
        <f t="shared" ref="H54:H55" si="9">IF(AND(EXACT(B54,"&lt;M&gt;"),EXACT(G54,"Yes")),"Ok",IF(AND(EXACT(B54,"&lt;M&gt;"),EXACT(G54,"No")),"Warning! Knock-out!","No answer selected."))</f>
        <v>No answer selected.</v>
      </c>
      <c r="I54" s="33" t="s">
        <v>76</v>
      </c>
    </row>
    <row r="55" spans="1:9" ht="115.5" customHeight="1" thickBot="1" x14ac:dyDescent="0.3">
      <c r="A55" s="27">
        <v>43</v>
      </c>
      <c r="B55" s="27" t="s">
        <v>75</v>
      </c>
      <c r="C55" s="28" t="s">
        <v>139</v>
      </c>
      <c r="D55" s="27" t="s">
        <v>15</v>
      </c>
      <c r="E55" s="29" t="s">
        <v>76</v>
      </c>
      <c r="F55" s="30" t="s">
        <v>77</v>
      </c>
      <c r="G55" s="31" t="s">
        <v>78</v>
      </c>
      <c r="H55" s="27" t="str">
        <f t="shared" si="9"/>
        <v>No answer selected.</v>
      </c>
      <c r="I55" s="29" t="s">
        <v>76</v>
      </c>
    </row>
    <row r="56" spans="1:9" ht="387.75" customHeight="1" thickBot="1" x14ac:dyDescent="0.3">
      <c r="A56" s="27">
        <v>44</v>
      </c>
      <c r="B56" s="27" t="s">
        <v>83</v>
      </c>
      <c r="C56" s="54" t="s">
        <v>140</v>
      </c>
      <c r="D56" s="27" t="s">
        <v>31</v>
      </c>
      <c r="E56" s="51">
        <v>15</v>
      </c>
      <c r="F56" s="54" t="s">
        <v>141</v>
      </c>
      <c r="G56" s="30" t="s">
        <v>78</v>
      </c>
      <c r="H56" s="27" t="str">
        <f>IF(LEFT(G56,3)="Yes","The score will be assigned by the KNMI assessment team based on the provided substantiation.",IF(LEFT(G56,2)="No",0,"The score will be assigned by the KNMI assessment team based on the provided substantiation."))</f>
        <v>The score will be assigned by the KNMI assessment team based on the provided substantiation.</v>
      </c>
      <c r="I56" s="36" t="e">
        <f>H56*E56</f>
        <v>#VALUE!</v>
      </c>
    </row>
    <row r="57" spans="1:9" ht="18" hidden="1" thickBot="1" x14ac:dyDescent="0.3">
      <c r="A57" s="85" t="s">
        <v>142</v>
      </c>
      <c r="B57" s="85"/>
      <c r="C57" s="85"/>
      <c r="D57" s="85"/>
      <c r="E57" s="85"/>
      <c r="F57" s="85"/>
      <c r="G57" s="85"/>
      <c r="H57" s="85"/>
      <c r="I57" s="85"/>
    </row>
    <row r="58" spans="1:9" ht="242.25" customHeight="1" thickTop="1" thickBot="1" x14ac:dyDescent="0.3">
      <c r="A58" s="23">
        <v>45</v>
      </c>
      <c r="B58" s="23" t="s">
        <v>75</v>
      </c>
      <c r="C58" s="52" t="s">
        <v>143</v>
      </c>
      <c r="D58" s="23" t="s">
        <v>20</v>
      </c>
      <c r="E58" s="33" t="s">
        <v>76</v>
      </c>
      <c r="F58" s="25" t="s">
        <v>144</v>
      </c>
      <c r="G58" s="25" t="s">
        <v>78</v>
      </c>
      <c r="H58" s="23" t="str">
        <f>IF(LEFT(G58,3)="Yes","The KNMI assessment team will judge whether this explanation is sufficient based on its quality, clarity and supporting data.",IF(LEFT(G58,2)="No","Warning! Knock-out!","The KNMI assessment team will judge whether this explanation is sufficient based on its quality, clarity and supporting data."))</f>
        <v>The KNMI assessment team will judge whether this explanation is sufficient based on its quality, clarity and supporting data.</v>
      </c>
      <c r="I58" s="33" t="s">
        <v>76</v>
      </c>
    </row>
    <row r="59" spans="1:9" customFormat="1" ht="229.5" customHeight="1" thickBot="1" x14ac:dyDescent="0.3">
      <c r="A59" s="61">
        <v>46</v>
      </c>
      <c r="B59" s="61" t="s">
        <v>75</v>
      </c>
      <c r="C59" s="62" t="s">
        <v>145</v>
      </c>
      <c r="D59" s="61" t="s">
        <v>20</v>
      </c>
      <c r="E59" s="63" t="s">
        <v>76</v>
      </c>
      <c r="F59" s="64" t="s">
        <v>144</v>
      </c>
      <c r="G59" s="65" t="s">
        <v>78</v>
      </c>
      <c r="H59" s="61" t="str">
        <f>IF(LEFT(G59,3)="Yes","The KNMI assessment team will judge whether this explanation is sufficient based on its quality, clarity and supporting data.",IF(LEFT(G59,2)="No","Warning! Knock-out!","The KNMI assessment team will judge whether this explanation is sufficient based on its quality, clarity and supporting data."))</f>
        <v>The KNMI assessment team will judge whether this explanation is sufficient based on its quality, clarity and supporting data.</v>
      </c>
      <c r="I59" s="63" t="s">
        <v>76</v>
      </c>
    </row>
    <row r="60" spans="1:9" ht="15.75" thickTop="1" x14ac:dyDescent="0.25"/>
  </sheetData>
  <sheetProtection formatRows="0"/>
  <protectedRanges>
    <protectedRange sqref="G57 G52:G55" name="Tenderer Answers"/>
    <protectedRange sqref="G58:G59 G56 G5:G51" name="Tenderer Answers_1"/>
  </protectedRanges>
  <autoFilter ref="A2:I59" xr:uid="{F487D5C4-8DE3-4E5D-86E7-75C6638D21EB}">
    <filterColumn colId="3">
      <customFilters>
        <customFilter operator="notEqual" val=" "/>
      </customFilters>
    </filterColumn>
  </autoFilter>
  <mergeCells count="12">
    <mergeCell ref="A53:I53"/>
    <mergeCell ref="A57:I57"/>
    <mergeCell ref="A12:I12"/>
    <mergeCell ref="A21:I21"/>
    <mergeCell ref="A29:I29"/>
    <mergeCell ref="A44:I44"/>
    <mergeCell ref="A45:I45"/>
    <mergeCell ref="A1:G1"/>
    <mergeCell ref="A3:I3"/>
    <mergeCell ref="A4:I4"/>
    <mergeCell ref="A7:I7"/>
    <mergeCell ref="A52:I52"/>
  </mergeCells>
  <phoneticPr fontId="1" type="noConversion"/>
  <conditionalFormatting sqref="A5:B6 A7 A8:B11 A12 A21 A44:A53 B46:B51 A54:B56 A57:A59 B58:B59">
    <cfRule type="expression" dxfId="26" priority="2127" stopIfTrue="1">
      <formula>EXACT($B5,"&lt;D&gt;")</formula>
    </cfRule>
    <cfRule type="expression" dxfId="25" priority="2128" stopIfTrue="1">
      <formula>EXACT($B5,"&lt;M&gt;")</formula>
    </cfRule>
  </conditionalFormatting>
  <conditionalFormatting sqref="A13:B20">
    <cfRule type="expression" dxfId="24" priority="398" stopIfTrue="1">
      <formula>EXACT($B13,"&lt;D&gt;")</formula>
    </cfRule>
    <cfRule type="expression" dxfId="23" priority="399" stopIfTrue="1">
      <formula>EXACT($B13,"&lt;M&gt;")</formula>
    </cfRule>
  </conditionalFormatting>
  <conditionalFormatting sqref="A22:B28 A26:A29 A30:B43">
    <cfRule type="expression" dxfId="22" priority="24" stopIfTrue="1">
      <formula>EXACT($B22,"&lt;D&gt;")</formula>
    </cfRule>
    <cfRule type="expression" dxfId="21" priority="25" stopIfTrue="1">
      <formula>EXACT($B22,"&lt;M&gt;")</formula>
    </cfRule>
  </conditionalFormatting>
  <conditionalFormatting sqref="H1">
    <cfRule type="expression" dxfId="20" priority="1">
      <formula>LEFT(H1,5)="All m"</formula>
    </cfRule>
    <cfRule type="expression" dxfId="19" priority="2">
      <formula>LEFT(H1,5)="Notic"</formula>
    </cfRule>
    <cfRule type="expression" dxfId="18" priority="3">
      <formula>LEFT(H1,5)="Warni"</formula>
    </cfRule>
  </conditionalFormatting>
  <conditionalFormatting sqref="H5:H6 H8:H11 H13:H20 H22 H24:H28 H30:H43 H46:H48 H50:H51 H54:H56 H58:H59">
    <cfRule type="expression" dxfId="17" priority="2689">
      <formula>AND( EXACT(B5,"&lt;D&gt;"), EXACT(LEFT(G5,2),"No"))</formula>
    </cfRule>
    <cfRule type="expression" dxfId="16" priority="2744">
      <formula>AND( EXACT(B5,"&lt;M&gt;"), LEFT(G5,2)="No")</formula>
    </cfRule>
    <cfRule type="expression" dxfId="15" priority="2810">
      <formula>AND( EXACT(B5,"&lt;M&gt;"), LEFT(G5,3)="Yes")</formula>
    </cfRule>
  </conditionalFormatting>
  <conditionalFormatting sqref="H20">
    <cfRule type="expression" dxfId="14" priority="17" stopIfTrue="1">
      <formula>AND( EXACT(B20,"&lt;M&gt;"), LEFT(G20,3)="Yes")</formula>
    </cfRule>
  </conditionalFormatting>
  <conditionalFormatting sqref="H22 H54:H56 H13:H20 H24:H28 H30:H43 H58:H59 H5:H6 H8:H11 H46:H48 H50:H51">
    <cfRule type="expression" dxfId="13" priority="2688">
      <formula>AND( EXACT(B5,"&lt;D&gt;"), EXACT(LEFT(G5,3),"Yes"))</formula>
    </cfRule>
  </conditionalFormatting>
  <conditionalFormatting sqref="H22">
    <cfRule type="expression" dxfId="12" priority="22">
      <formula>AND( EXACT(B22,"&lt;D&gt;"), EXACT(LEFT(G22,3),"Yes"))</formula>
    </cfRule>
    <cfRule type="expression" dxfId="11" priority="23">
      <formula>AND( EXACT(B22,"&lt;D&gt;"), EXACT(LEFT(G22,2),"No"))</formula>
    </cfRule>
  </conditionalFormatting>
  <conditionalFormatting sqref="H23">
    <cfRule type="expression" dxfId="10" priority="6">
      <formula>LEFT($G$23,2)="No"</formula>
    </cfRule>
    <cfRule type="expression" dxfId="9" priority="7">
      <formula>LEFT($G$23,3)="Yes"</formula>
    </cfRule>
  </conditionalFormatting>
  <conditionalFormatting sqref="H28">
    <cfRule type="expression" dxfId="8" priority="16" stopIfTrue="1">
      <formula>AND( EXACT(B28,"&lt;M&gt;"), LEFT(G28,3)="Yes")</formula>
    </cfRule>
  </conditionalFormatting>
  <conditionalFormatting sqref="H30:H31">
    <cfRule type="expression" dxfId="7" priority="14" stopIfTrue="1">
      <formula>AND( EXACT(B30,"&lt;M&gt;"), LEFT(G30,3)="Yes")</formula>
    </cfRule>
  </conditionalFormatting>
  <conditionalFormatting sqref="H49">
    <cfRule type="expression" dxfId="6" priority="4">
      <formula>LEFT($G$49,2)="No"</formula>
    </cfRule>
    <cfRule type="expression" dxfId="5" priority="5">
      <formula>LEFT($G$49,3)="Yes"</formula>
    </cfRule>
  </conditionalFormatting>
  <conditionalFormatting sqref="H56">
    <cfRule type="expression" dxfId="4" priority="18">
      <formula>AND( EXACT(B56,"&lt;D&gt;"), EXACT(LEFT(G56,3),"Yes"))</formula>
    </cfRule>
    <cfRule type="expression" dxfId="3" priority="19">
      <formula>AND( EXACT(B56,"&lt;D&gt;"), EXACT(LEFT(G56,2),"No"))</formula>
    </cfRule>
  </conditionalFormatting>
  <conditionalFormatting sqref="H58:H59">
    <cfRule type="expression" dxfId="2" priority="12" stopIfTrue="1">
      <formula>AND( EXACT(B58,"&lt;M&gt;"), LEFT(G58,3)="Yes")</formula>
    </cfRule>
  </conditionalFormatting>
  <conditionalFormatting sqref="I16 I24">
    <cfRule type="expression" dxfId="1" priority="2429">
      <formula>AND( EXACT(#REF!,"&lt;M&gt;"), EXACT(H16,"No"))</formula>
    </cfRule>
    <cfRule type="expression" dxfId="0" priority="2430">
      <formula>AND( EXACT(#REF!,"&lt;M&gt;"), EXACT(H16,"Yes"))</formula>
    </cfRule>
  </conditionalFormatting>
  <pageMargins left="0.7" right="0.7" top="0.75" bottom="0.75" header="0.3" footer="0.3"/>
  <pageSetup paperSize="9" scale="57" fitToHeight="0" orientation="portrait" r:id="rId1"/>
  <extLst>
    <ext xmlns:x14="http://schemas.microsoft.com/office/spreadsheetml/2009/9/main" uri="{CCE6A557-97BC-4b89-ADB6-D9C93CAAB3DF}">
      <x14:dataValidations xmlns:xm="http://schemas.microsoft.com/office/excel/2006/main" count="7">
        <x14:dataValidation type="list" showInputMessage="1" showErrorMessage="1" xr:uid="{B8132195-E72B-486A-80E9-6F1D745A1264}">
          <x14:formula1>
            <xm:f>'Technical Area'!$A$3:$A$5</xm:f>
          </x14:formula1>
          <xm:sqref>G5:G6 G54:G55 G32:G35 G8:G11 G37:G43 G16:G19 G50:G51 G13:G14 G46:G48 G22 G24:G27</xm:sqref>
        </x14:dataValidation>
        <x14:dataValidation type="list" showInputMessage="1" showErrorMessage="1" xr:uid="{B724A9B1-0DD7-4655-BCFE-B6E3F3FC84E0}">
          <x14:formula1>
            <xm:f>'Technical Area'!$A$8:$A$10</xm:f>
          </x14:formula1>
          <xm:sqref>G15 G36 G20 G28 G30:G31 G58:G59 G56</xm:sqref>
        </x14:dataValidation>
        <x14:dataValidation type="list" showInputMessage="1" showErrorMessage="1" xr:uid="{DFC51926-5041-45B6-8168-6358E7F3FCD9}">
          <x14:formula1>
            <xm:f>'Instructions and Explanations'!$C$12:$C$16</xm:f>
          </x14:formula1>
          <xm:sqref>D58:D59 D5:D6 D8:D11 D30:D43 D54:D56 D24:D28 D13:D20 D22 D46:D48 D50:D51</xm:sqref>
        </x14:dataValidation>
        <x14:dataValidation type="list" showInputMessage="1" showErrorMessage="1" xr:uid="{A8DD58FD-EBF8-4728-8CD8-C098B0A6FD20}">
          <x14:formula1>
            <xm:f>'Technical Area'!$A$13:$A$16</xm:f>
          </x14:formula1>
          <xm:sqref>G20</xm:sqref>
        </x14:dataValidation>
        <x14:dataValidation type="list" showInputMessage="1" showErrorMessage="1" xr:uid="{9B96E25C-2E5B-49D0-90B6-53E0323EFB09}">
          <x14:formula1>
            <xm:f>'Instructions and Explanations'!$C$12:$C$17</xm:f>
          </x14:formula1>
          <xm:sqref>D23 D49</xm:sqref>
        </x14:dataValidation>
        <x14:dataValidation type="list" showInputMessage="1" showErrorMessage="1" xr:uid="{A82675AB-4785-4818-BEED-3413775B598B}">
          <x14:formula1>
            <xm:f>'Technical Area'!$A$13:$A$15</xm:f>
          </x14:formula1>
          <xm:sqref>G23 G49</xm:sqref>
        </x14:dataValidation>
        <x14:dataValidation type="list" allowBlank="1" showInputMessage="1" showErrorMessage="1" xr:uid="{4FB89C2F-372E-426D-84C3-104ABCDF722A}">
          <x14:formula1>
            <xm:f>'Instructions and Explanations'!$C$12:$C$17</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890B-7527-410B-8D73-826F93AB896F}">
  <sheetPr codeName="Sheet7">
    <tabColor theme="1" tint="0.499984740745262"/>
  </sheetPr>
  <dimension ref="A1:E85"/>
  <sheetViews>
    <sheetView workbookViewId="0">
      <pane ySplit="1" topLeftCell="A29" activePane="bottomLeft" state="frozen"/>
      <selection pane="bottomLeft" activeCell="A29" sqref="A29"/>
    </sheetView>
  </sheetViews>
  <sheetFormatPr defaultRowHeight="15" x14ac:dyDescent="0.25"/>
  <cols>
    <col min="1" max="1" width="57.5703125" customWidth="1"/>
  </cols>
  <sheetData>
    <row r="1" spans="1:5" s="9" customFormat="1" ht="18.75" x14ac:dyDescent="0.3">
      <c r="A1" s="45" t="s">
        <v>146</v>
      </c>
      <c r="B1" s="45"/>
      <c r="C1" s="45"/>
      <c r="D1" s="45"/>
      <c r="E1" s="45"/>
    </row>
    <row r="2" spans="1:5" x14ac:dyDescent="0.25">
      <c r="A2" s="2" t="s">
        <v>147</v>
      </c>
    </row>
    <row r="3" spans="1:5" x14ac:dyDescent="0.25">
      <c r="A3" s="1" t="s">
        <v>78</v>
      </c>
    </row>
    <row r="4" spans="1:5" x14ac:dyDescent="0.25">
      <c r="A4" s="1" t="s">
        <v>148</v>
      </c>
    </row>
    <row r="5" spans="1:5" x14ac:dyDescent="0.25">
      <c r="A5" s="1" t="s">
        <v>149</v>
      </c>
    </row>
    <row r="6" spans="1:5" x14ac:dyDescent="0.25">
      <c r="A6" s="1"/>
    </row>
    <row r="7" spans="1:5" x14ac:dyDescent="0.25">
      <c r="A7" s="9" t="s">
        <v>150</v>
      </c>
    </row>
    <row r="8" spans="1:5" x14ac:dyDescent="0.25">
      <c r="A8" t="s">
        <v>78</v>
      </c>
    </row>
    <row r="9" spans="1:5" x14ac:dyDescent="0.25">
      <c r="A9" t="s">
        <v>151</v>
      </c>
    </row>
    <row r="10" spans="1:5" x14ac:dyDescent="0.25">
      <c r="A10" t="s">
        <v>152</v>
      </c>
    </row>
    <row r="12" spans="1:5" x14ac:dyDescent="0.25">
      <c r="A12" s="2" t="s">
        <v>35</v>
      </c>
    </row>
    <row r="13" spans="1:5" x14ac:dyDescent="0.25">
      <c r="A13" t="s">
        <v>78</v>
      </c>
    </row>
    <row r="14" spans="1:5" x14ac:dyDescent="0.25">
      <c r="A14" s="1" t="s">
        <v>153</v>
      </c>
    </row>
    <row r="15" spans="1:5" x14ac:dyDescent="0.25">
      <c r="A15" s="1" t="s">
        <v>154</v>
      </c>
    </row>
    <row r="16" spans="1:5" x14ac:dyDescent="0.25">
      <c r="A16" s="1"/>
    </row>
    <row r="17" spans="1:1" x14ac:dyDescent="0.25">
      <c r="A17" s="1"/>
    </row>
    <row r="18" spans="1:1" x14ac:dyDescent="0.25">
      <c r="A18" s="1"/>
    </row>
    <row r="19" spans="1:1" x14ac:dyDescent="0.25">
      <c r="A19" s="1"/>
    </row>
    <row r="20" spans="1:1" x14ac:dyDescent="0.25">
      <c r="A20" s="9" t="s">
        <v>155</v>
      </c>
    </row>
    <row r="21" spans="1:1" x14ac:dyDescent="0.25">
      <c r="A21" s="46" t="e">
        <f>'Requirements and Desirables'!I11+'Requirements and Desirables'!I15+'Requirements and Desirables'!I26+'Requirements and Desirables'!I36+'Requirements and Desirables'!I39+'Requirements and Desirables'!I51+'Requirements and Desirables'!I56</f>
        <v>#VALUE!</v>
      </c>
    </row>
    <row r="22" spans="1:1" x14ac:dyDescent="0.25">
      <c r="A22" s="2"/>
    </row>
    <row r="23" spans="1:1" x14ac:dyDescent="0.25">
      <c r="A23" s="1"/>
    </row>
    <row r="24" spans="1:1" x14ac:dyDescent="0.25">
      <c r="A24" s="2" t="s">
        <v>156</v>
      </c>
    </row>
    <row r="25" spans="1:1" x14ac:dyDescent="0.25">
      <c r="A25" s="16"/>
    </row>
    <row r="27" spans="1:1" x14ac:dyDescent="0.25">
      <c r="A27" s="9"/>
    </row>
    <row r="36" spans="1:1" x14ac:dyDescent="0.25">
      <c r="A36" s="9"/>
    </row>
    <row r="42" spans="1:1" x14ac:dyDescent="0.25">
      <c r="A42" s="9"/>
    </row>
    <row r="47" spans="1:1" x14ac:dyDescent="0.25">
      <c r="A47" s="9"/>
    </row>
    <row r="54" spans="1:1" x14ac:dyDescent="0.25">
      <c r="A54" s="9"/>
    </row>
    <row r="63" spans="1:1" x14ac:dyDescent="0.25">
      <c r="A63" s="9"/>
    </row>
    <row r="72" spans="1:1" x14ac:dyDescent="0.25">
      <c r="A72" s="9"/>
    </row>
    <row r="78" spans="1:1" x14ac:dyDescent="0.25">
      <c r="A78" s="9"/>
    </row>
    <row r="85" spans="1:1" x14ac:dyDescent="0.25">
      <c r="A85" s="9"/>
    </row>
  </sheetData>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4D871A1E-AED5-4943-B78F-119E52561F8C}">
          <x14:formula1>
            <xm:f>'Requirements and Desirables'!$I$11:$I$56</xm:f>
          </x14:formula1>
          <xm:sqref>A19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6DD0B46D9F9C4F9ACC41DAD5ECA5A9" ma:contentTypeVersion="18" ma:contentTypeDescription="Create a new document." ma:contentTypeScope="" ma:versionID="622f90282a083a1f18226a68d4280b8c">
  <xsd:schema xmlns:xsd="http://www.w3.org/2001/XMLSchema" xmlns:xs="http://www.w3.org/2001/XMLSchema" xmlns:p="http://schemas.microsoft.com/office/2006/metadata/properties" xmlns:ns2="6db83dda-9b78-4d05-a85c-44c2c7268438" xmlns:ns3="7f6962fe-9f86-45c0-b2ae-d420f4b85337" targetNamespace="http://schemas.microsoft.com/office/2006/metadata/properties" ma:root="true" ma:fieldsID="2f73fc45339ca3fc550f3e914804a043" ns2:_="" ns3:_="">
    <xsd:import namespace="6db83dda-9b78-4d05-a85c-44c2c7268438"/>
    <xsd:import namespace="7f6962fe-9f86-45c0-b2ae-d420f4b853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Deadline" minOccurs="0"/>
                <xsd:element ref="ns2:status" minOccurs="0"/>
                <xsd:element ref="ns2:Eigenaar"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25_gere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83dda-9b78-4d05-a85c-44c2c72684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Deadline" ma:index="14" nillable="true" ma:displayName="Deadline" ma:format="DateOnly" ma:internalName="Deadline">
      <xsd:simpleType>
        <xsd:restriction base="dms:DateTime"/>
      </xsd:simpleType>
    </xsd:element>
    <xsd:element name="status" ma:index="15" nillable="true" ma:displayName="Status" ma:format="Dropdown" ma:internalName="status">
      <xsd:simpleType>
        <xsd:union memberTypes="dms:Text">
          <xsd:simpleType>
            <xsd:restriction base="dms:Choice">
              <xsd:enumeration value="te starten"/>
              <xsd:enumeration value="in behandeling"/>
              <xsd:enumeration value="feedback"/>
              <xsd:enumeration value="afgerond"/>
            </xsd:restriction>
          </xsd:simpleType>
        </xsd:union>
      </xsd:simpleType>
    </xsd:element>
    <xsd:element name="Eigenaar" ma:index="16" nillable="true" ma:displayName="Eigenaar" ma:format="Dropdown" ma:list="UserInfo" ma:SharePointGroup="0" ma:internalName="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fa8acfa-ce75-4f02-82d6-df4e01562572"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_x0025_gereed" ma:index="24" nillable="true" ma:displayName="% gereed" ma:format="Dropdown" ma:internalName="_x0025_gere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6962fe-9f86-45c0-b2ae-d420f4b8533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b1ea9c1e-4e2b-4858-89a7-6157171cdb6f}" ma:internalName="TaxCatchAll" ma:showField="CatchAllData" ma:web="7f6962fe-9f86-45c0-b2ae-d420f4b853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f6962fe-9f86-45c0-b2ae-d420f4b85337">
      <UserInfo>
        <DisplayName>Leijnse, Hidde (KNMI)</DisplayName>
        <AccountId>33</AccountId>
        <AccountType/>
      </UserInfo>
      <UserInfo>
        <DisplayName>Buruma, Tjeerd (KNMI)</DisplayName>
        <AccountId>13</AccountId>
        <AccountType/>
      </UserInfo>
    </SharedWithUsers>
    <Deadline xmlns="6db83dda-9b78-4d05-a85c-44c2c7268438">2024-11-17T23:00:00+00:00</Deadline>
    <Eigenaar xmlns="6db83dda-9b78-4d05-a85c-44c2c7268438">
      <UserInfo>
        <DisplayName>Buruma, Tjeerd (KNMI)</DisplayName>
        <AccountId>13</AccountId>
        <AccountType/>
      </UserInfo>
    </Eigenaar>
    <status xmlns="6db83dda-9b78-4d05-a85c-44c2c7268438">in behandeling</status>
    <lcf76f155ced4ddcb4097134ff3c332f xmlns="6db83dda-9b78-4d05-a85c-44c2c7268438">
      <Terms xmlns="http://schemas.microsoft.com/office/infopath/2007/PartnerControls"/>
    </lcf76f155ced4ddcb4097134ff3c332f>
    <TaxCatchAll xmlns="7f6962fe-9f86-45c0-b2ae-d420f4b85337" xsi:nil="true"/>
    <_x0025_gereed xmlns="6db83dda-9b78-4d05-a85c-44c2c7268438">99%</_x0025_gere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9C0A28-B92D-4ADA-8BF7-374AE7367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83dda-9b78-4d05-a85c-44c2c7268438"/>
    <ds:schemaRef ds:uri="7f6962fe-9f86-45c0-b2ae-d420f4b853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60B2EF-A0B5-4B4D-ACB9-810B697CFCD3}">
  <ds:schemaRefs>
    <ds:schemaRef ds:uri="http://purl.org/dc/elements/1.1/"/>
    <ds:schemaRef ds:uri="http://schemas.microsoft.com/office/2006/documentManagement/types"/>
    <ds:schemaRef ds:uri="7f6962fe-9f86-45c0-b2ae-d420f4b85337"/>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6db83dda-9b78-4d05-a85c-44c2c7268438"/>
    <ds:schemaRef ds:uri="http://purl.org/dc/terms/"/>
    <ds:schemaRef ds:uri="http://purl.org/dc/dcmitype/"/>
  </ds:schemaRefs>
</ds:datastoreItem>
</file>

<file path=customXml/itemProps3.xml><?xml version="1.0" encoding="utf-8"?>
<ds:datastoreItem xmlns:ds="http://schemas.openxmlformats.org/officeDocument/2006/customXml" ds:itemID="{52642C31-C4EC-4FE5-BDCB-DD8076F08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Instructions and Explanations</vt:lpstr>
      <vt:lpstr>Requirements and Desirables</vt:lpstr>
      <vt:lpstr>Technical Area</vt:lpstr>
      <vt:lpstr>'Requirements and Desirables'!Afdrukbereik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Quast, Henk Willem (KNMI)</dc:creator>
  <cp:keywords/>
  <dc:description/>
  <cp:lastModifiedBy>Kahraman, G. (Han) - FIB/UDAC/FenI</cp:lastModifiedBy>
  <cp:revision/>
  <dcterms:created xsi:type="dcterms:W3CDTF">2022-05-11T05:43:57Z</dcterms:created>
  <dcterms:modified xsi:type="dcterms:W3CDTF">2025-02-21T11:17:46Z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0x0101004C6DD0B46D9F9C4F9ACC41DAD5ECA5A9</vt:lpwstr>
  </property>
  <property fmtid="{D5CDD505-2E9C-101B-9397-08002B2CF9AE}" pid="3" name="MediaServiceImageTags">
    <vt:lpwstr/>
  </property>
  <property fmtid="{D5CDD505-2E9C-101B-9397-08002B2CF9AE}" pid="4" name="Eigenaar(s)">
    <vt:lpwstr>Tjeerd</vt:lpwstr>
  </property>
</Properties>
</file>