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R:\Public polis en sluiting\Sluiting\PVE\2025\"/>
    </mc:Choice>
  </mc:AlternateContent>
  <xr:revisionPtr revIDLastSave="0" documentId="8_{710D4319-DAB1-41D7-9150-7D3B04718FF1}" xr6:coauthVersionLast="47" xr6:coauthVersionMax="47" xr10:uidLastSave="{00000000-0000-0000-0000-000000000000}"/>
  <bookViews>
    <workbookView xWindow="28680" yWindow="-120" windowWidth="29040" windowHeight="15840" xr2:uid="{00000000-000D-0000-FFFF-FFFF00000000}"/>
  </bookViews>
  <sheets>
    <sheet name="Specificatie" sheetId="3" r:id="rId1"/>
  </sheets>
  <definedNames>
    <definedName name="_xlnm._FilterDatabase" localSheetId="0" hidden="1">Specificatie!$A$1:$W$99</definedName>
    <definedName name="_xlnm.Print_Area" localSheetId="0">Specificatie!$A$1:$N$107</definedName>
    <definedName name="_xlnm.Print_Titles" localSheetId="0">Specificatie!$1:$1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84" i="3" l="1"/>
  <c r="N72" i="3" l="1"/>
  <c r="M95" i="3"/>
  <c r="N95" i="3" s="1"/>
  <c r="M93" i="3"/>
  <c r="N93" i="3" s="1"/>
  <c r="M91" i="3"/>
  <c r="N91" i="3" s="1"/>
  <c r="M89" i="3"/>
  <c r="N89" i="3" s="1"/>
  <c r="M87" i="3"/>
  <c r="N87" i="3" s="1"/>
  <c r="M85" i="3"/>
  <c r="N85" i="3" s="1"/>
  <c r="M83" i="3"/>
  <c r="N83" i="3" s="1"/>
  <c r="M81" i="3"/>
  <c r="N81" i="3" s="1"/>
  <c r="M79" i="3"/>
  <c r="N79" i="3" s="1"/>
  <c r="M77" i="3"/>
  <c r="N77" i="3" s="1"/>
  <c r="M75" i="3"/>
  <c r="N75" i="3" s="1"/>
  <c r="M71" i="3"/>
  <c r="N71" i="3" s="1"/>
  <c r="M69" i="3"/>
  <c r="N69" i="3" s="1"/>
  <c r="M67" i="3"/>
  <c r="N67" i="3" s="1"/>
  <c r="M42" i="3"/>
  <c r="N42" i="3" s="1"/>
  <c r="M19" i="3"/>
  <c r="N19" i="3" s="1"/>
  <c r="M13" i="3"/>
  <c r="N13" i="3" s="1"/>
  <c r="M8" i="3"/>
  <c r="N8" i="3" s="1"/>
  <c r="L6" i="3"/>
  <c r="N6" i="3" s="1"/>
  <c r="L9" i="3"/>
  <c r="N9" i="3" s="1"/>
  <c r="L10" i="3"/>
  <c r="N10" i="3" s="1"/>
  <c r="L11" i="3"/>
  <c r="N11" i="3" s="1"/>
  <c r="L12" i="3"/>
  <c r="N12" i="3" s="1"/>
  <c r="L14" i="3"/>
  <c r="N14" i="3" s="1"/>
  <c r="L16" i="3"/>
  <c r="N16" i="3" s="1"/>
  <c r="L17" i="3"/>
  <c r="N17" i="3" s="1"/>
  <c r="L18" i="3"/>
  <c r="N18" i="3" s="1"/>
  <c r="L23" i="3"/>
  <c r="N23" i="3" s="1"/>
  <c r="L24" i="3"/>
  <c r="N24" i="3" s="1"/>
  <c r="L25" i="3"/>
  <c r="N25" i="3" s="1"/>
  <c r="L27" i="3"/>
  <c r="N27" i="3" s="1"/>
  <c r="L30" i="3"/>
  <c r="N30" i="3" s="1"/>
  <c r="L31" i="3"/>
  <c r="N31" i="3" s="1"/>
  <c r="L32" i="3"/>
  <c r="N32" i="3" s="1"/>
  <c r="L35" i="3"/>
  <c r="N35" i="3" s="1"/>
  <c r="L37" i="3"/>
  <c r="N37" i="3" s="1"/>
  <c r="L40" i="3"/>
  <c r="N40" i="3" s="1"/>
  <c r="L41" i="3"/>
  <c r="N41" i="3" s="1"/>
  <c r="L62" i="3"/>
  <c r="N62" i="3" s="1"/>
  <c r="L63" i="3"/>
  <c r="N63" i="3" s="1"/>
  <c r="L64" i="3"/>
  <c r="N64" i="3" s="1"/>
  <c r="L65" i="3"/>
  <c r="N65" i="3" s="1"/>
  <c r="L66" i="3"/>
  <c r="N66" i="3" s="1"/>
  <c r="L68" i="3"/>
  <c r="N68" i="3" s="1"/>
  <c r="L70" i="3"/>
  <c r="N70" i="3" s="1"/>
  <c r="L5" i="3"/>
  <c r="N5" i="3" s="1"/>
  <c r="K22" i="3"/>
  <c r="M22" i="3" s="1"/>
  <c r="N22" i="3" s="1"/>
  <c r="K21" i="3" l="1"/>
  <c r="M21" i="3" l="1"/>
  <c r="N21" i="3" s="1"/>
  <c r="K56" i="3"/>
  <c r="K48" i="3"/>
  <c r="K55" i="3"/>
  <c r="K47" i="3"/>
  <c r="K60" i="3"/>
  <c r="K52" i="3"/>
  <c r="K44" i="3"/>
  <c r="K54" i="3"/>
  <c r="K45" i="3"/>
  <c r="K59" i="3"/>
  <c r="K58" i="3"/>
  <c r="K50" i="3"/>
  <c r="K46" i="3"/>
  <c r="K53" i="3"/>
  <c r="K51" i="3"/>
  <c r="K57" i="3"/>
  <c r="K49" i="3"/>
  <c r="J29" i="3"/>
  <c r="L29" i="3" s="1"/>
  <c r="N29" i="3" s="1"/>
  <c r="M57" i="3" l="1"/>
  <c r="N57" i="3" s="1"/>
  <c r="M56" i="3"/>
  <c r="N56" i="3" s="1"/>
  <c r="M44" i="3"/>
  <c r="N44" i="3" s="1"/>
  <c r="M52" i="3"/>
  <c r="N52" i="3" s="1"/>
  <c r="M58" i="3"/>
  <c r="N58" i="3" s="1"/>
  <c r="M51" i="3"/>
  <c r="N51" i="3" s="1"/>
  <c r="M49" i="3"/>
  <c r="N49" i="3" s="1"/>
  <c r="M50" i="3"/>
  <c r="N50" i="3" s="1"/>
  <c r="M48" i="3"/>
  <c r="N48" i="3" s="1"/>
  <c r="M60" i="3"/>
  <c r="N60" i="3" s="1"/>
  <c r="M59" i="3"/>
  <c r="N59" i="3" s="1"/>
  <c r="M46" i="3"/>
  <c r="N46" i="3" s="1"/>
  <c r="M45" i="3"/>
  <c r="N45" i="3" s="1"/>
  <c r="M47" i="3"/>
  <c r="N47" i="3" s="1"/>
  <c r="M55" i="3"/>
  <c r="N55" i="3" s="1"/>
  <c r="M53" i="3"/>
  <c r="N53" i="3" s="1"/>
  <c r="M54" i="3"/>
  <c r="N54" i="3" s="1"/>
  <c r="J82" i="3"/>
  <c r="L82" i="3" s="1"/>
  <c r="N82" i="3" s="1"/>
  <c r="J39" i="3"/>
  <c r="L39" i="3" s="1"/>
  <c r="N39" i="3" s="1"/>
  <c r="J28" i="3"/>
  <c r="L28" i="3" s="1"/>
  <c r="N28" i="3" s="1"/>
  <c r="J7" i="3"/>
  <c r="L7" i="3" l="1"/>
  <c r="N7" i="3" s="1"/>
  <c r="M99" i="3"/>
  <c r="J74" i="3"/>
  <c r="L74" i="3" s="1"/>
  <c r="N74" i="3" s="1"/>
  <c r="J90" i="3"/>
  <c r="L90" i="3" s="1"/>
  <c r="N90" i="3" s="1"/>
  <c r="J76" i="3"/>
  <c r="L76" i="3" s="1"/>
  <c r="N76" i="3" s="1"/>
  <c r="J92" i="3"/>
  <c r="L92" i="3" s="1"/>
  <c r="N92" i="3" s="1"/>
  <c r="J94" i="3"/>
  <c r="L94" i="3" s="1"/>
  <c r="N94" i="3" s="1"/>
  <c r="J97" i="3"/>
  <c r="L97" i="3" s="1"/>
  <c r="N97" i="3" s="1"/>
  <c r="J96" i="3"/>
  <c r="L96" i="3" s="1"/>
  <c r="N96" i="3" s="1"/>
  <c r="J15" i="3"/>
  <c r="L15" i="3" s="1"/>
  <c r="N15" i="3" s="1"/>
  <c r="L84" i="3"/>
  <c r="N84" i="3" s="1"/>
  <c r="J86" i="3"/>
  <c r="L86" i="3" s="1"/>
  <c r="N86" i="3" s="1"/>
  <c r="J78" i="3"/>
  <c r="L78" i="3" s="1"/>
  <c r="N78" i="3" s="1"/>
  <c r="J80" i="3"/>
  <c r="L80" i="3" s="1"/>
  <c r="N80" i="3" s="1"/>
  <c r="J88" i="3"/>
  <c r="L88" i="3" s="1"/>
  <c r="N88" i="3" s="1"/>
  <c r="J33" i="3"/>
  <c r="L33" i="3" s="1"/>
  <c r="N33" i="3" s="1"/>
  <c r="J36" i="3"/>
  <c r="L36" i="3" s="1"/>
  <c r="N36" i="3" s="1"/>
  <c r="J38" i="3"/>
  <c r="L38" i="3" s="1"/>
  <c r="N38" i="3" s="1"/>
  <c r="J34" i="3" l="1"/>
  <c r="L34" i="3" s="1"/>
  <c r="N34" i="3" s="1"/>
  <c r="J26" i="3" l="1"/>
  <c r="L26" i="3" s="1"/>
  <c r="N26" i="3" s="1"/>
  <c r="K99" i="3" l="1"/>
  <c r="J20" i="3" l="1"/>
  <c r="L20" i="3" l="1"/>
  <c r="L99" i="3" s="1"/>
  <c r="J99" i="3"/>
  <c r="N20" i="3" l="1"/>
  <c r="N99" i="3" s="1"/>
</calcChain>
</file>

<file path=xl/sharedStrings.xml><?xml version="1.0" encoding="utf-8"?>
<sst xmlns="http://schemas.openxmlformats.org/spreadsheetml/2006/main" count="698" uniqueCount="255">
  <si>
    <t>Postcode</t>
  </si>
  <si>
    <t>incl. BTW</t>
  </si>
  <si>
    <t>SCHOLEN E.D.</t>
  </si>
  <si>
    <t>Flosbeugel 17</t>
  </si>
  <si>
    <t>1602 EW</t>
  </si>
  <si>
    <t>Inventaris obs Het Driespan</t>
  </si>
  <si>
    <t>1602 LR</t>
  </si>
  <si>
    <t>Klaverweid 25</t>
  </si>
  <si>
    <t>obs Tweemaster</t>
  </si>
  <si>
    <t>Korte Westerstraat 7</t>
  </si>
  <si>
    <t>1601 RH</t>
  </si>
  <si>
    <t>Inventaris obs De Tweemaster</t>
  </si>
  <si>
    <t>Admiraliteitsweg 40</t>
  </si>
  <si>
    <t>1601 EC</t>
  </si>
  <si>
    <t>bbs Pancratiusschool incl. noodlokaal</t>
  </si>
  <si>
    <t>Doelenstraat 17</t>
  </si>
  <si>
    <t>1601 GL</t>
  </si>
  <si>
    <t>Inventaris bbs Pancratiusschool incl.noodlokaal</t>
  </si>
  <si>
    <t>Roerdompplein 9</t>
  </si>
  <si>
    <t>1602 RW</t>
  </si>
  <si>
    <t xml:space="preserve">Dependence de Hoeksteen </t>
  </si>
  <si>
    <t>Populierenlaan 11</t>
  </si>
  <si>
    <t>1602 SW</t>
  </si>
  <si>
    <t>Inventaris dependence De Hoeksteen</t>
  </si>
  <si>
    <t>bbs De Veste</t>
  </si>
  <si>
    <t>Spaanse Leger 31</t>
  </si>
  <si>
    <t>1601 PB</t>
  </si>
  <si>
    <t>bbs De Voorhof</t>
  </si>
  <si>
    <t>Toereppel 21</t>
  </si>
  <si>
    <t>1602 KG</t>
  </si>
  <si>
    <t>Inventaris bbs De Voorhof</t>
  </si>
  <si>
    <t>RSG,rijwielstalling, 2 botenhuizen</t>
  </si>
  <si>
    <t>Boendersveld 3</t>
  </si>
  <si>
    <t>1602 DK</t>
  </si>
  <si>
    <t>Inventaris RSG incl.gymzaal,rijwielst, 2 botenhuizen</t>
  </si>
  <si>
    <t>Sporthal De Drecht</t>
  </si>
  <si>
    <t>Inventaris Sporthal De Drecht</t>
  </si>
  <si>
    <t>Boendersveld 1</t>
  </si>
  <si>
    <t>Kinderdagverblijf</t>
  </si>
  <si>
    <t>Korte Westerstraat 2</t>
  </si>
  <si>
    <t>Zuiderkerkplein 5</t>
  </si>
  <si>
    <t>1601 HK</t>
  </si>
  <si>
    <t>Goudenregenstraat 29</t>
  </si>
  <si>
    <t>1602 RK</t>
  </si>
  <si>
    <t>Inventaris bbs De Veste</t>
  </si>
  <si>
    <t>De Drommedaris incl. uurwerk, carrillon</t>
  </si>
  <si>
    <t>1601 GD</t>
  </si>
  <si>
    <t>Zuidertoren incl. uurwerk, carrillon, luidklokken</t>
  </si>
  <si>
    <t>1601 AA</t>
  </si>
  <si>
    <t>Stadhuis</t>
  </si>
  <si>
    <t>Breedstraatr 53</t>
  </si>
  <si>
    <t>1601 KA</t>
  </si>
  <si>
    <t>1601 AD</t>
  </si>
  <si>
    <t>SPORT EN RECREATIE</t>
  </si>
  <si>
    <t>excl. BTW</t>
  </si>
  <si>
    <t>DIVERSEN</t>
  </si>
  <si>
    <t>Breedstraat 53</t>
  </si>
  <si>
    <t>1601 kA</t>
  </si>
  <si>
    <t>Kaasmarkt 8</t>
  </si>
  <si>
    <t>1601 JK</t>
  </si>
  <si>
    <t>Boerenboom, waterpoort</t>
  </si>
  <si>
    <t>Vest 4</t>
  </si>
  <si>
    <t>1601 RW</t>
  </si>
  <si>
    <t>Koperwiekplein</t>
  </si>
  <si>
    <t>1602 NA</t>
  </si>
  <si>
    <t>Oude Gouwsboom, waterpoort</t>
  </si>
  <si>
    <t>Vest 2</t>
  </si>
  <si>
    <t>1601 KM</t>
  </si>
  <si>
    <t>inventaris Oude stadsgevangenis</t>
  </si>
  <si>
    <t>Koepoort incl. uurwerk</t>
  </si>
  <si>
    <t>Vest 6</t>
  </si>
  <si>
    <t>Kerktoren RK Kerk incl uurwerk, luidklokken</t>
  </si>
  <si>
    <t>Westerstraat 107</t>
  </si>
  <si>
    <t>Westerstraat 134</t>
  </si>
  <si>
    <t>1601 AN</t>
  </si>
  <si>
    <t>Emmaplein 1</t>
  </si>
  <si>
    <t>1601 PD</t>
  </si>
  <si>
    <t>Bijeenkomsthuisje Joodse Begraafplaats</t>
  </si>
  <si>
    <t>nb Oranjestraat 20</t>
  </si>
  <si>
    <t>1601 BD</t>
  </si>
  <si>
    <t>Hoogstraat 11</t>
  </si>
  <si>
    <t>1601 KT</t>
  </si>
  <si>
    <t xml:space="preserve">Brandweerkazerne </t>
  </si>
  <si>
    <t>Gerard Brandtweg 3</t>
  </si>
  <si>
    <t>1602 LV</t>
  </si>
  <si>
    <t>Pakhuisje Haven</t>
  </si>
  <si>
    <t>Harlingersteiger 1</t>
  </si>
  <si>
    <t>1601 KH</t>
  </si>
  <si>
    <t>Dierenverblijf Hertenkamp</t>
  </si>
  <si>
    <t>Wilhelminaplantsoen</t>
  </si>
  <si>
    <t>1601 LS</t>
  </si>
  <si>
    <t xml:space="preserve">Havenkantoor </t>
  </si>
  <si>
    <t>Havenweg 3</t>
  </si>
  <si>
    <t>1601 GA</t>
  </si>
  <si>
    <t xml:space="preserve">inventaris visafslag en Havenkantoor </t>
  </si>
  <si>
    <t>Tussen twee havens 3</t>
  </si>
  <si>
    <t>1601 EM</t>
  </si>
  <si>
    <t>Gebouw trafo Dirck Chinaplein excl. trafo</t>
  </si>
  <si>
    <t>Dirck Chinaplein 2-4</t>
  </si>
  <si>
    <t>1601 GW</t>
  </si>
  <si>
    <t>De Gouw 9e</t>
  </si>
  <si>
    <t>1602 DN</t>
  </si>
  <si>
    <t>De Gouw 5e</t>
  </si>
  <si>
    <t>Gymnastieklokaal De Wiekslag</t>
  </si>
  <si>
    <t>Kievitstraat 54</t>
  </si>
  <si>
    <t>inventaris Gymnastieklokaal De Wiekslag</t>
  </si>
  <si>
    <t xml:space="preserve">Sportzaal De Sprong </t>
  </si>
  <si>
    <t>1601 SL</t>
  </si>
  <si>
    <t>M.E.C. de Witte Schuur</t>
  </si>
  <si>
    <t>Inloophuis "de Baanbreker"</t>
  </si>
  <si>
    <t>Driebanen 19</t>
  </si>
  <si>
    <t>1601 NN</t>
  </si>
  <si>
    <t xml:space="preserve">Accijnshuisje/Contactcentrum senioren </t>
  </si>
  <si>
    <t>1601 PC</t>
  </si>
  <si>
    <t>Ver/clubgebouw Plan Zuid</t>
  </si>
  <si>
    <t>Admiraliteitsweg 41</t>
  </si>
  <si>
    <t>1601 JP</t>
  </si>
  <si>
    <t>1601 DC</t>
  </si>
  <si>
    <t>vm Ambtswoning burgemeester</t>
  </si>
  <si>
    <t>Dreef 2</t>
  </si>
  <si>
    <t>1602 SB</t>
  </si>
  <si>
    <t>1601 KR</t>
  </si>
  <si>
    <t>Zuiderspui 1</t>
  </si>
  <si>
    <t>1601 GH</t>
  </si>
  <si>
    <t>Wielewaal 5</t>
  </si>
  <si>
    <t>1602 PV</t>
  </si>
  <si>
    <t>1602 PP</t>
  </si>
  <si>
    <t>Zuiderkerksteeg 3</t>
  </si>
  <si>
    <t>Enkhuizen</t>
  </si>
  <si>
    <t>Plaats</t>
  </si>
  <si>
    <t>Zwaanstraat t.o. 2</t>
  </si>
  <si>
    <t>Immerhornweg 1</t>
  </si>
  <si>
    <t>bbs Montessorischool De Wegwijzer</t>
  </si>
  <si>
    <t>Inventaris bbs Montessorischool De Wegwijzer</t>
  </si>
  <si>
    <t xml:space="preserve">Inventaris Sportzaal De Sprong </t>
  </si>
  <si>
    <t>Inventaris stadhuis</t>
  </si>
  <si>
    <t>Stadskantoor incl. rijwielstalling</t>
  </si>
  <si>
    <t>Inventaris stadskantoor incl. rijwielstalling</t>
  </si>
  <si>
    <t>Totaal verzekerde waarde scholen</t>
  </si>
  <si>
    <t>Paktuinen 1</t>
  </si>
  <si>
    <t>Noodlokalen op terrein</t>
  </si>
  <si>
    <t xml:space="preserve">Tussen twee havens </t>
  </si>
  <si>
    <t>inventaris kantoor 1 en 2, aula en loods Algemene Begraafplaats</t>
  </si>
  <si>
    <t>Noorder Boerenvaart 11</t>
  </si>
  <si>
    <t>4011909-54</t>
  </si>
  <si>
    <t>Immerhornweg 3-5</t>
  </si>
  <si>
    <t>Kinderdagverblijf (leegstaand)</t>
  </si>
  <si>
    <t>Schilderij Paulus Potter "De Zwijnenjacht"</t>
  </si>
  <si>
    <t xml:space="preserve">"Gezicht op de Streek" </t>
  </si>
  <si>
    <t xml:space="preserve">"portret van Rhijnvis George Colonius Feith" </t>
  </si>
  <si>
    <t>"portret van Paulus Potter"</t>
  </si>
  <si>
    <t xml:space="preserve">"portret van Anna Cornelia de Koningh" </t>
  </si>
  <si>
    <t xml:space="preserve">"Slag op de Zuiderzee, 1573" </t>
  </si>
  <si>
    <t xml:space="preserve">"Portret van een burgemeestersgezin" </t>
  </si>
  <si>
    <t xml:space="preserve">"Vlootschouw op de rede van Enkhuizen" </t>
  </si>
  <si>
    <t xml:space="preserve">"Nieuwe Plattegrond van de stad Enckhuysen" </t>
  </si>
  <si>
    <t xml:space="preserve">" Beschilderd luik van de Valk" </t>
  </si>
  <si>
    <t xml:space="preserve">"Portet van Gerrit Jansz Slijper" </t>
  </si>
  <si>
    <t xml:space="preserve">"Portet van Kenau Jacobsdr (te Joost)" </t>
  </si>
  <si>
    <t xml:space="preserve">"Keetenboom te Enkhuizen" </t>
  </si>
  <si>
    <t xml:space="preserve">"Enkhuizer Botters" </t>
  </si>
  <si>
    <t xml:space="preserve">"Haven met Drommedaris" </t>
  </si>
  <si>
    <t xml:space="preserve">"portet van Grietje van der Meer" </t>
  </si>
  <si>
    <t xml:space="preserve">"portet van Jan de Jongh De Jonge" </t>
  </si>
  <si>
    <t>nummer 2,3 en 4 staan leeg</t>
  </si>
  <si>
    <t>IW210979348</t>
  </si>
  <si>
    <t>BMI</t>
  </si>
  <si>
    <t>IMI</t>
  </si>
  <si>
    <t>Sprinklerinstallatie</t>
  </si>
  <si>
    <t>Zonnepanelen</t>
  </si>
  <si>
    <t>Isolatiemateriaal dak</t>
  </si>
  <si>
    <t>Aanwezigheid asbest</t>
  </si>
  <si>
    <t>Leegstand</t>
  </si>
  <si>
    <t>(in het geval van zonnepanelen)</t>
  </si>
  <si>
    <t xml:space="preserve">Adres </t>
  </si>
  <si>
    <t>Bestemming</t>
  </si>
  <si>
    <t>Verzekerde som</t>
  </si>
  <si>
    <t>Inventaris</t>
  </si>
  <si>
    <t>per 31-12-2022</t>
  </si>
  <si>
    <t xml:space="preserve">Totaal </t>
  </si>
  <si>
    <t>Gebouwen/HB</t>
  </si>
  <si>
    <t>datum</t>
  </si>
  <si>
    <t>Taxatie-</t>
  </si>
  <si>
    <t>incl./excl.</t>
  </si>
  <si>
    <t>BTW</t>
  </si>
  <si>
    <t>nav taxatie</t>
  </si>
  <si>
    <t>vastgoed</t>
  </si>
  <si>
    <t>Stef</t>
  </si>
  <si>
    <t>X</t>
  </si>
  <si>
    <t>x</t>
  </si>
  <si>
    <t>Ad</t>
  </si>
  <si>
    <t>locatie voor inspectie, zie rapport!</t>
  </si>
  <si>
    <t>zie pand</t>
  </si>
  <si>
    <t>Jan</t>
  </si>
  <si>
    <t>x (eigendom zonnecooperatie)</t>
  </si>
  <si>
    <t>X ?</t>
  </si>
  <si>
    <t>Ja, wordt dit jaar (2022) nog verwijderd</t>
  </si>
  <si>
    <t xml:space="preserve">zie pand </t>
  </si>
  <si>
    <t>school</t>
  </si>
  <si>
    <t xml:space="preserve">x </t>
  </si>
  <si>
    <t>?</t>
  </si>
  <si>
    <t>Flosbeugel 17-17A</t>
  </si>
  <si>
    <t>IW220485975</t>
  </si>
  <si>
    <t>Toiletgebouw tussen Twee Havens (eigenaarsbelang)</t>
  </si>
  <si>
    <t>KC (kindcentrum) Het Anker (70%)</t>
  </si>
  <si>
    <t>indexcijfer 119,7</t>
  </si>
  <si>
    <t>indexcijfer 115,1</t>
  </si>
  <si>
    <t>bbs De Hoeksteen</t>
  </si>
  <si>
    <t>Inventaris bbs De Hoeksteen</t>
  </si>
  <si>
    <t>Taxaties 18-10-2021 gedaan door Van Ameyde (gebouwen inclusief fundering).</t>
  </si>
  <si>
    <t>per 01-01-2024</t>
  </si>
  <si>
    <t>indexcijfer 128,4</t>
  </si>
  <si>
    <t>indexcijfer 124,4</t>
  </si>
  <si>
    <t>Immerhornpolder 1 t/m 49
 en 2 t/m 30</t>
  </si>
  <si>
    <t>1601 DD</t>
  </si>
  <si>
    <t>Chalets Oekrainers</t>
  </si>
  <si>
    <t>Immerhornpolder 18</t>
  </si>
  <si>
    <t>1601DD</t>
  </si>
  <si>
    <t>Stichting Iedereen Telt Mee</t>
  </si>
  <si>
    <t>Harlingersteiger 3</t>
  </si>
  <si>
    <t>#1</t>
  </si>
  <si>
    <t>Kantoren en werkplaatsen
(rijksmonumentnr. 507056)</t>
  </si>
  <si>
    <t>Diverse gebouwen op de begraafplaats waaronder:
aula (stiltecentrum), beheerderskantoor,
materieelloods, wachtruimte, sanitaire ruimte,
toegangspoorten inclusief muur.
Het stiltecentrum betreft een monument</t>
  </si>
  <si>
    <t>Een monumentaal pand in gebruik als museum en
vergaderruimte “Waaggebouw”
Rijksmonumentnumer: 15050</t>
  </si>
  <si>
    <t>Carillon op het koperwiekplein met 14 klokken en 3
uurwerken</t>
  </si>
  <si>
    <t>Een aan de kerk geschakelde houten klokketoren (De wester- of St. Gomarustoren) is gebouwd in 1518 en verhoogd in 1609. De huidige buitenbetimmering dateert van 1877 en is in 1973 gerestaureerd. Inclusief carillon en uurwerk.
Rijksmonumentnr. 15209</t>
  </si>
  <si>
    <t>Havenlicht (vuurtoren) inclusief trap, vuurtorenlicht en bankjes.
Rijksmonumentnr 507076</t>
  </si>
  <si>
    <t>Een geschakeld pand waarin gevestigd ’’Het Flessenscheepjesmuseum’’. Het is een voormalig spuihuis gebouwd boven de doorvaart naar de Zuiderhaven en met vijf wapenschilden. Brug nabij de opstal mee gewaardeerd.
Rijksmonumentnr. 15270</t>
  </si>
  <si>
    <t>Een voormalige stadsgevangenis met bijbehorend berging. Bouwjaar 1612.
Rijksmonumentnr. 15277</t>
  </si>
  <si>
    <r>
      <t xml:space="preserve">Noorderweg </t>
    </r>
    <r>
      <rPr>
        <sz val="11"/>
        <color rgb="FFFF0000"/>
        <rFont val="Calibri"/>
        <family val="2"/>
        <scheme val="minor"/>
      </rPr>
      <t>31</t>
    </r>
  </si>
  <si>
    <t>Twee vrijstaande gebouwen; receptie en sanitaire voorziening</t>
  </si>
  <si>
    <t>Een vrijstaand beheerdersgebouw met sanitaire voorziening en wasplaats</t>
  </si>
  <si>
    <t>#1 gebouwen getaxeerd d.d. 08-07-24 door Van Ameyde, rapportnr IW240712859 (inclusief fundering)</t>
  </si>
  <si>
    <t>#2 inventaris getaxeerd d.d. 09-09-24 door Van Ameyde, rapportnr. IW240712860 (inclusief ICT apparatuur)</t>
  </si>
  <si>
    <t>#2</t>
  </si>
  <si>
    <t>#3 inventaris getaxeerd d.d. 09-09-24 door Van Ameyde, rapportnr. IW240914987 (inclusief ICT apparatuur/huurdersbelang)</t>
  </si>
  <si>
    <t>#3</t>
  </si>
  <si>
    <t>#4 inventaris getaxeerd d.d. 09-09-24 door Van Ameyde, rapportnr. IW240914988 (inclusief ICT apparatuur)</t>
  </si>
  <si>
    <t>#4</t>
  </si>
  <si>
    <t>per 01-01-2025</t>
  </si>
  <si>
    <t>indexcijfer 131,8</t>
  </si>
  <si>
    <t>indexcijfer 128,3</t>
  </si>
  <si>
    <t>Kruitmolen 13</t>
  </si>
  <si>
    <t>Enkhuzien</t>
  </si>
  <si>
    <t>inventaris boa's</t>
  </si>
  <si>
    <t>Bierkade 1 tm 4 
(2 tm 4 staan leeg)</t>
  </si>
  <si>
    <t>Kapschuren/Hooiopslag/Voliere Hertenkamp</t>
  </si>
  <si>
    <t>Bergingen en Tribune tennispark 't Rietbos (ETC)</t>
  </si>
  <si>
    <r>
      <t xml:space="preserve">obs Het Driespan </t>
    </r>
    <r>
      <rPr>
        <sz val="11"/>
        <color rgb="FF00B050"/>
        <rFont val="Calibri"/>
        <family val="2"/>
        <scheme val="minor"/>
      </rPr>
      <t>(inclusief zonnepanelen)</t>
    </r>
  </si>
  <si>
    <t>nieuw zie mail 130325 en 170325</t>
  </si>
  <si>
    <t>Havenweg 3 en 3b</t>
  </si>
  <si>
    <t>Kleedgebouwen (A, C en materiaalberging) SV Enkhuizen</t>
  </si>
  <si>
    <t>Sportcomplex tafeltennisvereniging</t>
  </si>
  <si>
    <t>Kleedruimtes B &amp; D van SV Enkhuizen/DTS</t>
  </si>
  <si>
    <t>inventaris &amp; huurdersbelang Gymnastieklokaal de Bonte Veer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</si>
</sst>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0.00_-;_-* #,##0.00\-;_-* &quot;-&quot;??_-;_-@_-"/>
    <numFmt numFmtId="165" formatCode="_-&quot;€&quot;\ * #,##0.00_-;_-&quot;€&quot;\ * #,##0.00\-;_-&quot;€&quot;\ * &quot;-&quot;??_-;_-@_-"/>
    <numFmt numFmtId="166" formatCode="_ [$€-2]\ * #,##0.00_ ;_ [$€-2]\ * \-#,##0.00_ ;_ [$€-2]\ * &quot;-&quot;??_ ;_ @_ "/>
  </numFmts>
  <fonts count="19" x14ac:knownFonts="1">
    <font>
      <sz val="11"/>
      <color theme="1"/>
      <name val="Calibri"/>
      <family val="2"/>
      <scheme val="minor"/>
    </font>
    <font>
      <b/>
      <sz val="11"/>
      <color theme="1"/>
      <name val="Calibri"/>
      <family val="2"/>
      <scheme val="minor"/>
    </font>
    <font>
      <sz val="11"/>
      <color rgb="FFFF0000"/>
      <name val="Calibri"/>
      <family val="2"/>
      <scheme val="minor"/>
    </font>
    <font>
      <sz val="10"/>
      <name val="Arial"/>
      <family val="2"/>
    </font>
    <font>
      <b/>
      <sz val="11"/>
      <name val="Calibri"/>
      <family val="2"/>
      <scheme val="minor"/>
    </font>
    <font>
      <sz val="11"/>
      <name val="Calibri"/>
      <family val="2"/>
      <scheme val="minor"/>
    </font>
    <font>
      <sz val="11"/>
      <color theme="1"/>
      <name val="Calibri"/>
      <family val="2"/>
      <scheme val="minor"/>
    </font>
    <font>
      <b/>
      <u/>
      <sz val="11"/>
      <name val="Calibri"/>
      <family val="2"/>
      <scheme val="minor"/>
    </font>
    <font>
      <b/>
      <sz val="10"/>
      <name val="Arial"/>
      <family val="2"/>
    </font>
    <font>
      <b/>
      <sz val="10"/>
      <color indexed="8"/>
      <name val="Arial"/>
      <family val="2"/>
    </font>
    <font>
      <sz val="11"/>
      <color rgb="FF000000"/>
      <name val="Calibri"/>
      <family val="2"/>
      <scheme val="minor"/>
    </font>
    <font>
      <sz val="10"/>
      <color rgb="FFFF0000"/>
      <name val="Arial"/>
      <family val="2"/>
    </font>
    <font>
      <b/>
      <sz val="11"/>
      <color rgb="FFFF0000"/>
      <name val="Calibri"/>
      <family val="2"/>
      <scheme val="minor"/>
    </font>
    <font>
      <sz val="11"/>
      <color rgb="FF00B050"/>
      <name val="Calibri"/>
      <family val="2"/>
      <scheme val="minor"/>
    </font>
    <font>
      <sz val="10"/>
      <color rgb="FF0070C0"/>
      <name val="Arial"/>
      <family val="2"/>
    </font>
    <font>
      <b/>
      <sz val="10"/>
      <color rgb="FF00B050"/>
      <name val="Arial"/>
      <family val="2"/>
    </font>
    <font>
      <b/>
      <sz val="10"/>
      <color rgb="FFFF0000"/>
      <name val="Arial"/>
      <family val="2"/>
    </font>
    <font>
      <sz val="10"/>
      <color rgb="FFFFC000"/>
      <name val="Arial"/>
      <family val="2"/>
    </font>
    <font>
      <sz val="10"/>
      <color theme="9" tint="-0.249977111117893"/>
      <name val="Arial"/>
      <family val="2"/>
    </font>
  </fonts>
  <fills count="3">
    <fill>
      <patternFill patternType="none"/>
    </fill>
    <fill>
      <patternFill patternType="gray125"/>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6">
    <xf numFmtId="0" fontId="0" fillId="0" borderId="0"/>
    <xf numFmtId="0" fontId="3" fillId="0" borderId="0"/>
    <xf numFmtId="164" fontId="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3" fillId="0" borderId="0" applyFont="0" applyFill="0" applyBorder="0" applyAlignment="0" applyProtection="0"/>
  </cellStyleXfs>
  <cellXfs count="88">
    <xf numFmtId="0" fontId="0" fillId="0" borderId="0" xfId="0"/>
    <xf numFmtId="0" fontId="5" fillId="0" borderId="0" xfId="0" applyFont="1" applyFill="1" applyBorder="1" applyAlignment="1">
      <alignment horizontal="center" vertical="top"/>
    </xf>
    <xf numFmtId="0" fontId="5" fillId="0" borderId="0" xfId="0" applyFont="1" applyAlignment="1">
      <alignment horizontal="center" vertical="top"/>
    </xf>
    <xf numFmtId="0" fontId="0" fillId="0" borderId="1" xfId="0" applyFont="1" applyBorder="1" applyAlignment="1">
      <alignment vertical="top"/>
    </xf>
    <xf numFmtId="0" fontId="0" fillId="0" borderId="1" xfId="0" applyFont="1" applyBorder="1" applyAlignment="1">
      <alignment horizontal="left" vertical="top"/>
    </xf>
    <xf numFmtId="0" fontId="5" fillId="0" borderId="1" xfId="0" applyFont="1" applyBorder="1" applyAlignment="1">
      <alignment horizontal="left" vertical="top"/>
    </xf>
    <xf numFmtId="44" fontId="0" fillId="0" borderId="1" xfId="0" applyNumberFormat="1" applyFont="1" applyBorder="1" applyAlignment="1">
      <alignment horizontal="center" vertical="top"/>
    </xf>
    <xf numFmtId="44" fontId="5" fillId="0" borderId="1" xfId="3" applyFont="1" applyFill="1" applyBorder="1" applyAlignment="1">
      <alignment vertical="top"/>
    </xf>
    <xf numFmtId="0" fontId="0" fillId="0" borderId="0" xfId="0" applyFont="1" applyAlignment="1">
      <alignment vertical="top"/>
    </xf>
    <xf numFmtId="0" fontId="5" fillId="0" borderId="1" xfId="0" applyFont="1" applyFill="1" applyBorder="1" applyAlignment="1">
      <alignment vertical="top"/>
    </xf>
    <xf numFmtId="1" fontId="5" fillId="0" borderId="1" xfId="0" applyNumberFormat="1" applyFont="1" applyFill="1" applyBorder="1" applyAlignment="1">
      <alignment horizontal="left" vertical="top"/>
    </xf>
    <xf numFmtId="0" fontId="5" fillId="0" borderId="1" xfId="0" applyFont="1" applyFill="1" applyBorder="1" applyAlignment="1">
      <alignment horizontal="left" vertical="top"/>
    </xf>
    <xf numFmtId="0" fontId="5" fillId="0" borderId="0" xfId="0" applyFont="1" applyFill="1" applyBorder="1" applyAlignment="1">
      <alignment vertical="top"/>
    </xf>
    <xf numFmtId="0" fontId="5" fillId="0" borderId="0" xfId="0" applyFont="1" applyAlignment="1">
      <alignment vertical="top"/>
    </xf>
    <xf numFmtId="0" fontId="5" fillId="0" borderId="1" xfId="0" applyFont="1" applyBorder="1" applyAlignment="1">
      <alignment vertical="top"/>
    </xf>
    <xf numFmtId="0" fontId="5" fillId="0" borderId="2" xfId="0" applyFont="1" applyFill="1" applyBorder="1" applyAlignment="1">
      <alignment vertical="top"/>
    </xf>
    <xf numFmtId="14" fontId="5" fillId="0" borderId="1" xfId="0" applyNumberFormat="1" applyFont="1" applyBorder="1" applyAlignment="1">
      <alignment horizontal="left" vertical="top"/>
    </xf>
    <xf numFmtId="0" fontId="2" fillId="0" borderId="0" xfId="0" applyFont="1" applyFill="1" applyBorder="1" applyAlignment="1">
      <alignment vertical="top"/>
    </xf>
    <xf numFmtId="0" fontId="0" fillId="0" borderId="1" xfId="0" applyFont="1" applyBorder="1" applyAlignment="1">
      <alignment horizontal="center" vertical="top"/>
    </xf>
    <xf numFmtId="0" fontId="5" fillId="0" borderId="1" xfId="0" applyFont="1" applyBorder="1" applyAlignment="1">
      <alignment horizontal="center" vertical="top"/>
    </xf>
    <xf numFmtId="0" fontId="1" fillId="0" borderId="1" xfId="0" applyFont="1" applyBorder="1" applyAlignment="1">
      <alignment vertical="top"/>
    </xf>
    <xf numFmtId="44" fontId="1" fillId="0" borderId="1" xfId="0" applyNumberFormat="1" applyFont="1" applyBorder="1" applyAlignment="1">
      <alignment horizontal="center" vertical="top"/>
    </xf>
    <xf numFmtId="44" fontId="5" fillId="0" borderId="0" xfId="3" applyFont="1" applyAlignment="1">
      <alignment vertical="top"/>
    </xf>
    <xf numFmtId="0" fontId="5" fillId="0" borderId="1" xfId="0" applyFont="1" applyFill="1" applyBorder="1" applyAlignment="1">
      <alignment vertical="top" wrapText="1"/>
    </xf>
    <xf numFmtId="0" fontId="5" fillId="0" borderId="0" xfId="0" applyFont="1" applyAlignment="1">
      <alignment horizontal="left" vertical="top"/>
    </xf>
    <xf numFmtId="0" fontId="7" fillId="0" borderId="1" xfId="0" applyFont="1" applyBorder="1" applyAlignment="1">
      <alignment vertical="top"/>
    </xf>
    <xf numFmtId="0" fontId="2" fillId="0" borderId="0" xfId="0" applyFont="1" applyAlignment="1">
      <alignment vertical="top"/>
    </xf>
    <xf numFmtId="0" fontId="4" fillId="2" borderId="0" xfId="0" applyFont="1" applyFill="1" applyBorder="1" applyAlignment="1">
      <alignment horizontal="left" vertical="top" wrapText="1"/>
    </xf>
    <xf numFmtId="0" fontId="0" fillId="0" borderId="0" xfId="0" applyFont="1" applyBorder="1" applyAlignment="1">
      <alignment horizontal="left" vertical="top"/>
    </xf>
    <xf numFmtId="0" fontId="5" fillId="0" borderId="3" xfId="0" applyFont="1" applyFill="1" applyBorder="1" applyAlignment="1">
      <alignment vertical="top"/>
    </xf>
    <xf numFmtId="1" fontId="5" fillId="0" borderId="3" xfId="0" applyNumberFormat="1" applyFont="1" applyFill="1" applyBorder="1" applyAlignment="1">
      <alignment horizontal="left" vertical="top"/>
    </xf>
    <xf numFmtId="0" fontId="5" fillId="0" borderId="3" xfId="0" applyFont="1" applyBorder="1" applyAlignment="1">
      <alignment vertical="top"/>
    </xf>
    <xf numFmtId="44" fontId="5" fillId="0" borderId="3" xfId="3" applyFont="1" applyFill="1" applyBorder="1" applyAlignment="1">
      <alignment vertical="top"/>
    </xf>
    <xf numFmtId="0" fontId="5" fillId="0" borderId="3" xfId="0" applyFont="1" applyBorder="1" applyAlignment="1">
      <alignment horizontal="left" vertical="top"/>
    </xf>
    <xf numFmtId="0" fontId="4" fillId="2" borderId="0" xfId="0" applyFont="1" applyFill="1" applyBorder="1" applyAlignment="1">
      <alignment horizontal="center" vertical="top" wrapText="1"/>
    </xf>
    <xf numFmtId="0" fontId="9" fillId="2" borderId="5" xfId="0" applyFont="1" applyFill="1" applyBorder="1" applyAlignment="1">
      <alignment horizontal="left" vertical="top"/>
    </xf>
    <xf numFmtId="0" fontId="9" fillId="2" borderId="8" xfId="0" applyFont="1" applyFill="1" applyBorder="1" applyAlignment="1">
      <alignment horizontal="left" vertical="top"/>
    </xf>
    <xf numFmtId="0" fontId="9" fillId="2" borderId="4" xfId="0" applyFont="1" applyFill="1" applyBorder="1" applyAlignment="1">
      <alignment horizontal="left" vertical="top"/>
    </xf>
    <xf numFmtId="0" fontId="9" fillId="2" borderId="5" xfId="0" applyFont="1" applyFill="1" applyBorder="1" applyAlignment="1">
      <alignment horizontal="center" vertical="top"/>
    </xf>
    <xf numFmtId="0" fontId="9" fillId="2" borderId="6" xfId="0" applyFont="1" applyFill="1" applyBorder="1" applyAlignment="1">
      <alignment horizontal="left" vertical="top"/>
    </xf>
    <xf numFmtId="0" fontId="9" fillId="2" borderId="7" xfId="0" applyFont="1" applyFill="1" applyBorder="1" applyAlignment="1">
      <alignment horizontal="left" vertical="top"/>
    </xf>
    <xf numFmtId="0" fontId="9" fillId="2" borderId="8" xfId="0" applyFont="1" applyFill="1" applyBorder="1" applyAlignment="1">
      <alignment horizontal="center" vertical="top"/>
    </xf>
    <xf numFmtId="166" fontId="8" fillId="2" borderId="5" xfId="3" applyNumberFormat="1" applyFont="1" applyFill="1" applyBorder="1" applyAlignment="1">
      <alignment horizontal="center" vertical="top"/>
    </xf>
    <xf numFmtId="166" fontId="8" fillId="2" borderId="0" xfId="3" applyNumberFormat="1" applyFont="1" applyFill="1" applyBorder="1" applyAlignment="1">
      <alignment horizontal="center" vertical="top"/>
    </xf>
    <xf numFmtId="166" fontId="9" fillId="2" borderId="0" xfId="3" applyNumberFormat="1" applyFont="1" applyFill="1" applyBorder="1" applyAlignment="1">
      <alignment horizontal="center"/>
    </xf>
    <xf numFmtId="166" fontId="8" fillId="2" borderId="8" xfId="3" applyNumberFormat="1" applyFont="1" applyFill="1" applyBorder="1" applyAlignment="1">
      <alignment horizontal="center" vertical="top"/>
    </xf>
    <xf numFmtId="166" fontId="8" fillId="2" borderId="9" xfId="3" applyNumberFormat="1" applyFont="1" applyFill="1" applyBorder="1" applyAlignment="1">
      <alignment horizontal="center" vertical="top"/>
    </xf>
    <xf numFmtId="166" fontId="9" fillId="2" borderId="0" xfId="3" applyNumberFormat="1" applyFont="1" applyFill="1" applyBorder="1" applyAlignment="1">
      <alignment horizontal="center" vertical="top"/>
    </xf>
    <xf numFmtId="166" fontId="8" fillId="2" borderId="10" xfId="3" applyNumberFormat="1" applyFont="1" applyFill="1" applyBorder="1" applyAlignment="1">
      <alignment horizontal="center" vertical="top"/>
    </xf>
    <xf numFmtId="166" fontId="8" fillId="2" borderId="11" xfId="3" applyNumberFormat="1" applyFont="1" applyFill="1" applyBorder="1" applyAlignment="1">
      <alignment horizontal="center" vertical="top"/>
    </xf>
    <xf numFmtId="166" fontId="9" fillId="2" borderId="5" xfId="3" applyNumberFormat="1" applyFont="1" applyFill="1" applyBorder="1" applyAlignment="1">
      <alignment horizontal="center"/>
    </xf>
    <xf numFmtId="0" fontId="4" fillId="2" borderId="0" xfId="0" applyFont="1" applyFill="1" applyBorder="1" applyAlignment="1">
      <alignment horizontal="left" vertical="top"/>
    </xf>
    <xf numFmtId="165" fontId="8" fillId="2" borderId="0" xfId="0" applyNumberFormat="1" applyFont="1" applyFill="1" applyAlignment="1">
      <alignment horizontal="center" vertical="top"/>
    </xf>
    <xf numFmtId="166" fontId="3" fillId="0" borderId="1" xfId="3" applyNumberFormat="1" applyFont="1" applyFill="1" applyBorder="1" applyAlignment="1">
      <alignment vertical="top"/>
    </xf>
    <xf numFmtId="166" fontId="3" fillId="0" borderId="3" xfId="3" applyNumberFormat="1" applyFont="1" applyFill="1" applyBorder="1" applyAlignment="1">
      <alignment vertical="top"/>
    </xf>
    <xf numFmtId="0" fontId="9" fillId="2" borderId="0" xfId="0" applyFont="1" applyFill="1" applyBorder="1" applyAlignment="1">
      <alignment horizontal="left" vertical="top"/>
    </xf>
    <xf numFmtId="0" fontId="9" fillId="2" borderId="0" xfId="0" applyFont="1" applyFill="1" applyBorder="1" applyAlignment="1">
      <alignment horizontal="center" vertical="top"/>
    </xf>
    <xf numFmtId="0" fontId="4" fillId="2" borderId="5" xfId="0" applyFont="1" applyFill="1" applyBorder="1" applyAlignment="1">
      <alignment horizontal="center" vertical="top"/>
    </xf>
    <xf numFmtId="0" fontId="4" fillId="2" borderId="5" xfId="0" applyFont="1" applyFill="1" applyBorder="1" applyAlignment="1">
      <alignment horizontal="left" vertical="top"/>
    </xf>
    <xf numFmtId="0" fontId="4" fillId="2" borderId="8" xfId="0" applyFont="1" applyFill="1" applyBorder="1" applyAlignment="1">
      <alignment horizontal="center" vertical="top" wrapText="1"/>
    </xf>
    <xf numFmtId="0" fontId="4" fillId="2" borderId="8" xfId="0" applyFont="1" applyFill="1" applyBorder="1" applyAlignment="1">
      <alignment horizontal="left" vertical="top" wrapText="1"/>
    </xf>
    <xf numFmtId="0" fontId="0" fillId="0" borderId="0" xfId="0"/>
    <xf numFmtId="0" fontId="5" fillId="0" borderId="0" xfId="0" applyFont="1" applyFill="1" applyAlignment="1">
      <alignment horizontal="left" vertical="top"/>
    </xf>
    <xf numFmtId="0" fontId="5" fillId="0" borderId="0" xfId="0" applyFont="1" applyFill="1" applyAlignment="1">
      <alignment vertical="top"/>
    </xf>
    <xf numFmtId="0" fontId="2" fillId="0" borderId="0" xfId="0" applyFont="1" applyFill="1" applyAlignment="1">
      <alignment vertical="top"/>
    </xf>
    <xf numFmtId="0" fontId="0" fillId="0" borderId="0" xfId="0" applyFill="1" applyAlignment="1">
      <alignment vertical="top"/>
    </xf>
    <xf numFmtId="14" fontId="5" fillId="0" borderId="0" xfId="0" applyNumberFormat="1" applyFont="1" applyFill="1" applyAlignment="1">
      <alignment horizontal="left" vertical="top"/>
    </xf>
    <xf numFmtId="0" fontId="10" fillId="0" borderId="0" xfId="0" applyFont="1" applyFill="1" applyAlignment="1">
      <alignment horizontal="left" vertical="top"/>
    </xf>
    <xf numFmtId="14" fontId="5" fillId="0" borderId="3" xfId="0" applyNumberFormat="1" applyFont="1" applyFill="1" applyBorder="1" applyAlignment="1">
      <alignment horizontal="right" vertical="top"/>
    </xf>
    <xf numFmtId="14" fontId="5" fillId="0" borderId="1" xfId="0" applyNumberFormat="1" applyFont="1" applyFill="1" applyBorder="1" applyAlignment="1">
      <alignment horizontal="right" vertical="top"/>
    </xf>
    <xf numFmtId="14" fontId="5" fillId="0" borderId="1" xfId="0" applyNumberFormat="1" applyFont="1" applyBorder="1" applyAlignment="1">
      <alignment horizontal="right" vertical="top"/>
    </xf>
    <xf numFmtId="14" fontId="5" fillId="0" borderId="2" xfId="0" applyNumberFormat="1" applyFont="1" applyFill="1" applyBorder="1" applyAlignment="1">
      <alignment horizontal="right" vertical="top"/>
    </xf>
    <xf numFmtId="0" fontId="5" fillId="0" borderId="1" xfId="0" applyFont="1" applyBorder="1" applyAlignment="1">
      <alignment horizontal="right" vertical="top"/>
    </xf>
    <xf numFmtId="0" fontId="2" fillId="0" borderId="0" xfId="0" applyFont="1"/>
    <xf numFmtId="0" fontId="5" fillId="0" borderId="0" xfId="0" applyFont="1"/>
    <xf numFmtId="166" fontId="11" fillId="0" borderId="3" xfId="3" applyNumberFormat="1" applyFont="1" applyFill="1" applyBorder="1" applyAlignment="1">
      <alignment vertical="top"/>
    </xf>
    <xf numFmtId="0" fontId="5" fillId="0" borderId="1" xfId="0" applyFont="1" applyBorder="1" applyAlignment="1">
      <alignment vertical="top" wrapText="1"/>
    </xf>
    <xf numFmtId="0" fontId="12" fillId="0" borderId="0" xfId="0" applyFont="1" applyAlignment="1">
      <alignment vertical="top"/>
    </xf>
    <xf numFmtId="0" fontId="2" fillId="0" borderId="1" xfId="0" applyFont="1" applyBorder="1" applyAlignment="1">
      <alignment vertical="top"/>
    </xf>
    <xf numFmtId="0" fontId="2" fillId="0" borderId="1" xfId="0" applyFont="1" applyBorder="1" applyAlignment="1">
      <alignment horizontal="left" vertical="top"/>
    </xf>
    <xf numFmtId="44" fontId="2" fillId="0" borderId="1" xfId="3" applyFont="1" applyBorder="1" applyAlignment="1">
      <alignment vertical="top"/>
    </xf>
    <xf numFmtId="44" fontId="2" fillId="0" borderId="3" xfId="3" applyFont="1" applyFill="1" applyBorder="1" applyAlignment="1">
      <alignment vertical="top"/>
    </xf>
    <xf numFmtId="0" fontId="2" fillId="0" borderId="0" xfId="0" applyFont="1" applyAlignment="1">
      <alignment horizontal="left" vertical="top"/>
    </xf>
    <xf numFmtId="166" fontId="14" fillId="0" borderId="3" xfId="3" applyNumberFormat="1" applyFont="1" applyFill="1" applyBorder="1" applyAlignment="1">
      <alignment vertical="top"/>
    </xf>
    <xf numFmtId="166" fontId="15" fillId="0" borderId="3" xfId="3" applyNumberFormat="1" applyFont="1" applyFill="1" applyBorder="1" applyAlignment="1">
      <alignment vertical="top"/>
    </xf>
    <xf numFmtId="166" fontId="16" fillId="0" borderId="3" xfId="3" applyNumberFormat="1" applyFont="1" applyFill="1" applyBorder="1" applyAlignment="1">
      <alignment vertical="top"/>
    </xf>
    <xf numFmtId="166" fontId="17" fillId="0" borderId="3" xfId="3" applyNumberFormat="1" applyFont="1" applyFill="1" applyBorder="1" applyAlignment="1">
      <alignment vertical="top"/>
    </xf>
    <xf numFmtId="166" fontId="18" fillId="0" borderId="3" xfId="3" applyNumberFormat="1" applyFont="1" applyFill="1" applyBorder="1" applyAlignment="1">
      <alignment vertical="top"/>
    </xf>
  </cellXfs>
  <cellStyles count="6">
    <cellStyle name="Euro 2 2" xfId="5" xr:uid="{5D23BEC8-95B1-4571-B576-5F621043B511}"/>
    <cellStyle name="Komma 2" xfId="2" xr:uid="{00000000-0005-0000-0000-000000000000}"/>
    <cellStyle name="Standaard" xfId="0" builtinId="0"/>
    <cellStyle name="Standaard 2" xfId="1" xr:uid="{00000000-0005-0000-0000-000002000000}"/>
    <cellStyle name="Valuta" xfId="3" builtinId="4"/>
    <cellStyle name="Valuta 2" xfId="4" xr:uid="{66EEB35F-A7C4-46D6-B132-B6A33A4550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09"/>
  <sheetViews>
    <sheetView tabSelected="1" topLeftCell="A48" zoomScaleNormal="100" workbookViewId="0">
      <selection activeCell="A110" sqref="A110"/>
    </sheetView>
  </sheetViews>
  <sheetFormatPr defaultRowHeight="15" x14ac:dyDescent="0.25"/>
  <cols>
    <col min="1" max="1" width="28.7109375" style="13" customWidth="1"/>
    <col min="2" max="2" width="9.140625" style="13" bestFit="1" customWidth="1"/>
    <col min="3" max="3" width="11.5703125" style="13" bestFit="1" customWidth="1"/>
    <col min="4" max="4" width="51.7109375" style="13" bestFit="1" customWidth="1"/>
    <col min="5" max="5" width="12.7109375" style="13" bestFit="1" customWidth="1"/>
    <col min="6" max="6" width="12.42578125" style="24" bestFit="1" customWidth="1"/>
    <col min="7" max="7" width="9.7109375" style="13" bestFit="1" customWidth="1"/>
    <col min="8" max="11" width="16.140625" style="22" hidden="1" customWidth="1"/>
    <col min="12" max="13" width="16.140625" style="22" customWidth="1"/>
    <col min="14" max="14" width="16" style="22" customWidth="1"/>
    <col min="15" max="15" width="5.5703125" style="24" bestFit="1" customWidth="1"/>
    <col min="16" max="16" width="4.85546875" style="24" bestFit="1" customWidth="1"/>
    <col min="17" max="17" width="19.5703125" style="24" bestFit="1" customWidth="1"/>
    <col min="18" max="18" width="15.28515625" style="24" bestFit="1" customWidth="1"/>
    <col min="19" max="19" width="32.140625" style="24" bestFit="1" customWidth="1"/>
    <col min="20" max="20" width="21.85546875" style="24" bestFit="1" customWidth="1"/>
    <col min="21" max="21" width="11.5703125" style="24" bestFit="1" customWidth="1"/>
    <col min="22" max="22" width="12.42578125" style="24" customWidth="1"/>
    <col min="23" max="23" width="51.42578125" style="13" bestFit="1" customWidth="1"/>
    <col min="24" max="16384" width="9.140625" style="13"/>
  </cols>
  <sheetData>
    <row r="1" spans="1:24" s="2" customFormat="1" x14ac:dyDescent="0.2">
      <c r="A1" s="37" t="s">
        <v>174</v>
      </c>
      <c r="B1" s="35" t="s">
        <v>0</v>
      </c>
      <c r="C1" s="35" t="s">
        <v>129</v>
      </c>
      <c r="D1" s="38" t="s">
        <v>175</v>
      </c>
      <c r="E1" s="57" t="s">
        <v>182</v>
      </c>
      <c r="F1" s="58" t="s">
        <v>182</v>
      </c>
      <c r="G1" s="50" t="s">
        <v>183</v>
      </c>
      <c r="H1" s="42" t="s">
        <v>176</v>
      </c>
      <c r="I1" s="42" t="s">
        <v>176</v>
      </c>
      <c r="J1" s="42" t="s">
        <v>176</v>
      </c>
      <c r="K1" s="42" t="s">
        <v>176</v>
      </c>
      <c r="L1" s="42" t="s">
        <v>176</v>
      </c>
      <c r="M1" s="42" t="s">
        <v>176</v>
      </c>
      <c r="N1" s="46" t="s">
        <v>179</v>
      </c>
      <c r="O1" s="52" t="s">
        <v>166</v>
      </c>
      <c r="P1" s="52" t="s">
        <v>167</v>
      </c>
      <c r="Q1" s="52" t="s">
        <v>168</v>
      </c>
      <c r="R1" s="52" t="s">
        <v>169</v>
      </c>
      <c r="S1" s="52" t="s">
        <v>170</v>
      </c>
      <c r="T1" s="52" t="s">
        <v>171</v>
      </c>
      <c r="U1" s="52" t="s">
        <v>172</v>
      </c>
      <c r="V1" s="51"/>
      <c r="W1" s="1"/>
      <c r="X1" s="1"/>
    </row>
    <row r="2" spans="1:24" s="2" customFormat="1" x14ac:dyDescent="0.2">
      <c r="A2" s="39"/>
      <c r="B2" s="55"/>
      <c r="C2" s="55"/>
      <c r="D2" s="56"/>
      <c r="E2" s="34" t="s">
        <v>181</v>
      </c>
      <c r="F2" s="27"/>
      <c r="G2" s="44" t="s">
        <v>184</v>
      </c>
      <c r="H2" s="43" t="s">
        <v>180</v>
      </c>
      <c r="I2" s="47" t="s">
        <v>177</v>
      </c>
      <c r="J2" s="43" t="s">
        <v>180</v>
      </c>
      <c r="K2" s="47" t="s">
        <v>177</v>
      </c>
      <c r="L2" s="43" t="s">
        <v>180</v>
      </c>
      <c r="M2" s="47" t="s">
        <v>177</v>
      </c>
      <c r="N2" s="48"/>
      <c r="O2" s="52"/>
      <c r="P2" s="52"/>
      <c r="Q2" s="52"/>
      <c r="R2" s="52"/>
      <c r="S2" s="52" t="s">
        <v>173</v>
      </c>
      <c r="T2" s="52"/>
      <c r="U2" s="52"/>
      <c r="V2" s="27"/>
      <c r="W2" s="1"/>
      <c r="X2" s="1"/>
    </row>
    <row r="3" spans="1:24" s="2" customFormat="1" x14ac:dyDescent="0.2">
      <c r="A3" s="39"/>
      <c r="B3" s="55"/>
      <c r="C3" s="55"/>
      <c r="D3" s="56"/>
      <c r="E3" s="34"/>
      <c r="F3" s="27"/>
      <c r="G3" s="44" t="s">
        <v>185</v>
      </c>
      <c r="H3" s="43" t="s">
        <v>178</v>
      </c>
      <c r="I3" s="43" t="s">
        <v>178</v>
      </c>
      <c r="J3" s="43" t="s">
        <v>210</v>
      </c>
      <c r="K3" s="43" t="s">
        <v>210</v>
      </c>
      <c r="L3" s="43" t="s">
        <v>239</v>
      </c>
      <c r="M3" s="43" t="s">
        <v>239</v>
      </c>
      <c r="N3" s="48"/>
      <c r="O3" s="52"/>
      <c r="P3" s="52"/>
      <c r="Q3" s="52"/>
      <c r="R3" s="52"/>
      <c r="S3" s="52"/>
      <c r="T3" s="52"/>
      <c r="U3" s="52"/>
      <c r="V3" s="27"/>
      <c r="W3" s="1"/>
      <c r="X3" s="1"/>
    </row>
    <row r="4" spans="1:24" s="2" customFormat="1" ht="15.75" thickBot="1" x14ac:dyDescent="0.3">
      <c r="A4" s="40"/>
      <c r="B4" s="36"/>
      <c r="C4" s="36"/>
      <c r="D4" s="41"/>
      <c r="E4" s="59"/>
      <c r="F4" s="60"/>
      <c r="G4" s="59"/>
      <c r="H4" s="45" t="s">
        <v>205</v>
      </c>
      <c r="I4" s="45" t="s">
        <v>206</v>
      </c>
      <c r="J4" s="45" t="s">
        <v>211</v>
      </c>
      <c r="K4" s="45" t="s">
        <v>212</v>
      </c>
      <c r="L4" s="45" t="s">
        <v>240</v>
      </c>
      <c r="M4" s="45" t="s">
        <v>241</v>
      </c>
      <c r="N4" s="49"/>
      <c r="O4" s="52"/>
      <c r="P4" s="52"/>
      <c r="Q4" s="52"/>
      <c r="R4" s="52"/>
      <c r="S4" s="52"/>
      <c r="T4" s="52"/>
      <c r="U4" s="52"/>
      <c r="V4" s="27"/>
      <c r="W4" s="1"/>
      <c r="X4" s="1"/>
    </row>
    <row r="5" spans="1:24" x14ac:dyDescent="0.25">
      <c r="A5" s="29" t="s">
        <v>115</v>
      </c>
      <c r="B5" s="29" t="s">
        <v>116</v>
      </c>
      <c r="C5" s="30" t="s">
        <v>128</v>
      </c>
      <c r="D5" s="29" t="s">
        <v>114</v>
      </c>
      <c r="E5" s="68" t="s">
        <v>220</v>
      </c>
      <c r="F5" s="33"/>
      <c r="G5" s="31" t="s">
        <v>1</v>
      </c>
      <c r="H5" s="54">
        <v>360720</v>
      </c>
      <c r="I5" s="54"/>
      <c r="J5" s="84">
        <v>350000</v>
      </c>
      <c r="K5" s="54"/>
      <c r="L5" s="54">
        <f>ROUND(J5/129.2*131.8,-2)</f>
        <v>357000</v>
      </c>
      <c r="M5" s="54"/>
      <c r="N5" s="32">
        <f>L5+M5</f>
        <v>357000</v>
      </c>
      <c r="O5" s="61"/>
      <c r="P5" s="61"/>
      <c r="Q5" s="61"/>
      <c r="R5" s="61"/>
      <c r="S5" s="61"/>
      <c r="T5" s="61"/>
      <c r="U5" s="61"/>
      <c r="V5" s="63" t="s">
        <v>186</v>
      </c>
      <c r="W5" s="61"/>
      <c r="X5" s="12"/>
    </row>
    <row r="6" spans="1:24" ht="30" x14ac:dyDescent="0.25">
      <c r="A6" s="76" t="s">
        <v>245</v>
      </c>
      <c r="B6" s="9" t="s">
        <v>121</v>
      </c>
      <c r="C6" s="9" t="s">
        <v>128</v>
      </c>
      <c r="D6" s="23" t="s">
        <v>221</v>
      </c>
      <c r="E6" s="68" t="s">
        <v>220</v>
      </c>
      <c r="F6" s="5"/>
      <c r="G6" s="14" t="s">
        <v>1</v>
      </c>
      <c r="H6" s="53">
        <v>4021360</v>
      </c>
      <c r="I6" s="53"/>
      <c r="J6" s="84">
        <v>3550000</v>
      </c>
      <c r="K6" s="54"/>
      <c r="L6" s="54">
        <f t="shared" ref="L6:L66" si="0">ROUND(J6/129.2*131.8,-2)</f>
        <v>3621400</v>
      </c>
      <c r="M6" s="54"/>
      <c r="N6" s="32">
        <f t="shared" ref="N6:N67" si="1">L6+M6</f>
        <v>3621400</v>
      </c>
      <c r="O6" s="61"/>
      <c r="P6" s="61"/>
      <c r="Q6" s="61"/>
      <c r="R6" s="61"/>
      <c r="S6" s="61"/>
      <c r="T6" s="62" t="s">
        <v>188</v>
      </c>
      <c r="U6" s="63" t="s">
        <v>164</v>
      </c>
      <c r="V6" s="63" t="s">
        <v>187</v>
      </c>
      <c r="W6" s="61"/>
      <c r="X6" s="12"/>
    </row>
    <row r="7" spans="1:24" s="26" customFormat="1" x14ac:dyDescent="0.25">
      <c r="A7" s="14" t="s">
        <v>50</v>
      </c>
      <c r="B7" s="5" t="s">
        <v>51</v>
      </c>
      <c r="C7" s="5" t="s">
        <v>128</v>
      </c>
      <c r="D7" s="14" t="s">
        <v>49</v>
      </c>
      <c r="E7" s="70">
        <v>44487</v>
      </c>
      <c r="F7" s="5" t="s">
        <v>165</v>
      </c>
      <c r="G7" s="14" t="s">
        <v>54</v>
      </c>
      <c r="H7" s="53">
        <v>11762792</v>
      </c>
      <c r="I7" s="53"/>
      <c r="J7" s="54">
        <f t="shared" ref="J7:J39" si="2">ROUND(H7/119.7*128.4,0)</f>
        <v>12617732</v>
      </c>
      <c r="K7" s="54"/>
      <c r="L7" s="54">
        <f>ROUND(J7/128.4*131.8,-2)</f>
        <v>12951800</v>
      </c>
      <c r="M7" s="54"/>
      <c r="N7" s="32">
        <f t="shared" si="1"/>
        <v>12951800</v>
      </c>
      <c r="O7" s="62" t="s">
        <v>189</v>
      </c>
      <c r="P7" s="62"/>
      <c r="Q7" s="62"/>
      <c r="R7" s="62"/>
      <c r="S7" s="62"/>
      <c r="T7" s="62"/>
      <c r="U7" s="62"/>
      <c r="V7" s="63" t="s">
        <v>190</v>
      </c>
      <c r="W7" s="63" t="s">
        <v>191</v>
      </c>
    </row>
    <row r="8" spans="1:24" s="8" customFormat="1" x14ac:dyDescent="0.25">
      <c r="A8" s="14" t="s">
        <v>50</v>
      </c>
      <c r="B8" s="5" t="s">
        <v>51</v>
      </c>
      <c r="C8" s="5" t="s">
        <v>128</v>
      </c>
      <c r="D8" s="14" t="s">
        <v>135</v>
      </c>
      <c r="E8" s="69" t="s">
        <v>238</v>
      </c>
      <c r="F8" s="5"/>
      <c r="G8" s="14" t="s">
        <v>54</v>
      </c>
      <c r="H8" s="53"/>
      <c r="I8" s="54">
        <v>485434</v>
      </c>
      <c r="J8" s="54"/>
      <c r="K8" s="87">
        <v>630000</v>
      </c>
      <c r="L8" s="54"/>
      <c r="M8" s="54">
        <f>ROUND(K8/127.2*128.3,-2)</f>
        <v>635400</v>
      </c>
      <c r="N8" s="32">
        <f t="shared" si="1"/>
        <v>635400</v>
      </c>
      <c r="O8" s="62"/>
      <c r="P8" s="62"/>
      <c r="Q8" s="62"/>
      <c r="R8" s="62"/>
      <c r="S8" s="62"/>
      <c r="T8" s="62"/>
      <c r="U8" s="62"/>
      <c r="V8" s="65" t="s">
        <v>192</v>
      </c>
      <c r="W8" s="65"/>
    </row>
    <row r="9" spans="1:24" x14ac:dyDescent="0.25">
      <c r="A9" s="9" t="s">
        <v>98</v>
      </c>
      <c r="B9" s="9" t="s">
        <v>99</v>
      </c>
      <c r="C9" s="9" t="s">
        <v>128</v>
      </c>
      <c r="D9" s="9" t="s">
        <v>97</v>
      </c>
      <c r="E9" s="68" t="s">
        <v>220</v>
      </c>
      <c r="F9" s="5"/>
      <c r="G9" s="14" t="s">
        <v>54</v>
      </c>
      <c r="H9" s="53">
        <v>100200</v>
      </c>
      <c r="I9" s="54"/>
      <c r="J9" s="84">
        <v>60000</v>
      </c>
      <c r="K9" s="54"/>
      <c r="L9" s="54">
        <f t="shared" si="0"/>
        <v>61200</v>
      </c>
      <c r="M9" s="54"/>
      <c r="N9" s="32">
        <f t="shared" si="1"/>
        <v>61200</v>
      </c>
      <c r="O9" s="61"/>
      <c r="P9" s="61"/>
      <c r="Q9" s="61"/>
      <c r="R9" s="61"/>
      <c r="S9" s="61"/>
      <c r="T9" s="61"/>
      <c r="U9" s="61"/>
      <c r="V9" s="63" t="s">
        <v>190</v>
      </c>
      <c r="W9" s="61"/>
      <c r="X9" s="12"/>
    </row>
    <row r="10" spans="1:24" x14ac:dyDescent="0.25">
      <c r="A10" s="9" t="s">
        <v>119</v>
      </c>
      <c r="B10" s="9" t="s">
        <v>120</v>
      </c>
      <c r="C10" s="9" t="s">
        <v>128</v>
      </c>
      <c r="D10" s="9" t="s">
        <v>118</v>
      </c>
      <c r="E10" s="68" t="s">
        <v>220</v>
      </c>
      <c r="F10" s="5"/>
      <c r="G10" s="14" t="s">
        <v>1</v>
      </c>
      <c r="H10" s="53">
        <v>708080</v>
      </c>
      <c r="I10" s="54"/>
      <c r="J10" s="84">
        <v>700000</v>
      </c>
      <c r="K10" s="54"/>
      <c r="L10" s="54">
        <f t="shared" si="0"/>
        <v>714100</v>
      </c>
      <c r="M10" s="54"/>
      <c r="N10" s="32">
        <f t="shared" si="1"/>
        <v>714100</v>
      </c>
      <c r="O10" s="61"/>
      <c r="P10" s="61"/>
      <c r="Q10" s="61"/>
      <c r="R10" s="61"/>
      <c r="S10" s="61"/>
      <c r="T10" s="61"/>
      <c r="U10" s="61"/>
      <c r="V10" s="63" t="s">
        <v>193</v>
      </c>
      <c r="W10" s="61"/>
      <c r="X10" s="12"/>
    </row>
    <row r="11" spans="1:24" x14ac:dyDescent="0.25">
      <c r="A11" s="9" t="s">
        <v>110</v>
      </c>
      <c r="B11" s="9" t="s">
        <v>111</v>
      </c>
      <c r="C11" s="10" t="s">
        <v>128</v>
      </c>
      <c r="D11" s="9" t="s">
        <v>109</v>
      </c>
      <c r="E11" s="68" t="s">
        <v>220</v>
      </c>
      <c r="F11" s="5"/>
      <c r="G11" s="14" t="s">
        <v>1</v>
      </c>
      <c r="H11" s="53">
        <v>414160</v>
      </c>
      <c r="I11" s="54"/>
      <c r="J11" s="84">
        <v>425000</v>
      </c>
      <c r="K11" s="54"/>
      <c r="L11" s="54">
        <f t="shared" si="0"/>
        <v>433600</v>
      </c>
      <c r="M11" s="54"/>
      <c r="N11" s="32">
        <f t="shared" si="1"/>
        <v>433600</v>
      </c>
      <c r="O11" s="61"/>
      <c r="P11" s="61"/>
      <c r="Q11" s="61"/>
      <c r="R11" s="61"/>
      <c r="S11" s="61"/>
      <c r="T11" s="61"/>
      <c r="U11" s="61"/>
      <c r="V11" s="63" t="s">
        <v>193</v>
      </c>
      <c r="W11" s="61"/>
      <c r="X11" s="12"/>
    </row>
    <row r="12" spans="1:24" ht="90" x14ac:dyDescent="0.25">
      <c r="A12" s="9" t="s">
        <v>75</v>
      </c>
      <c r="B12" s="9" t="s">
        <v>76</v>
      </c>
      <c r="C12" s="9" t="s">
        <v>128</v>
      </c>
      <c r="D12" s="23" t="s">
        <v>222</v>
      </c>
      <c r="E12" s="68" t="s">
        <v>220</v>
      </c>
      <c r="F12" s="5"/>
      <c r="G12" s="14" t="s">
        <v>1</v>
      </c>
      <c r="H12" s="53">
        <v>574480</v>
      </c>
      <c r="I12" s="54"/>
      <c r="J12" s="84">
        <v>1575000</v>
      </c>
      <c r="K12" s="54"/>
      <c r="L12" s="54">
        <f t="shared" si="0"/>
        <v>1606700</v>
      </c>
      <c r="M12" s="54"/>
      <c r="N12" s="32">
        <f t="shared" si="1"/>
        <v>1606700</v>
      </c>
      <c r="O12" s="61"/>
      <c r="P12" s="61"/>
      <c r="Q12" s="61"/>
      <c r="R12" s="61"/>
      <c r="S12" s="61"/>
      <c r="T12" s="61"/>
      <c r="U12" s="61"/>
      <c r="V12" s="63" t="s">
        <v>193</v>
      </c>
      <c r="W12" s="61"/>
      <c r="X12" s="12"/>
    </row>
    <row r="13" spans="1:24" ht="30" x14ac:dyDescent="0.25">
      <c r="A13" s="9" t="s">
        <v>75</v>
      </c>
      <c r="B13" s="9" t="s">
        <v>76</v>
      </c>
      <c r="C13" s="9" t="s">
        <v>128</v>
      </c>
      <c r="D13" s="23" t="s">
        <v>142</v>
      </c>
      <c r="E13" s="69" t="s">
        <v>238</v>
      </c>
      <c r="F13" s="5"/>
      <c r="G13" s="14" t="s">
        <v>1</v>
      </c>
      <c r="H13" s="53"/>
      <c r="I13" s="54">
        <v>242717</v>
      </c>
      <c r="J13" s="84"/>
      <c r="K13" s="87">
        <v>100000</v>
      </c>
      <c r="L13" s="54"/>
      <c r="M13" s="54">
        <f>ROUND(K13/127.2*128.3,-2)</f>
        <v>100900</v>
      </c>
      <c r="N13" s="32">
        <f t="shared" si="1"/>
        <v>100900</v>
      </c>
      <c r="O13" s="61"/>
      <c r="P13" s="61"/>
      <c r="Q13" s="61"/>
      <c r="R13" s="61"/>
      <c r="S13" s="61"/>
      <c r="T13" s="61"/>
      <c r="U13" s="61"/>
      <c r="V13" s="63" t="s">
        <v>193</v>
      </c>
      <c r="W13" s="61"/>
      <c r="X13" s="12"/>
    </row>
    <row r="14" spans="1:24" x14ac:dyDescent="0.25">
      <c r="A14" s="9" t="s">
        <v>83</v>
      </c>
      <c r="B14" s="9" t="s">
        <v>84</v>
      </c>
      <c r="C14" s="9" t="s">
        <v>128</v>
      </c>
      <c r="D14" s="9" t="s">
        <v>82</v>
      </c>
      <c r="E14" s="69" t="s">
        <v>220</v>
      </c>
      <c r="F14" s="5"/>
      <c r="G14" s="14" t="s">
        <v>1</v>
      </c>
      <c r="H14" s="53">
        <v>3901120</v>
      </c>
      <c r="I14" s="54"/>
      <c r="J14" s="84">
        <v>5000000</v>
      </c>
      <c r="K14" s="54"/>
      <c r="L14" s="54">
        <f t="shared" si="0"/>
        <v>5100600</v>
      </c>
      <c r="M14" s="54"/>
      <c r="N14" s="32">
        <f t="shared" si="1"/>
        <v>5100600</v>
      </c>
      <c r="O14" s="62" t="s">
        <v>189</v>
      </c>
      <c r="P14" s="61"/>
      <c r="Q14" s="61"/>
      <c r="R14" s="62" t="s">
        <v>194</v>
      </c>
      <c r="S14" s="61"/>
      <c r="T14" s="61"/>
      <c r="U14" s="61"/>
      <c r="V14" s="63" t="s">
        <v>190</v>
      </c>
      <c r="W14" s="61"/>
      <c r="X14" s="12"/>
    </row>
    <row r="15" spans="1:24" x14ac:dyDescent="0.25">
      <c r="A15" s="14" t="s">
        <v>42</v>
      </c>
      <c r="B15" s="5" t="s">
        <v>43</v>
      </c>
      <c r="C15" s="5" t="s">
        <v>128</v>
      </c>
      <c r="D15" s="14" t="s">
        <v>218</v>
      </c>
      <c r="E15" s="70">
        <v>44487</v>
      </c>
      <c r="F15" s="5" t="s">
        <v>165</v>
      </c>
      <c r="G15" s="5" t="s">
        <v>1</v>
      </c>
      <c r="H15" s="53">
        <v>1160455</v>
      </c>
      <c r="I15" s="54"/>
      <c r="J15" s="54">
        <f>ROUND(H15/119.7*128.4,0)</f>
        <v>1244799</v>
      </c>
      <c r="K15" s="54"/>
      <c r="L15" s="54">
        <f>ROUND(J15/128.4*131.8,-2)</f>
        <v>1277800</v>
      </c>
      <c r="M15" s="54"/>
      <c r="N15" s="32">
        <f t="shared" si="1"/>
        <v>1277800</v>
      </c>
      <c r="O15" s="62"/>
      <c r="P15" s="62"/>
      <c r="Q15" s="62"/>
      <c r="R15" s="62"/>
      <c r="S15" s="62"/>
      <c r="T15" s="62"/>
      <c r="U15" s="62"/>
      <c r="V15" s="63" t="s">
        <v>193</v>
      </c>
    </row>
    <row r="16" spans="1:24" x14ac:dyDescent="0.25">
      <c r="A16" s="9" t="s">
        <v>86</v>
      </c>
      <c r="B16" s="9" t="s">
        <v>87</v>
      </c>
      <c r="C16" s="9" t="s">
        <v>128</v>
      </c>
      <c r="D16" s="9" t="s">
        <v>85</v>
      </c>
      <c r="E16" s="69" t="s">
        <v>220</v>
      </c>
      <c r="F16" s="5"/>
      <c r="G16" s="14" t="s">
        <v>54</v>
      </c>
      <c r="H16" s="53">
        <v>200400</v>
      </c>
      <c r="I16" s="54"/>
      <c r="J16" s="84">
        <v>200000</v>
      </c>
      <c r="K16" s="54"/>
      <c r="L16" s="54">
        <f t="shared" si="0"/>
        <v>204000</v>
      </c>
      <c r="M16" s="54"/>
      <c r="N16" s="32">
        <f t="shared" si="1"/>
        <v>204000</v>
      </c>
      <c r="O16" s="61"/>
      <c r="P16" s="61"/>
      <c r="Q16" s="61"/>
      <c r="R16" s="61"/>
      <c r="S16" s="61"/>
      <c r="T16" s="61"/>
      <c r="U16" s="61"/>
      <c r="V16" s="63" t="s">
        <v>190</v>
      </c>
      <c r="W16" s="61"/>
      <c r="X16" s="12"/>
    </row>
    <row r="17" spans="1:24" x14ac:dyDescent="0.25">
      <c r="A17" s="9" t="s">
        <v>219</v>
      </c>
      <c r="B17" s="9" t="s">
        <v>87</v>
      </c>
      <c r="C17" s="10" t="s">
        <v>128</v>
      </c>
      <c r="D17" s="9" t="s">
        <v>112</v>
      </c>
      <c r="E17" s="69" t="s">
        <v>220</v>
      </c>
      <c r="F17" s="5"/>
      <c r="G17" s="14" t="s">
        <v>54</v>
      </c>
      <c r="H17" s="53">
        <v>113560</v>
      </c>
      <c r="I17" s="54"/>
      <c r="J17" s="84">
        <v>100000</v>
      </c>
      <c r="K17" s="54"/>
      <c r="L17" s="54">
        <f t="shared" si="0"/>
        <v>102000</v>
      </c>
      <c r="M17" s="54"/>
      <c r="N17" s="32">
        <f t="shared" si="1"/>
        <v>102000</v>
      </c>
      <c r="O17" s="61"/>
      <c r="P17" s="61"/>
      <c r="Q17" s="61"/>
      <c r="R17" s="61"/>
      <c r="S17" s="61"/>
      <c r="T17" s="61"/>
      <c r="U17" s="61"/>
      <c r="V17" s="63" t="s">
        <v>190</v>
      </c>
      <c r="W17" s="61"/>
      <c r="X17" s="12"/>
    </row>
    <row r="18" spans="1:24" x14ac:dyDescent="0.25">
      <c r="A18" s="9" t="s">
        <v>92</v>
      </c>
      <c r="B18" s="9" t="s">
        <v>93</v>
      </c>
      <c r="C18" s="9" t="s">
        <v>128</v>
      </c>
      <c r="D18" s="9" t="s">
        <v>91</v>
      </c>
      <c r="E18" s="69" t="s">
        <v>220</v>
      </c>
      <c r="F18" s="5"/>
      <c r="G18" s="14" t="s">
        <v>54</v>
      </c>
      <c r="H18" s="53">
        <v>1002000</v>
      </c>
      <c r="I18" s="54"/>
      <c r="J18" s="84">
        <v>1350000</v>
      </c>
      <c r="K18" s="54"/>
      <c r="L18" s="54">
        <f t="shared" si="0"/>
        <v>1377200</v>
      </c>
      <c r="M18" s="54"/>
      <c r="N18" s="32">
        <f t="shared" si="1"/>
        <v>1377200</v>
      </c>
      <c r="O18" s="61"/>
      <c r="P18" s="61"/>
      <c r="Q18" s="61"/>
      <c r="R18" s="62" t="s">
        <v>188</v>
      </c>
      <c r="S18" s="61"/>
      <c r="T18" s="61"/>
      <c r="U18" s="61"/>
      <c r="V18" s="63" t="s">
        <v>187</v>
      </c>
      <c r="W18" s="61"/>
      <c r="X18" s="12"/>
    </row>
    <row r="19" spans="1:24" x14ac:dyDescent="0.25">
      <c r="A19" s="9" t="s">
        <v>250</v>
      </c>
      <c r="B19" s="9" t="s">
        <v>93</v>
      </c>
      <c r="C19" s="9" t="s">
        <v>128</v>
      </c>
      <c r="D19" s="9" t="s">
        <v>94</v>
      </c>
      <c r="E19" s="69" t="s">
        <v>238</v>
      </c>
      <c r="F19" s="5"/>
      <c r="G19" s="14" t="s">
        <v>54</v>
      </c>
      <c r="H19" s="53"/>
      <c r="I19" s="54">
        <v>79147</v>
      </c>
      <c r="J19" s="54"/>
      <c r="K19" s="87">
        <v>65000</v>
      </c>
      <c r="L19" s="54"/>
      <c r="M19" s="54">
        <f>ROUND(K19/127.2*128.3,-2)</f>
        <v>65600</v>
      </c>
      <c r="N19" s="32">
        <f t="shared" si="1"/>
        <v>65600</v>
      </c>
      <c r="O19" s="61"/>
      <c r="P19" s="61"/>
      <c r="Q19" s="61"/>
      <c r="R19" s="61"/>
      <c r="S19" s="61"/>
      <c r="T19" s="61"/>
      <c r="U19" s="61"/>
      <c r="V19" s="63" t="s">
        <v>192</v>
      </c>
      <c r="W19" s="61"/>
      <c r="X19" s="12"/>
    </row>
    <row r="20" spans="1:24" x14ac:dyDescent="0.25">
      <c r="A20" s="9" t="s">
        <v>80</v>
      </c>
      <c r="B20" s="9" t="s">
        <v>81</v>
      </c>
      <c r="C20" s="9" t="s">
        <v>128</v>
      </c>
      <c r="D20" s="9" t="s">
        <v>136</v>
      </c>
      <c r="E20" s="69"/>
      <c r="F20" s="5"/>
      <c r="G20" s="14" t="s">
        <v>54</v>
      </c>
      <c r="H20" s="53">
        <v>3319960</v>
      </c>
      <c r="I20" s="54"/>
      <c r="J20" s="54">
        <f t="shared" si="2"/>
        <v>3561260</v>
      </c>
      <c r="K20" s="54"/>
      <c r="L20" s="54">
        <f t="shared" ref="L20" si="3">ROUND(J20/128.4*131.8,-2)</f>
        <v>3655600</v>
      </c>
      <c r="M20" s="54"/>
      <c r="N20" s="32">
        <f t="shared" si="1"/>
        <v>3655600</v>
      </c>
      <c r="O20" s="62" t="s">
        <v>188</v>
      </c>
      <c r="P20" s="61"/>
      <c r="Q20" s="61"/>
      <c r="R20" s="62" t="s">
        <v>188</v>
      </c>
      <c r="S20" s="62" t="s">
        <v>195</v>
      </c>
      <c r="T20" s="61"/>
      <c r="U20" s="61"/>
      <c r="V20" s="63" t="s">
        <v>193</v>
      </c>
      <c r="W20" s="61"/>
      <c r="X20" s="12"/>
    </row>
    <row r="21" spans="1:24" x14ac:dyDescent="0.25">
      <c r="A21" s="9" t="s">
        <v>80</v>
      </c>
      <c r="B21" s="9" t="s">
        <v>81</v>
      </c>
      <c r="C21" s="9" t="s">
        <v>128</v>
      </c>
      <c r="D21" s="9" t="s">
        <v>137</v>
      </c>
      <c r="E21" s="69"/>
      <c r="F21" s="5"/>
      <c r="G21" s="14" t="s">
        <v>54</v>
      </c>
      <c r="H21" s="53"/>
      <c r="I21" s="54">
        <v>480158</v>
      </c>
      <c r="J21" s="54"/>
      <c r="K21" s="54">
        <f t="shared" ref="K21:K60" si="4">ROUND(I21/115.1*124.4,0)</f>
        <v>518954</v>
      </c>
      <c r="L21" s="54"/>
      <c r="M21" s="54">
        <f t="shared" ref="M21:M22" si="5">ROUND(K21/124.4*128.3,-2)</f>
        <v>535200</v>
      </c>
      <c r="N21" s="32">
        <f t="shared" si="1"/>
        <v>535200</v>
      </c>
      <c r="O21" s="61"/>
      <c r="P21" s="61"/>
      <c r="Q21" s="61"/>
      <c r="R21" s="61"/>
      <c r="S21" s="61"/>
      <c r="T21" s="61"/>
      <c r="U21" s="61"/>
      <c r="V21" s="63" t="s">
        <v>193</v>
      </c>
      <c r="W21" s="61"/>
      <c r="X21" s="12"/>
    </row>
    <row r="22" spans="1:24" ht="30" x14ac:dyDescent="0.25">
      <c r="A22" s="23" t="s">
        <v>213</v>
      </c>
      <c r="B22" s="9" t="s">
        <v>214</v>
      </c>
      <c r="C22" s="9" t="s">
        <v>128</v>
      </c>
      <c r="D22" s="14" t="s">
        <v>215</v>
      </c>
      <c r="E22" s="69"/>
      <c r="F22" s="5"/>
      <c r="G22" s="14" t="s">
        <v>1</v>
      </c>
      <c r="H22" s="53"/>
      <c r="I22" s="54">
        <v>93529</v>
      </c>
      <c r="J22" s="54"/>
      <c r="K22" s="54">
        <f>ROUND(I22/115.1*124.4,0)+78080</f>
        <v>179166</v>
      </c>
      <c r="L22" s="54"/>
      <c r="M22" s="54">
        <f t="shared" si="5"/>
        <v>184800</v>
      </c>
      <c r="N22" s="32">
        <f t="shared" si="1"/>
        <v>184800</v>
      </c>
      <c r="O22" s="62"/>
      <c r="P22" s="74"/>
      <c r="Q22" s="74"/>
      <c r="R22" s="62"/>
      <c r="S22" s="74"/>
      <c r="T22" s="74"/>
      <c r="U22" s="74"/>
      <c r="V22" s="63"/>
      <c r="W22" s="74"/>
      <c r="X22" s="12"/>
    </row>
    <row r="23" spans="1:24" ht="30" x14ac:dyDescent="0.25">
      <c r="A23" s="14" t="s">
        <v>216</v>
      </c>
      <c r="B23" s="14" t="s">
        <v>217</v>
      </c>
      <c r="C23" s="14" t="s">
        <v>128</v>
      </c>
      <c r="D23" s="76" t="s">
        <v>231</v>
      </c>
      <c r="E23" s="69" t="s">
        <v>220</v>
      </c>
      <c r="F23" s="5"/>
      <c r="G23" s="14" t="s">
        <v>1</v>
      </c>
      <c r="H23" s="53"/>
      <c r="I23" s="54"/>
      <c r="J23" s="84">
        <v>200000</v>
      </c>
      <c r="K23" s="54"/>
      <c r="L23" s="54">
        <f t="shared" si="0"/>
        <v>204000</v>
      </c>
      <c r="M23" s="54"/>
      <c r="N23" s="32">
        <f t="shared" si="1"/>
        <v>204000</v>
      </c>
      <c r="O23" s="62"/>
      <c r="P23" s="74"/>
      <c r="Q23" s="74"/>
      <c r="R23" s="62"/>
      <c r="S23" s="74"/>
      <c r="T23" s="74"/>
      <c r="U23" s="74"/>
      <c r="V23" s="63"/>
      <c r="W23" s="74"/>
      <c r="X23" s="12"/>
    </row>
    <row r="24" spans="1:24" ht="45" x14ac:dyDescent="0.25">
      <c r="A24" s="9" t="s">
        <v>58</v>
      </c>
      <c r="B24" s="9" t="s">
        <v>59</v>
      </c>
      <c r="C24" s="9" t="s">
        <v>128</v>
      </c>
      <c r="D24" s="23" t="s">
        <v>223</v>
      </c>
      <c r="E24" s="69" t="s">
        <v>220</v>
      </c>
      <c r="F24" s="5"/>
      <c r="G24" s="14" t="s">
        <v>1</v>
      </c>
      <c r="H24" s="53">
        <v>2645280</v>
      </c>
      <c r="I24" s="54"/>
      <c r="J24" s="84">
        <v>2600000</v>
      </c>
      <c r="K24" s="54"/>
      <c r="L24" s="54">
        <f t="shared" si="0"/>
        <v>2652300</v>
      </c>
      <c r="M24" s="54"/>
      <c r="N24" s="32">
        <f t="shared" si="1"/>
        <v>2652300</v>
      </c>
      <c r="O24" s="62" t="s">
        <v>188</v>
      </c>
      <c r="P24" s="61"/>
      <c r="Q24" s="61"/>
      <c r="R24" s="61"/>
      <c r="S24" s="61"/>
      <c r="T24" s="61"/>
      <c r="U24" s="61"/>
      <c r="V24" s="63" t="s">
        <v>187</v>
      </c>
      <c r="W24" s="61"/>
      <c r="X24" s="12"/>
    </row>
    <row r="25" spans="1:24" ht="30" x14ac:dyDescent="0.25">
      <c r="A25" s="9" t="s">
        <v>63</v>
      </c>
      <c r="B25" s="9" t="s">
        <v>64</v>
      </c>
      <c r="C25" s="9" t="s">
        <v>128</v>
      </c>
      <c r="D25" s="23" t="s">
        <v>224</v>
      </c>
      <c r="E25" s="69" t="s">
        <v>220</v>
      </c>
      <c r="F25" s="5"/>
      <c r="G25" s="14" t="s">
        <v>54</v>
      </c>
      <c r="H25" s="53">
        <v>220440</v>
      </c>
      <c r="I25" s="54"/>
      <c r="J25" s="84">
        <v>200000</v>
      </c>
      <c r="K25" s="54"/>
      <c r="L25" s="54">
        <f t="shared" si="0"/>
        <v>204000</v>
      </c>
      <c r="M25" s="54"/>
      <c r="N25" s="32">
        <f t="shared" si="1"/>
        <v>204000</v>
      </c>
      <c r="O25" s="61"/>
      <c r="P25" s="61"/>
      <c r="Q25" s="61"/>
      <c r="R25" s="61"/>
      <c r="S25" s="61"/>
      <c r="T25" s="61"/>
      <c r="U25" s="61"/>
      <c r="V25" s="63" t="s">
        <v>190</v>
      </c>
      <c r="W25" s="61"/>
      <c r="X25" s="12"/>
    </row>
    <row r="26" spans="1:24" s="8" customFormat="1" x14ac:dyDescent="0.25">
      <c r="A26" s="14" t="s">
        <v>39</v>
      </c>
      <c r="B26" s="5" t="s">
        <v>10</v>
      </c>
      <c r="C26" s="5" t="s">
        <v>128</v>
      </c>
      <c r="D26" s="14" t="s">
        <v>146</v>
      </c>
      <c r="E26" s="70"/>
      <c r="F26" s="5"/>
      <c r="G26" s="5" t="s">
        <v>1</v>
      </c>
      <c r="H26" s="53">
        <v>694675</v>
      </c>
      <c r="I26" s="54"/>
      <c r="J26" s="54">
        <f t="shared" si="2"/>
        <v>745165</v>
      </c>
      <c r="K26" s="54"/>
      <c r="L26" s="54">
        <f>ROUND(J26/128.4*131.8,-2)</f>
        <v>764900</v>
      </c>
      <c r="M26" s="54"/>
      <c r="N26" s="32">
        <f t="shared" si="1"/>
        <v>764900</v>
      </c>
      <c r="O26" s="62"/>
      <c r="P26" s="62"/>
      <c r="Q26" s="62"/>
      <c r="R26" s="62"/>
      <c r="S26" s="62"/>
      <c r="T26" s="62"/>
      <c r="U26" s="62" t="s">
        <v>188</v>
      </c>
      <c r="V26" s="65" t="s">
        <v>187</v>
      </c>
      <c r="W26" s="65"/>
    </row>
    <row r="27" spans="1:24" x14ac:dyDescent="0.25">
      <c r="A27" s="9" t="s">
        <v>78</v>
      </c>
      <c r="B27" s="9" t="s">
        <v>79</v>
      </c>
      <c r="C27" s="9" t="s">
        <v>128</v>
      </c>
      <c r="D27" s="9" t="s">
        <v>77</v>
      </c>
      <c r="E27" s="69" t="s">
        <v>220</v>
      </c>
      <c r="F27" s="5"/>
      <c r="G27" s="14" t="s">
        <v>1</v>
      </c>
      <c r="H27" s="53">
        <v>106880</v>
      </c>
      <c r="I27" s="54"/>
      <c r="J27" s="84">
        <v>200000</v>
      </c>
      <c r="K27" s="54"/>
      <c r="L27" s="54">
        <f t="shared" si="0"/>
        <v>204000</v>
      </c>
      <c r="M27" s="54"/>
      <c r="N27" s="32">
        <f t="shared" si="1"/>
        <v>204000</v>
      </c>
      <c r="O27" s="61"/>
      <c r="P27" s="61"/>
      <c r="Q27" s="61"/>
      <c r="R27" s="61"/>
      <c r="S27" s="61"/>
      <c r="T27" s="61"/>
      <c r="U27" s="62" t="s">
        <v>188</v>
      </c>
      <c r="V27" s="63" t="s">
        <v>187</v>
      </c>
      <c r="W27" s="61"/>
      <c r="X27" s="12"/>
    </row>
    <row r="28" spans="1:24" s="26" customFormat="1" x14ac:dyDescent="0.25">
      <c r="A28" s="14" t="s">
        <v>139</v>
      </c>
      <c r="B28" s="5" t="s">
        <v>46</v>
      </c>
      <c r="C28" s="5" t="s">
        <v>128</v>
      </c>
      <c r="D28" s="14" t="s">
        <v>45</v>
      </c>
      <c r="E28" s="70">
        <v>44487</v>
      </c>
      <c r="F28" s="5" t="s">
        <v>165</v>
      </c>
      <c r="G28" s="14" t="s">
        <v>54</v>
      </c>
      <c r="H28" s="53">
        <v>7542956</v>
      </c>
      <c r="I28" s="54"/>
      <c r="J28" s="54">
        <f t="shared" si="2"/>
        <v>8091191</v>
      </c>
      <c r="K28" s="54"/>
      <c r="L28" s="54">
        <f t="shared" ref="L28:L29" si="6">ROUND(J28/128.4*131.8,-2)</f>
        <v>8305400</v>
      </c>
      <c r="M28" s="54"/>
      <c r="N28" s="32">
        <f t="shared" si="1"/>
        <v>8305400</v>
      </c>
      <c r="O28" s="62" t="s">
        <v>188</v>
      </c>
      <c r="P28" s="62"/>
      <c r="Q28" s="62"/>
      <c r="R28" s="62"/>
      <c r="S28" s="62"/>
      <c r="T28" s="62"/>
      <c r="U28" s="62"/>
      <c r="V28" s="63" t="s">
        <v>187</v>
      </c>
      <c r="W28" s="64"/>
    </row>
    <row r="29" spans="1:24" x14ac:dyDescent="0.25">
      <c r="A29" s="9" t="s">
        <v>95</v>
      </c>
      <c r="B29" s="9" t="s">
        <v>96</v>
      </c>
      <c r="C29" s="9" t="s">
        <v>128</v>
      </c>
      <c r="D29" s="9" t="s">
        <v>203</v>
      </c>
      <c r="E29" s="70">
        <v>44682</v>
      </c>
      <c r="F29" s="5" t="s">
        <v>202</v>
      </c>
      <c r="G29" s="14" t="s">
        <v>54</v>
      </c>
      <c r="H29" s="53">
        <v>232663</v>
      </c>
      <c r="I29" s="54"/>
      <c r="J29" s="54">
        <f t="shared" si="2"/>
        <v>249573</v>
      </c>
      <c r="K29" s="54"/>
      <c r="L29" s="54">
        <f t="shared" si="6"/>
        <v>256200</v>
      </c>
      <c r="M29" s="54"/>
      <c r="N29" s="32">
        <f t="shared" si="1"/>
        <v>256200</v>
      </c>
      <c r="O29" s="61"/>
      <c r="P29" s="61"/>
      <c r="Q29" s="61"/>
      <c r="R29" s="61"/>
      <c r="S29" s="61"/>
      <c r="T29" s="61"/>
      <c r="U29" s="61"/>
      <c r="V29" s="63" t="s">
        <v>187</v>
      </c>
      <c r="W29" s="12"/>
      <c r="X29" s="12"/>
    </row>
    <row r="30" spans="1:24" ht="45" x14ac:dyDescent="0.25">
      <c r="A30" s="9" t="s">
        <v>141</v>
      </c>
      <c r="B30" s="9"/>
      <c r="C30" s="9" t="s">
        <v>128</v>
      </c>
      <c r="D30" s="23" t="s">
        <v>226</v>
      </c>
      <c r="E30" s="69" t="s">
        <v>220</v>
      </c>
      <c r="F30" s="5"/>
      <c r="G30" s="14" t="s">
        <v>54</v>
      </c>
      <c r="H30" s="53">
        <v>300600</v>
      </c>
      <c r="I30" s="54"/>
      <c r="J30" s="84">
        <v>250000</v>
      </c>
      <c r="K30" s="54"/>
      <c r="L30" s="54">
        <f t="shared" si="0"/>
        <v>255000</v>
      </c>
      <c r="M30" s="54"/>
      <c r="N30" s="32">
        <f t="shared" si="1"/>
        <v>255000</v>
      </c>
      <c r="O30" s="61"/>
      <c r="P30" s="61"/>
      <c r="Q30" s="61"/>
      <c r="R30" s="61"/>
      <c r="S30" s="61"/>
      <c r="T30" s="61"/>
      <c r="U30" s="61"/>
      <c r="V30" s="63" t="s">
        <v>190</v>
      </c>
      <c r="W30" s="12"/>
      <c r="X30" s="12"/>
    </row>
    <row r="31" spans="1:24" x14ac:dyDescent="0.25">
      <c r="A31" s="9" t="s">
        <v>66</v>
      </c>
      <c r="B31" s="9" t="s">
        <v>62</v>
      </c>
      <c r="C31" s="9" t="s">
        <v>128</v>
      </c>
      <c r="D31" s="9" t="s">
        <v>65</v>
      </c>
      <c r="E31" s="69" t="s">
        <v>220</v>
      </c>
      <c r="F31" s="5"/>
      <c r="G31" s="14" t="s">
        <v>54</v>
      </c>
      <c r="H31" s="53">
        <v>1362720</v>
      </c>
      <c r="I31" s="54"/>
      <c r="J31" s="84">
        <v>1200000</v>
      </c>
      <c r="K31" s="54"/>
      <c r="L31" s="54">
        <f t="shared" si="0"/>
        <v>1224100</v>
      </c>
      <c r="M31" s="54"/>
      <c r="N31" s="32">
        <f t="shared" si="1"/>
        <v>1224100</v>
      </c>
      <c r="O31" s="61"/>
      <c r="P31" s="61"/>
      <c r="Q31" s="61"/>
      <c r="R31" s="61"/>
      <c r="S31" s="61"/>
      <c r="T31" s="61"/>
      <c r="U31" s="61"/>
      <c r="V31" s="63" t="s">
        <v>190</v>
      </c>
      <c r="W31" s="12"/>
      <c r="X31" s="12"/>
    </row>
    <row r="32" spans="1:24" x14ac:dyDescent="0.25">
      <c r="A32" s="9" t="s">
        <v>61</v>
      </c>
      <c r="B32" s="9" t="s">
        <v>62</v>
      </c>
      <c r="C32" s="9" t="s">
        <v>128</v>
      </c>
      <c r="D32" s="9" t="s">
        <v>60</v>
      </c>
      <c r="E32" s="69" t="s">
        <v>220</v>
      </c>
      <c r="F32" s="5"/>
      <c r="G32" s="14" t="s">
        <v>54</v>
      </c>
      <c r="H32" s="53">
        <v>1155640</v>
      </c>
      <c r="I32" s="54"/>
      <c r="J32" s="84">
        <v>1050000</v>
      </c>
      <c r="K32" s="54"/>
      <c r="L32" s="54">
        <f t="shared" si="0"/>
        <v>1071100</v>
      </c>
      <c r="M32" s="54"/>
      <c r="N32" s="32">
        <f t="shared" si="1"/>
        <v>1071100</v>
      </c>
      <c r="O32" s="61"/>
      <c r="P32" s="61"/>
      <c r="Q32" s="61"/>
      <c r="R32" s="61"/>
      <c r="S32" s="61"/>
      <c r="T32" s="61"/>
      <c r="U32" s="61"/>
      <c r="V32" s="63" t="s">
        <v>190</v>
      </c>
      <c r="W32" s="12"/>
      <c r="X32" s="12"/>
    </row>
    <row r="33" spans="1:25" x14ac:dyDescent="0.25">
      <c r="A33" s="9" t="s">
        <v>70</v>
      </c>
      <c r="B33" s="9" t="s">
        <v>62</v>
      </c>
      <c r="C33" s="9" t="s">
        <v>128</v>
      </c>
      <c r="D33" s="9" t="s">
        <v>69</v>
      </c>
      <c r="E33" s="69">
        <v>43810</v>
      </c>
      <c r="F33" s="5">
        <v>4047589</v>
      </c>
      <c r="G33" s="14" t="s">
        <v>1</v>
      </c>
      <c r="H33" s="53">
        <v>4582680</v>
      </c>
      <c r="I33" s="54"/>
      <c r="J33" s="54">
        <f t="shared" si="2"/>
        <v>4915757</v>
      </c>
      <c r="K33" s="54"/>
      <c r="L33" s="54">
        <f t="shared" ref="L33:L34" si="7">ROUND(J33/128.4*131.8,-2)</f>
        <v>5045900</v>
      </c>
      <c r="M33" s="54"/>
      <c r="N33" s="32">
        <f t="shared" si="1"/>
        <v>5045900</v>
      </c>
      <c r="O33" s="61"/>
      <c r="P33" s="61"/>
      <c r="Q33" s="61"/>
      <c r="R33" s="61"/>
      <c r="S33" s="61"/>
      <c r="T33" s="61"/>
      <c r="U33" s="62" t="s">
        <v>188</v>
      </c>
      <c r="V33" s="63" t="s">
        <v>187</v>
      </c>
      <c r="W33" s="12"/>
      <c r="X33" s="12"/>
    </row>
    <row r="34" spans="1:25" x14ac:dyDescent="0.25">
      <c r="A34" s="9" t="s">
        <v>72</v>
      </c>
      <c r="B34" s="9" t="s">
        <v>52</v>
      </c>
      <c r="C34" s="9" t="s">
        <v>128</v>
      </c>
      <c r="D34" s="9" t="s">
        <v>71</v>
      </c>
      <c r="E34" s="69">
        <v>43544</v>
      </c>
      <c r="F34" s="11" t="s">
        <v>144</v>
      </c>
      <c r="G34" s="14" t="s">
        <v>54</v>
      </c>
      <c r="H34" s="53">
        <v>2159055</v>
      </c>
      <c r="I34" s="54"/>
      <c r="J34" s="54">
        <f t="shared" si="2"/>
        <v>2315979</v>
      </c>
      <c r="K34" s="54"/>
      <c r="L34" s="54">
        <f t="shared" si="7"/>
        <v>2377300</v>
      </c>
      <c r="M34" s="54"/>
      <c r="N34" s="32">
        <f t="shared" si="1"/>
        <v>2377300</v>
      </c>
      <c r="O34" s="61"/>
      <c r="P34" s="61"/>
      <c r="Q34" s="61"/>
      <c r="R34" s="61"/>
      <c r="S34" s="61"/>
      <c r="T34" s="61"/>
      <c r="U34" s="62" t="s">
        <v>188</v>
      </c>
      <c r="V34" s="63" t="s">
        <v>187</v>
      </c>
      <c r="W34" s="12"/>
      <c r="X34" s="12"/>
    </row>
    <row r="35" spans="1:25" ht="90" x14ac:dyDescent="0.25">
      <c r="A35" s="9" t="s">
        <v>73</v>
      </c>
      <c r="B35" s="11" t="s">
        <v>74</v>
      </c>
      <c r="C35" s="5" t="s">
        <v>128</v>
      </c>
      <c r="D35" s="23" t="s">
        <v>225</v>
      </c>
      <c r="E35" s="69" t="s">
        <v>220</v>
      </c>
      <c r="F35" s="5"/>
      <c r="G35" s="14" t="s">
        <v>54</v>
      </c>
      <c r="H35" s="53">
        <v>1823640</v>
      </c>
      <c r="I35" s="54"/>
      <c r="J35" s="84">
        <v>1900000</v>
      </c>
      <c r="K35" s="54"/>
      <c r="L35" s="54">
        <f t="shared" si="0"/>
        <v>1938200</v>
      </c>
      <c r="M35" s="54"/>
      <c r="N35" s="32">
        <f t="shared" si="1"/>
        <v>1938200</v>
      </c>
      <c r="O35" s="61"/>
      <c r="P35" s="61"/>
      <c r="Q35" s="61"/>
      <c r="R35" s="61"/>
      <c r="S35" s="61"/>
      <c r="T35" s="61"/>
      <c r="U35" s="61"/>
      <c r="V35" s="63" t="s">
        <v>193</v>
      </c>
      <c r="W35" s="12"/>
      <c r="X35" s="12"/>
      <c r="Y35" s="12"/>
    </row>
    <row r="36" spans="1:25" x14ac:dyDescent="0.25">
      <c r="A36" s="15" t="s">
        <v>89</v>
      </c>
      <c r="B36" s="15" t="s">
        <v>90</v>
      </c>
      <c r="C36" s="15" t="s">
        <v>128</v>
      </c>
      <c r="D36" s="15" t="s">
        <v>88</v>
      </c>
      <c r="E36" s="71">
        <v>43766</v>
      </c>
      <c r="F36" s="5">
        <v>4046464</v>
      </c>
      <c r="G36" s="14" t="s">
        <v>1</v>
      </c>
      <c r="H36" s="53">
        <v>392801</v>
      </c>
      <c r="I36" s="54"/>
      <c r="J36" s="54">
        <f t="shared" si="2"/>
        <v>421350</v>
      </c>
      <c r="K36" s="54"/>
      <c r="L36" s="54">
        <f>ROUND(J36/128.4*131.8,-2)</f>
        <v>432500</v>
      </c>
      <c r="M36" s="54"/>
      <c r="N36" s="32">
        <f t="shared" si="1"/>
        <v>432500</v>
      </c>
      <c r="O36" s="61"/>
      <c r="P36" s="61"/>
      <c r="Q36" s="61"/>
      <c r="R36" s="61"/>
      <c r="S36" s="61"/>
      <c r="T36" s="61"/>
      <c r="U36" s="61"/>
      <c r="V36" s="63" t="s">
        <v>193</v>
      </c>
      <c r="W36" s="17"/>
      <c r="X36" s="12"/>
    </row>
    <row r="37" spans="1:25" x14ac:dyDescent="0.25">
      <c r="A37" s="9" t="s">
        <v>89</v>
      </c>
      <c r="B37" s="9" t="s">
        <v>90</v>
      </c>
      <c r="C37" s="9" t="s">
        <v>128</v>
      </c>
      <c r="D37" s="14" t="s">
        <v>246</v>
      </c>
      <c r="E37" s="69" t="s">
        <v>220</v>
      </c>
      <c r="F37" s="5"/>
      <c r="G37" s="14" t="s">
        <v>1</v>
      </c>
      <c r="H37" s="53">
        <v>26720</v>
      </c>
      <c r="I37" s="54"/>
      <c r="J37" s="84">
        <v>150000</v>
      </c>
      <c r="K37" s="54"/>
      <c r="L37" s="54">
        <f t="shared" si="0"/>
        <v>153000</v>
      </c>
      <c r="M37" s="54"/>
      <c r="N37" s="32">
        <f t="shared" si="1"/>
        <v>153000</v>
      </c>
      <c r="O37" s="61"/>
      <c r="P37" s="61"/>
      <c r="Q37" s="61"/>
      <c r="R37" s="61"/>
      <c r="S37" s="61"/>
      <c r="T37" s="61"/>
      <c r="U37" s="61"/>
      <c r="V37" s="63" t="s">
        <v>193</v>
      </c>
      <c r="W37" s="12"/>
      <c r="X37" s="12"/>
    </row>
    <row r="38" spans="1:25" s="8" customFormat="1" x14ac:dyDescent="0.25">
      <c r="A38" s="9" t="s">
        <v>89</v>
      </c>
      <c r="B38" s="9" t="s">
        <v>90</v>
      </c>
      <c r="C38" s="10" t="s">
        <v>128</v>
      </c>
      <c r="D38" s="9" t="s">
        <v>108</v>
      </c>
      <c r="E38" s="71">
        <v>43766</v>
      </c>
      <c r="F38" s="5">
        <v>4046464</v>
      </c>
      <c r="G38" s="14" t="s">
        <v>1</v>
      </c>
      <c r="H38" s="53">
        <v>618960</v>
      </c>
      <c r="I38" s="54"/>
      <c r="J38" s="54">
        <f t="shared" si="2"/>
        <v>663947</v>
      </c>
      <c r="K38" s="54"/>
      <c r="L38" s="54">
        <f t="shared" ref="L38:L39" si="8">ROUND(J38/128.4*131.8,-2)</f>
        <v>681500</v>
      </c>
      <c r="M38" s="54"/>
      <c r="N38" s="32">
        <f t="shared" si="1"/>
        <v>681500</v>
      </c>
      <c r="O38" s="62"/>
      <c r="P38" s="62"/>
      <c r="Q38" s="62"/>
      <c r="R38" s="62"/>
      <c r="S38" s="62"/>
      <c r="T38" s="62"/>
      <c r="U38" s="62"/>
      <c r="V38" s="63" t="s">
        <v>193</v>
      </c>
      <c r="W38" s="12"/>
      <c r="X38" s="12"/>
      <c r="Y38" s="13"/>
    </row>
    <row r="39" spans="1:25" s="26" customFormat="1" x14ac:dyDescent="0.25">
      <c r="A39" s="14" t="s">
        <v>127</v>
      </c>
      <c r="B39" s="5" t="s">
        <v>48</v>
      </c>
      <c r="C39" s="5" t="s">
        <v>128</v>
      </c>
      <c r="D39" s="14" t="s">
        <v>47</v>
      </c>
      <c r="E39" s="70">
        <v>44487</v>
      </c>
      <c r="F39" s="5" t="s">
        <v>165</v>
      </c>
      <c r="G39" s="14" t="s">
        <v>54</v>
      </c>
      <c r="H39" s="53">
        <v>8017688</v>
      </c>
      <c r="I39" s="54"/>
      <c r="J39" s="54">
        <f t="shared" si="2"/>
        <v>8600427</v>
      </c>
      <c r="K39" s="54"/>
      <c r="L39" s="54">
        <f t="shared" si="8"/>
        <v>8828200</v>
      </c>
      <c r="M39" s="54"/>
      <c r="N39" s="32">
        <f t="shared" si="1"/>
        <v>8828200</v>
      </c>
      <c r="O39" s="62"/>
      <c r="P39" s="62"/>
      <c r="Q39" s="62"/>
      <c r="R39" s="62"/>
      <c r="S39" s="62"/>
      <c r="T39" s="62"/>
      <c r="U39" s="62"/>
      <c r="V39" s="63" t="s">
        <v>193</v>
      </c>
    </row>
    <row r="40" spans="1:25" ht="90" x14ac:dyDescent="0.25">
      <c r="A40" s="9" t="s">
        <v>122</v>
      </c>
      <c r="B40" s="9" t="s">
        <v>123</v>
      </c>
      <c r="C40" s="9" t="s">
        <v>128</v>
      </c>
      <c r="D40" s="23" t="s">
        <v>227</v>
      </c>
      <c r="E40" s="69" t="s">
        <v>220</v>
      </c>
      <c r="F40" s="5"/>
      <c r="G40" s="14" t="s">
        <v>1</v>
      </c>
      <c r="H40" s="53">
        <v>1471070</v>
      </c>
      <c r="I40" s="53"/>
      <c r="J40" s="84">
        <v>1200000</v>
      </c>
      <c r="K40" s="54"/>
      <c r="L40" s="54">
        <f t="shared" si="0"/>
        <v>1224100</v>
      </c>
      <c r="M40" s="54"/>
      <c r="N40" s="32">
        <f t="shared" si="1"/>
        <v>1224100</v>
      </c>
      <c r="O40" s="73"/>
      <c r="P40" s="61"/>
      <c r="Q40" s="61"/>
      <c r="R40" s="61"/>
      <c r="S40" s="61"/>
      <c r="T40" s="61"/>
      <c r="U40" s="61"/>
      <c r="V40" s="63" t="s">
        <v>190</v>
      </c>
      <c r="W40" s="12"/>
      <c r="X40" s="12"/>
    </row>
    <row r="41" spans="1:25" ht="45" x14ac:dyDescent="0.25">
      <c r="A41" s="9" t="s">
        <v>130</v>
      </c>
      <c r="B41" s="9" t="s">
        <v>67</v>
      </c>
      <c r="C41" s="9" t="s">
        <v>128</v>
      </c>
      <c r="D41" s="23" t="s">
        <v>228</v>
      </c>
      <c r="E41" s="69" t="s">
        <v>220</v>
      </c>
      <c r="F41" s="5"/>
      <c r="G41" s="14" t="s">
        <v>1</v>
      </c>
      <c r="H41" s="53">
        <v>1469600</v>
      </c>
      <c r="I41" s="54"/>
      <c r="J41" s="84">
        <v>1550000</v>
      </c>
      <c r="K41" s="54"/>
      <c r="L41" s="54">
        <f t="shared" si="0"/>
        <v>1581200</v>
      </c>
      <c r="M41" s="54"/>
      <c r="N41" s="32">
        <f t="shared" si="1"/>
        <v>1581200</v>
      </c>
      <c r="O41" s="61"/>
      <c r="P41" s="61"/>
      <c r="Q41" s="61"/>
      <c r="R41" s="61"/>
      <c r="S41" s="61"/>
      <c r="T41" s="62" t="s">
        <v>196</v>
      </c>
      <c r="U41" s="61"/>
      <c r="V41" s="63" t="s">
        <v>187</v>
      </c>
      <c r="W41" s="12"/>
      <c r="X41" s="12"/>
    </row>
    <row r="42" spans="1:25" x14ac:dyDescent="0.25">
      <c r="A42" s="9" t="s">
        <v>130</v>
      </c>
      <c r="B42" s="9" t="s">
        <v>67</v>
      </c>
      <c r="C42" s="9" t="s">
        <v>128</v>
      </c>
      <c r="D42" s="9" t="s">
        <v>68</v>
      </c>
      <c r="E42" s="69" t="s">
        <v>238</v>
      </c>
      <c r="F42" s="5"/>
      <c r="G42" s="14" t="s">
        <v>1</v>
      </c>
      <c r="H42" s="53"/>
      <c r="I42" s="54">
        <v>24272</v>
      </c>
      <c r="J42" s="54"/>
      <c r="K42" s="87">
        <v>12100</v>
      </c>
      <c r="L42" s="54"/>
      <c r="M42" s="54">
        <f>ROUND(K42/127.2*128.3,-2)</f>
        <v>12200</v>
      </c>
      <c r="N42" s="32">
        <f t="shared" si="1"/>
        <v>12200</v>
      </c>
      <c r="O42" s="61"/>
      <c r="P42" s="61"/>
      <c r="Q42" s="61"/>
      <c r="R42" s="61"/>
      <c r="S42" s="61"/>
      <c r="T42" s="61"/>
      <c r="U42" s="61"/>
      <c r="V42" s="63" t="s">
        <v>192</v>
      </c>
      <c r="W42" s="12"/>
      <c r="X42" s="12"/>
    </row>
    <row r="43" spans="1:25" s="8" customFormat="1" x14ac:dyDescent="0.25">
      <c r="A43" s="14"/>
      <c r="B43" s="19"/>
      <c r="C43" s="19"/>
      <c r="D43" s="25" t="s">
        <v>55</v>
      </c>
      <c r="E43" s="72"/>
      <c r="F43" s="5"/>
      <c r="G43" s="14"/>
      <c r="H43" s="53"/>
      <c r="I43" s="54"/>
      <c r="J43" s="54"/>
      <c r="K43" s="54"/>
      <c r="L43" s="54"/>
      <c r="M43" s="54"/>
      <c r="N43" s="32"/>
      <c r="O43" s="62"/>
      <c r="P43" s="62"/>
      <c r="Q43" s="62"/>
      <c r="R43" s="62"/>
      <c r="S43" s="62"/>
      <c r="T43" s="62"/>
      <c r="U43" s="62"/>
      <c r="V43" s="65"/>
    </row>
    <row r="44" spans="1:25" x14ac:dyDescent="0.25">
      <c r="A44" s="14" t="s">
        <v>56</v>
      </c>
      <c r="B44" s="5" t="s">
        <v>57</v>
      </c>
      <c r="C44" s="5" t="s">
        <v>128</v>
      </c>
      <c r="D44" s="14" t="s">
        <v>147</v>
      </c>
      <c r="E44" s="70">
        <v>43840</v>
      </c>
      <c r="F44" s="5">
        <v>4023692</v>
      </c>
      <c r="G44" s="14" t="s">
        <v>1</v>
      </c>
      <c r="H44" s="53"/>
      <c r="I44" s="54">
        <v>369352</v>
      </c>
      <c r="J44" s="54"/>
      <c r="K44" s="54">
        <f t="shared" si="4"/>
        <v>399195</v>
      </c>
      <c r="L44" s="54"/>
      <c r="M44" s="54">
        <f t="shared" ref="M44:M60" si="9">ROUND(K44/124.4*128.3,-2)</f>
        <v>411700</v>
      </c>
      <c r="N44" s="32">
        <f t="shared" si="1"/>
        <v>411700</v>
      </c>
      <c r="O44" s="61"/>
      <c r="P44" s="61"/>
      <c r="Q44" s="61"/>
      <c r="R44" s="61"/>
      <c r="S44" s="61"/>
      <c r="T44" s="61"/>
      <c r="U44" s="61"/>
      <c r="V44" s="63" t="s">
        <v>197</v>
      </c>
    </row>
    <row r="45" spans="1:25" x14ac:dyDescent="0.25">
      <c r="A45" s="14" t="s">
        <v>56</v>
      </c>
      <c r="B45" s="5" t="s">
        <v>51</v>
      </c>
      <c r="C45" s="5" t="s">
        <v>128</v>
      </c>
      <c r="D45" s="14" t="s">
        <v>150</v>
      </c>
      <c r="E45" s="70">
        <v>43840</v>
      </c>
      <c r="F45" s="5">
        <v>4023692</v>
      </c>
      <c r="G45" s="14" t="s">
        <v>1</v>
      </c>
      <c r="H45" s="53"/>
      <c r="I45" s="54">
        <v>6332</v>
      </c>
      <c r="J45" s="54"/>
      <c r="K45" s="54">
        <f t="shared" si="4"/>
        <v>6844</v>
      </c>
      <c r="L45" s="54"/>
      <c r="M45" s="54">
        <f t="shared" si="9"/>
        <v>7100</v>
      </c>
      <c r="N45" s="32">
        <f t="shared" si="1"/>
        <v>7100</v>
      </c>
      <c r="O45" s="61"/>
      <c r="P45" s="61"/>
      <c r="Q45" s="61"/>
      <c r="R45" s="61"/>
      <c r="S45" s="61"/>
      <c r="T45" s="61"/>
      <c r="U45" s="61"/>
      <c r="V45" s="63" t="s">
        <v>197</v>
      </c>
    </row>
    <row r="46" spans="1:25" x14ac:dyDescent="0.25">
      <c r="A46" s="14" t="s">
        <v>56</v>
      </c>
      <c r="B46" s="5" t="s">
        <v>51</v>
      </c>
      <c r="C46" s="5" t="s">
        <v>128</v>
      </c>
      <c r="D46" s="14" t="s">
        <v>148</v>
      </c>
      <c r="E46" s="70">
        <v>43840</v>
      </c>
      <c r="F46" s="5">
        <v>4023692</v>
      </c>
      <c r="G46" s="14" t="s">
        <v>1</v>
      </c>
      <c r="H46" s="53"/>
      <c r="I46" s="54">
        <v>29021</v>
      </c>
      <c r="J46" s="54"/>
      <c r="K46" s="54">
        <f t="shared" si="4"/>
        <v>31366</v>
      </c>
      <c r="L46" s="54"/>
      <c r="M46" s="54">
        <f t="shared" si="9"/>
        <v>32300</v>
      </c>
      <c r="N46" s="32">
        <f t="shared" si="1"/>
        <v>32300</v>
      </c>
      <c r="O46" s="61"/>
      <c r="P46" s="61"/>
      <c r="Q46" s="61"/>
      <c r="R46" s="61"/>
      <c r="S46" s="61"/>
      <c r="T46" s="61"/>
      <c r="U46" s="61"/>
      <c r="V46" s="63" t="s">
        <v>197</v>
      </c>
    </row>
    <row r="47" spans="1:25" x14ac:dyDescent="0.25">
      <c r="A47" s="14" t="s">
        <v>56</v>
      </c>
      <c r="B47" s="5" t="s">
        <v>51</v>
      </c>
      <c r="C47" s="5" t="s">
        <v>128</v>
      </c>
      <c r="D47" s="14" t="s">
        <v>149</v>
      </c>
      <c r="E47" s="70">
        <v>43840</v>
      </c>
      <c r="F47" s="5">
        <v>4023692</v>
      </c>
      <c r="G47" s="14" t="s">
        <v>1</v>
      </c>
      <c r="H47" s="53"/>
      <c r="I47" s="54">
        <v>8970</v>
      </c>
      <c r="J47" s="54"/>
      <c r="K47" s="54">
        <f t="shared" si="4"/>
        <v>9695</v>
      </c>
      <c r="L47" s="54"/>
      <c r="M47" s="54">
        <f t="shared" si="9"/>
        <v>10000</v>
      </c>
      <c r="N47" s="32">
        <f t="shared" si="1"/>
        <v>10000</v>
      </c>
      <c r="O47" s="61"/>
      <c r="P47" s="61"/>
      <c r="Q47" s="61"/>
      <c r="R47" s="61"/>
      <c r="S47" s="61"/>
      <c r="T47" s="61"/>
      <c r="U47" s="61"/>
      <c r="V47" s="63" t="s">
        <v>197</v>
      </c>
    </row>
    <row r="48" spans="1:25" x14ac:dyDescent="0.25">
      <c r="A48" s="14" t="s">
        <v>56</v>
      </c>
      <c r="B48" s="5" t="s">
        <v>51</v>
      </c>
      <c r="C48" s="5" t="s">
        <v>128</v>
      </c>
      <c r="D48" s="14" t="s">
        <v>151</v>
      </c>
      <c r="E48" s="70">
        <v>43840</v>
      </c>
      <c r="F48" s="5">
        <v>4023692</v>
      </c>
      <c r="G48" s="14" t="s">
        <v>1</v>
      </c>
      <c r="H48" s="53"/>
      <c r="I48" s="54">
        <v>8970</v>
      </c>
      <c r="J48" s="54"/>
      <c r="K48" s="54">
        <f t="shared" si="4"/>
        <v>9695</v>
      </c>
      <c r="L48" s="54"/>
      <c r="M48" s="54">
        <f t="shared" si="9"/>
        <v>10000</v>
      </c>
      <c r="N48" s="32">
        <f t="shared" si="1"/>
        <v>10000</v>
      </c>
      <c r="O48" s="61"/>
      <c r="P48" s="61"/>
      <c r="Q48" s="61"/>
      <c r="R48" s="61"/>
      <c r="S48" s="61"/>
      <c r="T48" s="61"/>
      <c r="U48" s="61"/>
      <c r="V48" s="63" t="s">
        <v>197</v>
      </c>
    </row>
    <row r="49" spans="1:24" x14ac:dyDescent="0.25">
      <c r="A49" s="14" t="s">
        <v>56</v>
      </c>
      <c r="B49" s="5" t="s">
        <v>51</v>
      </c>
      <c r="C49" s="5" t="s">
        <v>128</v>
      </c>
      <c r="D49" s="14" t="s">
        <v>152</v>
      </c>
      <c r="E49" s="70">
        <v>43840</v>
      </c>
      <c r="F49" s="5">
        <v>4023692</v>
      </c>
      <c r="G49" s="14" t="s">
        <v>1</v>
      </c>
      <c r="H49" s="53"/>
      <c r="I49" s="54">
        <v>36935</v>
      </c>
      <c r="J49" s="54"/>
      <c r="K49" s="54">
        <f t="shared" si="4"/>
        <v>39919</v>
      </c>
      <c r="L49" s="54"/>
      <c r="M49" s="54">
        <f t="shared" si="9"/>
        <v>41200</v>
      </c>
      <c r="N49" s="32">
        <f t="shared" si="1"/>
        <v>41200</v>
      </c>
      <c r="O49" s="61"/>
      <c r="P49" s="61"/>
      <c r="Q49" s="61"/>
      <c r="R49" s="61"/>
      <c r="S49" s="61"/>
      <c r="T49" s="61"/>
      <c r="U49" s="61"/>
      <c r="V49" s="63" t="s">
        <v>197</v>
      </c>
    </row>
    <row r="50" spans="1:24" x14ac:dyDescent="0.25">
      <c r="A50" s="14" t="s">
        <v>56</v>
      </c>
      <c r="B50" s="5" t="s">
        <v>51</v>
      </c>
      <c r="C50" s="5" t="s">
        <v>128</v>
      </c>
      <c r="D50" s="14" t="s">
        <v>153</v>
      </c>
      <c r="E50" s="70">
        <v>43840</v>
      </c>
      <c r="F50" s="5">
        <v>4023692</v>
      </c>
      <c r="G50" s="14" t="s">
        <v>1</v>
      </c>
      <c r="H50" s="53"/>
      <c r="I50" s="54">
        <v>31659</v>
      </c>
      <c r="J50" s="54"/>
      <c r="K50" s="54">
        <f t="shared" si="4"/>
        <v>34217</v>
      </c>
      <c r="L50" s="54"/>
      <c r="M50" s="54">
        <f t="shared" si="9"/>
        <v>35300</v>
      </c>
      <c r="N50" s="32">
        <f t="shared" si="1"/>
        <v>35300</v>
      </c>
      <c r="O50" s="61"/>
      <c r="P50" s="61"/>
      <c r="Q50" s="61"/>
      <c r="R50" s="61"/>
      <c r="S50" s="61"/>
      <c r="T50" s="61"/>
      <c r="U50" s="61"/>
      <c r="V50" s="63" t="s">
        <v>197</v>
      </c>
    </row>
    <row r="51" spans="1:24" x14ac:dyDescent="0.25">
      <c r="A51" s="14" t="s">
        <v>56</v>
      </c>
      <c r="B51" s="5" t="s">
        <v>51</v>
      </c>
      <c r="C51" s="5" t="s">
        <v>128</v>
      </c>
      <c r="D51" s="14" t="s">
        <v>154</v>
      </c>
      <c r="E51" s="70">
        <v>43840</v>
      </c>
      <c r="F51" s="5">
        <v>4023692</v>
      </c>
      <c r="G51" s="14" t="s">
        <v>1</v>
      </c>
      <c r="H51" s="53"/>
      <c r="I51" s="54">
        <v>47488</v>
      </c>
      <c r="J51" s="54"/>
      <c r="K51" s="54">
        <f t="shared" si="4"/>
        <v>51325</v>
      </c>
      <c r="L51" s="54"/>
      <c r="M51" s="54">
        <f t="shared" si="9"/>
        <v>52900</v>
      </c>
      <c r="N51" s="32">
        <f t="shared" si="1"/>
        <v>52900</v>
      </c>
      <c r="O51" s="61"/>
      <c r="P51" s="61"/>
      <c r="Q51" s="61"/>
      <c r="R51" s="61"/>
      <c r="S51" s="61"/>
      <c r="T51" s="61"/>
      <c r="U51" s="61"/>
      <c r="V51" s="63" t="s">
        <v>197</v>
      </c>
    </row>
    <row r="52" spans="1:24" ht="15.75" customHeight="1" x14ac:dyDescent="0.25">
      <c r="A52" s="14" t="s">
        <v>56</v>
      </c>
      <c r="B52" s="5" t="s">
        <v>51</v>
      </c>
      <c r="C52" s="5" t="s">
        <v>128</v>
      </c>
      <c r="D52" s="14" t="s">
        <v>155</v>
      </c>
      <c r="E52" s="70">
        <v>43840</v>
      </c>
      <c r="F52" s="5">
        <v>4023692</v>
      </c>
      <c r="G52" s="14" t="s">
        <v>1</v>
      </c>
      <c r="H52" s="53"/>
      <c r="I52" s="54">
        <v>897</v>
      </c>
      <c r="J52" s="54"/>
      <c r="K52" s="54">
        <f t="shared" si="4"/>
        <v>969</v>
      </c>
      <c r="L52" s="54"/>
      <c r="M52" s="54">
        <f t="shared" si="9"/>
        <v>1000</v>
      </c>
      <c r="N52" s="32">
        <f t="shared" si="1"/>
        <v>1000</v>
      </c>
      <c r="O52" s="61"/>
      <c r="P52" s="61"/>
      <c r="Q52" s="61"/>
      <c r="R52" s="61"/>
      <c r="S52" s="61"/>
      <c r="T52" s="61"/>
      <c r="U52" s="61"/>
      <c r="V52" s="63" t="s">
        <v>197</v>
      </c>
    </row>
    <row r="53" spans="1:24" x14ac:dyDescent="0.25">
      <c r="A53" s="14" t="s">
        <v>56</v>
      </c>
      <c r="B53" s="5" t="s">
        <v>51</v>
      </c>
      <c r="C53" s="5" t="s">
        <v>128</v>
      </c>
      <c r="D53" s="14" t="s">
        <v>156</v>
      </c>
      <c r="E53" s="70">
        <v>43840</v>
      </c>
      <c r="F53" s="5">
        <v>4023692</v>
      </c>
      <c r="G53" s="14" t="s">
        <v>1</v>
      </c>
      <c r="H53" s="53"/>
      <c r="I53" s="54">
        <v>12664</v>
      </c>
      <c r="J53" s="54"/>
      <c r="K53" s="54">
        <f t="shared" si="4"/>
        <v>13687</v>
      </c>
      <c r="L53" s="54"/>
      <c r="M53" s="54">
        <f t="shared" si="9"/>
        <v>14100</v>
      </c>
      <c r="N53" s="32">
        <f t="shared" si="1"/>
        <v>14100</v>
      </c>
      <c r="O53" s="61"/>
      <c r="P53" s="61"/>
      <c r="Q53" s="61"/>
      <c r="R53" s="61"/>
      <c r="S53" s="61"/>
      <c r="T53" s="61"/>
      <c r="U53" s="61"/>
      <c r="V53" s="63" t="s">
        <v>197</v>
      </c>
    </row>
    <row r="54" spans="1:24" x14ac:dyDescent="0.25">
      <c r="A54" s="14" t="s">
        <v>56</v>
      </c>
      <c r="B54" s="5" t="s">
        <v>51</v>
      </c>
      <c r="C54" s="5" t="s">
        <v>128</v>
      </c>
      <c r="D54" s="14" t="s">
        <v>157</v>
      </c>
      <c r="E54" s="70">
        <v>43840</v>
      </c>
      <c r="F54" s="5">
        <v>4023692</v>
      </c>
      <c r="G54" s="14" t="s">
        <v>1</v>
      </c>
      <c r="H54" s="53"/>
      <c r="I54" s="54">
        <v>15829</v>
      </c>
      <c r="J54" s="54"/>
      <c r="K54" s="54">
        <f t="shared" si="4"/>
        <v>17108</v>
      </c>
      <c r="L54" s="54"/>
      <c r="M54" s="54">
        <f t="shared" si="9"/>
        <v>17600</v>
      </c>
      <c r="N54" s="32">
        <f t="shared" si="1"/>
        <v>17600</v>
      </c>
      <c r="O54" s="61"/>
      <c r="P54" s="61"/>
      <c r="Q54" s="61"/>
      <c r="R54" s="61"/>
      <c r="S54" s="61"/>
      <c r="T54" s="61"/>
      <c r="U54" s="61"/>
      <c r="V54" s="63" t="s">
        <v>197</v>
      </c>
    </row>
    <row r="55" spans="1:24" x14ac:dyDescent="0.25">
      <c r="A55" s="14" t="s">
        <v>56</v>
      </c>
      <c r="B55" s="5" t="s">
        <v>51</v>
      </c>
      <c r="C55" s="5" t="s">
        <v>128</v>
      </c>
      <c r="D55" s="14" t="s">
        <v>158</v>
      </c>
      <c r="E55" s="70">
        <v>43840</v>
      </c>
      <c r="F55" s="5">
        <v>4023692</v>
      </c>
      <c r="G55" s="14" t="s">
        <v>1</v>
      </c>
      <c r="H55" s="53"/>
      <c r="I55" s="54">
        <v>15829</v>
      </c>
      <c r="J55" s="54"/>
      <c r="K55" s="54">
        <f t="shared" si="4"/>
        <v>17108</v>
      </c>
      <c r="L55" s="54"/>
      <c r="M55" s="54">
        <f t="shared" si="9"/>
        <v>17600</v>
      </c>
      <c r="N55" s="32">
        <f t="shared" si="1"/>
        <v>17600</v>
      </c>
      <c r="O55" s="61"/>
      <c r="P55" s="61"/>
      <c r="Q55" s="61"/>
      <c r="R55" s="61"/>
      <c r="S55" s="61"/>
      <c r="T55" s="61"/>
      <c r="U55" s="61"/>
      <c r="V55" s="63" t="s">
        <v>197</v>
      </c>
    </row>
    <row r="56" spans="1:24" x14ac:dyDescent="0.25">
      <c r="A56" s="14" t="s">
        <v>56</v>
      </c>
      <c r="B56" s="5" t="s">
        <v>51</v>
      </c>
      <c r="C56" s="5" t="s">
        <v>128</v>
      </c>
      <c r="D56" s="14" t="s">
        <v>163</v>
      </c>
      <c r="E56" s="70">
        <v>43840</v>
      </c>
      <c r="F56" s="5">
        <v>4023692</v>
      </c>
      <c r="G56" s="14" t="s">
        <v>1</v>
      </c>
      <c r="H56" s="53"/>
      <c r="I56" s="54">
        <v>8442</v>
      </c>
      <c r="J56" s="54"/>
      <c r="K56" s="54">
        <f t="shared" si="4"/>
        <v>9124</v>
      </c>
      <c r="L56" s="54"/>
      <c r="M56" s="54">
        <f t="shared" si="9"/>
        <v>9400</v>
      </c>
      <c r="N56" s="32">
        <f t="shared" si="1"/>
        <v>9400</v>
      </c>
      <c r="O56" s="61"/>
      <c r="P56" s="61"/>
      <c r="Q56" s="61"/>
      <c r="R56" s="61"/>
      <c r="S56" s="61"/>
      <c r="T56" s="61"/>
      <c r="U56" s="61"/>
      <c r="V56" s="63" t="s">
        <v>197</v>
      </c>
    </row>
    <row r="57" spans="1:24" x14ac:dyDescent="0.25">
      <c r="A57" s="14" t="s">
        <v>56</v>
      </c>
      <c r="B57" s="5" t="s">
        <v>51</v>
      </c>
      <c r="C57" s="5" t="s">
        <v>128</v>
      </c>
      <c r="D57" s="14" t="s">
        <v>162</v>
      </c>
      <c r="E57" s="70">
        <v>43840</v>
      </c>
      <c r="F57" s="5">
        <v>4023692</v>
      </c>
      <c r="G57" s="14" t="s">
        <v>1</v>
      </c>
      <c r="H57" s="53"/>
      <c r="I57" s="54">
        <v>8442</v>
      </c>
      <c r="J57" s="54"/>
      <c r="K57" s="54">
        <f t="shared" si="4"/>
        <v>9124</v>
      </c>
      <c r="L57" s="54"/>
      <c r="M57" s="54">
        <f t="shared" si="9"/>
        <v>9400</v>
      </c>
      <c r="N57" s="32">
        <f t="shared" si="1"/>
        <v>9400</v>
      </c>
      <c r="O57" s="61"/>
      <c r="P57" s="61"/>
      <c r="Q57" s="61"/>
      <c r="R57" s="61"/>
      <c r="S57" s="61"/>
      <c r="T57" s="61"/>
      <c r="U57" s="61"/>
      <c r="V57" s="63" t="s">
        <v>197</v>
      </c>
    </row>
    <row r="58" spans="1:24" x14ac:dyDescent="0.25">
      <c r="A58" s="14" t="s">
        <v>56</v>
      </c>
      <c r="B58" s="5" t="s">
        <v>51</v>
      </c>
      <c r="C58" s="5" t="s">
        <v>128</v>
      </c>
      <c r="D58" s="14" t="s">
        <v>159</v>
      </c>
      <c r="E58" s="70">
        <v>43840</v>
      </c>
      <c r="F58" s="5">
        <v>4023692</v>
      </c>
      <c r="G58" s="14" t="s">
        <v>1</v>
      </c>
      <c r="H58" s="53"/>
      <c r="I58" s="54">
        <v>1583</v>
      </c>
      <c r="J58" s="54"/>
      <c r="K58" s="54">
        <f t="shared" si="4"/>
        <v>1711</v>
      </c>
      <c r="L58" s="54"/>
      <c r="M58" s="54">
        <f t="shared" si="9"/>
        <v>1800</v>
      </c>
      <c r="N58" s="32">
        <f t="shared" si="1"/>
        <v>1800</v>
      </c>
      <c r="O58" s="61"/>
      <c r="P58" s="61"/>
      <c r="Q58" s="61"/>
      <c r="R58" s="61"/>
      <c r="S58" s="61"/>
      <c r="T58" s="61"/>
      <c r="U58" s="61"/>
      <c r="V58" s="63" t="s">
        <v>197</v>
      </c>
    </row>
    <row r="59" spans="1:24" x14ac:dyDescent="0.25">
      <c r="A59" s="14" t="s">
        <v>56</v>
      </c>
      <c r="B59" s="5" t="s">
        <v>51</v>
      </c>
      <c r="C59" s="5" t="s">
        <v>128</v>
      </c>
      <c r="D59" s="14" t="s">
        <v>160</v>
      </c>
      <c r="E59" s="70">
        <v>43840</v>
      </c>
      <c r="F59" s="5">
        <v>4023692</v>
      </c>
      <c r="G59" s="14" t="s">
        <v>1</v>
      </c>
      <c r="H59" s="53"/>
      <c r="I59" s="54">
        <v>1055</v>
      </c>
      <c r="J59" s="54"/>
      <c r="K59" s="54">
        <f t="shared" si="4"/>
        <v>1140</v>
      </c>
      <c r="L59" s="54"/>
      <c r="M59" s="54">
        <f t="shared" si="9"/>
        <v>1200</v>
      </c>
      <c r="N59" s="32">
        <f t="shared" si="1"/>
        <v>1200</v>
      </c>
      <c r="O59" s="61"/>
      <c r="P59" s="61"/>
      <c r="Q59" s="61"/>
      <c r="R59" s="61"/>
      <c r="S59" s="61"/>
      <c r="T59" s="61"/>
      <c r="U59" s="61"/>
      <c r="V59" s="63" t="s">
        <v>197</v>
      </c>
      <c r="W59" s="61"/>
    </row>
    <row r="60" spans="1:24" x14ac:dyDescent="0.25">
      <c r="A60" s="14" t="s">
        <v>56</v>
      </c>
      <c r="B60" s="5" t="s">
        <v>51</v>
      </c>
      <c r="C60" s="5" t="s">
        <v>128</v>
      </c>
      <c r="D60" s="14" t="s">
        <v>161</v>
      </c>
      <c r="E60" s="70">
        <v>43840</v>
      </c>
      <c r="F60" s="5">
        <v>4023692</v>
      </c>
      <c r="G60" s="14" t="s">
        <v>1</v>
      </c>
      <c r="H60" s="53"/>
      <c r="I60" s="54">
        <v>1583</v>
      </c>
      <c r="J60" s="54"/>
      <c r="K60" s="54">
        <f t="shared" si="4"/>
        <v>1711</v>
      </c>
      <c r="L60" s="54"/>
      <c r="M60" s="54">
        <f t="shared" si="9"/>
        <v>1800</v>
      </c>
      <c r="N60" s="32">
        <f t="shared" si="1"/>
        <v>1800</v>
      </c>
      <c r="O60" s="61"/>
      <c r="P60" s="61"/>
      <c r="Q60" s="61"/>
      <c r="R60" s="61"/>
      <c r="S60" s="61"/>
      <c r="T60" s="61"/>
      <c r="U60" s="61"/>
      <c r="V60" s="63" t="s">
        <v>197</v>
      </c>
      <c r="W60" s="61"/>
    </row>
    <row r="61" spans="1:24" s="8" customFormat="1" x14ac:dyDescent="0.25">
      <c r="A61" s="14"/>
      <c r="B61" s="19"/>
      <c r="C61" s="19"/>
      <c r="D61" s="25" t="s">
        <v>53</v>
      </c>
      <c r="E61" s="72"/>
      <c r="F61" s="5"/>
      <c r="G61" s="14"/>
      <c r="H61" s="53"/>
      <c r="I61" s="54"/>
      <c r="J61" s="54"/>
      <c r="K61" s="54"/>
      <c r="L61" s="54"/>
      <c r="M61" s="54"/>
      <c r="N61" s="32"/>
      <c r="O61" s="62"/>
      <c r="P61" s="62"/>
      <c r="Q61" s="62"/>
      <c r="R61" s="62"/>
      <c r="S61" s="62"/>
      <c r="T61" s="62"/>
      <c r="U61" s="62"/>
      <c r="V61" s="65"/>
      <c r="W61" s="65"/>
    </row>
    <row r="62" spans="1:24" x14ac:dyDescent="0.25">
      <c r="A62" s="9" t="s">
        <v>102</v>
      </c>
      <c r="B62" s="9" t="s">
        <v>101</v>
      </c>
      <c r="C62" s="10" t="s">
        <v>128</v>
      </c>
      <c r="D62" s="14" t="s">
        <v>247</v>
      </c>
      <c r="E62" s="69" t="s">
        <v>220</v>
      </c>
      <c r="F62" s="5"/>
      <c r="G62" s="14" t="s">
        <v>1</v>
      </c>
      <c r="H62" s="53">
        <v>293920</v>
      </c>
      <c r="I62" s="54"/>
      <c r="J62" s="84">
        <v>375000</v>
      </c>
      <c r="K62" s="54"/>
      <c r="L62" s="54">
        <f t="shared" si="0"/>
        <v>382500</v>
      </c>
      <c r="M62" s="54"/>
      <c r="N62" s="32">
        <f t="shared" si="1"/>
        <v>382500</v>
      </c>
      <c r="O62" s="61"/>
      <c r="P62" s="61"/>
      <c r="Q62" s="61"/>
      <c r="R62" s="61"/>
      <c r="S62" s="61"/>
      <c r="T62" s="61"/>
      <c r="U62" s="61"/>
      <c r="V62" s="63" t="s">
        <v>186</v>
      </c>
      <c r="W62" s="61"/>
      <c r="X62" s="12"/>
    </row>
    <row r="63" spans="1:24" x14ac:dyDescent="0.25">
      <c r="A63" s="9" t="s">
        <v>100</v>
      </c>
      <c r="B63" s="9" t="s">
        <v>101</v>
      </c>
      <c r="C63" s="10" t="s">
        <v>128</v>
      </c>
      <c r="D63" s="14" t="s">
        <v>252</v>
      </c>
      <c r="E63" s="69" t="s">
        <v>220</v>
      </c>
      <c r="F63" s="5"/>
      <c r="G63" s="14" t="s">
        <v>1</v>
      </c>
      <c r="H63" s="53">
        <v>788240</v>
      </c>
      <c r="I63" s="54"/>
      <c r="J63" s="75">
        <v>2100000</v>
      </c>
      <c r="K63" s="54"/>
      <c r="L63" s="54">
        <f t="shared" si="0"/>
        <v>2142300</v>
      </c>
      <c r="M63" s="54"/>
      <c r="N63" s="32">
        <f t="shared" si="1"/>
        <v>2142300</v>
      </c>
      <c r="O63" s="61"/>
      <c r="P63" s="61"/>
      <c r="Q63" s="61"/>
      <c r="R63" s="61"/>
      <c r="S63" s="61"/>
      <c r="T63" s="61"/>
      <c r="U63" s="62" t="s">
        <v>188</v>
      </c>
      <c r="V63" s="63" t="s">
        <v>187</v>
      </c>
      <c r="W63" s="61"/>
      <c r="X63" s="12"/>
    </row>
    <row r="64" spans="1:24" x14ac:dyDescent="0.25">
      <c r="A64" s="9" t="s">
        <v>131</v>
      </c>
      <c r="B64" s="10" t="s">
        <v>117</v>
      </c>
      <c r="C64" s="10" t="s">
        <v>128</v>
      </c>
      <c r="D64" s="14" t="s">
        <v>251</v>
      </c>
      <c r="E64" s="69" t="s">
        <v>220</v>
      </c>
      <c r="F64" s="5"/>
      <c r="G64" s="14" t="s">
        <v>1</v>
      </c>
      <c r="H64" s="53">
        <v>440880</v>
      </c>
      <c r="I64" s="54"/>
      <c r="J64" s="84">
        <v>575000</v>
      </c>
      <c r="K64" s="54"/>
      <c r="L64" s="54">
        <f t="shared" si="0"/>
        <v>586600</v>
      </c>
      <c r="M64" s="54"/>
      <c r="N64" s="32">
        <f t="shared" si="1"/>
        <v>586600</v>
      </c>
      <c r="O64" s="61"/>
      <c r="P64" s="61"/>
      <c r="Q64" s="61"/>
      <c r="R64" s="61"/>
      <c r="S64" s="61"/>
      <c r="T64" s="61"/>
      <c r="U64" s="61"/>
      <c r="V64" s="63" t="s">
        <v>187</v>
      </c>
      <c r="W64" s="61"/>
      <c r="X64" s="12"/>
    </row>
    <row r="65" spans="1:24" x14ac:dyDescent="0.25">
      <c r="A65" s="9" t="s">
        <v>145</v>
      </c>
      <c r="B65" s="10" t="s">
        <v>117</v>
      </c>
      <c r="C65" s="10" t="s">
        <v>128</v>
      </c>
      <c r="D65" s="76" t="s">
        <v>253</v>
      </c>
      <c r="E65" s="69" t="s">
        <v>220</v>
      </c>
      <c r="F65" s="5"/>
      <c r="G65" s="14" t="s">
        <v>1</v>
      </c>
      <c r="H65" s="53">
        <v>841680</v>
      </c>
      <c r="I65" s="54"/>
      <c r="J65" s="84">
        <v>1875000</v>
      </c>
      <c r="K65" s="54"/>
      <c r="L65" s="54">
        <f t="shared" si="0"/>
        <v>1912700</v>
      </c>
      <c r="M65" s="54"/>
      <c r="N65" s="32">
        <f t="shared" si="1"/>
        <v>1912700</v>
      </c>
      <c r="O65" s="61"/>
      <c r="P65" s="61"/>
      <c r="Q65" s="61"/>
      <c r="R65" s="61"/>
      <c r="S65" s="61"/>
      <c r="T65" s="61"/>
      <c r="U65" s="61"/>
      <c r="V65" s="63" t="s">
        <v>187</v>
      </c>
      <c r="W65" s="61"/>
      <c r="X65" s="12"/>
    </row>
    <row r="66" spans="1:24" x14ac:dyDescent="0.25">
      <c r="A66" s="9" t="s">
        <v>104</v>
      </c>
      <c r="B66" s="9" t="s">
        <v>126</v>
      </c>
      <c r="C66" s="10" t="s">
        <v>128</v>
      </c>
      <c r="D66" s="9" t="s">
        <v>103</v>
      </c>
      <c r="E66" s="69" t="s">
        <v>220</v>
      </c>
      <c r="F66" s="5"/>
      <c r="G66" s="14" t="s">
        <v>1</v>
      </c>
      <c r="H66" s="53">
        <v>1269200</v>
      </c>
      <c r="I66" s="54"/>
      <c r="J66" s="84">
        <v>1350000</v>
      </c>
      <c r="K66" s="54"/>
      <c r="L66" s="54">
        <f t="shared" si="0"/>
        <v>1377200</v>
      </c>
      <c r="M66" s="54"/>
      <c r="N66" s="32">
        <f t="shared" si="1"/>
        <v>1377200</v>
      </c>
      <c r="O66" s="61"/>
      <c r="P66" s="61"/>
      <c r="Q66" s="61"/>
      <c r="R66" s="61"/>
      <c r="S66" s="61"/>
      <c r="T66" s="61"/>
      <c r="U66" s="61"/>
      <c r="V66" s="63" t="s">
        <v>187</v>
      </c>
      <c r="W66" s="61"/>
      <c r="X66" s="12"/>
    </row>
    <row r="67" spans="1:24" x14ac:dyDescent="0.25">
      <c r="A67" s="9" t="s">
        <v>104</v>
      </c>
      <c r="B67" s="9" t="s">
        <v>126</v>
      </c>
      <c r="C67" s="10" t="s">
        <v>128</v>
      </c>
      <c r="D67" s="9" t="s">
        <v>105</v>
      </c>
      <c r="E67" s="69" t="s">
        <v>236</v>
      </c>
      <c r="F67" s="5"/>
      <c r="G67" s="14" t="s">
        <v>1</v>
      </c>
      <c r="H67" s="53"/>
      <c r="I67" s="54">
        <v>102152</v>
      </c>
      <c r="J67" s="84"/>
      <c r="K67" s="86">
        <v>115000</v>
      </c>
      <c r="L67" s="54"/>
      <c r="M67" s="54">
        <f>ROUND(K67/127.2*128.3,-2)</f>
        <v>116000</v>
      </c>
      <c r="N67" s="32">
        <f t="shared" si="1"/>
        <v>116000</v>
      </c>
      <c r="O67" s="61"/>
      <c r="P67" s="61"/>
      <c r="Q67" s="61"/>
      <c r="R67" s="61"/>
      <c r="S67" s="61"/>
      <c r="T67" s="61"/>
      <c r="U67" s="61"/>
      <c r="V67" s="63" t="s">
        <v>192</v>
      </c>
      <c r="W67" s="61"/>
      <c r="X67" s="12"/>
    </row>
    <row r="68" spans="1:24" x14ac:dyDescent="0.25">
      <c r="A68" s="9" t="s">
        <v>143</v>
      </c>
      <c r="B68" s="9" t="s">
        <v>107</v>
      </c>
      <c r="C68" s="10" t="s">
        <v>128</v>
      </c>
      <c r="D68" s="9" t="s">
        <v>106</v>
      </c>
      <c r="E68" s="69" t="s">
        <v>220</v>
      </c>
      <c r="F68" s="5"/>
      <c r="G68" s="14" t="s">
        <v>1</v>
      </c>
      <c r="H68" s="53">
        <v>2017360</v>
      </c>
      <c r="I68" s="54"/>
      <c r="J68" s="84">
        <v>2350000</v>
      </c>
      <c r="K68" s="54"/>
      <c r="L68" s="54">
        <f t="shared" ref="L68:L70" si="10">ROUND(J68/129.2*131.8,-2)</f>
        <v>2397300</v>
      </c>
      <c r="M68" s="54"/>
      <c r="N68" s="32">
        <f t="shared" ref="N68:N71" si="11">L68+M68</f>
        <v>2397300</v>
      </c>
      <c r="O68" s="61"/>
      <c r="P68" s="61"/>
      <c r="Q68" s="61"/>
      <c r="R68" s="61"/>
      <c r="S68" s="61"/>
      <c r="T68" s="61"/>
      <c r="U68" s="61"/>
      <c r="V68" s="63" t="s">
        <v>193</v>
      </c>
      <c r="W68" s="61"/>
      <c r="X68" s="12"/>
    </row>
    <row r="69" spans="1:24" x14ac:dyDescent="0.25">
      <c r="A69" s="9" t="s">
        <v>143</v>
      </c>
      <c r="B69" s="9" t="s">
        <v>107</v>
      </c>
      <c r="C69" s="10" t="s">
        <v>128</v>
      </c>
      <c r="D69" s="9" t="s">
        <v>134</v>
      </c>
      <c r="E69" s="69" t="s">
        <v>236</v>
      </c>
      <c r="F69" s="11"/>
      <c r="G69" s="14" t="s">
        <v>1</v>
      </c>
      <c r="H69" s="53"/>
      <c r="I69" s="54">
        <v>102152</v>
      </c>
      <c r="J69" s="84"/>
      <c r="K69" s="86">
        <v>120000</v>
      </c>
      <c r="L69" s="54"/>
      <c r="M69" s="54">
        <f>ROUND(K69/127.2*128.3,-2)</f>
        <v>121000</v>
      </c>
      <c r="N69" s="32">
        <f t="shared" si="11"/>
        <v>121000</v>
      </c>
      <c r="O69" s="61"/>
      <c r="P69" s="61"/>
      <c r="Q69" s="61"/>
      <c r="R69" s="61"/>
      <c r="S69" s="61"/>
      <c r="T69" s="61"/>
      <c r="U69" s="61"/>
      <c r="V69" s="63" t="s">
        <v>192</v>
      </c>
      <c r="W69" s="61"/>
      <c r="X69" s="12"/>
    </row>
    <row r="70" spans="1:24" ht="30" x14ac:dyDescent="0.25">
      <c r="A70" s="9" t="s">
        <v>229</v>
      </c>
      <c r="B70" s="9" t="s">
        <v>113</v>
      </c>
      <c r="C70" s="10" t="s">
        <v>128</v>
      </c>
      <c r="D70" s="23" t="s">
        <v>230</v>
      </c>
      <c r="E70" s="69" t="s">
        <v>220</v>
      </c>
      <c r="F70" s="5"/>
      <c r="G70" s="14" t="s">
        <v>1</v>
      </c>
      <c r="H70" s="53">
        <v>95506</v>
      </c>
      <c r="I70" s="54"/>
      <c r="J70" s="84">
        <v>215000</v>
      </c>
      <c r="K70" s="54"/>
      <c r="L70" s="54">
        <f t="shared" si="10"/>
        <v>219300</v>
      </c>
      <c r="M70" s="54"/>
      <c r="N70" s="32">
        <f t="shared" si="11"/>
        <v>219300</v>
      </c>
      <c r="O70" s="61"/>
      <c r="P70" s="61"/>
      <c r="Q70" s="61"/>
      <c r="R70" s="61"/>
      <c r="S70" s="61"/>
      <c r="T70" s="61"/>
      <c r="U70" s="61"/>
      <c r="V70" s="63" t="s">
        <v>190</v>
      </c>
      <c r="W70" s="61"/>
      <c r="X70" s="12"/>
    </row>
    <row r="71" spans="1:24" x14ac:dyDescent="0.25">
      <c r="A71" s="9" t="s">
        <v>124</v>
      </c>
      <c r="B71" s="9" t="s">
        <v>125</v>
      </c>
      <c r="C71" s="10" t="s">
        <v>128</v>
      </c>
      <c r="D71" s="9" t="s">
        <v>254</v>
      </c>
      <c r="E71" s="69" t="s">
        <v>236</v>
      </c>
      <c r="F71" s="11"/>
      <c r="G71" s="14" t="s">
        <v>1</v>
      </c>
      <c r="H71" s="53"/>
      <c r="I71" s="54">
        <v>185151</v>
      </c>
      <c r="J71" s="54"/>
      <c r="K71" s="86">
        <v>370000</v>
      </c>
      <c r="L71" s="54"/>
      <c r="M71" s="54">
        <f>ROUND(K71/127.2*128.3,-2)</f>
        <v>373200</v>
      </c>
      <c r="N71" s="32">
        <f t="shared" si="11"/>
        <v>373200</v>
      </c>
      <c r="O71" s="61"/>
      <c r="P71" s="61"/>
      <c r="Q71" s="61"/>
      <c r="R71" s="61"/>
      <c r="S71" s="61"/>
      <c r="T71" s="61"/>
      <c r="U71" s="61"/>
      <c r="V71" s="63" t="s">
        <v>192</v>
      </c>
      <c r="W71" s="61"/>
      <c r="X71" s="12"/>
    </row>
    <row r="72" spans="1:24" s="26" customFormat="1" x14ac:dyDescent="0.25">
      <c r="A72" s="78" t="s">
        <v>242</v>
      </c>
      <c r="B72" s="78"/>
      <c r="C72" s="78" t="s">
        <v>243</v>
      </c>
      <c r="D72" s="78" t="s">
        <v>244</v>
      </c>
      <c r="E72" s="78"/>
      <c r="F72" s="79"/>
      <c r="G72" s="78" t="s">
        <v>54</v>
      </c>
      <c r="H72" s="80"/>
      <c r="I72" s="80"/>
      <c r="J72" s="80"/>
      <c r="K72" s="80"/>
      <c r="L72" s="80"/>
      <c r="M72" s="80">
        <v>27300</v>
      </c>
      <c r="N72" s="81">
        <f t="shared" ref="N72" si="12">L72+M72</f>
        <v>27300</v>
      </c>
      <c r="O72" s="82"/>
      <c r="P72" s="82"/>
      <c r="Q72" s="82" t="s">
        <v>249</v>
      </c>
      <c r="R72" s="82"/>
      <c r="S72" s="82"/>
      <c r="T72" s="82"/>
      <c r="U72" s="82"/>
      <c r="V72" s="82"/>
    </row>
    <row r="73" spans="1:24" s="8" customFormat="1" x14ac:dyDescent="0.25">
      <c r="A73" s="14"/>
      <c r="B73" s="14"/>
      <c r="C73" s="14"/>
      <c r="D73" s="25" t="s">
        <v>2</v>
      </c>
      <c r="E73" s="72"/>
      <c r="F73" s="5"/>
      <c r="G73" s="14"/>
      <c r="H73" s="53"/>
      <c r="I73" s="54"/>
      <c r="J73" s="54"/>
      <c r="K73" s="54"/>
      <c r="L73" s="54"/>
      <c r="M73" s="54"/>
      <c r="N73" s="32"/>
      <c r="O73" s="62"/>
      <c r="P73" s="62"/>
      <c r="Q73" s="62"/>
      <c r="R73" s="62"/>
      <c r="S73" s="62"/>
      <c r="T73" s="62"/>
      <c r="U73" s="62"/>
      <c r="V73" s="65"/>
      <c r="W73" s="65"/>
    </row>
    <row r="74" spans="1:24" s="26" customFormat="1" x14ac:dyDescent="0.25">
      <c r="A74" s="14" t="s">
        <v>12</v>
      </c>
      <c r="B74" s="5" t="s">
        <v>13</v>
      </c>
      <c r="C74" s="5" t="s">
        <v>128</v>
      </c>
      <c r="D74" s="14" t="s">
        <v>132</v>
      </c>
      <c r="E74" s="70">
        <v>44487</v>
      </c>
      <c r="F74" s="5" t="s">
        <v>165</v>
      </c>
      <c r="G74" s="5" t="s">
        <v>1</v>
      </c>
      <c r="H74" s="53">
        <v>2083544</v>
      </c>
      <c r="I74" s="54"/>
      <c r="J74" s="54">
        <f t="shared" ref="J74:J97" si="13">ROUND(H74/119.7*128.4,0)</f>
        <v>2234980</v>
      </c>
      <c r="K74" s="54"/>
      <c r="L74" s="54">
        <f t="shared" ref="L74:L97" si="14">ROUND(J74/128.4*131.8,-2)</f>
        <v>2294200</v>
      </c>
      <c r="M74" s="54"/>
      <c r="N74" s="32">
        <f t="shared" ref="N74:N97" si="15">L74+M74</f>
        <v>2294200</v>
      </c>
      <c r="O74" s="62" t="s">
        <v>188</v>
      </c>
      <c r="P74" s="62" t="s">
        <v>188</v>
      </c>
      <c r="Q74" s="62"/>
      <c r="R74" s="62"/>
      <c r="S74" s="62"/>
      <c r="T74" s="62"/>
      <c r="U74" s="62"/>
      <c r="V74" s="63" t="s">
        <v>198</v>
      </c>
      <c r="W74" s="64"/>
    </row>
    <row r="75" spans="1:24" s="8" customFormat="1" x14ac:dyDescent="0.25">
      <c r="A75" s="14" t="s">
        <v>12</v>
      </c>
      <c r="B75" s="5" t="s">
        <v>13</v>
      </c>
      <c r="C75" s="5" t="s">
        <v>128</v>
      </c>
      <c r="D75" s="14" t="s">
        <v>133</v>
      </c>
      <c r="E75" s="70" t="s">
        <v>234</v>
      </c>
      <c r="F75" s="5"/>
      <c r="G75" s="5" t="s">
        <v>1</v>
      </c>
      <c r="H75" s="53"/>
      <c r="I75" s="54">
        <v>332417</v>
      </c>
      <c r="J75" s="54"/>
      <c r="K75" s="85">
        <v>350000</v>
      </c>
      <c r="L75" s="54"/>
      <c r="M75" s="54">
        <f>ROUND(K75/127.2*128.3,-2)</f>
        <v>353000</v>
      </c>
      <c r="N75" s="32">
        <f t="shared" si="15"/>
        <v>353000</v>
      </c>
      <c r="O75" s="66"/>
      <c r="P75" s="66"/>
      <c r="Q75" s="66"/>
      <c r="R75" s="66"/>
      <c r="S75" s="66"/>
      <c r="T75" s="66"/>
      <c r="U75" s="66"/>
      <c r="V75" s="65" t="s">
        <v>192</v>
      </c>
      <c r="W75" s="65"/>
    </row>
    <row r="76" spans="1:24" s="26" customFormat="1" x14ac:dyDescent="0.25">
      <c r="A76" s="14" t="s">
        <v>37</v>
      </c>
      <c r="B76" s="5" t="s">
        <v>33</v>
      </c>
      <c r="C76" s="5" t="s">
        <v>128</v>
      </c>
      <c r="D76" s="14" t="s">
        <v>35</v>
      </c>
      <c r="E76" s="70">
        <v>44487</v>
      </c>
      <c r="F76" s="5" t="s">
        <v>165</v>
      </c>
      <c r="G76" s="5" t="s">
        <v>1</v>
      </c>
      <c r="H76" s="53">
        <v>5564908</v>
      </c>
      <c r="I76" s="54"/>
      <c r="J76" s="54">
        <f t="shared" si="13"/>
        <v>5969375</v>
      </c>
      <c r="K76" s="54"/>
      <c r="L76" s="54">
        <f t="shared" si="14"/>
        <v>6127400</v>
      </c>
      <c r="M76" s="54"/>
      <c r="N76" s="32">
        <f t="shared" si="15"/>
        <v>6127400</v>
      </c>
      <c r="O76" s="62" t="s">
        <v>189</v>
      </c>
      <c r="P76" s="62"/>
      <c r="Q76" s="62"/>
      <c r="R76" s="62" t="s">
        <v>199</v>
      </c>
      <c r="S76" s="62"/>
      <c r="T76" s="62"/>
      <c r="U76" s="62"/>
      <c r="V76" s="63" t="s">
        <v>190</v>
      </c>
      <c r="W76" s="64"/>
    </row>
    <row r="77" spans="1:24" s="8" customFormat="1" x14ac:dyDescent="0.25">
      <c r="A77" s="14" t="s">
        <v>37</v>
      </c>
      <c r="B77" s="5" t="s">
        <v>33</v>
      </c>
      <c r="C77" s="5" t="s">
        <v>128</v>
      </c>
      <c r="D77" s="14" t="s">
        <v>36</v>
      </c>
      <c r="E77" s="70" t="s">
        <v>236</v>
      </c>
      <c r="F77" s="5"/>
      <c r="G77" s="5" t="s">
        <v>1</v>
      </c>
      <c r="H77" s="53"/>
      <c r="I77" s="54">
        <v>295482</v>
      </c>
      <c r="J77" s="54"/>
      <c r="K77" s="86">
        <v>325000</v>
      </c>
      <c r="L77" s="54"/>
      <c r="M77" s="54">
        <f>ROUND(K77/127.2*128.3,-2)</f>
        <v>327800</v>
      </c>
      <c r="N77" s="32">
        <f t="shared" si="15"/>
        <v>327800</v>
      </c>
      <c r="O77" s="62"/>
      <c r="P77" s="62"/>
      <c r="Q77" s="62"/>
      <c r="R77" s="62"/>
      <c r="S77" s="62"/>
      <c r="T77" s="62"/>
      <c r="U77" s="62"/>
      <c r="V77" s="65" t="s">
        <v>192</v>
      </c>
      <c r="W77" s="65"/>
    </row>
    <row r="78" spans="1:24" s="26" customFormat="1" x14ac:dyDescent="0.25">
      <c r="A78" s="14" t="s">
        <v>32</v>
      </c>
      <c r="B78" s="5" t="s">
        <v>33</v>
      </c>
      <c r="C78" s="5" t="s">
        <v>128</v>
      </c>
      <c r="D78" s="14" t="s">
        <v>31</v>
      </c>
      <c r="E78" s="70">
        <v>44487</v>
      </c>
      <c r="F78" s="5" t="s">
        <v>165</v>
      </c>
      <c r="G78" s="5" t="s">
        <v>1</v>
      </c>
      <c r="H78" s="53">
        <v>29011371</v>
      </c>
      <c r="I78" s="54"/>
      <c r="J78" s="54">
        <f t="shared" si="13"/>
        <v>31119967</v>
      </c>
      <c r="K78" s="54"/>
      <c r="L78" s="54">
        <f t="shared" si="14"/>
        <v>31944000</v>
      </c>
      <c r="M78" s="54"/>
      <c r="N78" s="32">
        <f t="shared" si="15"/>
        <v>31944000</v>
      </c>
      <c r="O78" s="62"/>
      <c r="P78" s="62"/>
      <c r="Q78" s="62"/>
      <c r="R78" s="62"/>
      <c r="S78" s="62"/>
      <c r="T78" s="62"/>
      <c r="U78" s="62"/>
      <c r="V78" s="63" t="s">
        <v>198</v>
      </c>
      <c r="W78" s="63" t="s">
        <v>191</v>
      </c>
    </row>
    <row r="79" spans="1:24" s="8" customFormat="1" x14ac:dyDescent="0.25">
      <c r="A79" s="14" t="s">
        <v>32</v>
      </c>
      <c r="B79" s="5" t="s">
        <v>33</v>
      </c>
      <c r="C79" s="5" t="s">
        <v>128</v>
      </c>
      <c r="D79" s="14" t="s">
        <v>34</v>
      </c>
      <c r="E79" s="70" t="s">
        <v>234</v>
      </c>
      <c r="F79" s="5"/>
      <c r="G79" s="5" t="s">
        <v>1</v>
      </c>
      <c r="H79" s="53"/>
      <c r="I79" s="54">
        <v>5381991</v>
      </c>
      <c r="J79" s="54"/>
      <c r="K79" s="85">
        <v>6290000</v>
      </c>
      <c r="L79" s="54"/>
      <c r="M79" s="54">
        <f>ROUND(K79/127.2*128.3,-2)</f>
        <v>6344400</v>
      </c>
      <c r="N79" s="32">
        <f t="shared" si="15"/>
        <v>6344400</v>
      </c>
      <c r="O79" s="62"/>
      <c r="P79" s="62"/>
      <c r="Q79" s="62"/>
      <c r="R79" s="62"/>
      <c r="S79" s="62"/>
      <c r="T79" s="62"/>
      <c r="U79" s="62"/>
      <c r="V79" s="65" t="s">
        <v>192</v>
      </c>
      <c r="W79" s="65"/>
    </row>
    <row r="80" spans="1:24" s="26" customFormat="1" x14ac:dyDescent="0.25">
      <c r="A80" s="14" t="s">
        <v>15</v>
      </c>
      <c r="B80" s="5" t="s">
        <v>16</v>
      </c>
      <c r="C80" s="5" t="s">
        <v>128</v>
      </c>
      <c r="D80" s="14" t="s">
        <v>14</v>
      </c>
      <c r="E80" s="70">
        <v>44487</v>
      </c>
      <c r="F80" s="5" t="s">
        <v>165</v>
      </c>
      <c r="G80" s="5" t="s">
        <v>1</v>
      </c>
      <c r="H80" s="53">
        <v>3639608</v>
      </c>
      <c r="I80" s="54"/>
      <c r="J80" s="54">
        <f t="shared" si="13"/>
        <v>3904141</v>
      </c>
      <c r="K80" s="54"/>
      <c r="L80" s="54">
        <f t="shared" si="14"/>
        <v>4007500</v>
      </c>
      <c r="M80" s="54"/>
      <c r="N80" s="32">
        <f t="shared" si="15"/>
        <v>4007500</v>
      </c>
      <c r="O80" s="62" t="s">
        <v>188</v>
      </c>
      <c r="P80" s="62" t="s">
        <v>188</v>
      </c>
      <c r="Q80" s="62"/>
      <c r="R80" s="62"/>
      <c r="S80" s="62"/>
      <c r="T80" s="62"/>
      <c r="U80" s="62"/>
      <c r="V80" s="63" t="s">
        <v>198</v>
      </c>
      <c r="W80" s="64"/>
    </row>
    <row r="81" spans="1:23" s="8" customFormat="1" x14ac:dyDescent="0.25">
      <c r="A81" s="14" t="s">
        <v>15</v>
      </c>
      <c r="B81" s="5" t="s">
        <v>16</v>
      </c>
      <c r="C81" s="5" t="s">
        <v>128</v>
      </c>
      <c r="D81" s="14" t="s">
        <v>17</v>
      </c>
      <c r="E81" s="70" t="s">
        <v>234</v>
      </c>
      <c r="F81" s="5"/>
      <c r="G81" s="5" t="s">
        <v>1</v>
      </c>
      <c r="H81" s="53"/>
      <c r="I81" s="54">
        <v>411564</v>
      </c>
      <c r="J81" s="54"/>
      <c r="K81" s="85">
        <v>675000</v>
      </c>
      <c r="L81" s="54"/>
      <c r="M81" s="54">
        <f>ROUND(K81/127.2*128.3,-2)</f>
        <v>680800</v>
      </c>
      <c r="N81" s="32">
        <f t="shared" si="15"/>
        <v>680800</v>
      </c>
      <c r="O81" s="62"/>
      <c r="P81" s="62"/>
      <c r="Q81" s="62"/>
      <c r="R81" s="62"/>
      <c r="S81" s="62"/>
      <c r="T81" s="62"/>
      <c r="U81" s="62"/>
      <c r="V81" s="65" t="s">
        <v>192</v>
      </c>
      <c r="W81" s="65"/>
    </row>
    <row r="82" spans="1:23" x14ac:dyDescent="0.25">
      <c r="A82" s="14" t="s">
        <v>201</v>
      </c>
      <c r="B82" s="5" t="s">
        <v>4</v>
      </c>
      <c r="C82" s="5" t="s">
        <v>128</v>
      </c>
      <c r="D82" s="14" t="s">
        <v>204</v>
      </c>
      <c r="E82" s="70">
        <v>44682</v>
      </c>
      <c r="F82" s="5" t="s">
        <v>202</v>
      </c>
      <c r="G82" s="5" t="s">
        <v>1</v>
      </c>
      <c r="H82" s="53">
        <v>3112508</v>
      </c>
      <c r="I82" s="54"/>
      <c r="J82" s="54">
        <f t="shared" si="13"/>
        <v>3338730</v>
      </c>
      <c r="K82" s="54"/>
      <c r="L82" s="54">
        <f t="shared" si="14"/>
        <v>3427100</v>
      </c>
      <c r="M82" s="54"/>
      <c r="N82" s="32">
        <f t="shared" si="15"/>
        <v>3427100</v>
      </c>
      <c r="O82" s="62" t="s">
        <v>188</v>
      </c>
      <c r="P82" s="62" t="s">
        <v>188</v>
      </c>
      <c r="Q82" s="67" t="s">
        <v>200</v>
      </c>
      <c r="R82" s="62" t="s">
        <v>188</v>
      </c>
      <c r="S82" s="62" t="s">
        <v>188</v>
      </c>
      <c r="T82" s="61"/>
      <c r="U82" s="61"/>
      <c r="V82" s="63" t="s">
        <v>198</v>
      </c>
      <c r="W82" s="61"/>
    </row>
    <row r="83" spans="1:23" s="8" customFormat="1" x14ac:dyDescent="0.25">
      <c r="A83" s="14" t="s">
        <v>3</v>
      </c>
      <c r="B83" s="5" t="s">
        <v>4</v>
      </c>
      <c r="C83" s="5" t="s">
        <v>128</v>
      </c>
      <c r="D83" s="14" t="s">
        <v>5</v>
      </c>
      <c r="E83" s="70" t="s">
        <v>234</v>
      </c>
      <c r="F83" s="5"/>
      <c r="G83" s="5" t="s">
        <v>1</v>
      </c>
      <c r="H83" s="53"/>
      <c r="I83" s="54">
        <v>369880</v>
      </c>
      <c r="J83" s="54"/>
      <c r="K83" s="85">
        <v>550000</v>
      </c>
      <c r="L83" s="54"/>
      <c r="M83" s="54">
        <f>ROUND(K83/127.2*128.3,-2)</f>
        <v>554800</v>
      </c>
      <c r="N83" s="32">
        <f t="shared" si="15"/>
        <v>554800</v>
      </c>
      <c r="O83" s="62"/>
      <c r="P83" s="62"/>
      <c r="Q83" s="62"/>
      <c r="R83" s="62"/>
      <c r="S83" s="62"/>
      <c r="T83" s="62"/>
      <c r="U83" s="62"/>
      <c r="V83" s="65" t="s">
        <v>192</v>
      </c>
    </row>
    <row r="84" spans="1:23" s="26" customFormat="1" x14ac:dyDescent="0.25">
      <c r="A84" s="14" t="s">
        <v>7</v>
      </c>
      <c r="B84" s="5" t="s">
        <v>6</v>
      </c>
      <c r="C84" s="5" t="s">
        <v>128</v>
      </c>
      <c r="D84" s="14" t="s">
        <v>248</v>
      </c>
      <c r="E84" s="70">
        <v>44487</v>
      </c>
      <c r="F84" s="5" t="s">
        <v>165</v>
      </c>
      <c r="G84" s="5" t="s">
        <v>1</v>
      </c>
      <c r="H84" s="53">
        <v>3270373</v>
      </c>
      <c r="I84" s="54"/>
      <c r="J84" s="83">
        <f>ROUND(H84/119.7*128.4,0)+22780</f>
        <v>3530849</v>
      </c>
      <c r="K84" s="54"/>
      <c r="L84" s="54">
        <f t="shared" si="14"/>
        <v>3624300</v>
      </c>
      <c r="M84" s="54"/>
      <c r="N84" s="32">
        <f t="shared" si="15"/>
        <v>3624300</v>
      </c>
      <c r="O84" s="62" t="s">
        <v>188</v>
      </c>
      <c r="P84" s="62"/>
      <c r="Q84" s="62"/>
      <c r="R84" s="62"/>
      <c r="S84" s="62"/>
      <c r="T84" s="62"/>
      <c r="U84" s="62"/>
      <c r="V84" s="63" t="s">
        <v>198</v>
      </c>
    </row>
    <row r="85" spans="1:23" s="8" customFormat="1" x14ac:dyDescent="0.25">
      <c r="A85" s="14" t="s">
        <v>7</v>
      </c>
      <c r="B85" s="5" t="s">
        <v>6</v>
      </c>
      <c r="C85" s="5" t="s">
        <v>128</v>
      </c>
      <c r="D85" s="14" t="s">
        <v>5</v>
      </c>
      <c r="E85" s="70" t="s">
        <v>234</v>
      </c>
      <c r="F85" s="5"/>
      <c r="G85" s="5" t="s">
        <v>1</v>
      </c>
      <c r="H85" s="53"/>
      <c r="I85" s="54">
        <v>348246</v>
      </c>
      <c r="J85" s="54"/>
      <c r="K85" s="85">
        <v>425000</v>
      </c>
      <c r="L85" s="54"/>
      <c r="M85" s="54">
        <f>ROUND(K85/127.2*128.3,-2)</f>
        <v>428700</v>
      </c>
      <c r="N85" s="32">
        <f t="shared" si="15"/>
        <v>428700</v>
      </c>
      <c r="O85" s="62"/>
      <c r="P85" s="62"/>
      <c r="Q85" s="62"/>
      <c r="R85" s="62"/>
      <c r="S85" s="62"/>
      <c r="T85" s="62"/>
      <c r="U85" s="62"/>
      <c r="V85" s="65" t="s">
        <v>192</v>
      </c>
    </row>
    <row r="86" spans="1:23" s="26" customFormat="1" x14ac:dyDescent="0.25">
      <c r="A86" s="14" t="s">
        <v>9</v>
      </c>
      <c r="B86" s="5" t="s">
        <v>10</v>
      </c>
      <c r="C86" s="5" t="s">
        <v>128</v>
      </c>
      <c r="D86" s="14" t="s">
        <v>8</v>
      </c>
      <c r="E86" s="70">
        <v>44487</v>
      </c>
      <c r="F86" s="5" t="s">
        <v>165</v>
      </c>
      <c r="G86" s="5" t="s">
        <v>1</v>
      </c>
      <c r="H86" s="53">
        <v>2410581</v>
      </c>
      <c r="I86" s="54"/>
      <c r="J86" s="54">
        <f t="shared" si="13"/>
        <v>2585786</v>
      </c>
      <c r="K86" s="54"/>
      <c r="L86" s="54">
        <f t="shared" si="14"/>
        <v>2654300</v>
      </c>
      <c r="M86" s="54"/>
      <c r="N86" s="32">
        <f t="shared" si="15"/>
        <v>2654300</v>
      </c>
      <c r="O86" s="62" t="s">
        <v>188</v>
      </c>
      <c r="P86" s="62"/>
      <c r="Q86" s="62"/>
      <c r="R86" s="62"/>
      <c r="S86" s="62"/>
      <c r="T86" s="62" t="s">
        <v>188</v>
      </c>
      <c r="U86" s="62"/>
      <c r="V86" s="63" t="s">
        <v>198</v>
      </c>
    </row>
    <row r="87" spans="1:23" s="8" customFormat="1" x14ac:dyDescent="0.25">
      <c r="A87" s="14" t="s">
        <v>9</v>
      </c>
      <c r="B87" s="5" t="s">
        <v>10</v>
      </c>
      <c r="C87" s="5" t="s">
        <v>128</v>
      </c>
      <c r="D87" s="14" t="s">
        <v>11</v>
      </c>
      <c r="E87" s="70" t="s">
        <v>234</v>
      </c>
      <c r="F87" s="5"/>
      <c r="G87" s="5" t="s">
        <v>1</v>
      </c>
      <c r="H87" s="53"/>
      <c r="I87" s="54">
        <v>232164</v>
      </c>
      <c r="J87" s="54"/>
      <c r="K87" s="85">
        <v>360000</v>
      </c>
      <c r="L87" s="54"/>
      <c r="M87" s="54">
        <f>ROUND(K87/127.2*128.3,-2)</f>
        <v>363100</v>
      </c>
      <c r="N87" s="32">
        <f t="shared" si="15"/>
        <v>363100</v>
      </c>
      <c r="O87" s="62"/>
      <c r="P87" s="62"/>
      <c r="Q87" s="62"/>
      <c r="R87" s="62"/>
      <c r="S87" s="62"/>
      <c r="T87" s="62"/>
      <c r="U87" s="62"/>
      <c r="V87" s="65" t="s">
        <v>192</v>
      </c>
    </row>
    <row r="88" spans="1:23" s="26" customFormat="1" x14ac:dyDescent="0.25">
      <c r="A88" s="14" t="s">
        <v>21</v>
      </c>
      <c r="B88" s="5" t="s">
        <v>22</v>
      </c>
      <c r="C88" s="5" t="s">
        <v>128</v>
      </c>
      <c r="D88" s="14" t="s">
        <v>20</v>
      </c>
      <c r="E88" s="70">
        <v>44487</v>
      </c>
      <c r="F88" s="5" t="s">
        <v>165</v>
      </c>
      <c r="G88" s="5" t="s">
        <v>1</v>
      </c>
      <c r="H88" s="53">
        <v>664624</v>
      </c>
      <c r="I88" s="54"/>
      <c r="J88" s="54">
        <f t="shared" si="13"/>
        <v>712930</v>
      </c>
      <c r="K88" s="54"/>
      <c r="L88" s="54">
        <f t="shared" si="14"/>
        <v>731800</v>
      </c>
      <c r="M88" s="54"/>
      <c r="N88" s="32">
        <f t="shared" si="15"/>
        <v>731800</v>
      </c>
      <c r="O88" s="62"/>
      <c r="P88" s="62" t="s">
        <v>188</v>
      </c>
      <c r="Q88" s="62"/>
      <c r="R88" s="62"/>
      <c r="S88" s="62"/>
      <c r="T88" s="62"/>
      <c r="U88" s="62"/>
      <c r="V88" s="63" t="s">
        <v>198</v>
      </c>
    </row>
    <row r="89" spans="1:23" s="8" customFormat="1" x14ac:dyDescent="0.25">
      <c r="A89" s="14" t="s">
        <v>21</v>
      </c>
      <c r="B89" s="5" t="s">
        <v>22</v>
      </c>
      <c r="C89" s="5" t="s">
        <v>128</v>
      </c>
      <c r="D89" s="14" t="s">
        <v>23</v>
      </c>
      <c r="E89" s="70" t="s">
        <v>234</v>
      </c>
      <c r="F89" s="5"/>
      <c r="G89" s="5" t="s">
        <v>1</v>
      </c>
      <c r="H89" s="53"/>
      <c r="I89" s="54">
        <v>73870</v>
      </c>
      <c r="J89" s="54"/>
      <c r="K89" s="85">
        <v>15000</v>
      </c>
      <c r="L89" s="54"/>
      <c r="M89" s="54">
        <f>ROUND(K89/127.2*128.3,-2)</f>
        <v>15100</v>
      </c>
      <c r="N89" s="32">
        <f t="shared" si="15"/>
        <v>15100</v>
      </c>
      <c r="O89" s="62"/>
      <c r="P89" s="62"/>
      <c r="Q89" s="62"/>
      <c r="R89" s="62"/>
      <c r="S89" s="62"/>
      <c r="T89" s="62"/>
      <c r="U89" s="62"/>
      <c r="V89" s="65" t="s">
        <v>192</v>
      </c>
    </row>
    <row r="90" spans="1:23" s="26" customFormat="1" x14ac:dyDescent="0.25">
      <c r="A90" s="14" t="s">
        <v>18</v>
      </c>
      <c r="B90" s="5" t="s">
        <v>19</v>
      </c>
      <c r="C90" s="5" t="s">
        <v>128</v>
      </c>
      <c r="D90" s="14" t="s">
        <v>207</v>
      </c>
      <c r="E90" s="70">
        <v>44487</v>
      </c>
      <c r="F90" s="5" t="s">
        <v>165</v>
      </c>
      <c r="G90" s="5" t="s">
        <v>1</v>
      </c>
      <c r="H90" s="53">
        <v>4378080</v>
      </c>
      <c r="I90" s="54"/>
      <c r="J90" s="54">
        <f t="shared" si="13"/>
        <v>4696286</v>
      </c>
      <c r="K90" s="54"/>
      <c r="L90" s="54">
        <f t="shared" si="14"/>
        <v>4820600</v>
      </c>
      <c r="M90" s="54"/>
      <c r="N90" s="32">
        <f t="shared" si="15"/>
        <v>4820600</v>
      </c>
      <c r="O90" s="62" t="s">
        <v>188</v>
      </c>
      <c r="P90" s="62" t="s">
        <v>188</v>
      </c>
      <c r="Q90" s="62"/>
      <c r="R90" s="62"/>
      <c r="S90" s="62"/>
      <c r="T90" s="62"/>
      <c r="U90" s="62"/>
      <c r="V90" s="63" t="s">
        <v>198</v>
      </c>
    </row>
    <row r="91" spans="1:23" s="8" customFormat="1" x14ac:dyDescent="0.25">
      <c r="A91" s="14" t="s">
        <v>18</v>
      </c>
      <c r="B91" s="5" t="s">
        <v>19</v>
      </c>
      <c r="C91" s="5" t="s">
        <v>128</v>
      </c>
      <c r="D91" s="14" t="s">
        <v>208</v>
      </c>
      <c r="E91" s="70" t="s">
        <v>234</v>
      </c>
      <c r="F91" s="5"/>
      <c r="G91" s="5" t="s">
        <v>1</v>
      </c>
      <c r="H91" s="53"/>
      <c r="I91" s="54">
        <v>451665</v>
      </c>
      <c r="J91" s="54"/>
      <c r="K91" s="85">
        <v>600000</v>
      </c>
      <c r="L91" s="54"/>
      <c r="M91" s="54">
        <f>ROUND(K91/127.2*128.3,-2)</f>
        <v>605200</v>
      </c>
      <c r="N91" s="32">
        <f t="shared" si="15"/>
        <v>605200</v>
      </c>
      <c r="O91" s="62"/>
      <c r="P91" s="62"/>
      <c r="Q91" s="62"/>
      <c r="R91" s="62"/>
      <c r="S91" s="62"/>
      <c r="T91" s="62"/>
      <c r="U91" s="62"/>
      <c r="V91" s="65" t="s">
        <v>192</v>
      </c>
    </row>
    <row r="92" spans="1:23" s="26" customFormat="1" x14ac:dyDescent="0.25">
      <c r="A92" s="14" t="s">
        <v>25</v>
      </c>
      <c r="B92" s="5" t="s">
        <v>26</v>
      </c>
      <c r="C92" s="5" t="s">
        <v>128</v>
      </c>
      <c r="D92" s="14" t="s">
        <v>24</v>
      </c>
      <c r="E92" s="70">
        <v>44487</v>
      </c>
      <c r="F92" s="5" t="s">
        <v>165</v>
      </c>
      <c r="G92" s="5" t="s">
        <v>1</v>
      </c>
      <c r="H92" s="53">
        <v>2848389</v>
      </c>
      <c r="I92" s="54"/>
      <c r="J92" s="54">
        <f t="shared" si="13"/>
        <v>3055415</v>
      </c>
      <c r="K92" s="54"/>
      <c r="L92" s="54">
        <f t="shared" si="14"/>
        <v>3136300</v>
      </c>
      <c r="M92" s="54"/>
      <c r="N92" s="32">
        <f t="shared" si="15"/>
        <v>3136300</v>
      </c>
      <c r="O92" s="62" t="s">
        <v>188</v>
      </c>
      <c r="P92" s="62" t="s">
        <v>188</v>
      </c>
      <c r="Q92" s="62"/>
      <c r="R92" s="62" t="s">
        <v>188</v>
      </c>
      <c r="S92" s="62"/>
      <c r="T92" s="62"/>
      <c r="U92" s="62"/>
      <c r="V92" s="63" t="s">
        <v>198</v>
      </c>
    </row>
    <row r="93" spans="1:23" s="8" customFormat="1" x14ac:dyDescent="0.25">
      <c r="A93" s="14" t="s">
        <v>25</v>
      </c>
      <c r="B93" s="5" t="s">
        <v>26</v>
      </c>
      <c r="C93" s="5" t="s">
        <v>128</v>
      </c>
      <c r="D93" s="14" t="s">
        <v>44</v>
      </c>
      <c r="E93" s="70" t="s">
        <v>234</v>
      </c>
      <c r="F93" s="5"/>
      <c r="G93" s="5" t="s">
        <v>1</v>
      </c>
      <c r="H93" s="53"/>
      <c r="I93" s="54">
        <v>189953</v>
      </c>
      <c r="J93" s="54"/>
      <c r="K93" s="85">
        <v>270000</v>
      </c>
      <c r="L93" s="54"/>
      <c r="M93" s="54">
        <f>ROUND(K93/127.2*128.3,-2)</f>
        <v>272300</v>
      </c>
      <c r="N93" s="32">
        <f t="shared" si="15"/>
        <v>272300</v>
      </c>
      <c r="O93" s="62"/>
      <c r="P93" s="62"/>
      <c r="Q93" s="62"/>
      <c r="R93" s="62"/>
      <c r="S93" s="62"/>
      <c r="T93" s="62"/>
      <c r="U93" s="62"/>
      <c r="V93" s="65" t="s">
        <v>192</v>
      </c>
    </row>
    <row r="94" spans="1:23" s="26" customFormat="1" x14ac:dyDescent="0.25">
      <c r="A94" s="14" t="s">
        <v>28</v>
      </c>
      <c r="B94" s="5" t="s">
        <v>29</v>
      </c>
      <c r="C94" s="5" t="s">
        <v>128</v>
      </c>
      <c r="D94" s="14" t="s">
        <v>27</v>
      </c>
      <c r="E94" s="70">
        <v>44487</v>
      </c>
      <c r="F94" s="5" t="s">
        <v>165</v>
      </c>
      <c r="G94" s="5" t="s">
        <v>1</v>
      </c>
      <c r="H94" s="53">
        <v>3745104</v>
      </c>
      <c r="I94" s="54"/>
      <c r="J94" s="54">
        <f t="shared" si="13"/>
        <v>4017305</v>
      </c>
      <c r="K94" s="54"/>
      <c r="L94" s="54">
        <f t="shared" si="14"/>
        <v>4123700</v>
      </c>
      <c r="M94" s="54"/>
      <c r="N94" s="32">
        <f t="shared" si="15"/>
        <v>4123700</v>
      </c>
      <c r="O94" s="62" t="s">
        <v>188</v>
      </c>
      <c r="P94" s="62" t="s">
        <v>188</v>
      </c>
      <c r="Q94" s="62"/>
      <c r="R94" s="62" t="s">
        <v>188</v>
      </c>
      <c r="S94" s="62"/>
      <c r="T94" s="62"/>
      <c r="U94" s="62"/>
      <c r="V94" s="63" t="s">
        <v>198</v>
      </c>
    </row>
    <row r="95" spans="1:23" s="8" customFormat="1" x14ac:dyDescent="0.25">
      <c r="A95" s="14" t="s">
        <v>28</v>
      </c>
      <c r="B95" s="5" t="s">
        <v>29</v>
      </c>
      <c r="C95" s="5" t="s">
        <v>128</v>
      </c>
      <c r="D95" s="14" t="s">
        <v>30</v>
      </c>
      <c r="E95" s="70" t="s">
        <v>234</v>
      </c>
      <c r="F95" s="5"/>
      <c r="G95" s="5" t="s">
        <v>1</v>
      </c>
      <c r="H95" s="53"/>
      <c r="I95" s="54">
        <v>382016</v>
      </c>
      <c r="J95" s="54"/>
      <c r="K95" s="85">
        <v>670000</v>
      </c>
      <c r="L95" s="54"/>
      <c r="M95" s="54">
        <f>ROUND(K95/127.2*128.3,-2)</f>
        <v>675800</v>
      </c>
      <c r="N95" s="32">
        <f t="shared" si="15"/>
        <v>675800</v>
      </c>
      <c r="O95" s="62"/>
      <c r="P95" s="62"/>
      <c r="Q95" s="62"/>
      <c r="R95" s="62"/>
      <c r="S95" s="62"/>
      <c r="T95" s="62"/>
      <c r="U95" s="62"/>
      <c r="V95" s="65" t="s">
        <v>192</v>
      </c>
    </row>
    <row r="96" spans="1:23" s="26" customFormat="1" x14ac:dyDescent="0.25">
      <c r="A96" s="14" t="s">
        <v>28</v>
      </c>
      <c r="B96" s="5" t="s">
        <v>29</v>
      </c>
      <c r="C96" s="5" t="s">
        <v>128</v>
      </c>
      <c r="D96" s="14" t="s">
        <v>140</v>
      </c>
      <c r="E96" s="70">
        <v>44487</v>
      </c>
      <c r="F96" s="5" t="s">
        <v>165</v>
      </c>
      <c r="G96" s="5" t="s">
        <v>1</v>
      </c>
      <c r="H96" s="53">
        <v>200442</v>
      </c>
      <c r="I96" s="54"/>
      <c r="J96" s="54">
        <f t="shared" si="13"/>
        <v>215010</v>
      </c>
      <c r="K96" s="54"/>
      <c r="L96" s="54">
        <f t="shared" si="14"/>
        <v>220700</v>
      </c>
      <c r="M96" s="54"/>
      <c r="N96" s="32">
        <f t="shared" si="15"/>
        <v>220700</v>
      </c>
      <c r="O96" s="62" t="s">
        <v>188</v>
      </c>
      <c r="P96" s="62" t="s">
        <v>188</v>
      </c>
      <c r="Q96" s="62"/>
      <c r="R96" s="62"/>
      <c r="S96" s="62"/>
      <c r="T96" s="62"/>
      <c r="U96" s="62"/>
      <c r="V96" s="63" t="s">
        <v>198</v>
      </c>
    </row>
    <row r="97" spans="1:22" s="26" customFormat="1" x14ac:dyDescent="0.25">
      <c r="A97" s="14" t="s">
        <v>40</v>
      </c>
      <c r="B97" s="5" t="s">
        <v>41</v>
      </c>
      <c r="C97" s="5" t="s">
        <v>128</v>
      </c>
      <c r="D97" s="14" t="s">
        <v>38</v>
      </c>
      <c r="E97" s="70">
        <v>44487</v>
      </c>
      <c r="F97" s="5" t="s">
        <v>165</v>
      </c>
      <c r="G97" s="5" t="s">
        <v>1</v>
      </c>
      <c r="H97" s="53">
        <v>2716519</v>
      </c>
      <c r="I97" s="54"/>
      <c r="J97" s="54">
        <f t="shared" si="13"/>
        <v>2913960</v>
      </c>
      <c r="K97" s="54"/>
      <c r="L97" s="54">
        <f t="shared" si="14"/>
        <v>2991100</v>
      </c>
      <c r="M97" s="54"/>
      <c r="N97" s="32">
        <f t="shared" si="15"/>
        <v>2991100</v>
      </c>
      <c r="O97" s="62" t="s">
        <v>189</v>
      </c>
      <c r="P97" s="62"/>
      <c r="Q97" s="62"/>
      <c r="R97" s="62"/>
      <c r="S97" s="62"/>
      <c r="T97" s="62"/>
      <c r="U97" s="62"/>
      <c r="V97" s="63" t="s">
        <v>190</v>
      </c>
    </row>
    <row r="98" spans="1:22" s="8" customFormat="1" x14ac:dyDescent="0.25">
      <c r="A98" s="3"/>
      <c r="B98" s="4"/>
      <c r="C98" s="4"/>
      <c r="D98" s="3"/>
      <c r="E98" s="16"/>
      <c r="F98" s="4"/>
      <c r="G98" s="4"/>
      <c r="H98" s="7"/>
      <c r="I98" s="7"/>
      <c r="J98" s="7"/>
      <c r="K98" s="7"/>
      <c r="L98" s="7"/>
      <c r="M98" s="54"/>
      <c r="N98" s="6"/>
      <c r="O98" s="28"/>
      <c r="P98" s="28"/>
      <c r="Q98" s="28"/>
      <c r="R98" s="28"/>
      <c r="S98" s="28"/>
      <c r="T98" s="28"/>
      <c r="U98" s="28"/>
      <c r="V98" s="28"/>
    </row>
    <row r="99" spans="1:22" s="8" customFormat="1" x14ac:dyDescent="0.25">
      <c r="A99" s="3"/>
      <c r="B99" s="18"/>
      <c r="C99" s="18"/>
      <c r="D99" s="20" t="s">
        <v>138</v>
      </c>
      <c r="E99" s="14"/>
      <c r="F99" s="4"/>
      <c r="G99" s="18"/>
      <c r="H99" s="21">
        <v>143777835</v>
      </c>
      <c r="I99" s="21">
        <v>10882730</v>
      </c>
      <c r="J99" s="21">
        <f>SUM(J5:J98)</f>
        <v>144371914</v>
      </c>
      <c r="K99" s="21">
        <f>SUM(K5:K98)</f>
        <v>13294158</v>
      </c>
      <c r="L99" s="21">
        <f>SUM(L5:L98)</f>
        <v>147986800</v>
      </c>
      <c r="M99" s="21">
        <f>SUM(M5:M98)</f>
        <v>13467000</v>
      </c>
      <c r="N99" s="21">
        <f>SUM(N5:N98)</f>
        <v>161453800</v>
      </c>
      <c r="O99" s="28"/>
      <c r="P99" s="28"/>
      <c r="Q99" s="28"/>
      <c r="R99" s="28"/>
      <c r="S99" s="28"/>
      <c r="T99" s="28"/>
      <c r="U99" s="28"/>
      <c r="V99" s="28"/>
    </row>
    <row r="103" spans="1:22" x14ac:dyDescent="0.25">
      <c r="D103" s="13" t="s">
        <v>209</v>
      </c>
    </row>
    <row r="104" spans="1:22" x14ac:dyDescent="0.25">
      <c r="D104" s="13" t="s">
        <v>232</v>
      </c>
    </row>
    <row r="105" spans="1:22" x14ac:dyDescent="0.25">
      <c r="D105" s="13" t="s">
        <v>233</v>
      </c>
    </row>
    <row r="106" spans="1:22" x14ac:dyDescent="0.25">
      <c r="D106" s="13" t="s">
        <v>235</v>
      </c>
    </row>
    <row r="107" spans="1:22" x14ac:dyDescent="0.25">
      <c r="D107" s="13" t="s">
        <v>237</v>
      </c>
    </row>
    <row r="109" spans="1:22" x14ac:dyDescent="0.25">
      <c r="A109" s="77"/>
    </row>
  </sheetData>
  <autoFilter ref="A1:W99" xr:uid="{00000000-0001-0000-0000-000000000000}"/>
  <sortState xmlns:xlrd2="http://schemas.microsoft.com/office/spreadsheetml/2017/richdata2" ref="A71:Z92">
    <sortCondition ref="A71:A92"/>
  </sortState>
  <pageMargins left="0.39370078740157483" right="0.39370078740157483" top="1.5354330708661419" bottom="0.94488188976377963" header="0.31496062992125984" footer="0.70866141732283472"/>
  <pageSetup paperSize="9" scale="75" fitToHeight="5" orientation="landscape" r:id="rId1"/>
  <headerFooter>
    <oddFooter>&amp;L&amp;F &amp;A&amp;C&amp;P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Specificatie</vt:lpstr>
      <vt:lpstr>Specificatie!Afdrukbereik</vt:lpstr>
      <vt:lpstr>Specificatie!Afdruktitels</vt:lpstr>
    </vt:vector>
  </TitlesOfParts>
  <Company>Gebroeders Sluyter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Eugene de Meij</dc:creator>
  <cp:lastModifiedBy>Iris Vink</cp:lastModifiedBy>
  <cp:lastPrinted>2025-04-16T06:49:51Z</cp:lastPrinted>
  <dcterms:created xsi:type="dcterms:W3CDTF">2015-03-03T06:33:59Z</dcterms:created>
  <dcterms:modified xsi:type="dcterms:W3CDTF">2025-07-11T12:37:28Z</dcterms:modified>
</cp:coreProperties>
</file>