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mc:AlternateContent xmlns:mc="http://schemas.openxmlformats.org/markup-compatibility/2006">
    <mc:Choice Requires="x15">
      <x15ac:absPath xmlns:x15ac="http://schemas.microsoft.com/office/spreadsheetml/2010/11/ac" url="https://vanbochoveeu.sharepoint.com/sites/TeamVBOVL/Gedeelde documenten/1 Klanten/Zaltbommel en Maasdriel/Bestek/"/>
    </mc:Choice>
  </mc:AlternateContent>
  <xr:revisionPtr revIDLastSave="161" documentId="13_ncr:1_{BEE897D2-DF1F-794B-A446-A1597600B94B}" xr6:coauthVersionLast="47" xr6:coauthVersionMax="47" xr10:uidLastSave="{BE8CC56D-135D-46E2-8436-84B28666E01D}"/>
  <workbookProtection workbookAlgorithmName="SHA-512" workbookHashValue="bwCXm0mqOMgRU+vImRr9Tg6A88+wzMY0AGRhsUdO5ZjLEh+fmcCXAPaszPMT3YXORQIMIVExDj/gsm9+nt6O6w==" workbookSaltValue="Ic0eWpWf8R6lobbW/Ul9Sg==" workbookSpinCount="100000" lockStructure="1"/>
  <bookViews>
    <workbookView xWindow="28680" yWindow="-120" windowWidth="29040" windowHeight="15720" xr2:uid="{00000000-000D-0000-FFFF-FFFF00000000}"/>
  </bookViews>
  <sheets>
    <sheet name="kortingen" sheetId="2" r:id="rId1"/>
  </sheets>
  <definedNames>
    <definedName name="_xlnm.Print_Area" localSheetId="0">kortingen!$D$1:$Y$26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3" i="2" l="1"/>
  <c r="R23" i="2" s="1"/>
  <c r="Q22" i="2"/>
  <c r="R22" i="2" s="1"/>
  <c r="Q24" i="2"/>
  <c r="R24" i="2" s="1"/>
  <c r="Q7" i="2"/>
  <c r="R7" i="2" s="1"/>
  <c r="S7" i="2" s="1"/>
  <c r="Q8" i="2"/>
  <c r="R8" i="2" s="1"/>
  <c r="S8" i="2" s="1"/>
  <c r="Q9" i="2"/>
  <c r="R9" i="2" s="1"/>
  <c r="Q10" i="2"/>
  <c r="R10" i="2" s="1"/>
  <c r="Q11" i="2"/>
  <c r="R11" i="2" s="1"/>
  <c r="Q12" i="2"/>
  <c r="R12" i="2" s="1"/>
  <c r="Q13" i="2"/>
  <c r="R13" i="2" s="1"/>
  <c r="Q14" i="2"/>
  <c r="R14" i="2" s="1"/>
  <c r="T14" i="2" s="1"/>
  <c r="Q15" i="2"/>
  <c r="R15" i="2" s="1"/>
  <c r="Q16" i="2"/>
  <c r="R16" i="2" s="1"/>
  <c r="S16" i="2" s="1"/>
  <c r="Q17" i="2"/>
  <c r="R17" i="2" s="1"/>
  <c r="Q18" i="2"/>
  <c r="R18" i="2" s="1"/>
  <c r="Q19" i="2"/>
  <c r="R19" i="2" s="1"/>
  <c r="T19" i="2" s="1"/>
  <c r="Q20" i="2"/>
  <c r="R20" i="2" s="1"/>
  <c r="Q21" i="2"/>
  <c r="R21" i="2" s="1"/>
  <c r="Q6" i="2"/>
  <c r="R6" i="2" s="1"/>
  <c r="F36" i="2"/>
  <c r="N10" i="2"/>
  <c r="N11" i="2" s="1"/>
  <c r="N18" i="2"/>
  <c r="T23" i="2" l="1"/>
  <c r="S23" i="2"/>
  <c r="T16" i="2"/>
  <c r="U16" i="2" s="1"/>
  <c r="V16" i="2" s="1"/>
  <c r="I15" i="2" s="1"/>
  <c r="H30" i="2" s="1"/>
  <c r="I30" i="2" s="1"/>
  <c r="S18" i="2"/>
  <c r="T18" i="2"/>
  <c r="N14" i="2"/>
  <c r="N13" i="2"/>
  <c r="T20" i="2"/>
  <c r="S20" i="2"/>
  <c r="T15" i="2"/>
  <c r="S15" i="2"/>
  <c r="S19" i="2"/>
  <c r="U19" i="2" s="1"/>
  <c r="V19" i="2" s="1"/>
  <c r="I16" i="2" s="1"/>
  <c r="H31" i="2" s="1"/>
  <c r="I31" i="2" s="1"/>
  <c r="T17" i="2"/>
  <c r="S17" i="2"/>
  <c r="S21" i="2"/>
  <c r="T21" i="2"/>
  <c r="T24" i="2"/>
  <c r="S24" i="2"/>
  <c r="T11" i="2"/>
  <c r="S11" i="2"/>
  <c r="U11" i="2" s="1"/>
  <c r="V11" i="2" s="1"/>
  <c r="I11" i="2" s="1"/>
  <c r="H26" i="2" s="1"/>
  <c r="I26" i="2" s="1"/>
  <c r="T9" i="2"/>
  <c r="S9" i="2"/>
  <c r="T13" i="2"/>
  <c r="S13" i="2"/>
  <c r="T22" i="2"/>
  <c r="S22" i="2"/>
  <c r="T10" i="2"/>
  <c r="S10" i="2"/>
  <c r="U10" i="2" s="1"/>
  <c r="V10" i="2" s="1"/>
  <c r="I10" i="2" s="1"/>
  <c r="H25" i="2" s="1"/>
  <c r="I25" i="2" s="1"/>
  <c r="S12" i="2"/>
  <c r="T8" i="2"/>
  <c r="U8" i="2" s="1"/>
  <c r="V8" i="2" s="1"/>
  <c r="I8" i="2" s="1"/>
  <c r="H23" i="2" s="1"/>
  <c r="I23" i="2" s="1"/>
  <c r="T12" i="2"/>
  <c r="S14" i="2"/>
  <c r="U14" i="2" s="1"/>
  <c r="V14" i="2" s="1"/>
  <c r="I14" i="2" s="1"/>
  <c r="H29" i="2" s="1"/>
  <c r="I29" i="2" s="1"/>
  <c r="T7" i="2"/>
  <c r="U7" i="2" s="1"/>
  <c r="V7" i="2" s="1"/>
  <c r="I7" i="2" s="1"/>
  <c r="H22" i="2" s="1"/>
  <c r="I22" i="2" s="1"/>
  <c r="T6" i="2"/>
  <c r="S6" i="2"/>
  <c r="U6" i="2" l="1"/>
  <c r="V6" i="2" s="1"/>
  <c r="I6" i="2" s="1"/>
  <c r="H21" i="2" s="1"/>
  <c r="I21" i="2" s="1"/>
  <c r="U23" i="2"/>
  <c r="V23" i="2" s="1"/>
  <c r="U20" i="2"/>
  <c r="V20" i="2" s="1"/>
  <c r="U22" i="2"/>
  <c r="V22" i="2" s="1"/>
  <c r="N15" i="2"/>
  <c r="N19" i="2" s="1"/>
  <c r="N20" i="2" s="1"/>
  <c r="U21" i="2"/>
  <c r="V21" i="2" s="1"/>
  <c r="U9" i="2"/>
  <c r="V9" i="2" s="1"/>
  <c r="I9" i="2" s="1"/>
  <c r="H24" i="2" s="1"/>
  <c r="U17" i="2"/>
  <c r="V17" i="2" s="1"/>
  <c r="U15" i="2"/>
  <c r="V15" i="2" s="1"/>
  <c r="U18" i="2"/>
  <c r="V18" i="2" s="1"/>
  <c r="U24" i="2"/>
  <c r="V24" i="2" s="1"/>
  <c r="I17" i="2" s="1"/>
  <c r="H32" i="2" s="1"/>
  <c r="I32" i="2" s="1"/>
  <c r="U13" i="2"/>
  <c r="V13" i="2" s="1"/>
  <c r="I13" i="2" s="1"/>
  <c r="H28" i="2" s="1"/>
  <c r="I28" i="2" s="1"/>
  <c r="U12" i="2"/>
  <c r="V12" i="2" s="1"/>
  <c r="I12" i="2" s="1"/>
  <c r="H27" i="2" s="1"/>
  <c r="I27" i="2" s="1"/>
  <c r="I24" i="2" l="1"/>
  <c r="I33" i="2" s="1"/>
  <c r="H33" i="2" s="1"/>
</calcChain>
</file>

<file path=xl/sharedStrings.xml><?xml version="1.0" encoding="utf-8"?>
<sst xmlns="http://schemas.openxmlformats.org/spreadsheetml/2006/main" count="55" uniqueCount="50">
  <si>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</si>
  <si>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</si>
  <si>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</si>
  <si>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</si>
  <si>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</si>
  <si>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</si>
  <si>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</si>
  <si>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</si>
  <si>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</si>
  <si>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</si>
  <si>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</si>
  <si>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</si>
  <si>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</si>
  <si>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</si>
  <si>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ARMATUREN</t>
  </si>
  <si>
    <t>Prijs in RAW inschrijfstaat</t>
  </si>
  <si>
    <t>Korting bij leverancier</t>
  </si>
  <si>
    <r>
      <rPr>
        <b/>
        <u/>
        <sz val="10"/>
        <rFont val="Calibri"/>
        <family val="2"/>
      </rPr>
      <t>LIGHTWELL</t>
    </r>
  </si>
  <si>
    <r>
      <rPr>
        <b/>
        <u/>
        <sz val="10"/>
        <rFont val="Calibri"/>
        <family val="2"/>
      </rPr>
      <t>SCHREDER</t>
    </r>
  </si>
  <si>
    <r>
      <rPr>
        <b/>
        <u/>
        <sz val="10"/>
        <rFont val="Calibri"/>
        <family val="2"/>
      </rPr>
      <t>SUSTAINDER</t>
    </r>
  </si>
  <si>
    <r>
      <rPr>
        <b/>
        <u/>
        <sz val="10"/>
        <rFont val="Calibri"/>
        <family val="2"/>
      </rPr>
      <t>ORANGE LIGHTING</t>
    </r>
  </si>
  <si>
    <r>
      <rPr>
        <b/>
        <u/>
        <sz val="10"/>
        <rFont val="Calibri"/>
        <family val="2"/>
      </rPr>
      <t>DE NOOD</t>
    </r>
  </si>
  <si>
    <r>
      <rPr>
        <b/>
        <u/>
        <sz val="10"/>
        <rFont val="Calibri"/>
        <family val="2"/>
      </rPr>
      <t>MODERNISTA</t>
    </r>
  </si>
  <si>
    <r>
      <rPr>
        <b/>
        <u/>
        <sz val="10"/>
        <rFont val="Calibri"/>
        <family val="2"/>
      </rPr>
      <t>INNOLUMIS</t>
    </r>
  </si>
  <si>
    <t>LIGHTRONICS OVERIG</t>
  </si>
  <si>
    <r>
      <rPr>
        <b/>
        <u/>
        <sz val="10"/>
        <rFont val="Calibri"/>
        <family val="2"/>
      </rPr>
      <t>SIGNIFY (PHILIPS)</t>
    </r>
    <r>
      <rPr>
        <b/>
        <sz val="10"/>
        <rFont val="Calibri"/>
        <family val="2"/>
      </rPr>
      <t xml:space="preserve"> VRG 71</t>
    </r>
  </si>
  <si>
    <r>
      <rPr>
        <b/>
        <u/>
        <sz val="10"/>
        <rFont val="Calibri"/>
        <family val="2"/>
      </rPr>
      <t>SIGNIFY (PHILIPS)</t>
    </r>
    <r>
      <rPr>
        <b/>
        <sz val="10"/>
        <rFont val="Calibri"/>
        <family val="2"/>
      </rPr>
      <t xml:space="preserve"> VRG 72</t>
    </r>
    <r>
      <rPr>
        <sz val="12"/>
        <color theme="1"/>
        <rFont val="Calibri"/>
        <family val="2"/>
        <scheme val="minor"/>
      </rPr>
      <t/>
    </r>
  </si>
  <si>
    <t>LIGHTRONICS</t>
  </si>
  <si>
    <t>SCHREDER DECORATIEF</t>
  </si>
  <si>
    <t xml:space="preserve">Aantal </t>
  </si>
  <si>
    <t>Netto Prijs</t>
  </si>
  <si>
    <t>Brutto Prijs</t>
  </si>
  <si>
    <t>Totaal</t>
  </si>
  <si>
    <t>Rekenvoorbeeld Armaturen</t>
  </si>
  <si>
    <t>Kortingspercentage in kolom I 6-23</t>
  </si>
  <si>
    <t xml:space="preserve">NB: de definitieve armatuur keuze wordt in de contractperiode vastgesteld. </t>
  </si>
  <si>
    <t xml:space="preserve">Inschrijver dient in onderstaande tabel de kortingspercentages in te vullen die gedurende de contractperiode gehanteerd worden. Deze netto in te vullen bedragen dienen overeen te komen met de ingevulde bedragen uit post 51 uit de RAW-raamovereenkomst. Mocht dit niet met elkaar overeenkomen, kan opdrachtgever overgaan tot uitsluiting. </t>
  </si>
  <si>
    <t>In te vullen in post 51</t>
  </si>
  <si>
    <r>
      <rPr>
        <b/>
        <u/>
        <sz val="11"/>
        <rFont val="Calibri"/>
        <family val="2"/>
      </rPr>
      <t>LIGHTWELL</t>
    </r>
  </si>
  <si>
    <r>
      <rPr>
        <b/>
        <u/>
        <sz val="11"/>
        <rFont val="Calibri"/>
        <family val="2"/>
      </rPr>
      <t>SCHREDER</t>
    </r>
  </si>
  <si>
    <r>
      <rPr>
        <b/>
        <u/>
        <sz val="11"/>
        <rFont val="Calibri"/>
        <family val="2"/>
      </rPr>
      <t>SUSTAINDER</t>
    </r>
  </si>
  <si>
    <r>
      <rPr>
        <b/>
        <u/>
        <sz val="11"/>
        <rFont val="Calibri"/>
        <family val="2"/>
      </rPr>
      <t>ORANGE LIGHTING</t>
    </r>
  </si>
  <si>
    <r>
      <rPr>
        <b/>
        <u/>
        <sz val="11"/>
        <rFont val="Calibri"/>
        <family val="2"/>
      </rPr>
      <t>DE NOOD</t>
    </r>
  </si>
  <si>
    <r>
      <rPr>
        <b/>
        <u/>
        <sz val="11"/>
        <rFont val="Calibri"/>
        <family val="2"/>
      </rPr>
      <t>MODERNISTA</t>
    </r>
  </si>
  <si>
    <r>
      <rPr>
        <b/>
        <u/>
        <sz val="11"/>
        <rFont val="Calibri"/>
        <family val="2"/>
      </rPr>
      <t>INNOLUMIS</t>
    </r>
  </si>
  <si>
    <r>
      <rPr>
        <b/>
        <u/>
        <sz val="11"/>
        <rFont val="Calibri"/>
        <family val="2"/>
      </rPr>
      <t>SIGNIFY (PHILIPS)</t>
    </r>
    <r>
      <rPr>
        <b/>
        <sz val="11"/>
        <rFont val="Calibri"/>
        <family val="2"/>
      </rPr>
      <t xml:space="preserve"> VRG 71</t>
    </r>
  </si>
  <si>
    <r>
      <rPr>
        <b/>
        <u/>
        <sz val="11"/>
        <rFont val="Calibri"/>
        <family val="2"/>
      </rPr>
      <t>SIGNIFY (PHILIPS)</t>
    </r>
    <r>
      <rPr>
        <b/>
        <sz val="11"/>
        <rFont val="Calibri"/>
        <family val="2"/>
      </rPr>
      <t xml:space="preserve"> VRG 72</t>
    </r>
    <r>
      <rPr>
        <sz val="12"/>
        <color theme="1"/>
        <rFont val="Calibri"/>
        <family val="2"/>
        <scheme val="minor"/>
      </rPr>
      <t/>
    </r>
  </si>
  <si>
    <t>Tabel 1: Percentagetabel</t>
  </si>
  <si>
    <t>Tabel 2: Prijstabel</t>
  </si>
  <si>
    <r>
      <rPr>
        <b/>
        <sz val="10"/>
        <color rgb="FFFF0000"/>
        <rFont val="Calibri (Hoofdtekst)"/>
      </rPr>
      <t>Invul instructie:</t>
    </r>
    <r>
      <rPr>
        <sz val="10"/>
        <color rgb="FFFF0000"/>
        <rFont val="Calibri (Hoofdtekst)"/>
      </rPr>
      <t xml:space="preserve">
Vul Tabel 1: Percentagetabel, met uw Kortingspercentage per leverancier (kolom F), uw toeslagen voor Handelingskosten (kolom G) én Winst en Risico (kolom H). Het Kortingspercentage per leverancier én Tabel 2: Prijstabel worden automatisch berekend. </t>
    </r>
    <r>
      <rPr>
        <b/>
        <u/>
        <sz val="10"/>
        <color rgb="FFFF0000"/>
        <rFont val="Calibri (Hoofdtekst)"/>
      </rPr>
      <t>Cel H33</t>
    </r>
    <r>
      <rPr>
        <sz val="10"/>
        <color rgb="FFFF0000"/>
        <rFont val="Calibri (Hoofdtekst)"/>
      </rPr>
      <t xml:space="preserve"> dient u over te nemen in de relevante bestekspost van bestekspost 51 in de inschrijfstaat.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</si>
</sst>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quot;€&quot;\ * #,##0.00_);_(&quot;€&quot;\ * \(#,##0.00\);_(&quot;€&quot;\ * &quot;-&quot;??_);_(@_)"/>
    <numFmt numFmtId="165" formatCode="0.0%"/>
  </numFmts>
  <fonts count="4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b/>
      <u/>
      <sz val="10"/>
      <name val="Calibri"/>
      <family val="2"/>
    </font>
    <font>
      <sz val="8"/>
      <name val="Calibri"/>
      <family val="2"/>
      <scheme val="minor"/>
    </font>
    <font>
      <sz val="11"/>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name val="Calibri"/>
      <family val="2"/>
      <scheme val="minor"/>
    </font>
    <font>
      <sz val="14"/>
      <color theme="1"/>
      <name val="Calibri"/>
      <family val="2"/>
      <scheme val="minor"/>
    </font>
    <font>
      <b/>
      <u/>
      <sz val="11"/>
      <name val="Calibri"/>
      <family val="2"/>
    </font>
    <font>
      <b/>
      <sz val="11"/>
      <name val="Calibri"/>
      <family val="2"/>
    </font>
    <font>
      <sz val="10"/>
      <color rgb="FFFF0000"/>
      <name val="Calibri (Hoofdtekst)"/>
    </font>
    <font>
      <b/>
      <sz val="10"/>
      <color rgb="FFFF0000"/>
      <name val="Calibri (Hoofdtekst)"/>
    </font>
    <font>
      <b/>
      <u/>
      <sz val="10"/>
      <color rgb="FFFF0000"/>
      <name val="Calibri (Hoofdtekst)"/>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136">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16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39" borderId="11" xfId="0" applyFill="1" applyBorder="1" applyAlignment="1" applyProtection="1">
      <alignment horizontal="left" vertical="center"/>
      <protection hidden="1"/>
    </xf>
    <xf numFmtId="164" fontId="0" fillId="39" borderId="11" xfId="43" applyFont="1" applyFill="1" applyBorder="1" applyAlignment="1" applyProtection="1">
      <alignment horizontal="center" vertical="center"/>
      <protection hidden="1"/>
    </xf>
    <xf numFmtId="0" fontId="32" fillId="40" borderId="11" xfId="0" applyFont="1" applyFill="1" applyBorder="1" applyAlignment="1" applyProtection="1">
      <alignment horizontal="left" vertical="center"/>
      <protection hidden="1"/>
    </xf>
    <xf numFmtId="164" fontId="34" fillId="40" borderId="11" xfId="43" applyFont="1" applyFill="1" applyBorder="1" applyAlignment="1" applyProtection="1">
      <alignment horizontal="center" vertical="center"/>
      <protection hidden="1"/>
    </xf>
    <xf numFmtId="0" fontId="25" fillId="35" borderId="19" xfId="0" applyFont="1" applyFill="1" applyBorder="1" applyProtection="1">
      <protection hidden="1"/>
    </xf>
    <xf numFmtId="164" fontId="26" fillId="35" borderId="0" xfId="43" applyFont="1" applyFill="1" applyBorder="1" applyProtection="1">
      <protection hidden="1"/>
    </xf>
    <xf numFmtId="0" fontId="31" fillId="0" borderId="0" xfId="0" applyFont="1" applyAlignment="1" applyProtection="1">
      <alignment horizontal="left" vertical="top" wrapText="1"/>
      <protection hidden="1"/>
    </xf>
    <xf numFmtId="0" fontId="26" fillId="35" borderId="19" xfId="0" applyFont="1" applyFill="1" applyBorder="1" applyAlignment="1" applyProtection="1">
      <alignment horizontal="right"/>
      <protection hidden="1"/>
    </xf>
    <xf numFmtId="9" fontId="26" fillId="35" borderId="0" xfId="44" applyFont="1" applyFill="1" applyBorder="1" applyAlignment="1" applyProtection="1">
      <alignment horizontal="center"/>
      <protection hidden="1"/>
    </xf>
    <xf numFmtId="0" fontId="0" fillId="33" borderId="11" xfId="0" applyFill="1" applyBorder="1" applyAlignment="1" applyProtection="1">
      <alignment horizontal="left" vertical="center"/>
      <protection hidden="1"/>
    </xf>
    <xf numFmtId="164" fontId="0" fillId="33" borderId="11" xfId="43" applyFont="1" applyFill="1" applyBorder="1" applyAlignment="1" applyProtection="1">
      <alignment horizontal="center" vertical="center"/>
      <protection hidden="1"/>
    </xf>
    <xf numFmtId="0" fontId="26" fillId="35" borderId="19" xfId="0" applyFont="1" applyFill="1" applyBorder="1" applyAlignment="1" applyProtection="1">
      <alignment horizontal="left"/>
      <protection hidden="1"/>
    </xf>
    <xf numFmtId="0" fontId="32" fillId="33" borderId="11" xfId="0" applyFont="1" applyFill="1" applyBorder="1" applyAlignment="1" applyProtection="1">
      <alignment horizontal="left" vertical="center"/>
      <protection hidden="1"/>
    </xf>
    <xf numFmtId="164" fontId="34" fillId="33" borderId="11" xfId="43" applyFont="1" applyFill="1" applyBorder="1" applyAlignment="1" applyProtection="1">
      <alignment horizontal="center" vertical="center"/>
      <protection hidden="1"/>
    </xf>
    <xf numFmtId="0" fontId="0" fillId="36" borderId="11" xfId="0" applyFill="1" applyBorder="1" applyAlignment="1" applyProtection="1">
      <alignment horizontal="left" vertical="center"/>
      <protection hidden="1"/>
    </xf>
    <xf numFmtId="164" fontId="0" fillId="36" borderId="11" xfId="43" applyFont="1" applyFill="1" applyBorder="1" applyAlignment="1" applyProtection="1">
      <alignment horizontal="center" vertical="center"/>
      <protection hidden="1"/>
    </xf>
    <xf numFmtId="0" fontId="0" fillId="42" borderId="11" xfId="0" applyFill="1" applyBorder="1" applyAlignment="1" applyProtection="1">
      <alignment horizontal="left" vertical="center"/>
      <protection hidden="1"/>
    </xf>
    <xf numFmtId="164" fontId="0" fillId="42" borderId="11" xfId="43" applyFont="1" applyFill="1" applyBorder="1" applyAlignment="1" applyProtection="1">
      <alignment horizontal="center" vertical="center"/>
      <protection hidden="1"/>
    </xf>
    <xf numFmtId="0" fontId="27" fillId="35" borderId="19" xfId="0" applyFont="1" applyFill="1" applyBorder="1" applyAlignment="1" applyProtection="1">
      <alignment horizontal="left"/>
      <protection hidden="1"/>
    </xf>
    <xf numFmtId="9" fontId="5" fillId="35" borderId="0" xfId="44" applyFont="1" applyFill="1" applyBorder="1" applyAlignment="1" applyProtection="1">
      <alignment horizontal="center"/>
      <protection hidden="1"/>
    </xf>
    <xf numFmtId="164" fontId="5" fillId="35" borderId="0" xfId="43" applyFont="1" applyFill="1" applyBorder="1" applyProtection="1">
      <protection hidden="1"/>
    </xf>
    <xf numFmtId="0" fontId="0" fillId="37" borderId="11" xfId="0" applyFill="1" applyBorder="1" applyAlignment="1" applyProtection="1">
      <alignment horizontal="left" vertical="center"/>
      <protection hidden="1"/>
    </xf>
    <xf numFmtId="164" fontId="0" fillId="37" borderId="11" xfId="43" applyFont="1" applyFill="1" applyBorder="1" applyAlignment="1" applyProtection="1">
      <alignment horizontal="center" vertical="center"/>
      <protection hidden="1"/>
    </xf>
    <xf numFmtId="0" fontId="18" fillId="35" borderId="19" xfId="0" applyFont="1" applyFill="1" applyBorder="1" applyAlignment="1" applyProtection="1">
      <alignment horizontal="right"/>
      <protection hidden="1"/>
    </xf>
    <xf numFmtId="165" fontId="18" fillId="35" borderId="0" xfId="44" applyNumberFormat="1" applyFont="1" applyFill="1" applyBorder="1" applyAlignment="1" applyProtection="1">
      <alignment horizontal="center"/>
      <protection hidden="1"/>
    </xf>
    <xf numFmtId="164" fontId="18" fillId="35" borderId="0" xfId="43" applyFont="1" applyFill="1" applyBorder="1" applyProtection="1">
      <protection hidden="1"/>
    </xf>
    <xf numFmtId="0" fontId="0" fillId="38" borderId="11" xfId="0" applyFill="1" applyBorder="1" applyAlignment="1" applyProtection="1">
      <alignment horizontal="left" vertical="center"/>
      <protection hidden="1"/>
    </xf>
    <xf numFmtId="164" fontId="0" fillId="38" borderId="11" xfId="43" applyFont="1" applyFill="1" applyBorder="1" applyAlignment="1" applyProtection="1">
      <alignment horizontal="center" vertical="center"/>
      <protection hidden="1"/>
    </xf>
    <xf numFmtId="0" fontId="0" fillId="41" borderId="11" xfId="0" applyFill="1" applyBorder="1" applyAlignment="1" applyProtection="1">
      <alignment horizontal="left" vertical="center"/>
      <protection hidden="1"/>
    </xf>
    <xf numFmtId="164" fontId="0" fillId="41" borderId="11" xfId="43" applyFont="1" applyFill="1" applyBorder="1" applyAlignment="1" applyProtection="1">
      <alignment horizontal="center" vertical="center"/>
      <protection hidden="1"/>
    </xf>
    <xf numFmtId="0" fontId="5" fillId="35" borderId="19" xfId="0" applyFont="1" applyFill="1" applyBorder="1" applyProtection="1">
      <protection hidden="1"/>
    </xf>
    <xf numFmtId="0" fontId="5" fillId="35" borderId="19" xfId="0" applyFont="1" applyFill="1" applyBorder="1" applyAlignment="1" applyProtection="1">
      <alignment horizontal="left"/>
      <protection hidden="1"/>
    </xf>
    <xf numFmtId="0" fontId="5" fillId="35" borderId="19" xfId="0" applyFont="1" applyFill="1" applyBorder="1" applyAlignment="1" applyProtection="1">
      <alignment horizontal="right"/>
      <protection hidden="1"/>
    </xf>
    <xf numFmtId="0" fontId="0" fillId="45" borderId="11" xfId="0" applyFill="1" applyBorder="1" applyAlignment="1" applyProtection="1">
      <alignment horizontal="left" vertical="center"/>
      <protection hidden="1"/>
    </xf>
    <xf numFmtId="164" fontId="0" fillId="45" borderId="11" xfId="43" applyFont="1" applyFill="1" applyBorder="1" applyAlignment="1" applyProtection="1">
      <alignment horizontal="center" vertical="center"/>
      <protection hidden="1"/>
    </xf>
    <xf numFmtId="0" fontId="28" fillId="0" borderId="0" xfId="0" applyFont="1" applyProtection="1">
      <protection hidden="1"/>
    </xf>
    <xf numFmtId="0" fontId="20" fillId="35" borderId="15" xfId="0" applyFont="1" applyFill="1" applyBorder="1" applyAlignment="1" applyProtection="1">
      <alignment horizontal="left"/>
      <protection hidden="1"/>
    </xf>
    <xf numFmtId="0" fontId="20" fillId="35" borderId="16" xfId="0" applyFont="1" applyFill="1" applyBorder="1" applyProtection="1">
      <protection hidden="1"/>
    </xf>
    <xf numFmtId="43" fontId="20" fillId="38" borderId="18" xfId="42" applyFont="1" applyFill="1" applyBorder="1" applyAlignment="1" applyProtection="1">
      <alignment horizontal="center" vertical="center"/>
      <protection hidden="1"/>
    </xf>
    <xf numFmtId="0" fontId="0" fillId="44" borderId="11" xfId="0" applyFill="1" applyBorder="1" applyAlignment="1" applyProtection="1">
      <alignment horizontal="left" vertical="center"/>
      <protection hidden="1"/>
    </xf>
    <xf numFmtId="164" fontId="0" fillId="44" borderId="11" xfId="43"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164" fontId="0" fillId="39" borderId="10" xfId="43" applyFont="1" applyFill="1" applyBorder="1" applyAlignment="1" applyProtection="1">
      <alignment horizontal="center" vertical="center"/>
      <protection hidden="1"/>
    </xf>
    <xf numFmtId="164" fontId="34" fillId="40" borderId="10" xfId="43" applyFont="1" applyFill="1" applyBorder="1" applyAlignment="1" applyProtection="1">
      <alignment horizontal="center" vertical="center"/>
      <protection hidden="1"/>
    </xf>
    <xf numFmtId="164" fontId="0" fillId="33" borderId="10" xfId="43" applyFont="1" applyFill="1" applyBorder="1" applyAlignment="1" applyProtection="1">
      <alignment horizontal="center" vertical="center"/>
      <protection hidden="1"/>
    </xf>
    <xf numFmtId="164" fontId="34" fillId="33" borderId="10" xfId="43" applyFont="1" applyFill="1" applyBorder="1" applyAlignment="1" applyProtection="1">
      <alignment horizontal="center" vertical="center"/>
      <protection hidden="1"/>
    </xf>
    <xf numFmtId="164" fontId="0" fillId="36" borderId="10" xfId="43" applyFont="1" applyFill="1" applyBorder="1" applyAlignment="1" applyProtection="1">
      <alignment horizontal="center" vertical="center"/>
      <protection hidden="1"/>
    </xf>
    <xf numFmtId="164" fontId="0" fillId="42" borderId="10" xfId="43" applyFont="1" applyFill="1" applyBorder="1" applyAlignment="1" applyProtection="1">
      <alignment horizontal="center" vertical="center"/>
      <protection hidden="1"/>
    </xf>
    <xf numFmtId="164" fontId="0" fillId="37" borderId="10" xfId="43" applyFont="1" applyFill="1" applyBorder="1" applyAlignment="1" applyProtection="1">
      <alignment horizontal="center" vertical="center"/>
      <protection hidden="1"/>
    </xf>
    <xf numFmtId="164" fontId="0" fillId="38" borderId="10" xfId="43" applyFont="1" applyFill="1" applyBorder="1" applyAlignment="1" applyProtection="1">
      <alignment horizontal="center" vertical="center"/>
      <protection hidden="1"/>
    </xf>
    <xf numFmtId="164" fontId="0" fillId="41" borderId="10" xfId="43" applyFont="1" applyFill="1" applyBorder="1" applyAlignment="1" applyProtection="1">
      <alignment horizontal="center" vertical="center"/>
      <protection hidden="1"/>
    </xf>
    <xf numFmtId="164" fontId="0" fillId="45" borderId="10" xfId="43" applyFont="1" applyFill="1" applyBorder="1" applyAlignment="1" applyProtection="1">
      <alignment horizontal="center" vertical="center"/>
      <protection hidden="1"/>
    </xf>
    <xf numFmtId="164" fontId="0" fillId="44" borderId="10" xfId="43" applyFont="1" applyFill="1" applyBorder="1" applyAlignment="1" applyProtection="1">
      <alignment horizontal="center" vertical="center"/>
      <protection hidden="1"/>
    </xf>
    <xf numFmtId="0" fontId="27" fillId="34" borderId="21" xfId="0" applyFont="1" applyFill="1" applyBorder="1" applyProtection="1">
      <protection hidden="1"/>
    </xf>
    <xf numFmtId="0" fontId="37" fillId="34" borderId="23" xfId="0" applyFont="1" applyFill="1" applyBorder="1" applyAlignment="1" applyProtection="1">
      <alignment horizontal="right"/>
      <protection hidden="1"/>
    </xf>
    <xf numFmtId="164" fontId="35" fillId="34" borderId="18" xfId="0" applyNumberFormat="1" applyFont="1" applyFill="1" applyBorder="1" applyProtection="1">
      <protection hidden="1"/>
    </xf>
    <xf numFmtId="164" fontId="36" fillId="0" borderId="0" xfId="0" applyNumberFormat="1" applyFont="1" applyProtection="1">
      <protection hidden="1"/>
    </xf>
    <xf numFmtId="0" fontId="36" fillId="0" borderId="0" xfId="0" applyFont="1" applyProtection="1">
      <protection hidden="1"/>
    </xf>
    <xf numFmtId="0" fontId="34" fillId="0" borderId="0" xfId="0" applyFont="1" applyProtection="1">
      <protection hidden="1"/>
    </xf>
    <xf numFmtId="0" fontId="34" fillId="35" borderId="20" xfId="0" applyFont="1" applyFill="1" applyBorder="1" applyProtection="1">
      <protection hidden="1"/>
    </xf>
    <xf numFmtId="0" fontId="34" fillId="35" borderId="17" xfId="0" applyFont="1" applyFill="1" applyBorder="1" applyProtection="1">
      <protection hidden="1"/>
    </xf>
    <xf numFmtId="16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39" borderId="10" xfId="44" applyNumberFormat="1" applyFont="1" applyFill="1" applyBorder="1" applyAlignment="1" applyProtection="1">
      <alignment horizontal="center" vertical="center"/>
      <protection locked="0" hidden="1"/>
    </xf>
    <xf numFmtId="10" fontId="34" fillId="40" borderId="10" xfId="44" applyNumberFormat="1" applyFont="1" applyFill="1" applyBorder="1" applyAlignment="1" applyProtection="1">
      <alignment horizontal="center" vertical="center"/>
      <protection locked="0" hidden="1"/>
    </xf>
    <xf numFmtId="10" fontId="0" fillId="33" borderId="10" xfId="44" applyNumberFormat="1" applyFont="1" applyFill="1" applyBorder="1" applyAlignment="1" applyProtection="1">
      <alignment horizontal="center" vertical="center"/>
      <protection locked="0" hidden="1"/>
    </xf>
    <xf numFmtId="10" fontId="34" fillId="33" borderId="10" xfId="44" applyNumberFormat="1" applyFont="1" applyFill="1" applyBorder="1" applyAlignment="1" applyProtection="1">
      <alignment horizontal="center" vertical="center"/>
      <protection locked="0" hidden="1"/>
    </xf>
    <xf numFmtId="10" fontId="0" fillId="36" borderId="10" xfId="44" applyNumberFormat="1" applyFont="1" applyFill="1" applyBorder="1" applyAlignment="1" applyProtection="1">
      <alignment horizontal="center" vertical="center"/>
      <protection locked="0" hidden="1"/>
    </xf>
    <xf numFmtId="10" fontId="0" fillId="42" borderId="10" xfId="44" applyNumberFormat="1" applyFont="1" applyFill="1" applyBorder="1" applyAlignment="1" applyProtection="1">
      <alignment horizontal="center" vertical="center"/>
      <protection locked="0" hidden="1"/>
    </xf>
    <xf numFmtId="10" fontId="0" fillId="37" borderId="10" xfId="44" applyNumberFormat="1" applyFont="1" applyFill="1" applyBorder="1" applyAlignment="1" applyProtection="1">
      <alignment horizontal="center" vertical="center"/>
      <protection locked="0" hidden="1"/>
    </xf>
    <xf numFmtId="10" fontId="0" fillId="38" borderId="10" xfId="44" applyNumberFormat="1" applyFont="1" applyFill="1" applyBorder="1" applyAlignment="1" applyProtection="1">
      <alignment horizontal="center" vertical="center"/>
      <protection locked="0" hidden="1"/>
    </xf>
    <xf numFmtId="10" fontId="0" fillId="41" borderId="10" xfId="44" applyNumberFormat="1" applyFont="1" applyFill="1" applyBorder="1" applyAlignment="1" applyProtection="1">
      <alignment horizontal="center" vertical="center"/>
      <protection locked="0" hidden="1"/>
    </xf>
    <xf numFmtId="10" fontId="0" fillId="45" borderId="10" xfId="44" applyNumberFormat="1" applyFont="1" applyFill="1" applyBorder="1" applyAlignment="1" applyProtection="1">
      <alignment horizontal="center" vertical="center"/>
      <protection locked="0" hidden="1"/>
    </xf>
    <xf numFmtId="10" fontId="0" fillId="44" borderId="10" xfId="44" applyNumberFormat="1" applyFont="1" applyFill="1" applyBorder="1" applyAlignment="1" applyProtection="1">
      <alignment horizontal="center" vertical="center"/>
      <protection locked="0" hidden="1"/>
    </xf>
    <xf numFmtId="165" fontId="0" fillId="39" borderId="11" xfId="44" applyNumberFormat="1" applyFont="1" applyFill="1" applyBorder="1" applyAlignment="1" applyProtection="1">
      <alignment horizontal="center" vertical="center"/>
      <protection locked="0" hidden="1"/>
    </xf>
    <xf numFmtId="165" fontId="34" fillId="40" borderId="11" xfId="44" applyNumberFormat="1" applyFont="1" applyFill="1" applyBorder="1" applyAlignment="1" applyProtection="1">
      <alignment horizontal="center" vertical="center"/>
      <protection locked="0" hidden="1"/>
    </xf>
    <xf numFmtId="165" fontId="0" fillId="33" borderId="11" xfId="44" applyNumberFormat="1" applyFont="1" applyFill="1" applyBorder="1" applyAlignment="1" applyProtection="1">
      <alignment horizontal="center" vertical="center"/>
      <protection locked="0" hidden="1"/>
    </xf>
    <xf numFmtId="165" fontId="34" fillId="33"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165" fontId="0" fillId="42" borderId="11" xfId="44" applyNumberFormat="1" applyFont="1" applyFill="1" applyBorder="1" applyAlignment="1" applyProtection="1">
      <alignment horizontal="center" vertical="center"/>
      <protection locked="0" hidden="1"/>
    </xf>
    <xf numFmtId="165" fontId="0" fillId="37" borderId="11" xfId="44" applyNumberFormat="1" applyFont="1" applyFill="1" applyBorder="1" applyAlignment="1" applyProtection="1">
      <alignment horizontal="center" vertical="center"/>
      <protection locked="0" hidden="1"/>
    </xf>
    <xf numFmtId="165" fontId="0" fillId="38" borderId="11" xfId="44" applyNumberFormat="1" applyFont="1" applyFill="1" applyBorder="1" applyAlignment="1" applyProtection="1">
      <alignment horizontal="center" vertical="center"/>
      <protection locked="0" hidden="1"/>
    </xf>
    <xf numFmtId="165" fontId="0" fillId="41" borderId="11" xfId="44" applyNumberFormat="1" applyFont="1" applyFill="1" applyBorder="1" applyAlignment="1" applyProtection="1">
      <alignment horizontal="center" vertical="center"/>
      <protection locked="0" hidden="1"/>
    </xf>
    <xf numFmtId="165" fontId="0" fillId="45" borderId="11" xfId="44" applyNumberFormat="1" applyFont="1" applyFill="1" applyBorder="1" applyAlignment="1" applyProtection="1">
      <alignment horizontal="center" vertical="center"/>
      <protection locked="0" hidden="1"/>
    </xf>
    <xf numFmtId="165" fontId="0" fillId="44" borderId="11" xfId="44" applyNumberFormat="1" applyFont="1" applyFill="1" applyBorder="1" applyAlignment="1" applyProtection="1">
      <alignment horizontal="center" vertical="center"/>
      <protection locked="0" hidden="1"/>
    </xf>
    <xf numFmtId="0" fontId="0" fillId="0" borderId="0" xfId="0" applyAlignment="1" applyProtection="1">
      <alignment horizontal="left" vertical="center"/>
      <protection hidden="1"/>
    </xf>
    <xf numFmtId="0" fontId="26" fillId="35" borderId="0" xfId="0" applyFont="1" applyFill="1" applyAlignment="1" applyProtection="1">
      <alignment horizontal="center"/>
      <protection hidden="1"/>
    </xf>
    <xf numFmtId="0" fontId="18" fillId="35" borderId="0" xfId="0" applyFont="1" applyFill="1" applyAlignment="1" applyProtection="1">
      <alignment horizontal="center"/>
      <protection hidden="1"/>
    </xf>
    <xf numFmtId="0" fontId="5" fillId="35" borderId="0" xfId="0" applyFont="1" applyFill="1" applyProtection="1">
      <protection hidden="1"/>
    </xf>
    <xf numFmtId="0" fontId="27" fillId="0" borderId="0" xfId="0" applyFont="1" applyAlignment="1" applyProtection="1">
      <alignment horizontal="center" vertical="center"/>
      <protection hidden="1"/>
    </xf>
    <xf numFmtId="0" fontId="0" fillId="39" borderId="11" xfId="0" applyFill="1" applyBorder="1" applyAlignment="1" applyProtection="1">
      <alignment horizontal="center" vertical="center"/>
      <protection hidden="1"/>
    </xf>
    <xf numFmtId="0" fontId="40" fillId="40" borderId="11" xfId="0" applyFont="1" applyFill="1" applyBorder="1" applyAlignment="1" applyProtection="1">
      <alignment horizontal="left" vertical="center"/>
      <protection hidden="1"/>
    </xf>
    <xf numFmtId="0" fontId="34" fillId="40" borderId="11" xfId="0" applyFont="1" applyFill="1" applyBorder="1" applyAlignment="1" applyProtection="1">
      <alignment horizontal="center" vertical="center"/>
      <protection hidden="1"/>
    </xf>
    <xf numFmtId="0" fontId="0" fillId="33" borderId="11" xfId="0" applyFill="1" applyBorder="1" applyAlignment="1" applyProtection="1">
      <alignment horizontal="center" vertical="center"/>
      <protection hidden="1"/>
    </xf>
    <xf numFmtId="0" fontId="40" fillId="33" borderId="11" xfId="0" applyFont="1" applyFill="1" applyBorder="1" applyAlignment="1" applyProtection="1">
      <alignment horizontal="left" vertical="center"/>
      <protection hidden="1"/>
    </xf>
    <xf numFmtId="0" fontId="34" fillId="33" borderId="11" xfId="0" applyFont="1" applyFill="1" applyBorder="1" applyAlignment="1" applyProtection="1">
      <alignment horizontal="center" vertical="center"/>
      <protection hidden="1"/>
    </xf>
    <xf numFmtId="0" fontId="0" fillId="36" borderId="11" xfId="0" applyFill="1" applyBorder="1" applyAlignment="1" applyProtection="1">
      <alignment horizontal="center" vertical="center"/>
      <protection hidden="1"/>
    </xf>
    <xf numFmtId="0" fontId="0" fillId="42" borderId="11" xfId="0" applyFill="1" applyBorder="1" applyAlignment="1" applyProtection="1">
      <alignment horizontal="center" vertical="center"/>
      <protection hidden="1"/>
    </xf>
    <xf numFmtId="0" fontId="0" fillId="37" borderId="11" xfId="0" applyFill="1" applyBorder="1" applyAlignment="1" applyProtection="1">
      <alignment horizontal="center" vertical="center"/>
      <protection hidden="1"/>
    </xf>
    <xf numFmtId="0" fontId="0" fillId="38" borderId="11" xfId="0" applyFill="1" applyBorder="1" applyAlignment="1" applyProtection="1">
      <alignment horizontal="center" vertical="center"/>
      <protection hidden="1"/>
    </xf>
    <xf numFmtId="0" fontId="0" fillId="41" borderId="11" xfId="0" applyFill="1" applyBorder="1" applyAlignment="1" applyProtection="1">
      <alignment horizontal="center" vertical="center"/>
      <protection hidden="1"/>
    </xf>
    <xf numFmtId="0" fontId="0" fillId="45" borderId="11" xfId="0" applyFill="1" applyBorder="1" applyAlignment="1" applyProtection="1">
      <alignment horizontal="center" vertical="center"/>
      <protection hidden="1"/>
    </xf>
    <xf numFmtId="0" fontId="0" fillId="44" borderId="11" xfId="0" applyFill="1" applyBorder="1" applyAlignment="1" applyProtection="1">
      <alignment horizontal="center" vertical="center"/>
      <protection hidden="1"/>
    </xf>
    <xf numFmtId="0" fontId="17" fillId="43" borderId="12" xfId="0" applyFont="1" applyFill="1" applyBorder="1" applyAlignment="1" applyProtection="1">
      <alignment horizontal="center" vertical="center"/>
      <protection hidden="1"/>
    </xf>
    <xf numFmtId="0" fontId="17" fillId="43" borderId="13" xfId="0" applyFont="1" applyFill="1" applyBorder="1" applyAlignment="1" applyProtection="1">
      <alignment horizontal="center" vertical="center"/>
      <protection hidden="1"/>
    </xf>
    <xf numFmtId="0" fontId="17" fillId="43" borderId="14" xfId="0" applyFont="1" applyFill="1" applyBorder="1" applyAlignment="1" applyProtection="1">
      <alignment horizontal="center" vertical="center"/>
      <protection hidden="1"/>
    </xf>
    <xf numFmtId="0" fontId="17" fillId="43" borderId="15" xfId="0" applyFont="1" applyFill="1" applyBorder="1" applyAlignment="1" applyProtection="1">
      <alignment horizontal="center" vertical="center"/>
      <protection hidden="1"/>
    </xf>
    <xf numFmtId="0" fontId="17" fillId="43" borderId="16" xfId="0" applyFont="1" applyFill="1" applyBorder="1" applyAlignment="1" applyProtection="1">
      <alignment horizontal="center" vertical="center"/>
      <protection hidden="1"/>
    </xf>
    <xf numFmtId="0" fontId="17" fillId="43"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39" fillId="34" borderId="13" xfId="0" applyFont="1" applyFill="1" applyBorder="1" applyAlignment="1" applyProtection="1">
      <alignment horizontal="left" vertical="center" wrapText="1"/>
      <protection hidden="1"/>
    </xf>
    <xf numFmtId="0" fontId="39" fillId="34" borderId="14" xfId="0" applyFont="1" applyFill="1" applyBorder="1" applyAlignment="1" applyProtection="1">
      <alignment horizontal="left" vertical="center" wrapText="1"/>
      <protection hidden="1"/>
    </xf>
    <xf numFmtId="0" fontId="39" fillId="34" borderId="19" xfId="0" applyFont="1" applyFill="1" applyBorder="1" applyAlignment="1" applyProtection="1">
      <alignment horizontal="left" vertical="center" wrapText="1"/>
      <protection hidden="1"/>
    </xf>
    <xf numFmtId="0" fontId="39" fillId="34" borderId="0" xfId="0" applyFont="1" applyFill="1" applyAlignment="1" applyProtection="1">
      <alignment horizontal="left" vertical="center" wrapText="1"/>
      <protection hidden="1"/>
    </xf>
    <xf numFmtId="0" fontId="39" fillId="34" borderId="20" xfId="0" applyFont="1" applyFill="1" applyBorder="1" applyAlignment="1" applyProtection="1">
      <alignment horizontal="left" vertical="center" wrapText="1"/>
      <protection hidden="1"/>
    </xf>
    <xf numFmtId="0" fontId="39" fillId="34" borderId="15" xfId="0" applyFont="1" applyFill="1" applyBorder="1" applyAlignment="1" applyProtection="1">
      <alignment horizontal="left" vertical="center" wrapText="1"/>
      <protection hidden="1"/>
    </xf>
    <xf numFmtId="0" fontId="39" fillId="34" borderId="16" xfId="0" applyFont="1" applyFill="1" applyBorder="1" applyAlignment="1" applyProtection="1">
      <alignment horizontal="left" vertical="center" wrapText="1"/>
      <protection hidden="1"/>
    </xf>
    <xf numFmtId="0" fontId="39" fillId="34" borderId="17" xfId="0" applyFont="1" applyFill="1" applyBorder="1" applyAlignment="1" applyProtection="1">
      <alignment horizontal="left" vertical="center" wrapText="1"/>
      <protection hidden="1"/>
    </xf>
    <xf numFmtId="0" fontId="42" fillId="34" borderId="12" xfId="0" applyFont="1" applyFill="1" applyBorder="1" applyAlignment="1" applyProtection="1">
      <alignment horizontal="left" vertical="center"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BFBE00"/>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8"/>
  <sheetViews>
    <sheetView showGridLines="0" tabSelected="1" topLeftCell="A12" zoomScale="110" zoomScaleNormal="110" workbookViewId="0">
      <selection activeCell="M35" sqref="M35"/>
    </sheetView>
  </sheetViews>
  <sheetFormatPr defaultColWidth="0" defaultRowHeight="15" zeroHeight="1"/>
  <cols>
    <col min="1" max="1" width="8.7109375" style="2" customWidth="1"/>
    <col min="2" max="2" width="6.42578125" style="2" customWidth="1"/>
    <col min="3" max="3" width="1.7109375" style="2" customWidth="1"/>
    <col min="4" max="4" width="3.7109375" style="2" customWidth="1"/>
    <col min="5" max="5" width="38.140625" style="2" customWidth="1"/>
    <col min="6" max="6" width="22.7109375" style="2" customWidth="1"/>
    <col min="7" max="7" width="11" style="2" customWidth="1"/>
    <col min="8" max="8" width="18.7109375" style="2" customWidth="1"/>
    <col min="9" max="9" width="17.7109375" style="2" customWidth="1"/>
    <col min="10" max="11" width="12.7109375" style="2" customWidth="1"/>
    <col min="12" max="12" width="24.28515625" style="3" customWidth="1"/>
    <col min="13" max="13" width="10.7109375" style="2" customWidth="1"/>
    <col min="14" max="14" width="10.28515625" style="4" customWidth="1"/>
    <col min="15" max="16" width="5" style="70" customWidth="1"/>
    <col min="17" max="22" width="15.28515625" style="70" hidden="1" customWidth="1"/>
    <col min="23" max="23" width="3.7109375" style="70" hidden="1" customWidth="1"/>
    <col min="24" max="24" width="5.7109375" style="2" hidden="1" customWidth="1"/>
    <col min="25" max="25" width="3" style="2" hidden="1" customWidth="1"/>
    <col min="26" max="26" width="8.7109375" style="2" hidden="1" customWidth="1"/>
    <col min="27" max="27" width="42.7109375" style="2" hidden="1" customWidth="1"/>
    <col min="28" max="16384" width="8.7109375" style="2" hidden="1"/>
  </cols>
  <sheetData>
    <row r="1" spans="5:27">
      <c r="E1" s="1"/>
    </row>
    <row r="2" spans="5:27" ht="16.5" thickBot="1">
      <c r="E2" s="5"/>
    </row>
    <row r="3" spans="5:27" ht="65.25" customHeight="1" thickBot="1">
      <c r="E3" s="121" t="s">
        <v>36</v>
      </c>
      <c r="F3" s="122"/>
      <c r="G3" s="122"/>
      <c r="H3" s="122"/>
      <c r="I3" s="122"/>
      <c r="J3" s="122"/>
      <c r="K3" s="122"/>
      <c r="L3" s="123"/>
    </row>
    <row r="4" spans="5:27" ht="15" customHeight="1">
      <c r="E4" s="6"/>
      <c r="F4" s="7"/>
      <c r="G4" s="7"/>
      <c r="H4" s="7"/>
      <c r="I4" s="7"/>
      <c r="J4" s="7"/>
      <c r="K4" s="7"/>
      <c r="L4" s="7"/>
    </row>
    <row r="5" spans="5:27" ht="65.25" customHeight="1" thickBot="1">
      <c r="E5" s="8" t="s">
        <v>14</v>
      </c>
      <c r="F5" s="9" t="s">
        <v>16</v>
      </c>
      <c r="G5" s="10" t="s">
        <v>12</v>
      </c>
      <c r="H5" s="10" t="s">
        <v>1</v>
      </c>
      <c r="I5" s="11" t="s">
        <v>13</v>
      </c>
      <c r="L5" s="2"/>
      <c r="N5" s="2"/>
    </row>
    <row r="6" spans="5:27" ht="15.75" thickBot="1">
      <c r="E6" s="12" t="s">
        <v>17</v>
      </c>
      <c r="F6" s="86"/>
      <c r="G6" s="86"/>
      <c r="H6" s="86"/>
      <c r="I6" s="75">
        <f>V6</f>
        <v>0</v>
      </c>
      <c r="L6" s="124" t="s">
        <v>33</v>
      </c>
      <c r="M6" s="125"/>
      <c r="N6" s="125"/>
      <c r="O6" s="126"/>
      <c r="P6" s="101"/>
      <c r="Q6" s="73">
        <f>$N$8*F6</f>
        <v>0</v>
      </c>
      <c r="R6" s="73">
        <f>$N$8-Q6</f>
        <v>500</v>
      </c>
      <c r="S6" s="73">
        <f>R6*G6</f>
        <v>0</v>
      </c>
      <c r="T6" s="73">
        <f>R6*H6</f>
        <v>0</v>
      </c>
      <c r="U6" s="73">
        <f>R6+S6+T6</f>
        <v>500</v>
      </c>
      <c r="V6" s="74">
        <f>($N$8-U6)/$N$8</f>
        <v>0</v>
      </c>
    </row>
    <row r="7" spans="5:27">
      <c r="E7" s="14" t="s">
        <v>27</v>
      </c>
      <c r="F7" s="87"/>
      <c r="G7" s="87"/>
      <c r="H7" s="87"/>
      <c r="I7" s="76">
        <f t="shared" ref="I7:I14" si="0">V7</f>
        <v>0</v>
      </c>
      <c r="L7" s="16" t="s">
        <v>6</v>
      </c>
      <c r="M7" s="98"/>
      <c r="N7" s="17"/>
      <c r="O7" s="71"/>
      <c r="P7" s="101"/>
      <c r="Q7" s="73">
        <f t="shared" ref="Q7:Q14" si="1">$N$8*F7</f>
        <v>0</v>
      </c>
      <c r="R7" s="73">
        <f t="shared" ref="R7:R24" si="2">$N$8-Q7</f>
        <v>500</v>
      </c>
      <c r="S7" s="73">
        <f t="shared" ref="S7:S14" si="3">R7*G7</f>
        <v>0</v>
      </c>
      <c r="T7" s="73">
        <f t="shared" ref="T7:T14" si="4">R7*H7</f>
        <v>0</v>
      </c>
      <c r="U7" s="73">
        <f t="shared" ref="U7:U21" si="5">R7+S7+T7</f>
        <v>500</v>
      </c>
      <c r="V7" s="74">
        <f t="shared" ref="V7:V24" si="6">($N$8-U7)/$N$8</f>
        <v>0</v>
      </c>
      <c r="AA7" s="18"/>
    </row>
    <row r="8" spans="5:27">
      <c r="E8" s="14" t="s">
        <v>24</v>
      </c>
      <c r="F8" s="87"/>
      <c r="G8" s="87"/>
      <c r="H8" s="87"/>
      <c r="I8" s="76">
        <f t="shared" si="0"/>
        <v>0</v>
      </c>
      <c r="L8" s="19" t="s">
        <v>7</v>
      </c>
      <c r="M8" s="20"/>
      <c r="N8" s="17">
        <v>500</v>
      </c>
      <c r="O8" s="71"/>
      <c r="P8" s="101"/>
      <c r="Q8" s="73">
        <f t="shared" si="1"/>
        <v>0</v>
      </c>
      <c r="R8" s="73">
        <f t="shared" si="2"/>
        <v>500</v>
      </c>
      <c r="S8" s="73">
        <f t="shared" si="3"/>
        <v>0</v>
      </c>
      <c r="T8" s="73">
        <f t="shared" si="4"/>
        <v>0</v>
      </c>
      <c r="U8" s="73">
        <f t="shared" si="5"/>
        <v>500</v>
      </c>
      <c r="V8" s="74">
        <f t="shared" si="6"/>
        <v>0</v>
      </c>
      <c r="AA8" s="18"/>
    </row>
    <row r="9" spans="5:27">
      <c r="E9" s="21" t="s">
        <v>18</v>
      </c>
      <c r="F9" s="88"/>
      <c r="G9" s="88"/>
      <c r="H9" s="88"/>
      <c r="I9" s="77">
        <f t="shared" si="0"/>
        <v>0</v>
      </c>
      <c r="L9" s="23"/>
      <c r="M9" s="20"/>
      <c r="N9" s="17"/>
      <c r="O9" s="71"/>
      <c r="P9" s="101"/>
      <c r="Q9" s="73">
        <f t="shared" si="1"/>
        <v>0</v>
      </c>
      <c r="R9" s="73">
        <f t="shared" si="2"/>
        <v>500</v>
      </c>
      <c r="S9" s="73">
        <f t="shared" si="3"/>
        <v>0</v>
      </c>
      <c r="T9" s="73">
        <f t="shared" si="4"/>
        <v>0</v>
      </c>
      <c r="U9" s="73">
        <f t="shared" si="5"/>
        <v>500</v>
      </c>
      <c r="V9" s="74">
        <f t="shared" si="6"/>
        <v>0</v>
      </c>
      <c r="AA9" s="18"/>
    </row>
    <row r="10" spans="5:27">
      <c r="E10" s="24" t="s">
        <v>28</v>
      </c>
      <c r="F10" s="89"/>
      <c r="G10" s="89"/>
      <c r="H10" s="89"/>
      <c r="I10" s="78">
        <f t="shared" si="0"/>
        <v>0</v>
      </c>
      <c r="L10" s="23" t="s">
        <v>8</v>
      </c>
      <c r="M10" s="20">
        <v>0.4</v>
      </c>
      <c r="N10" s="17">
        <f>N8*M10</f>
        <v>200</v>
      </c>
      <c r="O10" s="71"/>
      <c r="P10" s="101"/>
      <c r="Q10" s="73">
        <f t="shared" si="1"/>
        <v>0</v>
      </c>
      <c r="R10" s="73">
        <f t="shared" si="2"/>
        <v>500</v>
      </c>
      <c r="S10" s="73">
        <f t="shared" si="3"/>
        <v>0</v>
      </c>
      <c r="T10" s="73">
        <f t="shared" si="4"/>
        <v>0</v>
      </c>
      <c r="U10" s="73">
        <f t="shared" si="5"/>
        <v>500</v>
      </c>
      <c r="V10" s="74">
        <f t="shared" si="6"/>
        <v>0</v>
      </c>
      <c r="AA10" s="18"/>
    </row>
    <row r="11" spans="5:27">
      <c r="E11" s="26" t="s">
        <v>19</v>
      </c>
      <c r="F11" s="90"/>
      <c r="G11" s="90"/>
      <c r="H11" s="90"/>
      <c r="I11" s="79">
        <f t="shared" si="0"/>
        <v>0</v>
      </c>
      <c r="L11" s="19" t="s">
        <v>0</v>
      </c>
      <c r="M11" s="20"/>
      <c r="N11" s="17">
        <f>N8-N10</f>
        <v>300</v>
      </c>
      <c r="O11" s="71"/>
      <c r="P11" s="101"/>
      <c r="Q11" s="73">
        <f t="shared" si="1"/>
        <v>0</v>
      </c>
      <c r="R11" s="73">
        <f t="shared" si="2"/>
        <v>500</v>
      </c>
      <c r="S11" s="73">
        <f t="shared" si="3"/>
        <v>0</v>
      </c>
      <c r="T11" s="73">
        <f t="shared" si="4"/>
        <v>0</v>
      </c>
      <c r="U11" s="73">
        <f t="shared" si="5"/>
        <v>500</v>
      </c>
      <c r="V11" s="74">
        <f t="shared" si="6"/>
        <v>0</v>
      </c>
      <c r="AA11" s="18"/>
    </row>
    <row r="12" spans="5:27">
      <c r="E12" s="28" t="s">
        <v>25</v>
      </c>
      <c r="F12" s="91"/>
      <c r="G12" s="91"/>
      <c r="H12" s="91"/>
      <c r="I12" s="80">
        <f t="shared" si="0"/>
        <v>0</v>
      </c>
      <c r="L12" s="30" t="s">
        <v>5</v>
      </c>
      <c r="M12" s="31"/>
      <c r="N12" s="32"/>
      <c r="O12" s="71"/>
      <c r="P12" s="101"/>
      <c r="Q12" s="73">
        <f t="shared" si="1"/>
        <v>0</v>
      </c>
      <c r="R12" s="73">
        <f t="shared" si="2"/>
        <v>500</v>
      </c>
      <c r="S12" s="73">
        <f t="shared" si="3"/>
        <v>0</v>
      </c>
      <c r="T12" s="73">
        <f t="shared" si="4"/>
        <v>0</v>
      </c>
      <c r="U12" s="73">
        <f t="shared" si="5"/>
        <v>500</v>
      </c>
      <c r="V12" s="74">
        <f t="shared" si="6"/>
        <v>0</v>
      </c>
      <c r="AA12" s="18"/>
    </row>
    <row r="13" spans="5:27" ht="15.75">
      <c r="E13" s="33" t="s">
        <v>26</v>
      </c>
      <c r="F13" s="92"/>
      <c r="G13" s="92"/>
      <c r="H13" s="92"/>
      <c r="I13" s="81">
        <f t="shared" si="0"/>
        <v>0</v>
      </c>
      <c r="L13" s="35" t="s">
        <v>2</v>
      </c>
      <c r="M13" s="36">
        <v>0.05</v>
      </c>
      <c r="N13" s="37">
        <f>N11*M13</f>
        <v>15</v>
      </c>
      <c r="O13" s="71"/>
      <c r="P13" s="101"/>
      <c r="Q13" s="73">
        <f t="shared" si="1"/>
        <v>0</v>
      </c>
      <c r="R13" s="73">
        <f t="shared" si="2"/>
        <v>500</v>
      </c>
      <c r="S13" s="73">
        <f t="shared" si="3"/>
        <v>0</v>
      </c>
      <c r="T13" s="73">
        <f t="shared" si="4"/>
        <v>0</v>
      </c>
      <c r="U13" s="73">
        <f t="shared" si="5"/>
        <v>500</v>
      </c>
      <c r="V13" s="74">
        <f t="shared" si="6"/>
        <v>0</v>
      </c>
      <c r="AA13" s="18"/>
    </row>
    <row r="14" spans="5:27">
      <c r="E14" s="38" t="s">
        <v>20</v>
      </c>
      <c r="F14" s="93"/>
      <c r="G14" s="93"/>
      <c r="H14" s="93"/>
      <c r="I14" s="82">
        <f t="shared" si="0"/>
        <v>0</v>
      </c>
      <c r="L14" s="35" t="s">
        <v>1</v>
      </c>
      <c r="M14" s="36">
        <v>7.4999999999999997E-2</v>
      </c>
      <c r="N14" s="37">
        <f>N11*M14</f>
        <v>22.5</v>
      </c>
      <c r="O14" s="71"/>
      <c r="P14" s="101"/>
      <c r="Q14" s="73">
        <f t="shared" si="1"/>
        <v>0</v>
      </c>
      <c r="R14" s="73">
        <f t="shared" si="2"/>
        <v>500</v>
      </c>
      <c r="S14" s="73">
        <f t="shared" si="3"/>
        <v>0</v>
      </c>
      <c r="T14" s="73">
        <f t="shared" si="4"/>
        <v>0</v>
      </c>
      <c r="U14" s="73">
        <f t="shared" si="5"/>
        <v>500</v>
      </c>
      <c r="V14" s="74">
        <f t="shared" si="6"/>
        <v>0</v>
      </c>
      <c r="AA14" s="18"/>
    </row>
    <row r="15" spans="5:27">
      <c r="E15" s="40" t="s">
        <v>21</v>
      </c>
      <c r="F15" s="94"/>
      <c r="G15" s="94"/>
      <c r="H15" s="94"/>
      <c r="I15" s="83">
        <f>V16</f>
        <v>0</v>
      </c>
      <c r="L15" s="35" t="s">
        <v>3</v>
      </c>
      <c r="M15" s="99"/>
      <c r="N15" s="37">
        <f>SUM(N11:N14)</f>
        <v>337.5</v>
      </c>
      <c r="O15" s="71"/>
      <c r="P15" s="101"/>
      <c r="Q15" s="73" t="e">
        <f>$N$8*#REF!</f>
        <v>#REF!</v>
      </c>
      <c r="R15" s="73" t="e">
        <f t="shared" si="2"/>
        <v>#REF!</v>
      </c>
      <c r="S15" s="73" t="e">
        <f>R15*#REF!</f>
        <v>#REF!</v>
      </c>
      <c r="T15" s="73" t="e">
        <f>R15*#REF!</f>
        <v>#REF!</v>
      </c>
      <c r="U15" s="73" t="e">
        <f t="shared" si="5"/>
        <v>#REF!</v>
      </c>
      <c r="V15" s="74" t="e">
        <f t="shared" si="6"/>
        <v>#REF!</v>
      </c>
      <c r="AA15" s="18"/>
    </row>
    <row r="16" spans="5:27">
      <c r="E16" s="45" t="s">
        <v>22</v>
      </c>
      <c r="F16" s="95"/>
      <c r="G16" s="95"/>
      <c r="H16" s="95"/>
      <c r="I16" s="84">
        <f>V19</f>
        <v>0</v>
      </c>
      <c r="L16" s="42"/>
      <c r="M16" s="100"/>
      <c r="N16" s="32"/>
      <c r="O16" s="71"/>
      <c r="P16" s="101"/>
      <c r="Q16" s="73">
        <f>$N$8*F15</f>
        <v>0</v>
      </c>
      <c r="R16" s="73">
        <f t="shared" si="2"/>
        <v>500</v>
      </c>
      <c r="S16" s="73">
        <f>R16*G15</f>
        <v>0</v>
      </c>
      <c r="T16" s="73">
        <f>R16*H15</f>
        <v>0</v>
      </c>
      <c r="U16" s="73">
        <f t="shared" si="5"/>
        <v>500</v>
      </c>
      <c r="V16" s="74">
        <f t="shared" si="6"/>
        <v>0</v>
      </c>
      <c r="AA16" s="18"/>
    </row>
    <row r="17" spans="5:27">
      <c r="E17" s="51" t="s">
        <v>23</v>
      </c>
      <c r="F17" s="96"/>
      <c r="G17" s="96"/>
      <c r="H17" s="96"/>
      <c r="I17" s="85">
        <f>V24</f>
        <v>0</v>
      </c>
      <c r="L17" s="43" t="s">
        <v>9</v>
      </c>
      <c r="M17" s="100"/>
      <c r="N17" s="32"/>
      <c r="O17" s="71"/>
      <c r="P17" s="101"/>
      <c r="Q17" s="73" t="e">
        <f>$N$8*#REF!</f>
        <v>#REF!</v>
      </c>
      <c r="R17" s="73" t="e">
        <f t="shared" si="2"/>
        <v>#REF!</v>
      </c>
      <c r="S17" s="73" t="e">
        <f>R17*#REF!</f>
        <v>#REF!</v>
      </c>
      <c r="T17" s="73" t="e">
        <f>R17*#REF!</f>
        <v>#REF!</v>
      </c>
      <c r="U17" s="73" t="e">
        <f t="shared" si="5"/>
        <v>#REF!</v>
      </c>
      <c r="V17" s="74" t="e">
        <f t="shared" si="6"/>
        <v>#REF!</v>
      </c>
      <c r="AA17" s="18"/>
    </row>
    <row r="18" spans="5:27">
      <c r="E18" s="2" t="s">
        <v>47</v>
      </c>
      <c r="L18" s="44" t="s">
        <v>7</v>
      </c>
      <c r="M18" s="100"/>
      <c r="N18" s="32">
        <f>N8</f>
        <v>500</v>
      </c>
      <c r="O18" s="71"/>
      <c r="P18" s="101"/>
      <c r="Q18" s="73" t="e">
        <f>$N$8*#REF!</f>
        <v>#REF!</v>
      </c>
      <c r="R18" s="73" t="e">
        <f t="shared" si="2"/>
        <v>#REF!</v>
      </c>
      <c r="S18" s="73" t="e">
        <f>R18*#REF!</f>
        <v>#REF!</v>
      </c>
      <c r="T18" s="73" t="e">
        <f>R18*#REF!</f>
        <v>#REF!</v>
      </c>
      <c r="U18" s="73" t="e">
        <f t="shared" si="5"/>
        <v>#REF!</v>
      </c>
      <c r="V18" s="74" t="e">
        <f t="shared" si="6"/>
        <v>#REF!</v>
      </c>
      <c r="AA18" s="18"/>
    </row>
    <row r="19" spans="5:27" ht="15.75" thickBot="1">
      <c r="L19" s="44" t="s">
        <v>15</v>
      </c>
      <c r="M19" s="100"/>
      <c r="N19" s="32">
        <f>N15</f>
        <v>337.5</v>
      </c>
      <c r="O19" s="71"/>
      <c r="P19" s="101"/>
      <c r="Q19" s="73">
        <f>$N$8*F16</f>
        <v>0</v>
      </c>
      <c r="R19" s="73">
        <f t="shared" si="2"/>
        <v>500</v>
      </c>
      <c r="S19" s="73">
        <f>R19*G16</f>
        <v>0</v>
      </c>
      <c r="T19" s="73">
        <f>R19*H16</f>
        <v>0</v>
      </c>
      <c r="U19" s="73">
        <f t="shared" si="5"/>
        <v>500</v>
      </c>
      <c r="V19" s="74">
        <f t="shared" si="6"/>
        <v>0</v>
      </c>
      <c r="AA19" s="18"/>
    </row>
    <row r="20" spans="5:27" ht="15.75" thickBot="1">
      <c r="F20" s="53" t="s">
        <v>29</v>
      </c>
      <c r="G20" s="53" t="s">
        <v>31</v>
      </c>
      <c r="H20" s="53" t="s">
        <v>30</v>
      </c>
      <c r="I20" s="53" t="s">
        <v>32</v>
      </c>
      <c r="K20" s="47"/>
      <c r="L20" s="48" t="s">
        <v>34</v>
      </c>
      <c r="M20" s="49"/>
      <c r="N20" s="50">
        <f>(N8-N19)/N8*100</f>
        <v>32.5</v>
      </c>
      <c r="O20" s="72" t="s">
        <v>4</v>
      </c>
      <c r="P20" s="101"/>
      <c r="Q20" s="73" t="e">
        <f>$N$8*#REF!</f>
        <v>#REF!</v>
      </c>
      <c r="R20" s="73" t="e">
        <f t="shared" si="2"/>
        <v>#REF!</v>
      </c>
      <c r="S20" s="73" t="e">
        <f>R20*#REF!</f>
        <v>#REF!</v>
      </c>
      <c r="T20" s="73" t="e">
        <f>R20*#REF!</f>
        <v>#REF!</v>
      </c>
      <c r="U20" s="73" t="e">
        <f t="shared" si="5"/>
        <v>#REF!</v>
      </c>
      <c r="V20" s="74" t="e">
        <f t="shared" si="6"/>
        <v>#REF!</v>
      </c>
      <c r="AA20" s="18"/>
    </row>
    <row r="21" spans="5:27">
      <c r="E21" s="12" t="s">
        <v>38</v>
      </c>
      <c r="F21" s="102">
        <v>5</v>
      </c>
      <c r="G21" s="13">
        <v>350</v>
      </c>
      <c r="H21" s="13">
        <f>G21-(G21*I6)</f>
        <v>350</v>
      </c>
      <c r="I21" s="54">
        <f>F21*H21</f>
        <v>1750</v>
      </c>
      <c r="K21" s="47"/>
      <c r="P21" s="101"/>
      <c r="Q21" s="73" t="e">
        <f>$N$8*#REF!</f>
        <v>#REF!</v>
      </c>
      <c r="R21" s="73" t="e">
        <f t="shared" si="2"/>
        <v>#REF!</v>
      </c>
      <c r="S21" s="73" t="e">
        <f>R21*#REF!</f>
        <v>#REF!</v>
      </c>
      <c r="T21" s="73" t="e">
        <f>R21*#REF!</f>
        <v>#REF!</v>
      </c>
      <c r="U21" s="73" t="e">
        <f t="shared" si="5"/>
        <v>#REF!</v>
      </c>
      <c r="V21" s="74" t="e">
        <f t="shared" si="6"/>
        <v>#REF!</v>
      </c>
      <c r="AA21" s="18"/>
    </row>
    <row r="22" spans="5:27">
      <c r="E22" s="103" t="s">
        <v>27</v>
      </c>
      <c r="F22" s="104">
        <v>200</v>
      </c>
      <c r="G22" s="15">
        <v>350</v>
      </c>
      <c r="H22" s="15">
        <f>G22-(G22*I7)</f>
        <v>350</v>
      </c>
      <c r="I22" s="55">
        <f t="shared" ref="I22:I31" si="7">F22*H22</f>
        <v>70000</v>
      </c>
      <c r="P22" s="101"/>
      <c r="Q22" s="73" t="e">
        <f>$N$8*#REF!</f>
        <v>#REF!</v>
      </c>
      <c r="R22" s="73" t="e">
        <f t="shared" si="2"/>
        <v>#REF!</v>
      </c>
      <c r="S22" s="73" t="e">
        <f>R22*#REF!</f>
        <v>#REF!</v>
      </c>
      <c r="T22" s="73" t="e">
        <f>R22*#REF!</f>
        <v>#REF!</v>
      </c>
      <c r="U22" s="73" t="e">
        <f t="shared" ref="U22:U24" si="8">R22+S22+T22</f>
        <v>#REF!</v>
      </c>
      <c r="V22" s="74" t="e">
        <f t="shared" si="6"/>
        <v>#REF!</v>
      </c>
      <c r="AA22" s="18"/>
    </row>
    <row r="23" spans="5:27">
      <c r="E23" s="103" t="s">
        <v>24</v>
      </c>
      <c r="F23" s="104">
        <v>150</v>
      </c>
      <c r="G23" s="15">
        <v>450</v>
      </c>
      <c r="H23" s="15">
        <f>G23-(G23*I8)</f>
        <v>450</v>
      </c>
      <c r="I23" s="55">
        <f t="shared" si="7"/>
        <v>67500</v>
      </c>
      <c r="P23" s="101"/>
      <c r="Q23" s="73" t="e">
        <f>$N$8*#REF!</f>
        <v>#REF!</v>
      </c>
      <c r="R23" s="73" t="e">
        <f t="shared" ref="R23" si="9">$N$8-Q23</f>
        <v>#REF!</v>
      </c>
      <c r="S23" s="73" t="e">
        <f>R23*#REF!</f>
        <v>#REF!</v>
      </c>
      <c r="T23" s="73" t="e">
        <f>R23*#REF!</f>
        <v>#REF!</v>
      </c>
      <c r="U23" s="73" t="e">
        <f t="shared" ref="U23" si="10">R23+S23+T23</f>
        <v>#REF!</v>
      </c>
      <c r="V23" s="74" t="e">
        <f t="shared" ref="V23" si="11">($N$8-U23)/$N$8</f>
        <v>#REF!</v>
      </c>
      <c r="AA23" s="18"/>
    </row>
    <row r="24" spans="5:27">
      <c r="E24" s="21" t="s">
        <v>39</v>
      </c>
      <c r="F24" s="105">
        <v>80</v>
      </c>
      <c r="G24" s="22">
        <v>350</v>
      </c>
      <c r="H24" s="22">
        <f>G24-(G24*I9)</f>
        <v>350</v>
      </c>
      <c r="I24" s="56">
        <f t="shared" si="7"/>
        <v>28000</v>
      </c>
      <c r="P24" s="101"/>
      <c r="Q24" s="73">
        <f>$N$8*F17</f>
        <v>0</v>
      </c>
      <c r="R24" s="73">
        <f t="shared" si="2"/>
        <v>500</v>
      </c>
      <c r="S24" s="73">
        <f>R24*G17</f>
        <v>0</v>
      </c>
      <c r="T24" s="73">
        <f>R24*H17</f>
        <v>0</v>
      </c>
      <c r="U24" s="73">
        <f t="shared" si="8"/>
        <v>500</v>
      </c>
      <c r="V24" s="74">
        <f t="shared" si="6"/>
        <v>0</v>
      </c>
    </row>
    <row r="25" spans="5:27">
      <c r="E25" s="106" t="s">
        <v>28</v>
      </c>
      <c r="F25" s="107">
        <v>40</v>
      </c>
      <c r="G25" s="25">
        <v>450</v>
      </c>
      <c r="H25" s="25">
        <f>G25-(G25*I10)</f>
        <v>450</v>
      </c>
      <c r="I25" s="57">
        <f t="shared" si="7"/>
        <v>18000</v>
      </c>
      <c r="P25" s="101"/>
    </row>
    <row r="26" spans="5:27" ht="15.75" thickBot="1">
      <c r="E26" s="26" t="s">
        <v>40</v>
      </c>
      <c r="F26" s="108">
        <v>200</v>
      </c>
      <c r="G26" s="27">
        <v>350</v>
      </c>
      <c r="H26" s="27">
        <f>G26-(G26*I11)</f>
        <v>350</v>
      </c>
      <c r="I26" s="58">
        <f t="shared" si="7"/>
        <v>70000</v>
      </c>
      <c r="K26" s="47"/>
      <c r="P26" s="101"/>
    </row>
    <row r="27" spans="5:27" ht="15" customHeight="1">
      <c r="E27" s="28" t="s">
        <v>45</v>
      </c>
      <c r="F27" s="109">
        <v>20</v>
      </c>
      <c r="G27" s="29">
        <v>350</v>
      </c>
      <c r="H27" s="29">
        <f>G27-(G27*I12)</f>
        <v>350</v>
      </c>
      <c r="I27" s="59">
        <f t="shared" si="7"/>
        <v>7000</v>
      </c>
      <c r="L27" s="135" t="s">
        <v>49</v>
      </c>
      <c r="M27" s="127"/>
      <c r="N27" s="127"/>
      <c r="O27" s="128"/>
      <c r="P27" s="101"/>
    </row>
    <row r="28" spans="5:27" ht="15.75" customHeight="1">
      <c r="E28" s="33" t="s">
        <v>46</v>
      </c>
      <c r="F28" s="110">
        <v>10</v>
      </c>
      <c r="G28" s="34">
        <v>450</v>
      </c>
      <c r="H28" s="34">
        <f>G28-(G28*I13)</f>
        <v>450</v>
      </c>
      <c r="I28" s="60">
        <f t="shared" si="7"/>
        <v>4500</v>
      </c>
      <c r="L28" s="129"/>
      <c r="M28" s="130"/>
      <c r="N28" s="130"/>
      <c r="O28" s="131"/>
      <c r="P28" s="101"/>
    </row>
    <row r="29" spans="5:27" ht="16.899999999999999" customHeight="1">
      <c r="E29" s="38" t="s">
        <v>41</v>
      </c>
      <c r="F29" s="111">
        <v>200</v>
      </c>
      <c r="G29" s="39">
        <v>350</v>
      </c>
      <c r="H29" s="39">
        <f>G29-(G29*I14)</f>
        <v>350</v>
      </c>
      <c r="I29" s="61">
        <f t="shared" si="7"/>
        <v>70000</v>
      </c>
      <c r="L29" s="129"/>
      <c r="M29" s="130"/>
      <c r="N29" s="130"/>
      <c r="O29" s="131"/>
      <c r="P29" s="101"/>
    </row>
    <row r="30" spans="5:27" ht="15" customHeight="1">
      <c r="E30" s="40" t="s">
        <v>42</v>
      </c>
      <c r="F30" s="112">
        <v>5</v>
      </c>
      <c r="G30" s="41">
        <v>2500</v>
      </c>
      <c r="H30" s="41">
        <f>G30-(G30*I15)</f>
        <v>2500</v>
      </c>
      <c r="I30" s="62">
        <f t="shared" si="7"/>
        <v>12500</v>
      </c>
      <c r="J30" s="47"/>
      <c r="L30" s="129"/>
      <c r="M30" s="130"/>
      <c r="N30" s="130"/>
      <c r="O30" s="131"/>
      <c r="P30" s="101"/>
    </row>
    <row r="31" spans="5:27" ht="15" customHeight="1">
      <c r="E31" s="45" t="s">
        <v>43</v>
      </c>
      <c r="F31" s="113">
        <v>5</v>
      </c>
      <c r="G31" s="46">
        <v>350</v>
      </c>
      <c r="H31" s="46">
        <f>G31-(G31*I16)</f>
        <v>350</v>
      </c>
      <c r="I31" s="63">
        <f t="shared" si="7"/>
        <v>1750</v>
      </c>
      <c r="J31" s="47"/>
      <c r="L31" s="129"/>
      <c r="M31" s="130"/>
      <c r="N31" s="130"/>
      <c r="O31" s="131"/>
      <c r="P31" s="101"/>
    </row>
    <row r="32" spans="5:27" ht="18" customHeight="1" thickBot="1">
      <c r="E32" s="51" t="s">
        <v>44</v>
      </c>
      <c r="F32" s="114">
        <v>10</v>
      </c>
      <c r="G32" s="52">
        <v>350</v>
      </c>
      <c r="H32" s="52">
        <f>G32-(G32*I17)</f>
        <v>350</v>
      </c>
      <c r="I32" s="64">
        <f t="shared" ref="I32" si="12">F32*H32</f>
        <v>3500</v>
      </c>
      <c r="L32" s="129"/>
      <c r="M32" s="130"/>
      <c r="N32" s="130"/>
      <c r="O32" s="131"/>
      <c r="P32" s="101"/>
    </row>
    <row r="33" spans="5:16" ht="15" customHeight="1" thickBot="1">
      <c r="F33" s="65"/>
      <c r="G33" s="66" t="s">
        <v>37</v>
      </c>
      <c r="H33" s="67">
        <f>I33/F36</f>
        <v>383.24324324324323</v>
      </c>
      <c r="I33" s="68">
        <f>SUM(I21:I32)</f>
        <v>354500</v>
      </c>
      <c r="L33" s="132"/>
      <c r="M33" s="133"/>
      <c r="N33" s="133"/>
      <c r="O33" s="134"/>
      <c r="P33" s="101"/>
    </row>
    <row r="34" spans="5:16" ht="16.899999999999999" customHeight="1">
      <c r="E34" s="2" t="s">
        <v>48</v>
      </c>
      <c r="L34" s="2"/>
      <c r="N34" s="2"/>
    </row>
    <row r="35" spans="5:16">
      <c r="F35" s="97"/>
      <c r="G35" s="97"/>
      <c r="H35" s="97"/>
      <c r="I35" s="97"/>
      <c r="L35" s="2"/>
      <c r="N35" s="2"/>
    </row>
    <row r="36" spans="5:16" ht="16.899999999999999" customHeight="1">
      <c r="F36" s="69">
        <f>SUM(F21:F32)</f>
        <v>925</v>
      </c>
      <c r="G36" s="47"/>
      <c r="H36" s="47"/>
      <c r="I36" s="47"/>
      <c r="L36" s="2"/>
      <c r="N36" s="2"/>
    </row>
    <row r="37" spans="5:16" ht="16.149999999999999" customHeight="1">
      <c r="E37" s="47" t="s">
        <v>10</v>
      </c>
      <c r="F37" s="47"/>
      <c r="G37" s="47"/>
      <c r="H37" s="47"/>
      <c r="I37" s="47"/>
      <c r="J37" s="47"/>
      <c r="L37" s="2"/>
      <c r="N37" s="2"/>
    </row>
    <row r="38" spans="5:16" ht="15.75" thickBot="1">
      <c r="E38" s="47" t="s">
        <v>11</v>
      </c>
      <c r="L38" s="2"/>
      <c r="N38" s="2"/>
    </row>
    <row r="39" spans="5:16">
      <c r="E39" s="115" t="s">
        <v>35</v>
      </c>
      <c r="F39" s="116"/>
      <c r="G39" s="116"/>
      <c r="H39" s="116"/>
      <c r="I39" s="116"/>
      <c r="L39" s="2"/>
      <c r="N39" s="2"/>
    </row>
    <row r="40" spans="5:16" ht="15.75" thickBot="1">
      <c r="E40" s="118"/>
      <c r="F40" s="119"/>
      <c r="G40" s="119"/>
      <c r="H40" s="119"/>
      <c r="I40" s="119"/>
      <c r="L40" s="2"/>
      <c r="N40" s="2"/>
    </row>
    <row r="41" spans="5:16" ht="16.899999999999999" customHeight="1">
      <c r="L41" s="2"/>
      <c r="N41" s="2"/>
    </row>
    <row r="42" spans="5:16">
      <c r="L42" s="2"/>
      <c r="N42" s="2"/>
    </row>
    <row r="43" spans="5:16">
      <c r="L43" s="2"/>
      <c r="N43" s="2"/>
    </row>
    <row r="44" spans="5:16">
      <c r="L44" s="2"/>
      <c r="N44" s="2"/>
    </row>
    <row r="45" spans="5:16">
      <c r="L45" s="2"/>
      <c r="N45" s="2"/>
    </row>
    <row r="46" spans="5:16">
      <c r="J46" s="47"/>
      <c r="L46" s="2"/>
      <c r="N46" s="2"/>
    </row>
    <row r="47" spans="5:16">
      <c r="J47" s="47"/>
      <c r="L47" s="2"/>
      <c r="N47" s="2"/>
    </row>
    <row r="48" spans="5:16">
      <c r="J48" s="47"/>
      <c r="L48" s="2"/>
      <c r="N48" s="2"/>
    </row>
    <row r="49" spans="10:14" ht="16.899999999999999" customHeight="1">
      <c r="J49" s="47"/>
      <c r="L49" s="2"/>
      <c r="N49" s="2"/>
    </row>
    <row r="50" spans="10:14">
      <c r="J50" s="47"/>
      <c r="L50" s="2"/>
      <c r="N50" s="2"/>
    </row>
    <row r="51" spans="10:14" ht="15.75" thickBot="1">
      <c r="L51" s="2"/>
      <c r="N51" s="2"/>
    </row>
    <row r="52" spans="10:14">
      <c r="J52" s="117"/>
      <c r="L52" s="2"/>
      <c r="N52" s="2"/>
    </row>
    <row r="53" spans="10:14" ht="15.75" thickBot="1">
      <c r="J53" s="120"/>
    </row>
    <row r="54" spans="10:14"/>
    <row r="55" spans="10:14"/>
    <row r="56" spans="10:14"/>
    <row r="57" spans="10:14"/>
    <row r="58" spans="10:14"/>
  </sheetData>
  <mergeCells count="3">
    <mergeCell ref="E3:L3"/>
    <mergeCell ref="L6:O6"/>
    <mergeCell ref="L27:O33"/>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6:I14 I15 I16 I17"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6a8ec46-7a41-4bcd-bb70-22801cd9bae7">
      <Terms xmlns="http://schemas.microsoft.com/office/infopath/2007/PartnerControls"/>
    </lcf76f155ced4ddcb4097134ff3c332f>
    <TaxCatchAll xmlns="25b866e5-1de2-49ad-b6e4-1d3949b6ff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7B378AE61C0542A438B000436D624F" ma:contentTypeVersion="13" ma:contentTypeDescription="Een nieuw document maken." ma:contentTypeScope="" ma:versionID="11c7617cb6bb130b344da64ccbd0a63d">
  <xsd:schema xmlns:xsd="http://www.w3.org/2001/XMLSchema" xmlns:xs="http://www.w3.org/2001/XMLSchema" xmlns:p="http://schemas.microsoft.com/office/2006/metadata/properties" xmlns:ns2="36a8ec46-7a41-4bcd-bb70-22801cd9bae7" xmlns:ns3="25b866e5-1de2-49ad-b6e4-1d3949b6ff54" targetNamespace="http://schemas.microsoft.com/office/2006/metadata/properties" ma:root="true" ma:fieldsID="5cb4ce2e25c49f3d3ce69c860dd1d69e" ns2:_="" ns3:_="">
    <xsd:import namespace="36a8ec46-7a41-4bcd-bb70-22801cd9bae7"/>
    <xsd:import namespace="25b866e5-1de2-49ad-b6e4-1d3949b6ff5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8ec46-7a41-4bcd-bb70-22801cd9ba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866e5-1de2-49ad-b6e4-1d3949b6ff5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7b3a23c-b855-42c2-be22-eef2407c7cfe}" ma:internalName="TaxCatchAll" ma:showField="CatchAllData" ma:web="25b866e5-1de2-49ad-b6e4-1d3949b6f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9FA441-5022-4EDF-AFE7-989E1D5A498F}">
  <ds:schemaRefs>
    <ds:schemaRef ds:uri="http://schemas.microsoft.com/office/2006/metadata/properties"/>
    <ds:schemaRef ds:uri="http://schemas.microsoft.com/office/infopath/2007/PartnerControls"/>
    <ds:schemaRef ds:uri="36a8ec46-7a41-4bcd-bb70-22801cd9bae7"/>
    <ds:schemaRef ds:uri="25b866e5-1de2-49ad-b6e4-1d3949b6ff54"/>
  </ds:schemaRefs>
</ds:datastoreItem>
</file>

<file path=customXml/itemProps2.xml><?xml version="1.0" encoding="utf-8"?>
<ds:datastoreItem xmlns:ds="http://schemas.openxmlformats.org/officeDocument/2006/customXml" ds:itemID="{32BD7A6C-1116-41EC-BFC2-EEF66C76E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8ec46-7a41-4bcd-bb70-22801cd9bae7"/>
    <ds:schemaRef ds:uri="25b866e5-1de2-49ad-b6e4-1d3949b6f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B5602-434D-48D0-848C-207142A132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Ruben van Bochove</cp:lastModifiedBy>
  <cp:lastPrinted>2014-08-21T09:07:53Z</cp:lastPrinted>
  <dcterms:created xsi:type="dcterms:W3CDTF">2011-07-22T11:26:59Z</dcterms:created>
  <dcterms:modified xsi:type="dcterms:W3CDTF">2025-09-12T10:16:11Z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0x010100677B378AE61C0542A438B000436D624F</vt:lpwstr>
  </property>
  <property fmtid="{D5CDD505-2E9C-101B-9397-08002B2CF9AE}" pid="3" name="MediaServiceImageTags">
    <vt:lpwstr/>
  </property>
</Properties>
</file>