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mijngemeentedichtbij-my.sharepoint.com/personal/m_steenbergen_mijngemeentedichtbij_nl/Documents/"/>
    </mc:Choice>
  </mc:AlternateContent>
  <xr:revisionPtr revIDLastSave="134" documentId="8_{DEE1EB25-5270-4C18-B10D-A3CF91EE64F0}" xr6:coauthVersionLast="47" xr6:coauthVersionMax="47" xr10:uidLastSave="{92EDC737-1212-4900-B38D-1968E8BA814D}"/>
  <bookViews>
    <workbookView xWindow="28680" yWindow="-120" windowWidth="29040" windowHeight="17520" firstSheet="2" activeTab="4" xr2:uid="{00000000-000D-0000-FFFF-FFFF00000000}"/>
  </bookViews>
  <sheets>
    <sheet name="General Info" sheetId="1" state="hidden" r:id="rId1"/>
    <sheet name="Polisblad" sheetId="25" state="hidden" r:id="rId2"/>
    <sheet name="Bestand dd 1 januari 2025" sheetId="24" r:id="rId3"/>
    <sheet name="Antwoord vraag 3" sheetId="26" r:id="rId4"/>
    <sheet name="Antwoord vraag 4" sheetId="28" r:id="rId5"/>
  </sheets>
  <definedNames>
    <definedName name="_xlnm.Print_Area" localSheetId="2">'Bestand dd 1 januari 2025'!$A$1:$K$97</definedName>
    <definedName name="_xlnm.Print_Area" localSheetId="0">'General Info'!$A$1:$D$19</definedName>
    <definedName name="_xlnm.Print_Titles" localSheetId="2">'Bestand dd 1 januari 2025'!$1:$5</definedName>
    <definedName name="afr">#REF!</definedName>
    <definedName name="afrind">'General Info'!$B$19</definedName>
    <definedName name="cad">'Bestand dd 1 januari 2025'!$W$96</definedName>
    <definedName name="ign">'General Info'!$B$5</definedName>
    <definedName name="igo">'General Info'!$B$6</definedName>
    <definedName name="igt">'General Info'!#REF!</definedName>
    <definedName name="iin">'General Info'!$B$7</definedName>
    <definedName name="iio">'General Info'!$B$8</definedName>
    <definedName name="iit">'General Info'!#REF!</definedName>
    <definedName name="index">'Bestand dd 1 januari 2025'!$T$96</definedName>
    <definedName name="index2002">'Bestand dd 1 januari 2025'!#REF!</definedName>
    <definedName name="premieGM">'General Info'!$B$13</definedName>
    <definedName name="premieOW">'General Info'!$B$14</definedName>
    <definedName name="vv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1" i="24" l="1"/>
  <c r="H81" i="24"/>
  <c r="N31" i="24"/>
  <c r="N32" i="24"/>
  <c r="H64" i="24"/>
  <c r="H63" i="24"/>
  <c r="H60" i="24"/>
  <c r="H59" i="24"/>
  <c r="H56" i="24"/>
  <c r="I56" i="24"/>
  <c r="H57" i="24"/>
  <c r="I57" i="24"/>
  <c r="H58" i="24"/>
  <c r="I58" i="24"/>
  <c r="I59" i="24"/>
  <c r="I60" i="24"/>
  <c r="H61" i="24"/>
  <c r="I61" i="24"/>
  <c r="H62" i="24"/>
  <c r="I62" i="24"/>
  <c r="I63" i="24"/>
  <c r="I64" i="24"/>
  <c r="H65" i="24"/>
  <c r="I65" i="24"/>
  <c r="H66" i="24"/>
  <c r="I66" i="24"/>
  <c r="H41" i="24"/>
  <c r="U38" i="24"/>
  <c r="H37" i="24"/>
  <c r="U34" i="24"/>
  <c r="U33" i="24"/>
  <c r="U30" i="24"/>
  <c r="H29" i="24"/>
  <c r="U26" i="24"/>
  <c r="U25" i="24"/>
  <c r="U22" i="24"/>
  <c r="H21" i="24"/>
  <c r="U18" i="24"/>
  <c r="H17" i="24"/>
  <c r="H14" i="24"/>
  <c r="H13" i="24"/>
  <c r="H10" i="24"/>
  <c r="H9" i="24"/>
  <c r="I76" i="24"/>
  <c r="H76" i="24"/>
  <c r="I75" i="24"/>
  <c r="H75" i="24"/>
  <c r="I74" i="24"/>
  <c r="H74" i="24"/>
  <c r="I73" i="24"/>
  <c r="H73" i="24"/>
  <c r="I72" i="24"/>
  <c r="H72" i="24"/>
  <c r="I71" i="24"/>
  <c r="H71" i="24"/>
  <c r="I70" i="24"/>
  <c r="H70" i="24"/>
  <c r="I69" i="24"/>
  <c r="H69" i="24"/>
  <c r="I68" i="24"/>
  <c r="H68" i="24"/>
  <c r="I67" i="24"/>
  <c r="H67" i="24"/>
  <c r="I51" i="24"/>
  <c r="H51" i="24"/>
  <c r="I50" i="24"/>
  <c r="H50" i="24"/>
  <c r="I49" i="24"/>
  <c r="H49" i="24"/>
  <c r="I48" i="24"/>
  <c r="H48" i="24"/>
  <c r="I47" i="24"/>
  <c r="H47" i="24"/>
  <c r="I46" i="24"/>
  <c r="H46" i="24"/>
  <c r="I45" i="24"/>
  <c r="H45" i="24"/>
  <c r="I44" i="24"/>
  <c r="H44" i="24"/>
  <c r="I43" i="24"/>
  <c r="H43" i="24"/>
  <c r="I42" i="24"/>
  <c r="H42" i="24"/>
  <c r="I41" i="24"/>
  <c r="I40" i="24"/>
  <c r="H40" i="24"/>
  <c r="I39" i="24"/>
  <c r="H39" i="24"/>
  <c r="I38" i="24"/>
  <c r="I37" i="24"/>
  <c r="I36" i="24"/>
  <c r="H36" i="24"/>
  <c r="I35" i="24"/>
  <c r="S35" i="24" s="1"/>
  <c r="H35" i="24"/>
  <c r="I34" i="24"/>
  <c r="I33" i="24"/>
  <c r="I32" i="24"/>
  <c r="S32" i="24" s="1"/>
  <c r="H32" i="24"/>
  <c r="I31" i="24"/>
  <c r="H31" i="24"/>
  <c r="I30" i="24"/>
  <c r="I29" i="24"/>
  <c r="I28" i="24"/>
  <c r="H28" i="24"/>
  <c r="I27" i="24"/>
  <c r="H27" i="24"/>
  <c r="I26" i="24"/>
  <c r="I25" i="24"/>
  <c r="I24" i="24"/>
  <c r="H24" i="24"/>
  <c r="I23" i="24"/>
  <c r="H23" i="24"/>
  <c r="I22" i="24"/>
  <c r="I21" i="24"/>
  <c r="I20" i="24"/>
  <c r="H20" i="24"/>
  <c r="I19" i="24"/>
  <c r="H19" i="24"/>
  <c r="I18" i="24"/>
  <c r="I17" i="24"/>
  <c r="I16" i="24"/>
  <c r="H16" i="24"/>
  <c r="I15" i="24"/>
  <c r="H15" i="24"/>
  <c r="I14" i="24"/>
  <c r="I13" i="24"/>
  <c r="I12" i="24"/>
  <c r="H12" i="24"/>
  <c r="I11" i="24"/>
  <c r="H11" i="24"/>
  <c r="I10" i="24"/>
  <c r="I9" i="24"/>
  <c r="I8" i="24"/>
  <c r="H8" i="24"/>
  <c r="I7" i="24"/>
  <c r="H7" i="24"/>
  <c r="V18" i="24"/>
  <c r="U19" i="24"/>
  <c r="V19" i="24"/>
  <c r="U20" i="24"/>
  <c r="V20" i="24"/>
  <c r="V21" i="24"/>
  <c r="V22" i="24"/>
  <c r="U23" i="24"/>
  <c r="V23" i="24"/>
  <c r="U24" i="24"/>
  <c r="V24" i="24"/>
  <c r="V25" i="24"/>
  <c r="V26" i="24"/>
  <c r="U27" i="24"/>
  <c r="V27" i="24"/>
  <c r="U28" i="24"/>
  <c r="V28" i="24"/>
  <c r="V29" i="24"/>
  <c r="V30" i="24"/>
  <c r="U31" i="24"/>
  <c r="V31" i="24"/>
  <c r="U32" i="24"/>
  <c r="V32" i="24"/>
  <c r="V33" i="24"/>
  <c r="V34" i="24"/>
  <c r="U35" i="24"/>
  <c r="V35" i="24"/>
  <c r="U36" i="24"/>
  <c r="V36" i="24"/>
  <c r="U37" i="24"/>
  <c r="V37" i="24"/>
  <c r="V38" i="24"/>
  <c r="U39" i="24"/>
  <c r="V39" i="24"/>
  <c r="U40" i="24"/>
  <c r="V40" i="24"/>
  <c r="U41" i="24"/>
  <c r="V41" i="24"/>
  <c r="U42" i="24"/>
  <c r="V42" i="24"/>
  <c r="U43" i="24"/>
  <c r="V43" i="24"/>
  <c r="U44" i="24"/>
  <c r="V44" i="24"/>
  <c r="U45" i="24"/>
  <c r="V45" i="24"/>
  <c r="N35" i="24"/>
  <c r="Q35" i="24"/>
  <c r="Q32" i="24"/>
  <c r="U21" i="24" l="1"/>
  <c r="U29" i="24"/>
  <c r="H25" i="24"/>
  <c r="H33" i="24"/>
  <c r="H18" i="24"/>
  <c r="H22" i="24"/>
  <c r="H26" i="24"/>
  <c r="H30" i="24"/>
  <c r="H34" i="24"/>
  <c r="H38" i="24"/>
  <c r="W40" i="24"/>
  <c r="W39" i="24"/>
  <c r="W31" i="24"/>
  <c r="W23" i="24"/>
  <c r="W22" i="24"/>
  <c r="W18" i="24"/>
  <c r="W34" i="24"/>
  <c r="W33" i="24"/>
  <c r="W20" i="24"/>
  <c r="W28" i="24"/>
  <c r="W36" i="24"/>
  <c r="W32" i="24"/>
  <c r="W19" i="24"/>
  <c r="W42" i="24"/>
  <c r="W27" i="24"/>
  <c r="W30" i="24"/>
  <c r="W26" i="24"/>
  <c r="W21" i="24"/>
  <c r="W35" i="24"/>
  <c r="W45" i="24"/>
  <c r="W43" i="24"/>
  <c r="W37" i="24"/>
  <c r="W29" i="24"/>
  <c r="W25" i="24"/>
  <c r="W24" i="24"/>
  <c r="W44" i="24"/>
  <c r="W41" i="24"/>
  <c r="W38" i="24"/>
  <c r="J32" i="24"/>
  <c r="J35" i="24"/>
  <c r="R35" i="24"/>
  <c r="T35" i="24" s="1"/>
  <c r="R32" i="24"/>
  <c r="T32" i="24" s="1"/>
  <c r="S56" i="24" l="1"/>
  <c r="N56" i="24"/>
  <c r="R57" i="24"/>
  <c r="S57" i="24"/>
  <c r="N57" i="24"/>
  <c r="S58" i="24"/>
  <c r="N58" i="24"/>
  <c r="S59" i="24"/>
  <c r="N59" i="24"/>
  <c r="R60" i="24"/>
  <c r="S60" i="24"/>
  <c r="N60" i="24"/>
  <c r="S61" i="24"/>
  <c r="N61" i="24"/>
  <c r="R62" i="24"/>
  <c r="N62" i="24"/>
  <c r="R63" i="24"/>
  <c r="S63" i="24"/>
  <c r="N63" i="24"/>
  <c r="S64" i="24"/>
  <c r="N64" i="24"/>
  <c r="R65" i="24"/>
  <c r="S65" i="24"/>
  <c r="N65" i="24"/>
  <c r="R66" i="24"/>
  <c r="S66" i="24"/>
  <c r="N66" i="24"/>
  <c r="R67" i="24"/>
  <c r="N67" i="24"/>
  <c r="Q67" i="24"/>
  <c r="U67" i="24"/>
  <c r="V67" i="24"/>
  <c r="R68" i="24"/>
  <c r="S68" i="24"/>
  <c r="N68" i="24"/>
  <c r="Q68" i="24"/>
  <c r="U68" i="24"/>
  <c r="V68" i="24"/>
  <c r="S69" i="24"/>
  <c r="N69" i="24"/>
  <c r="Q69" i="24"/>
  <c r="U69" i="24"/>
  <c r="V69" i="24"/>
  <c r="R70" i="24"/>
  <c r="S70" i="24"/>
  <c r="N70" i="24"/>
  <c r="Q70" i="24"/>
  <c r="U70" i="24"/>
  <c r="V70" i="24"/>
  <c r="S71" i="24"/>
  <c r="N71" i="24"/>
  <c r="Q71" i="24"/>
  <c r="U71" i="24"/>
  <c r="V71" i="24"/>
  <c r="S72" i="24"/>
  <c r="N72" i="24"/>
  <c r="Q72" i="24"/>
  <c r="U72" i="24"/>
  <c r="V72" i="24"/>
  <c r="R73" i="24"/>
  <c r="S73" i="24"/>
  <c r="N73" i="24"/>
  <c r="Q73" i="24"/>
  <c r="U73" i="24"/>
  <c r="V73" i="24"/>
  <c r="R74" i="24"/>
  <c r="S74" i="24"/>
  <c r="N74" i="24"/>
  <c r="Q74" i="24"/>
  <c r="U74" i="24"/>
  <c r="V74" i="24"/>
  <c r="R75" i="24"/>
  <c r="N75" i="24"/>
  <c r="Q75" i="24"/>
  <c r="U75" i="24"/>
  <c r="V75" i="24"/>
  <c r="R76" i="24"/>
  <c r="S76" i="24"/>
  <c r="N76" i="24"/>
  <c r="Q76" i="24"/>
  <c r="U76" i="24"/>
  <c r="V76" i="24"/>
  <c r="L78" i="24"/>
  <c r="M78" i="24"/>
  <c r="R81" i="24"/>
  <c r="S81" i="24"/>
  <c r="U81" i="24"/>
  <c r="V81" i="24"/>
  <c r="H82" i="24"/>
  <c r="R82" i="24" s="1"/>
  <c r="I82" i="24"/>
  <c r="S82" i="24" s="1"/>
  <c r="N82" i="24"/>
  <c r="H83" i="24"/>
  <c r="R83" i="24" s="1"/>
  <c r="I83" i="24"/>
  <c r="S83" i="24" s="1"/>
  <c r="O83" i="24" s="1"/>
  <c r="N83" i="24"/>
  <c r="H84" i="24"/>
  <c r="R84" i="24" s="1"/>
  <c r="I84" i="24"/>
  <c r="S84" i="24" s="1"/>
  <c r="N84" i="24"/>
  <c r="H85" i="24"/>
  <c r="R85" i="24" s="1"/>
  <c r="I85" i="24"/>
  <c r="S85" i="24" s="1"/>
  <c r="N85" i="24"/>
  <c r="Q85" i="24"/>
  <c r="U85" i="24"/>
  <c r="V85" i="24"/>
  <c r="H86" i="24"/>
  <c r="I86" i="24"/>
  <c r="S86" i="24" s="1"/>
  <c r="N86" i="24"/>
  <c r="Q86" i="24"/>
  <c r="U86" i="24"/>
  <c r="V86" i="24"/>
  <c r="H87" i="24"/>
  <c r="R87" i="24" s="1"/>
  <c r="I87" i="24"/>
  <c r="S87" i="24" s="1"/>
  <c r="N87" i="24"/>
  <c r="Q87" i="24"/>
  <c r="U87" i="24"/>
  <c r="V87" i="24"/>
  <c r="H88" i="24"/>
  <c r="R88" i="24" s="1"/>
  <c r="I88" i="24"/>
  <c r="S88" i="24" s="1"/>
  <c r="N88" i="24"/>
  <c r="Q88" i="24"/>
  <c r="U88" i="24"/>
  <c r="V88" i="24"/>
  <c r="H89" i="24"/>
  <c r="I89" i="24"/>
  <c r="S89" i="24" s="1"/>
  <c r="N89" i="24"/>
  <c r="Q89" i="24"/>
  <c r="U89" i="24"/>
  <c r="V89" i="24"/>
  <c r="H90" i="24"/>
  <c r="R90" i="24" s="1"/>
  <c r="I90" i="24"/>
  <c r="S90" i="24" s="1"/>
  <c r="N90" i="24"/>
  <c r="Q90" i="24"/>
  <c r="U90" i="24"/>
  <c r="V90" i="24"/>
  <c r="H91" i="24"/>
  <c r="R91" i="24" s="1"/>
  <c r="I91" i="24"/>
  <c r="N91" i="24"/>
  <c r="Q91" i="24"/>
  <c r="U91" i="24"/>
  <c r="V91" i="24"/>
  <c r="L93" i="24"/>
  <c r="M93" i="24"/>
  <c r="R21" i="24"/>
  <c r="S21" i="24"/>
  <c r="N21" i="24"/>
  <c r="R22" i="24"/>
  <c r="S22" i="24"/>
  <c r="N22" i="24"/>
  <c r="R23" i="24"/>
  <c r="S23" i="24"/>
  <c r="N23" i="24"/>
  <c r="R24" i="24"/>
  <c r="S24" i="24"/>
  <c r="N24" i="24"/>
  <c r="R26" i="24"/>
  <c r="S26" i="24"/>
  <c r="N26" i="24"/>
  <c r="R27" i="24"/>
  <c r="S27" i="24"/>
  <c r="N27" i="24"/>
  <c r="R28" i="24"/>
  <c r="S28" i="24"/>
  <c r="N28" i="24"/>
  <c r="R29" i="24"/>
  <c r="S29" i="24"/>
  <c r="N29" i="24"/>
  <c r="R30" i="24"/>
  <c r="S30" i="24"/>
  <c r="N30" i="24"/>
  <c r="R31" i="24"/>
  <c r="S31" i="24"/>
  <c r="R33" i="24"/>
  <c r="S33" i="24"/>
  <c r="N33" i="24"/>
  <c r="R34" i="24"/>
  <c r="S34" i="24"/>
  <c r="N34" i="24"/>
  <c r="R36" i="24"/>
  <c r="S36" i="24"/>
  <c r="N36" i="24"/>
  <c r="R37" i="24"/>
  <c r="S37" i="24"/>
  <c r="N37" i="24"/>
  <c r="R38" i="24"/>
  <c r="S38" i="24"/>
  <c r="N38" i="24"/>
  <c r="R39" i="24"/>
  <c r="S39" i="24"/>
  <c r="N39" i="24"/>
  <c r="R40" i="24"/>
  <c r="S40" i="24"/>
  <c r="N40" i="24"/>
  <c r="R41" i="24"/>
  <c r="S41" i="24"/>
  <c r="N41" i="24"/>
  <c r="S13" i="24"/>
  <c r="N13" i="24"/>
  <c r="R25" i="24"/>
  <c r="S25" i="24"/>
  <c r="N25" i="24"/>
  <c r="J15" i="25"/>
  <c r="H15" i="25"/>
  <c r="B14" i="1" s="1"/>
  <c r="C10" i="25" s="1"/>
  <c r="G15" i="25"/>
  <c r="T34" i="24" l="1"/>
  <c r="T24" i="24"/>
  <c r="T41" i="24"/>
  <c r="T29" i="24"/>
  <c r="T22" i="24"/>
  <c r="T38" i="24"/>
  <c r="T36" i="24"/>
  <c r="T26" i="24"/>
  <c r="T25" i="24"/>
  <c r="T37" i="24"/>
  <c r="T27" i="24"/>
  <c r="T30" i="24"/>
  <c r="T39" i="24"/>
  <c r="T40" i="24"/>
  <c r="T33" i="24"/>
  <c r="T23" i="24"/>
  <c r="T31" i="24"/>
  <c r="T28" i="24"/>
  <c r="T21" i="24"/>
  <c r="J61" i="24"/>
  <c r="K61" i="24" s="1"/>
  <c r="J91" i="24"/>
  <c r="K91" i="24" s="1"/>
  <c r="W72" i="24"/>
  <c r="J75" i="24"/>
  <c r="K75" i="24" s="1"/>
  <c r="J67" i="24"/>
  <c r="K67" i="24" s="1"/>
  <c r="W70" i="24"/>
  <c r="R61" i="24"/>
  <c r="T61" i="24" s="1"/>
  <c r="T88" i="24"/>
  <c r="W88" i="24"/>
  <c r="W71" i="24"/>
  <c r="W86" i="24"/>
  <c r="S67" i="24"/>
  <c r="T67" i="24" s="1"/>
  <c r="W90" i="24"/>
  <c r="J34" i="24"/>
  <c r="J89" i="24"/>
  <c r="K89" i="24" s="1"/>
  <c r="J31" i="24"/>
  <c r="W73" i="24"/>
  <c r="W69" i="24"/>
  <c r="J87" i="24"/>
  <c r="K87" i="24" s="1"/>
  <c r="W89" i="24"/>
  <c r="J85" i="24"/>
  <c r="K85" i="24" s="1"/>
  <c r="J83" i="24"/>
  <c r="K83" i="24" s="1"/>
  <c r="W81" i="24"/>
  <c r="J64" i="24"/>
  <c r="K64" i="24" s="1"/>
  <c r="J57" i="24"/>
  <c r="K57" i="24" s="1"/>
  <c r="J74" i="24"/>
  <c r="K74" i="24" s="1"/>
  <c r="S91" i="24"/>
  <c r="T91" i="24" s="1"/>
  <c r="J68" i="24"/>
  <c r="K68" i="24" s="1"/>
  <c r="J63" i="24"/>
  <c r="K63" i="24" s="1"/>
  <c r="J29" i="24"/>
  <c r="J26" i="24"/>
  <c r="J76" i="24"/>
  <c r="K76" i="24" s="1"/>
  <c r="T70" i="24"/>
  <c r="J69" i="24"/>
  <c r="K69" i="24" s="1"/>
  <c r="W87" i="24"/>
  <c r="J62" i="24"/>
  <c r="K62" i="24" s="1"/>
  <c r="T74" i="24"/>
  <c r="N93" i="24"/>
  <c r="J72" i="24"/>
  <c r="K72" i="24" s="1"/>
  <c r="J13" i="24"/>
  <c r="J28" i="24"/>
  <c r="K81" i="24"/>
  <c r="W68" i="24"/>
  <c r="J86" i="24"/>
  <c r="K86" i="24" s="1"/>
  <c r="T83" i="24"/>
  <c r="P83" i="24" s="1"/>
  <c r="V83" i="24" s="1"/>
  <c r="J58" i="24"/>
  <c r="K58" i="24" s="1"/>
  <c r="J56" i="24"/>
  <c r="K56" i="24" s="1"/>
  <c r="J71" i="24"/>
  <c r="K71" i="24" s="1"/>
  <c r="T82" i="24"/>
  <c r="P82" i="24" s="1"/>
  <c r="V82" i="24" s="1"/>
  <c r="N78" i="24"/>
  <c r="J59" i="24"/>
  <c r="K59" i="24" s="1"/>
  <c r="J36" i="24"/>
  <c r="W85" i="24"/>
  <c r="W75" i="24"/>
  <c r="W74" i="24"/>
  <c r="R72" i="24"/>
  <c r="T72" i="24" s="1"/>
  <c r="R71" i="24"/>
  <c r="T71" i="24" s="1"/>
  <c r="J41" i="24"/>
  <c r="W67" i="24"/>
  <c r="J40" i="24"/>
  <c r="J21" i="24"/>
  <c r="W76" i="24"/>
  <c r="S75" i="24"/>
  <c r="T75" i="24" s="1"/>
  <c r="T60" i="24"/>
  <c r="T65" i="24"/>
  <c r="W91" i="24"/>
  <c r="J82" i="24"/>
  <c r="K82" i="24" s="1"/>
  <c r="R58" i="24"/>
  <c r="T58" i="24" s="1"/>
  <c r="C14" i="25"/>
  <c r="C11" i="25"/>
  <c r="T87" i="24"/>
  <c r="T76" i="24"/>
  <c r="T81" i="24"/>
  <c r="O84" i="24"/>
  <c r="T84" i="24"/>
  <c r="P84" i="24" s="1"/>
  <c r="V84" i="24" s="1"/>
  <c r="T66" i="24"/>
  <c r="T90" i="24"/>
  <c r="T57" i="24"/>
  <c r="U83" i="24"/>
  <c r="T68" i="24"/>
  <c r="T63" i="24"/>
  <c r="T85" i="24"/>
  <c r="T73" i="24"/>
  <c r="J70" i="24"/>
  <c r="K70" i="24" s="1"/>
  <c r="J65" i="24"/>
  <c r="K65" i="24" s="1"/>
  <c r="J90" i="24"/>
  <c r="K90" i="24" s="1"/>
  <c r="R86" i="24"/>
  <c r="T86" i="24" s="1"/>
  <c r="J84" i="24"/>
  <c r="K84" i="24" s="1"/>
  <c r="J73" i="24"/>
  <c r="K73" i="24" s="1"/>
  <c r="R69" i="24"/>
  <c r="T69" i="24" s="1"/>
  <c r="R64" i="24"/>
  <c r="T64" i="24" s="1"/>
  <c r="J60" i="24"/>
  <c r="K60" i="24" s="1"/>
  <c r="R56" i="24"/>
  <c r="S62" i="24"/>
  <c r="R59" i="24"/>
  <c r="T59" i="24" s="1"/>
  <c r="J24" i="24"/>
  <c r="J88" i="24"/>
  <c r="K88" i="24" s="1"/>
  <c r="J66" i="24"/>
  <c r="K66" i="24" s="1"/>
  <c r="I93" i="24"/>
  <c r="O82" i="24"/>
  <c r="I78" i="24"/>
  <c r="B11" i="25" s="1"/>
  <c r="H93" i="24"/>
  <c r="H78" i="24"/>
  <c r="B10" i="25" s="1"/>
  <c r="D10" i="25" s="1"/>
  <c r="R89" i="24"/>
  <c r="T89" i="24" s="1"/>
  <c r="J33" i="24"/>
  <c r="J30" i="24"/>
  <c r="J23" i="24"/>
  <c r="J38" i="24"/>
  <c r="J27" i="24"/>
  <c r="J39" i="24"/>
  <c r="J37" i="24"/>
  <c r="J25" i="24"/>
  <c r="J22" i="24"/>
  <c r="R13" i="24"/>
  <c r="T13" i="24" s="1"/>
  <c r="B13" i="1"/>
  <c r="X43" i="24" l="1"/>
  <c r="X29" i="24"/>
  <c r="X37" i="24"/>
  <c r="X35" i="24"/>
  <c r="X22" i="24"/>
  <c r="K35" i="24"/>
  <c r="X21" i="24"/>
  <c r="X40" i="24"/>
  <c r="X27" i="24"/>
  <c r="X19" i="24"/>
  <c r="X44" i="24"/>
  <c r="X38" i="24"/>
  <c r="X23" i="24"/>
  <c r="K32" i="24"/>
  <c r="X20" i="24"/>
  <c r="X41" i="24"/>
  <c r="X33" i="24"/>
  <c r="X34" i="24"/>
  <c r="X32" i="24"/>
  <c r="X39" i="24"/>
  <c r="X26" i="24"/>
  <c r="X18" i="24"/>
  <c r="X36" i="24"/>
  <c r="X42" i="24"/>
  <c r="X31" i="24"/>
  <c r="X30" i="24"/>
  <c r="X28" i="24"/>
  <c r="X45" i="24"/>
  <c r="X25" i="24"/>
  <c r="X24" i="24"/>
  <c r="Q83" i="24"/>
  <c r="W83" i="24"/>
  <c r="X83" i="24" s="1"/>
  <c r="O93" i="24"/>
  <c r="D11" i="25"/>
  <c r="V93" i="24"/>
  <c r="S78" i="24"/>
  <c r="K33" i="24"/>
  <c r="X73" i="24"/>
  <c r="K36" i="24"/>
  <c r="X69" i="24"/>
  <c r="K41" i="24"/>
  <c r="K27" i="24"/>
  <c r="X76" i="24"/>
  <c r="X86" i="24"/>
  <c r="K31" i="24"/>
  <c r="X91" i="24"/>
  <c r="K26" i="24"/>
  <c r="K21" i="24"/>
  <c r="X85" i="24"/>
  <c r="K29" i="24"/>
  <c r="X67" i="24"/>
  <c r="X71" i="24"/>
  <c r="K39" i="24"/>
  <c r="X74" i="24"/>
  <c r="X88" i="24"/>
  <c r="X89" i="24"/>
  <c r="K28" i="24"/>
  <c r="K37" i="24"/>
  <c r="K38" i="24"/>
  <c r="K40" i="24"/>
  <c r="X75" i="24"/>
  <c r="K34" i="24"/>
  <c r="X90" i="24"/>
  <c r="K23" i="24"/>
  <c r="X87" i="24"/>
  <c r="K13" i="24"/>
  <c r="K22" i="24"/>
  <c r="K25" i="24"/>
  <c r="K30" i="24"/>
  <c r="K24" i="24"/>
  <c r="X81" i="24"/>
  <c r="X72" i="24"/>
  <c r="X70" i="24"/>
  <c r="X68" i="24"/>
  <c r="Q84" i="24"/>
  <c r="U84" i="24"/>
  <c r="W84" i="24" s="1"/>
  <c r="X84" i="24" s="1"/>
  <c r="K78" i="24"/>
  <c r="T56" i="24"/>
  <c r="R78" i="24"/>
  <c r="J93" i="24"/>
  <c r="B14" i="25" s="1"/>
  <c r="D14" i="25" s="1"/>
  <c r="T62" i="24"/>
  <c r="U82" i="24"/>
  <c r="W82" i="24" s="1"/>
  <c r="X82" i="24" s="1"/>
  <c r="Q82" i="24"/>
  <c r="K93" i="24"/>
  <c r="S93" i="24"/>
  <c r="R93" i="24"/>
  <c r="T93" i="24"/>
  <c r="J78" i="24"/>
  <c r="P93" i="24"/>
  <c r="R44" i="24"/>
  <c r="S44" i="24"/>
  <c r="Q44" i="24"/>
  <c r="N44" i="24"/>
  <c r="R43" i="24"/>
  <c r="S43" i="24"/>
  <c r="Q43" i="24"/>
  <c r="N43" i="24"/>
  <c r="R45" i="24"/>
  <c r="S45" i="24"/>
  <c r="Q45" i="24"/>
  <c r="N45" i="24"/>
  <c r="R42" i="24"/>
  <c r="S42" i="24"/>
  <c r="Q42" i="24"/>
  <c r="N42" i="24"/>
  <c r="U46" i="24"/>
  <c r="V46" i="24"/>
  <c r="R46" i="24"/>
  <c r="S46" i="24"/>
  <c r="Q46" i="24"/>
  <c r="N46" i="24"/>
  <c r="U47" i="24"/>
  <c r="V47" i="24"/>
  <c r="R47" i="24"/>
  <c r="S47" i="24"/>
  <c r="Q47" i="24"/>
  <c r="N47" i="24"/>
  <c r="U48" i="24"/>
  <c r="V48" i="24"/>
  <c r="R48" i="24"/>
  <c r="S48" i="24"/>
  <c r="Q48" i="24"/>
  <c r="N48" i="24"/>
  <c r="U49" i="24"/>
  <c r="V49" i="24"/>
  <c r="R49" i="24"/>
  <c r="Q49" i="24"/>
  <c r="N49" i="24"/>
  <c r="U50" i="24"/>
  <c r="V50" i="24"/>
  <c r="R50" i="24"/>
  <c r="Q50" i="24"/>
  <c r="N50" i="24"/>
  <c r="U51" i="24"/>
  <c r="V51" i="24"/>
  <c r="S51" i="24"/>
  <c r="Q51" i="24"/>
  <c r="N51" i="24"/>
  <c r="R20" i="24"/>
  <c r="S20" i="24"/>
  <c r="N20" i="24"/>
  <c r="R19" i="24"/>
  <c r="S19" i="24"/>
  <c r="R18" i="24"/>
  <c r="S18" i="24"/>
  <c r="R17" i="24"/>
  <c r="S17" i="24"/>
  <c r="R16" i="24"/>
  <c r="S16" i="24"/>
  <c r="R15" i="24"/>
  <c r="S15" i="24"/>
  <c r="R14" i="24"/>
  <c r="S14" i="24"/>
  <c r="R12" i="24"/>
  <c r="S12" i="24"/>
  <c r="S11" i="24"/>
  <c r="R10" i="24"/>
  <c r="S9" i="24"/>
  <c r="R8" i="24"/>
  <c r="S8" i="24"/>
  <c r="R7" i="24"/>
  <c r="S7" i="24"/>
  <c r="N7" i="24"/>
  <c r="N8" i="24"/>
  <c r="N9" i="24"/>
  <c r="N10" i="24"/>
  <c r="N11" i="24"/>
  <c r="N12" i="24"/>
  <c r="N14" i="24"/>
  <c r="N15" i="24"/>
  <c r="N16" i="24"/>
  <c r="N17" i="24"/>
  <c r="N18" i="24"/>
  <c r="N19" i="24"/>
  <c r="M53" i="24"/>
  <c r="L53" i="24"/>
  <c r="C6" i="25"/>
  <c r="C7" i="25"/>
  <c r="A3" i="25"/>
  <c r="A2" i="25"/>
  <c r="T45" i="24" l="1"/>
  <c r="T20" i="24"/>
  <c r="T42" i="24"/>
  <c r="T43" i="24"/>
  <c r="T18" i="24"/>
  <c r="T44" i="24"/>
  <c r="T19" i="24"/>
  <c r="J42" i="24"/>
  <c r="K42" i="24" s="1"/>
  <c r="Q93" i="24"/>
  <c r="U93" i="24"/>
  <c r="X93" i="24"/>
  <c r="W93" i="24"/>
  <c r="T78" i="24"/>
  <c r="J9" i="24"/>
  <c r="K9" i="24" s="1"/>
  <c r="T8" i="24"/>
  <c r="J47" i="24"/>
  <c r="K47" i="24" s="1"/>
  <c r="J12" i="24"/>
  <c r="K12" i="24" s="1"/>
  <c r="T15" i="24"/>
  <c r="T16" i="24"/>
  <c r="J8" i="24"/>
  <c r="K8" i="24" s="1"/>
  <c r="T47" i="24"/>
  <c r="I53" i="24"/>
  <c r="B7" i="25" s="1"/>
  <c r="D7" i="25" s="1"/>
  <c r="J46" i="24"/>
  <c r="K46" i="24" s="1"/>
  <c r="T17" i="24"/>
  <c r="J19" i="24"/>
  <c r="K19" i="24" s="1"/>
  <c r="J49" i="24"/>
  <c r="K49" i="24" s="1"/>
  <c r="J17" i="24"/>
  <c r="K17" i="24" s="1"/>
  <c r="S49" i="24"/>
  <c r="T49" i="24" s="1"/>
  <c r="T14" i="24"/>
  <c r="T7" i="24"/>
  <c r="J14" i="24"/>
  <c r="K14" i="24" s="1"/>
  <c r="T12" i="24"/>
  <c r="J45" i="24"/>
  <c r="K45" i="24" s="1"/>
  <c r="W51" i="24"/>
  <c r="X51" i="24" s="1"/>
  <c r="T48" i="24"/>
  <c r="W47" i="24"/>
  <c r="X47" i="24" s="1"/>
  <c r="J20" i="24"/>
  <c r="K20" i="24" s="1"/>
  <c r="J10" i="24"/>
  <c r="K10" i="24" s="1"/>
  <c r="W50" i="24"/>
  <c r="X50" i="24" s="1"/>
  <c r="J48" i="24"/>
  <c r="K48" i="24" s="1"/>
  <c r="T46" i="24"/>
  <c r="S10" i="24"/>
  <c r="T10" i="24" s="1"/>
  <c r="J44" i="24"/>
  <c r="K44" i="24" s="1"/>
  <c r="R51" i="24"/>
  <c r="T51" i="24" s="1"/>
  <c r="J51" i="24"/>
  <c r="K51" i="24" s="1"/>
  <c r="J43" i="24"/>
  <c r="K43" i="24" s="1"/>
  <c r="R11" i="24"/>
  <c r="T11" i="24" s="1"/>
  <c r="J11" i="24"/>
  <c r="K11" i="24" s="1"/>
  <c r="J18" i="24"/>
  <c r="K18" i="24" s="1"/>
  <c r="J7" i="24"/>
  <c r="K7" i="24" s="1"/>
  <c r="S50" i="24"/>
  <c r="T50" i="24" s="1"/>
  <c r="J50" i="24"/>
  <c r="K50" i="24" s="1"/>
  <c r="J15" i="24"/>
  <c r="K15" i="24" s="1"/>
  <c r="M96" i="24"/>
  <c r="W46" i="24"/>
  <c r="X46" i="24" s="1"/>
  <c r="J16" i="24"/>
  <c r="K16" i="24" s="1"/>
  <c r="W49" i="24"/>
  <c r="X49" i="24" s="1"/>
  <c r="W48" i="24"/>
  <c r="X48" i="24" s="1"/>
  <c r="H53" i="24"/>
  <c r="B6" i="25" s="1"/>
  <c r="R9" i="24"/>
  <c r="L96" i="24"/>
  <c r="N53" i="24"/>
  <c r="N96" i="24" l="1"/>
  <c r="H96" i="24"/>
  <c r="S53" i="24"/>
  <c r="J53" i="24"/>
  <c r="K53" i="24"/>
  <c r="I96" i="24"/>
  <c r="T9" i="24"/>
  <c r="T53" i="24" s="1"/>
  <c r="R53" i="24"/>
  <c r="B16" i="25"/>
  <c r="D6" i="25"/>
  <c r="D16" i="25" s="1"/>
  <c r="I11" i="25" l="1"/>
  <c r="K11" i="25" s="1"/>
  <c r="I9" i="25"/>
  <c r="K9" i="25" s="1"/>
  <c r="I10" i="25"/>
  <c r="K10" i="25" s="1"/>
  <c r="I13" i="25"/>
  <c r="K13" i="25" s="1"/>
  <c r="I12" i="25"/>
  <c r="K12" i="25" s="1"/>
  <c r="T96" i="24"/>
  <c r="B24" i="25" s="1"/>
  <c r="S96" i="24"/>
  <c r="J96" i="24"/>
  <c r="R96" i="24"/>
  <c r="K96" i="24"/>
  <c r="I15" i="25" l="1"/>
  <c r="K15" i="25"/>
  <c r="Q7" i="24" l="1"/>
  <c r="V7" i="24"/>
  <c r="U7" i="24"/>
  <c r="Q8" i="24"/>
  <c r="V9" i="24"/>
  <c r="V12" i="24"/>
  <c r="V10" i="24"/>
  <c r="Q14" i="24"/>
  <c r="V11" i="24"/>
  <c r="Q12" i="24"/>
  <c r="V14" i="24"/>
  <c r="Q10" i="24"/>
  <c r="Q11" i="24"/>
  <c r="Q9" i="24"/>
  <c r="V8" i="24"/>
  <c r="U11" i="24"/>
  <c r="U8" i="24"/>
  <c r="U9" i="24"/>
  <c r="U12" i="24"/>
  <c r="U10" i="24"/>
  <c r="U14" i="24"/>
  <c r="W11" i="24" l="1"/>
  <c r="X11" i="24" s="1"/>
  <c r="W12" i="24"/>
  <c r="X12" i="24" s="1"/>
  <c r="W10" i="24"/>
  <c r="X10" i="24" s="1"/>
  <c r="W14" i="24"/>
  <c r="X14" i="24" s="1"/>
  <c r="W9" i="24"/>
  <c r="X9" i="24" s="1"/>
  <c r="W8" i="24"/>
  <c r="X8" i="24" s="1"/>
  <c r="W7" i="24"/>
  <c r="X7" i="24" l="1"/>
  <c r="Q15" i="24"/>
  <c r="V16" i="24"/>
  <c r="Q19" i="24"/>
  <c r="Q18" i="24"/>
  <c r="Q20" i="24"/>
  <c r="Q17" i="24"/>
  <c r="Q16" i="24"/>
  <c r="V17" i="24"/>
  <c r="U15" i="24"/>
  <c r="Q30" i="24"/>
  <c r="Q26" i="24"/>
  <c r="V15" i="24"/>
  <c r="U16" i="24"/>
  <c r="Q31" i="24"/>
  <c r="U17" i="24"/>
  <c r="Q28" i="24"/>
  <c r="Q23" i="24"/>
  <c r="Q27" i="24"/>
  <c r="Q29" i="24"/>
  <c r="Q24" i="24"/>
  <c r="Q22" i="24"/>
  <c r="Q21" i="24"/>
  <c r="W15" i="24" l="1"/>
  <c r="X15" i="24" s="1"/>
  <c r="W17" i="24"/>
  <c r="X17" i="24" s="1"/>
  <c r="W16" i="24"/>
  <c r="X16" i="24" s="1"/>
  <c r="Q33" i="24"/>
  <c r="U13" i="24"/>
  <c r="Q13" i="24"/>
  <c r="Q36" i="24"/>
  <c r="V13" i="24"/>
  <c r="Q25" i="24"/>
  <c r="Q39" i="24"/>
  <c r="O53" i="24"/>
  <c r="Q34" i="24"/>
  <c r="Q37" i="24"/>
  <c r="Q41" i="24"/>
  <c r="Q40" i="24"/>
  <c r="Q38" i="24"/>
  <c r="P53" i="24"/>
  <c r="U53" i="24" l="1"/>
  <c r="W13" i="24"/>
  <c r="X13" i="24" s="1"/>
  <c r="Q53" i="24"/>
  <c r="V53" i="24"/>
  <c r="X53" i="24" l="1"/>
  <c r="W53" i="24"/>
  <c r="Q56" i="24"/>
  <c r="V56" i="24"/>
  <c r="P78" i="24"/>
  <c r="P96" i="24" s="1"/>
  <c r="U56" i="24"/>
  <c r="O78" i="24"/>
  <c r="O96" i="24" s="1"/>
  <c r="V62" i="24"/>
  <c r="V63" i="24"/>
  <c r="V57" i="24"/>
  <c r="V64" i="24"/>
  <c r="U62" i="24"/>
  <c r="Q62" i="24"/>
  <c r="U63" i="24"/>
  <c r="Q63" i="24"/>
  <c r="V58" i="24"/>
  <c r="U57" i="24"/>
  <c r="Q57" i="24"/>
  <c r="V65" i="24"/>
  <c r="U58" i="24"/>
  <c r="Q58" i="24"/>
  <c r="V66" i="24"/>
  <c r="U65" i="24"/>
  <c r="Q65" i="24"/>
  <c r="U64" i="24"/>
  <c r="Q64" i="24"/>
  <c r="V59" i="24"/>
  <c r="V61" i="24"/>
  <c r="V60" i="24"/>
  <c r="U66" i="24"/>
  <c r="W66" i="24" s="1"/>
  <c r="X66" i="24" s="1"/>
  <c r="Q66" i="24"/>
  <c r="U61" i="24"/>
  <c r="Q61" i="24"/>
  <c r="U60" i="24"/>
  <c r="Q60" i="24"/>
  <c r="U59" i="24"/>
  <c r="Q59" i="24"/>
  <c r="W59" i="24" l="1"/>
  <c r="X59" i="24" s="1"/>
  <c r="W60" i="24"/>
  <c r="X60" i="24" s="1"/>
  <c r="W64" i="24"/>
  <c r="X64" i="24" s="1"/>
  <c r="W61" i="24"/>
  <c r="X61" i="24" s="1"/>
  <c r="W58" i="24"/>
  <c r="X58" i="24" s="1"/>
  <c r="W65" i="24"/>
  <c r="X65" i="24" s="1"/>
  <c r="V78" i="24"/>
  <c r="V96" i="24" s="1"/>
  <c r="W57" i="24"/>
  <c r="X57" i="24" s="1"/>
  <c r="W63" i="24"/>
  <c r="X63" i="24" s="1"/>
  <c r="Q78" i="24"/>
  <c r="Q96" i="24" s="1"/>
  <c r="B21" i="25" s="1"/>
  <c r="W62" i="24"/>
  <c r="X62" i="24" s="1"/>
  <c r="W56" i="24"/>
  <c r="X56" i="24" s="1"/>
  <c r="U78" i="24"/>
  <c r="U96" i="24" s="1"/>
  <c r="W78" i="24" l="1"/>
  <c r="W96" i="24" s="1"/>
  <c r="B22" i="25" s="1"/>
  <c r="B23" i="25" s="1"/>
  <c r="B25" i="25" s="1"/>
  <c r="X78" i="24"/>
  <c r="X96" i="24" s="1"/>
</calcChain>
</file>

<file path=xl/sharedStrings.xml><?xml version="1.0" encoding="utf-8"?>
<sst xmlns="http://schemas.openxmlformats.org/spreadsheetml/2006/main" count="1110" uniqueCount="260">
  <si>
    <t>Index-cijfers:</t>
  </si>
  <si>
    <t>Omschrijving:</t>
  </si>
  <si>
    <t>Indexcijfer:</t>
  </si>
  <si>
    <t>Index geb Troostwijk nw</t>
  </si>
  <si>
    <t>Index geb Troostwijk oud</t>
  </si>
  <si>
    <t>Index inv troostwijk nw</t>
  </si>
  <si>
    <t>Index inv troostwijk oud</t>
  </si>
  <si>
    <t>Premietarieven</t>
  </si>
  <si>
    <t>Premie o/oo:</t>
  </si>
  <si>
    <t xml:space="preserve"> </t>
  </si>
  <si>
    <t>premieGM</t>
  </si>
  <si>
    <t>premieOW</t>
  </si>
  <si>
    <t>Afronding index</t>
  </si>
  <si>
    <t>Gemeentelijk Bezit:</t>
  </si>
  <si>
    <t>1. Gebouwen</t>
  </si>
  <si>
    <t>2. Inventaris</t>
  </si>
  <si>
    <t>3. Gebouwen</t>
  </si>
  <si>
    <t>4. Inventaris</t>
  </si>
  <si>
    <t>Stand per 1 januari 2024:</t>
  </si>
  <si>
    <t>Attentie: Lees eerst de instructies onderaan deze lijst.</t>
  </si>
  <si>
    <t>Adres:</t>
  </si>
  <si>
    <t>Postcode</t>
  </si>
  <si>
    <t>Plaats</t>
  </si>
  <si>
    <t>Omschrijving</t>
  </si>
  <si>
    <t>Taxatiedatum:</t>
  </si>
  <si>
    <t>Gebouwen:</t>
  </si>
  <si>
    <t>Inventaris:</t>
  </si>
  <si>
    <t>Totaal</t>
  </si>
  <si>
    <t>Premie in EUR:</t>
  </si>
  <si>
    <t>Premieverr. 50%</t>
  </si>
  <si>
    <t>Totaal Gemeentelijk Bezit:</t>
  </si>
  <si>
    <t>Reserve</t>
  </si>
  <si>
    <t>Datum</t>
  </si>
  <si>
    <t>Eindtotaal:</t>
  </si>
  <si>
    <t>Instructies voor het bijwerken van dit bestand:</t>
  </si>
  <si>
    <t>Algemeen:</t>
  </si>
  <si>
    <t>In deze spreadsheet zijn allleen die kolommen zichtbaar gemaakt die voor u voor het bijwerken van belang zijn.</t>
  </si>
  <si>
    <t>De niet zichtbare kolommen zijn verborgen omdat zich daarin rekenformules bevinden die niet mogen worden overschreven of gewist.</t>
  </si>
  <si>
    <t>Dat wordt dan uiteindelijk de stand per 31 december van dit jaar</t>
  </si>
  <si>
    <t>Wijziging van de bedragen op bestaande objecten</t>
  </si>
  <si>
    <t>Afvoering van bestaande objecten:</t>
  </si>
  <si>
    <t>Let op: Ofschoon het object moet worden afgevoerd dient de regel zelf nog te blijven staan.</t>
  </si>
  <si>
    <t>Derhalve zoals vermeld alleen het verzekerde bedrag op 0 stellen. Meer niet! De regel zelf laten staan.</t>
  </si>
  <si>
    <t>Opvoering van nieuwe objecten</t>
  </si>
  <si>
    <t>Onder bijna iedere sectie zijn een aantal regels aangemaakt die met het woord "Reserve"begint.</t>
  </si>
  <si>
    <t>Alle niet genoemde verborgen kolommen worden vanzelf op de achtergronden aangepast.</t>
  </si>
  <si>
    <t>Dit is een dooreen premie voor de tussentijdse berekeningen van het premiebedrag. De promillages van verzekeraars zoals vermeld op het Polisblad zijn leidend</t>
  </si>
  <si>
    <t>Door tussentijds afronden kan dit premiebedrag verschillen van het premiebedrag zoals berekend met de promillages per verzekeraars. Het bedrag berekend per verzekeraar is leidend</t>
  </si>
  <si>
    <t>Door tussentijds afronden kan dit eindtotaal verschillen van het eindtotaal zoals vernoemd op het tabblad "Polisblad". Het premie totaal op het tabblad "Polisblad" is leidend.</t>
  </si>
  <si>
    <t>Verzekeraars</t>
  </si>
  <si>
    <t>Aangeboden aandeel in %</t>
  </si>
  <si>
    <t>Premie in o/oo</t>
  </si>
  <si>
    <t>Totaal premie</t>
  </si>
  <si>
    <t xml:space="preserve">Al geboekt middels nota xxx d.d. </t>
  </si>
  <si>
    <t>Derhalve nog te boeken premie</t>
  </si>
  <si>
    <t>Gemeente Sint Michielsgestel</t>
  </si>
  <si>
    <t>behorende bij polis nr. B0100110634 ten name van:</t>
  </si>
  <si>
    <t>Code:</t>
  </si>
  <si>
    <t>BTW:</t>
  </si>
  <si>
    <t>Bedrijvenweg 21</t>
  </si>
  <si>
    <t>Bosscheweg 7-9</t>
  </si>
  <si>
    <t>Ceintuurweg 3aa</t>
  </si>
  <si>
    <t>Dorpstraat kad.nr. D1594</t>
  </si>
  <si>
    <t>Eikenlaan 5</t>
  </si>
  <si>
    <t>Esscheweg 3</t>
  </si>
  <si>
    <t xml:space="preserve">Gemeentewerf </t>
  </si>
  <si>
    <t>Buurtcentrum, staat leeg</t>
  </si>
  <si>
    <t>Trafo-huisje</t>
  </si>
  <si>
    <t>Kiosk te Gemonde</t>
  </si>
  <si>
    <t>Wijkcentrum De Moerkoal</t>
  </si>
  <si>
    <t>Kantine + kleedruimte StM RKVV</t>
  </si>
  <si>
    <t>Risico informatie</t>
  </si>
  <si>
    <t>Verzekerde bedragen inclusief of exclusief btw</t>
  </si>
  <si>
    <t>Inbraakmeld- installatie met doormelding               ja/nee</t>
  </si>
  <si>
    <t>Brandmeld- installatie met doormelding ja/nee</t>
  </si>
  <si>
    <t>Sprinkler- installatie met doormelding ja/nee</t>
  </si>
  <si>
    <t>Leegstaand      ja/nee</t>
  </si>
  <si>
    <t xml:space="preserve">Zonnepanelen aanwezig                            ja/nee </t>
  </si>
  <si>
    <t>Constructieberekeningen</t>
  </si>
  <si>
    <t>herkeuringen</t>
  </si>
  <si>
    <t>Omvormers</t>
  </si>
  <si>
    <t>exclusief</t>
  </si>
  <si>
    <t>ja</t>
  </si>
  <si>
    <t>nee</t>
  </si>
  <si>
    <t>inclusief</t>
  </si>
  <si>
    <t>Indien leegstaand:
vorm van toezicht aanwezig (bijv. Anti-kraak)
ja/nee</t>
  </si>
  <si>
    <t>Laan van Seldensate 2</t>
  </si>
  <si>
    <t>Laan van Seldensate 6</t>
  </si>
  <si>
    <t>Meanderplein 1</t>
  </si>
  <si>
    <t>Mgr. Godschalkstraat 10 te DD</t>
  </si>
  <si>
    <t>Petrus Dondersplein 1</t>
  </si>
  <si>
    <t>Petrus Dondersplein 18</t>
  </si>
  <si>
    <t>Runweg 25</t>
  </si>
  <si>
    <t>Seminarielaan 3</t>
  </si>
  <si>
    <t>Voetbalsportver. BMC incl.. Kantine</t>
  </si>
  <si>
    <t>Hockeyclub Berlicum</t>
  </si>
  <si>
    <t>Sportpark Jacobskamp</t>
  </si>
  <si>
    <t>Kleedacc. VV Irene incl. Kantine</t>
  </si>
  <si>
    <t>Cultuur Centrum d'n Durpsherd incl. bibliotheek</t>
  </si>
  <si>
    <t>Poortgebouw</t>
  </si>
  <si>
    <t>Woningen</t>
  </si>
  <si>
    <t>Gemeentehuis</t>
  </si>
  <si>
    <t>Bedrijfsruimte</t>
  </si>
  <si>
    <t>Vrmlg Gemeentehuis</t>
  </si>
  <si>
    <t>Toren / monument</t>
  </si>
  <si>
    <t>Kerktoren / monument</t>
  </si>
  <si>
    <t>Brandweerkazerne</t>
  </si>
  <si>
    <t>BWI Partis</t>
  </si>
  <si>
    <t>Weidestraat 29</t>
  </si>
  <si>
    <t>Westakkers 29</t>
  </si>
  <si>
    <t>Westakkers 41</t>
  </si>
  <si>
    <t>Westakkers 58</t>
  </si>
  <si>
    <t>Woudseweg 26</t>
  </si>
  <si>
    <t>Zegenwerp 1 a</t>
  </si>
  <si>
    <t>Zegenwerp 1 b</t>
  </si>
  <si>
    <t>Zegenwerp 1 d</t>
  </si>
  <si>
    <t>Pastoor van den Boomstraat 10A</t>
  </si>
  <si>
    <t>Eikenlaan 5a</t>
  </si>
  <si>
    <t>Loods tbv WSD vrmlg gem. Werf</t>
  </si>
  <si>
    <t xml:space="preserve">Scoutinggebouw </t>
  </si>
  <si>
    <t>Opslagplaats volkstuinen</t>
  </si>
  <si>
    <t>Clubhuis Hockeyclub De Dommel incl. kantine</t>
  </si>
  <si>
    <t>Scoutinggebouw Petrus Donders</t>
  </si>
  <si>
    <t>studio voor een radiostation</t>
  </si>
  <si>
    <t>in gebruik door de WSD</t>
  </si>
  <si>
    <t>?</t>
  </si>
  <si>
    <t>Brouwerstraat 2</t>
  </si>
  <si>
    <t>Brouwerstraat 4</t>
  </si>
  <si>
    <t>Ericastraat 33</t>
  </si>
  <si>
    <t>Ericastraat 33-1</t>
  </si>
  <si>
    <t>Kapelbergstraat 6</t>
  </si>
  <si>
    <t>Papaverstraat 31</t>
  </si>
  <si>
    <t>Schoolstraat 1</t>
  </si>
  <si>
    <t>BS De Wegwijzer</t>
  </si>
  <si>
    <t>De Wegwijzer (Gymlokaal)</t>
  </si>
  <si>
    <t>OBS De Bolster</t>
  </si>
  <si>
    <t>Speel- Noodlokaal De Bolster</t>
  </si>
  <si>
    <t>Dep. Elde College</t>
  </si>
  <si>
    <t>BS Roald Dahl</t>
  </si>
  <si>
    <t>Herman Jozefschool</t>
  </si>
  <si>
    <t>BS de Parel (gebouw geen eigendom van gemeente maar van Woonveste)</t>
  </si>
  <si>
    <t xml:space="preserve">OBO De Kleine Beer </t>
  </si>
  <si>
    <t>Theresiaschool (gebouw geen eigendom van gemeente maar van JOOST)</t>
  </si>
  <si>
    <t>Extra kosten voor noodvoorziening tbv huurders</t>
  </si>
  <si>
    <t>Diversen:</t>
  </si>
  <si>
    <t>Totaal Diversen</t>
  </si>
  <si>
    <t>Nee</t>
  </si>
  <si>
    <t>Ja</t>
  </si>
  <si>
    <t>5272PA</t>
  </si>
  <si>
    <t>Sint-Michielsgestel</t>
  </si>
  <si>
    <t>5275HD</t>
  </si>
  <si>
    <t>Den Dungen</t>
  </si>
  <si>
    <t>5258AG</t>
  </si>
  <si>
    <t>Berlicum</t>
  </si>
  <si>
    <t>Braakven 19</t>
  </si>
  <si>
    <t>5271XR</t>
  </si>
  <si>
    <t>Gemonde</t>
  </si>
  <si>
    <t>5258KB</t>
  </si>
  <si>
    <t>Middelrode</t>
  </si>
  <si>
    <t>Driezeeg 20</t>
  </si>
  <si>
    <t>5271RR</t>
  </si>
  <si>
    <t>5271KL</t>
  </si>
  <si>
    <t>5271NB</t>
  </si>
  <si>
    <t>Groenstraat 12</t>
  </si>
  <si>
    <t xml:space="preserve">5258TH </t>
  </si>
  <si>
    <t>Groenstraat 14A</t>
  </si>
  <si>
    <t xml:space="preserve">Hooidonksestraat 8 </t>
  </si>
  <si>
    <t>5275HV</t>
  </si>
  <si>
    <t>Jacobskamp 37</t>
  </si>
  <si>
    <t>Kaal Hoefsteeg 2</t>
  </si>
  <si>
    <t>5275BJ</t>
  </si>
  <si>
    <t>5291PD</t>
  </si>
  <si>
    <t>5271VB</t>
  </si>
  <si>
    <t>Kerkwijk 59-61</t>
  </si>
  <si>
    <t>5258VD</t>
  </si>
  <si>
    <t>5258VB</t>
  </si>
  <si>
    <t>5271GC</t>
  </si>
  <si>
    <t>5271RA</t>
  </si>
  <si>
    <t>5258GE</t>
  </si>
  <si>
    <t>Pastoor Verlindenstraat 22</t>
  </si>
  <si>
    <t>5258HV</t>
  </si>
  <si>
    <t>5271AA</t>
  </si>
  <si>
    <t>Raadhuisplein 4</t>
  </si>
  <si>
    <t>5258BJ</t>
  </si>
  <si>
    <t xml:space="preserve">Runweg 11 </t>
  </si>
  <si>
    <t>5258BK</t>
  </si>
  <si>
    <t>5258CJ</t>
  </si>
  <si>
    <t>5271SG</t>
  </si>
  <si>
    <t>St. Lambertusweg 114</t>
  </si>
  <si>
    <t>5291AD</t>
  </si>
  <si>
    <t>Multifunctionele accommodatie (MGA De Stek)</t>
  </si>
  <si>
    <t xml:space="preserve">BS St. Lambertus (incl. gymzaal), BSO Bolderburen, Kindcentrum Montis </t>
  </si>
  <si>
    <t>5275AP</t>
  </si>
  <si>
    <t>5258SB</t>
  </si>
  <si>
    <t>Westakkers 32</t>
  </si>
  <si>
    <t>5271SB</t>
  </si>
  <si>
    <t>5258SC</t>
  </si>
  <si>
    <t>Westerbroek 2</t>
  </si>
  <si>
    <t>5258SG</t>
  </si>
  <si>
    <t>5271NC</t>
  </si>
  <si>
    <t>Hockeyclub de Dommel (voorheen Geko)</t>
  </si>
  <si>
    <t>De wijzigingen van de verzekerde waarden dienen handmatig uitsluitend en alleen in de kolommen L en M te worden aangebracht.</t>
  </si>
  <si>
    <t>Het reeds vermelde bedrag in de desbestreffende regel van kolom L en M waarnodig met het nieuwe bedrag overschrijven. (Alleen het getal invoeren)</t>
  </si>
  <si>
    <t>Het reeds vermelde bedrag in de desbetreffende regel van kolom L en M waar van toepassing SVP met het getal 0 overschrijven.</t>
  </si>
  <si>
    <t>Neem zo'n regel. Vul de textuele omschrijvingen in in de kolommmen A t/m G</t>
  </si>
  <si>
    <t>En vul dan in die regel de verzekerde waarden in in de kolommen L en M waar nodig.</t>
  </si>
  <si>
    <t>5. totaal</t>
  </si>
  <si>
    <t>Stand per 1 januari 2025 (na indexering)</t>
  </si>
  <si>
    <t>Stand per 31 december 2024</t>
  </si>
  <si>
    <t>Stand per 1 januari 2024</t>
  </si>
  <si>
    <t>Indexering per 1 januari 2025</t>
  </si>
  <si>
    <t>Mutaties termijn 1 januari 2024/2025:</t>
  </si>
  <si>
    <t>Onderwijs:</t>
  </si>
  <si>
    <t>Totaal Onderwijs:</t>
  </si>
  <si>
    <t>St. Lambertusweg 112 - 114</t>
  </si>
  <si>
    <t>Gebouwtje bij de volkstuinen</t>
  </si>
  <si>
    <t>Sporthal Theereheide, inventaris betreft (horeca)inventaris excl. eigendommen sportver. en andere huurders</t>
  </si>
  <si>
    <t>Sporthal De Run, inventaris betreft (horeca)inventaris excl. eigendommen sportver. en andere huurders</t>
  </si>
  <si>
    <t>Sporthal De Misse, inventaris betreft (horeca)inventaris excl. eigendommen sportver. en andere huurders</t>
  </si>
  <si>
    <t>mutaties 2024:</t>
  </si>
  <si>
    <t>Index per 1 januari 2025:</t>
  </si>
  <si>
    <t>Stand per 1 januari 2025:</t>
  </si>
  <si>
    <t>Overzicht Polisblad d.d. 1 januari 2025</t>
  </si>
  <si>
    <t>Bestand d.d. 1 januari 2025</t>
  </si>
  <si>
    <t xml:space="preserve">Bouwaard </t>
  </si>
  <si>
    <t>Bouwaard</t>
  </si>
  <si>
    <t>Monumentaal pand</t>
  </si>
  <si>
    <t xml:space="preserve">Monumentaal pand </t>
  </si>
  <si>
    <t>is van de lijst af</t>
  </si>
  <si>
    <t>Gevels Steen, Metaal  Vloeren Beton</t>
  </si>
  <si>
    <t>Gevels Steen  Vloeren Beton, Hout Kozijnen Hout</t>
  </si>
  <si>
    <t>Gevels Steen, Hout  Vloeren Beton</t>
  </si>
  <si>
    <t>Gevels Steen  Vloeren Beton Kozijnen Hout, Metaal</t>
  </si>
  <si>
    <t>Gevels Steen Vloeren Beton Kozijnen Hout</t>
  </si>
  <si>
    <t>Gevels Steen  Vloeren Beton Kozijnen Hout</t>
  </si>
  <si>
    <t>Gevels Steen, Metaal Vloeren Beton Kozijnen Hout, Metaal</t>
  </si>
  <si>
    <t>Gevels Steen, Metaal 1 Vloeren Beton Kozijnen Hout, Metaal</t>
  </si>
  <si>
    <t>Gevels Steen, Metaal  Vloeren Beton Kozijnen Hout</t>
  </si>
  <si>
    <t>Gevels Steen  Vloeren Beton, Hout, Bestrating Kozijnen Hout</t>
  </si>
  <si>
    <t>Dakconstructie Plat Gevels Steen  Vloeren Beton Kozijnen Hout</t>
  </si>
  <si>
    <t>Dakconstructie Hellend Gevels Steen  Vloeren Beton, Hout, Bestrating Kozijnen Hout</t>
  </si>
  <si>
    <t>Dakconstructie Gecombineerd Gevels Steen  Vloeren Beton Kozijnen Hout, Metaal</t>
  </si>
  <si>
    <t>Gevels Steen  Vloeren Beton, Hout Kozijnen Hout Beglazing Enkel</t>
  </si>
  <si>
    <t>Gevels Kunststof Vloeren Hout Kozijnen Hout</t>
  </si>
  <si>
    <t>Gevels Steen, Metaal Vloeren Beton, Hout Kozijnen Hout</t>
  </si>
  <si>
    <t>Gevels Steen, Kunststof  Vloeren Beton Kozijnen Hout</t>
  </si>
  <si>
    <t>Gevels Steen, Kunststof  Vloeren Beton, Hout Kozijnen Hout</t>
  </si>
  <si>
    <t>Gevels Steen  Vloeren Beton</t>
  </si>
  <si>
    <t>Gevels Steen 2 Vloeren Beton Kozijnen Hout, Metaal</t>
  </si>
  <si>
    <t>Gevels Kunststof  Vloeren Beton Kozijnen Kunststof</t>
  </si>
  <si>
    <t>Gevels Steen Vloeren Beton Kozijnen Hout, Metaa</t>
  </si>
  <si>
    <t>Gevels Steen, Hout  Vloeren Beton Kozijnen Hout</t>
  </si>
  <si>
    <t>Gevels Steen  Vloeren Beton, Hout Kozijnen Hout, Metaal</t>
  </si>
  <si>
    <t>CHV</t>
  </si>
  <si>
    <t>RM</t>
  </si>
  <si>
    <t>GM</t>
  </si>
  <si>
    <t>CHW</t>
  </si>
  <si>
    <t>Objecten die door het Rijk als zodanig zijn aangewezen en bescherming vanwege de Monumentenwet 1988 genieten.</t>
  </si>
  <si>
    <t>Objecten die door de gemeente Sint-Michielsgestel als zodanig zijn aangewezen en bescherming genieten vanwege de Monumentenverordening of de Erfgoedverordening van de gemeente Sint-michielsgestel.</t>
  </si>
  <si>
    <t>Objecten die door de gemeente zijn aangewezen als waardevol, maar de niet de juridische bescherming genieten zoals monumenten. Het object op zich kan bovendien nog een hogere status kennen (monument of beelbepalend object).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</si>
</sst>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64" formatCode="_-* #,##0.00_-;\-* #,##0.00_-;_-* &quot;-&quot;??_-;_-@_-"/>
    <numFmt numFmtId="165" formatCode="d/mmm/yyyy"/>
    <numFmt numFmtId="166" formatCode="_-* #,##0.0000_-;\-* #,##0.0000_-;_-* &quot;-&quot;??_-;_-@_-"/>
    <numFmt numFmtId="167" formatCode="_-* #,##0.00000_-;\-* #,##0.00000_-;_-* &quot;-&quot;??_-;_-@_-"/>
    <numFmt numFmtId="168" formatCode="_-[$NLG]\ * #,##0.00_-;_-[$NLG]\ * #,##0.00\-;_-[$NLG]\ * &quot;-&quot;??_-;_-@_-"/>
    <numFmt numFmtId="169" formatCode="_-[$EUR]\ * #,##0.00_-;_-[$EUR]\ * #,##0.00\-;_-[$EUR]\ * &quot;-&quot;??_-;_-@_-"/>
    <numFmt numFmtId="170" formatCode="0.0000\ \‰"/>
    <numFmt numFmtId="171" formatCode="_-[$€-413]\ * #,##0.00_-;_-[$€-413]\ * #,##0.00\-;_-[$€-413]\ * &quot;-&quot;??_-;_-@_-"/>
    <numFmt numFmtId="172" formatCode="0.0%"/>
    <numFmt numFmtId="173" formatCode="_-&quot;EUR&quot;\ * #,##0.00_-;_-&quot;EUR&quot;\ * #,##0.00\-;_-&quot;EUR&quot;\ * &quot;-&quot;??_-;_-@_-"/>
    <numFmt numFmtId="174" formatCode="0.0000"/>
  </numFmts>
  <fonts count="45">
    <font>
      <sz val="10"/>
      <name val="Times New Roman"/>
    </font>
    <font>
      <sz val="10"/>
      <name val="Times New Roman"/>
    </font>
    <font>
      <sz val="10"/>
      <name val="Univers (W1)"/>
      <family val="2"/>
    </font>
    <font>
      <sz val="8"/>
      <name val="Univers (W1)"/>
      <family val="2"/>
    </font>
    <font>
      <b/>
      <i/>
      <sz val="10"/>
      <name val="Univers (W1)"/>
      <family val="2"/>
    </font>
    <font>
      <b/>
      <i/>
      <sz val="10"/>
      <name val="Univers (W1)"/>
    </font>
    <font>
      <sz val="8"/>
      <color indexed="8"/>
      <name val="Univers (W1)"/>
      <family val="2"/>
    </font>
    <font>
      <b/>
      <i/>
      <sz val="12"/>
      <color indexed="8"/>
      <name val="Univers (W1)"/>
      <family val="2"/>
    </font>
    <font>
      <sz val="10"/>
      <color indexed="8"/>
      <name val="Times New Roman"/>
    </font>
    <font>
      <b/>
      <i/>
      <sz val="12"/>
      <color indexed="8"/>
      <name val="Univers (W1)"/>
    </font>
    <font>
      <sz val="12"/>
      <color indexed="8"/>
      <name val="Univers (W1)"/>
      <family val="2"/>
    </font>
    <font>
      <b/>
      <i/>
      <sz val="10"/>
      <color indexed="8"/>
      <name val="Univers (W1)"/>
      <family val="2"/>
    </font>
    <font>
      <b/>
      <i/>
      <sz val="8"/>
      <color indexed="8"/>
      <name val="Univers (W1)"/>
    </font>
    <font>
      <sz val="10"/>
      <color indexed="8"/>
      <name val="Univers (W1)"/>
      <family val="2"/>
    </font>
    <font>
      <b/>
      <i/>
      <sz val="18"/>
      <color indexed="8"/>
      <name val="Univers (W1)"/>
      <family val="2"/>
    </font>
    <font>
      <sz val="18"/>
      <color indexed="8"/>
      <name val="Univers (W1)"/>
      <family val="2"/>
    </font>
    <font>
      <b/>
      <i/>
      <sz val="8"/>
      <color indexed="8"/>
      <name val="Univers (W1)"/>
      <family val="2"/>
    </font>
    <font>
      <sz val="8"/>
      <color indexed="8"/>
      <name val="Univers (W1)"/>
    </font>
    <font>
      <sz val="10"/>
      <name val="Arial"/>
      <family val="2"/>
    </font>
    <font>
      <b/>
      <i/>
      <sz val="10"/>
      <name val="Arial"/>
      <family val="2"/>
    </font>
    <font>
      <b/>
      <i/>
      <sz val="12"/>
      <color indexed="8"/>
      <name val="Arial"/>
      <family val="2"/>
    </font>
    <font>
      <b/>
      <i/>
      <sz val="10"/>
      <color indexed="8"/>
      <name val="Arial"/>
      <family val="2"/>
    </font>
    <font>
      <b/>
      <i/>
      <sz val="18"/>
      <color indexed="8"/>
      <name val="Arial"/>
      <family val="2"/>
    </font>
    <font>
      <sz val="10"/>
      <color indexed="10"/>
      <name val="Times New Roman"/>
    </font>
    <font>
      <sz val="10"/>
      <color indexed="8"/>
      <name val="Arial"/>
      <family val="2"/>
    </font>
    <font>
      <b/>
      <sz val="10"/>
      <color indexed="8"/>
      <name val="Arial"/>
      <family val="2"/>
    </font>
    <font>
      <b/>
      <sz val="10"/>
      <color indexed="10"/>
      <name val="Arial"/>
      <family val="2"/>
    </font>
    <font>
      <b/>
      <sz val="12"/>
      <color indexed="10"/>
      <name val="Arial"/>
      <family val="2"/>
    </font>
    <font>
      <sz val="10"/>
      <name val="Times New Roman"/>
      <family val="1"/>
    </font>
    <font>
      <b/>
      <sz val="10"/>
      <color rgb="FFFFFFFF"/>
      <name val="Univers (w1)"/>
    </font>
    <font>
      <sz val="10"/>
      <name val="Univers (w1)"/>
    </font>
    <font>
      <b/>
      <sz val="10"/>
      <name val="Univers (w1)"/>
    </font>
    <font>
      <b/>
      <i/>
      <sz val="12"/>
      <name val="Arial"/>
      <family val="2"/>
    </font>
    <font>
      <sz val="10"/>
      <color indexed="8"/>
      <name val="Times New Roman"/>
      <family val="1"/>
    </font>
    <font>
      <sz val="8"/>
      <color indexed="8"/>
      <name val="Cambria"/>
      <family val="1"/>
    </font>
    <font>
      <sz val="10"/>
      <name val="Cambria"/>
      <family val="1"/>
    </font>
    <font>
      <sz val="10"/>
      <color rgb="FFFF0000"/>
      <name val="Times New Roman"/>
      <family val="1"/>
    </font>
    <font>
      <sz val="8"/>
      <name val="Univers (W1)"/>
    </font>
    <font>
      <b/>
      <i/>
      <sz val="8"/>
      <color indexed="8"/>
      <name val="Arial"/>
      <family val="2"/>
    </font>
    <font>
      <sz val="8"/>
      <color indexed="8"/>
      <name val="Arial"/>
      <family val="2"/>
    </font>
    <font>
      <sz val="8"/>
      <name val="Arial"/>
      <family val="2"/>
    </font>
    <font>
      <b/>
      <sz val="10"/>
      <name val="Times New Roman"/>
      <family val="1"/>
    </font>
    <font>
      <strike/>
      <sz val="8"/>
      <name val="Calibri Light"/>
      <family val="2"/>
    </font>
    <font>
      <strike/>
      <sz val="10"/>
      <name val="Calibri Light"/>
      <family val="2"/>
    </font>
    <font>
      <strike/>
      <sz val="10"/>
      <name val="Arial"/>
      <family val="2"/>
    </font>
  </fonts>
  <fills count="12">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9"/>
        <bgColor indexed="64"/>
      </patternFill>
    </fill>
    <fill>
      <patternFill patternType="solid">
        <fgColor indexed="14"/>
        <bgColor indexed="64"/>
      </patternFill>
    </fill>
    <fill>
      <patternFill patternType="solid">
        <fgColor indexed="22"/>
        <bgColor indexed="64"/>
      </patternFill>
    </fill>
    <fill>
      <patternFill patternType="solid">
        <fgColor indexed="44"/>
        <bgColor indexed="64"/>
      </patternFill>
    </fill>
    <fill>
      <patternFill patternType="solid">
        <fgColor rgb="FFFF0000"/>
        <bgColor rgb="FF000000"/>
      </patternFill>
    </fill>
    <fill>
      <patternFill patternType="solid">
        <fgColor rgb="FFFFFFFF"/>
        <bgColor rgb="FF000000"/>
      </patternFill>
    </fill>
    <fill>
      <patternFill patternType="solid">
        <fgColor rgb="FFFFC000"/>
        <bgColor indexed="64"/>
      </patternFill>
    </fill>
    <fill>
      <patternFill patternType="solid">
        <fgColor theme="7" tint="0.79998168889431442"/>
        <bgColor indexed="64"/>
      </patternFill>
    </fill>
  </fills>
  <borders count="46">
    <border>
      <left/>
      <right/>
      <top/>
      <bottom/>
      <diagonal/>
    </border>
    <border>
      <left style="thin">
        <color indexed="64"/>
      </left>
      <right/>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thin">
        <color indexed="64"/>
      </right>
      <top/>
      <bottom/>
      <diagonal/>
    </border>
    <border>
      <left/>
      <right style="medium">
        <color indexed="64"/>
      </right>
      <top/>
      <bottom/>
      <diagonal/>
    </border>
    <border>
      <left/>
      <right/>
      <top style="thin">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double">
        <color indexed="64"/>
      </top>
      <bottom/>
      <diagonal/>
    </border>
    <border>
      <left style="thin">
        <color indexed="64"/>
      </left>
      <right style="medium">
        <color indexed="64"/>
      </right>
      <top/>
      <bottom style="thin">
        <color indexed="64"/>
      </bottom>
      <diagonal/>
    </border>
  </borders>
  <cellStyleXfs count="4">
    <xf numFmtId="0" fontId="0" fillId="0" borderId="0"/>
    <xf numFmtId="164" fontId="1" fillId="0" borderId="0" applyFont="0" applyFill="0" applyBorder="0" applyAlignment="0" applyProtection="0"/>
    <xf numFmtId="0" fontId="28" fillId="0" borderId="0"/>
    <xf numFmtId="43" fontId="18" fillId="0" borderId="0" applyFont="0" applyFill="0" applyBorder="0" applyAlignment="0" applyProtection="0"/>
  </cellStyleXfs>
  <cellXfs count="294">
    <xf numFmtId="0" fontId="0" fillId="0" borderId="0" xfId="0"/>
    <xf numFmtId="165" fontId="6" fillId="0" borderId="1" xfId="1" applyNumberFormat="1" applyFont="1" applyBorder="1" applyAlignment="1">
      <alignment horizontal="left" vertical="top"/>
    </xf>
    <xf numFmtId="164" fontId="9" fillId="0" borderId="0" xfId="1" applyFont="1" applyAlignment="1">
      <alignment horizontal="left" vertical="top"/>
    </xf>
    <xf numFmtId="164" fontId="10" fillId="0" borderId="0" xfId="1" applyFont="1" applyBorder="1" applyAlignment="1">
      <alignment horizontal="left" vertical="top"/>
    </xf>
    <xf numFmtId="164" fontId="10" fillId="0" borderId="0" xfId="1" applyFont="1" applyAlignment="1">
      <alignment horizontal="left" vertical="top"/>
    </xf>
    <xf numFmtId="164" fontId="8" fillId="0" borderId="0" xfId="1" applyFont="1" applyAlignment="1">
      <alignment horizontal="left" vertical="top"/>
    </xf>
    <xf numFmtId="0" fontId="8" fillId="0" borderId="0" xfId="0" applyFont="1" applyAlignment="1">
      <alignment horizontal="left" vertical="top"/>
    </xf>
    <xf numFmtId="168" fontId="12" fillId="0" borderId="0" xfId="1" applyNumberFormat="1" applyFont="1" applyBorder="1" applyAlignment="1">
      <alignment horizontal="left" vertical="top"/>
    </xf>
    <xf numFmtId="164" fontId="13" fillId="0" borderId="0" xfId="1" applyFont="1" applyBorder="1" applyAlignment="1">
      <alignment horizontal="left" vertical="top"/>
    </xf>
    <xf numFmtId="164" fontId="15" fillId="0" borderId="0" xfId="1" applyFont="1" applyAlignment="1">
      <alignment horizontal="left" vertical="top"/>
    </xf>
    <xf numFmtId="164" fontId="15" fillId="0" borderId="0" xfId="1" applyFont="1" applyBorder="1" applyAlignment="1">
      <alignment horizontal="left" vertical="top"/>
    </xf>
    <xf numFmtId="4" fontId="16" fillId="2" borderId="2" xfId="1" applyNumberFormat="1" applyFont="1" applyFill="1" applyBorder="1" applyAlignment="1">
      <alignment horizontal="left" vertical="top" wrapText="1"/>
    </xf>
    <xf numFmtId="1" fontId="16" fillId="2" borderId="2" xfId="1" applyNumberFormat="1" applyFont="1" applyFill="1" applyBorder="1" applyAlignment="1">
      <alignment horizontal="center" vertical="top" wrapText="1"/>
    </xf>
    <xf numFmtId="165" fontId="16" fillId="2" borderId="2" xfId="1" applyNumberFormat="1" applyFont="1" applyFill="1" applyBorder="1" applyAlignment="1">
      <alignment horizontal="left" vertical="top" wrapText="1"/>
    </xf>
    <xf numFmtId="164" fontId="16" fillId="2" borderId="3" xfId="1" applyFont="1" applyFill="1" applyBorder="1" applyAlignment="1">
      <alignment horizontal="left" vertical="top" wrapText="1"/>
    </xf>
    <xf numFmtId="164" fontId="16" fillId="2" borderId="2" xfId="1" applyFont="1" applyFill="1" applyBorder="1" applyAlignment="1">
      <alignment horizontal="left" vertical="top" wrapText="1"/>
    </xf>
    <xf numFmtId="164" fontId="16" fillId="2" borderId="4" xfId="1" applyFont="1" applyFill="1" applyBorder="1" applyAlignment="1">
      <alignment horizontal="left" vertical="top" wrapText="1"/>
    </xf>
    <xf numFmtId="164" fontId="8" fillId="0" borderId="0" xfId="1" applyFont="1" applyAlignment="1">
      <alignment horizontal="left" vertical="top" wrapText="1"/>
    </xf>
    <xf numFmtId="0" fontId="8" fillId="0" borderId="0" xfId="0" applyFont="1" applyAlignment="1">
      <alignment horizontal="left" vertical="top" wrapText="1"/>
    </xf>
    <xf numFmtId="4" fontId="6" fillId="0" borderId="1" xfId="0" applyNumberFormat="1" applyFont="1" applyBorder="1" applyAlignment="1">
      <alignment horizontal="left" vertical="top"/>
    </xf>
    <xf numFmtId="1" fontId="6" fillId="0" borderId="1" xfId="0" applyNumberFormat="1" applyFont="1" applyBorder="1" applyAlignment="1">
      <alignment horizontal="center" vertical="top"/>
    </xf>
    <xf numFmtId="4" fontId="6" fillId="0" borderId="1" xfId="0" applyNumberFormat="1" applyFont="1" applyBorder="1" applyAlignment="1">
      <alignment horizontal="left" vertical="top" wrapText="1"/>
    </xf>
    <xf numFmtId="169" fontId="17" fillId="0" borderId="5" xfId="1" applyNumberFormat="1" applyFont="1" applyBorder="1" applyAlignment="1">
      <alignment horizontal="left" vertical="top"/>
    </xf>
    <xf numFmtId="169" fontId="17" fillId="0" borderId="1" xfId="1" applyNumberFormat="1" applyFont="1" applyBorder="1" applyAlignment="1">
      <alignment horizontal="left" vertical="top"/>
    </xf>
    <xf numFmtId="165" fontId="8" fillId="0" borderId="0" xfId="0" applyNumberFormat="1" applyFont="1" applyAlignment="1">
      <alignment horizontal="left" vertical="top"/>
    </xf>
    <xf numFmtId="4" fontId="12" fillId="0" borderId="6" xfId="0" applyNumberFormat="1" applyFont="1" applyBorder="1" applyAlignment="1">
      <alignment horizontal="left" vertical="top"/>
    </xf>
    <xf numFmtId="1" fontId="6" fillId="0" borderId="6" xfId="0" applyNumberFormat="1" applyFont="1" applyBorder="1" applyAlignment="1">
      <alignment horizontal="center" vertical="top"/>
    </xf>
    <xf numFmtId="4" fontId="6" fillId="0" borderId="6" xfId="0" applyNumberFormat="1" applyFont="1" applyBorder="1" applyAlignment="1">
      <alignment horizontal="left" vertical="top"/>
    </xf>
    <xf numFmtId="4" fontId="6" fillId="0" borderId="6" xfId="0" applyNumberFormat="1" applyFont="1" applyBorder="1" applyAlignment="1">
      <alignment horizontal="left" vertical="top" wrapText="1"/>
    </xf>
    <xf numFmtId="4" fontId="12" fillId="0" borderId="7" xfId="0" applyNumberFormat="1" applyFont="1" applyBorder="1" applyAlignment="1">
      <alignment horizontal="left" vertical="top"/>
    </xf>
    <xf numFmtId="169" fontId="12" fillId="0" borderId="7" xfId="1" applyNumberFormat="1" applyFont="1" applyBorder="1" applyAlignment="1">
      <alignment horizontal="left" vertical="top"/>
    </xf>
    <xf numFmtId="169" fontId="12" fillId="0" borderId="6" xfId="1" applyNumberFormat="1" applyFont="1" applyBorder="1" applyAlignment="1">
      <alignment horizontal="left" vertical="top"/>
    </xf>
    <xf numFmtId="1" fontId="8" fillId="0" borderId="0" xfId="0" applyNumberFormat="1" applyFont="1" applyAlignment="1">
      <alignment horizontal="center" vertical="top"/>
    </xf>
    <xf numFmtId="169" fontId="6" fillId="0" borderId="1" xfId="1" applyNumberFormat="1" applyFont="1" applyFill="1" applyBorder="1" applyAlignment="1">
      <alignment horizontal="left" vertical="top"/>
    </xf>
    <xf numFmtId="169" fontId="6" fillId="0" borderId="8" xfId="1" applyNumberFormat="1" applyFont="1" applyFill="1" applyBorder="1" applyAlignment="1">
      <alignment horizontal="left" vertical="top"/>
    </xf>
    <xf numFmtId="169" fontId="12" fillId="0" borderId="6" xfId="1" applyNumberFormat="1" applyFont="1" applyFill="1" applyBorder="1" applyAlignment="1">
      <alignment horizontal="left" vertical="top"/>
    </xf>
    <xf numFmtId="169" fontId="12" fillId="0" borderId="9" xfId="1" applyNumberFormat="1" applyFont="1" applyFill="1" applyBorder="1" applyAlignment="1">
      <alignment horizontal="left" vertical="top"/>
    </xf>
    <xf numFmtId="4" fontId="3" fillId="0" borderId="0" xfId="0" quotePrefix="1" applyNumberFormat="1" applyFont="1" applyAlignment="1">
      <alignment horizontal="left" vertical="top"/>
    </xf>
    <xf numFmtId="164" fontId="3" fillId="0" borderId="0" xfId="1" applyFont="1" applyAlignment="1">
      <alignment vertical="top"/>
    </xf>
    <xf numFmtId="4" fontId="3" fillId="0" borderId="0" xfId="0" applyNumberFormat="1" applyFont="1" applyAlignment="1">
      <alignment vertical="top"/>
    </xf>
    <xf numFmtId="0" fontId="4" fillId="0" borderId="10" xfId="0" applyFont="1" applyBorder="1" applyAlignment="1">
      <alignment horizontal="centerContinuous" vertical="top"/>
    </xf>
    <xf numFmtId="0" fontId="2" fillId="0" borderId="11" xfId="0" applyFont="1" applyBorder="1" applyAlignment="1">
      <alignment horizontal="centerContinuous" vertical="top"/>
    </xf>
    <xf numFmtId="0" fontId="5" fillId="0" borderId="12" xfId="0" applyFont="1" applyBorder="1" applyAlignment="1">
      <alignment vertical="top"/>
    </xf>
    <xf numFmtId="0" fontId="5" fillId="0" borderId="13" xfId="0" applyFont="1" applyBorder="1" applyAlignment="1">
      <alignment horizontal="center" vertical="top"/>
    </xf>
    <xf numFmtId="0" fontId="2" fillId="0" borderId="1" xfId="0" applyFont="1" applyBorder="1" applyAlignment="1">
      <alignment vertical="top"/>
    </xf>
    <xf numFmtId="0" fontId="2" fillId="0" borderId="14" xfId="0" applyFont="1" applyBorder="1" applyAlignment="1">
      <alignment horizontal="center" vertical="top"/>
    </xf>
    <xf numFmtId="0" fontId="2" fillId="0" borderId="12" xfId="0" applyFont="1" applyBorder="1" applyAlignment="1">
      <alignment horizontal="left" vertical="top"/>
    </xf>
    <xf numFmtId="0" fontId="2" fillId="0" borderId="13" xfId="0" applyFont="1" applyBorder="1" applyAlignment="1">
      <alignment horizontal="center" vertical="top"/>
    </xf>
    <xf numFmtId="166" fontId="2" fillId="0" borderId="14" xfId="1" applyNumberFormat="1" applyFont="1" applyBorder="1" applyAlignment="1">
      <alignment vertical="top"/>
    </xf>
    <xf numFmtId="0" fontId="2" fillId="0" borderId="13" xfId="0" applyFont="1" applyBorder="1" applyAlignment="1">
      <alignment horizontal="right" vertical="top"/>
    </xf>
    <xf numFmtId="167" fontId="3" fillId="0" borderId="0" xfId="1" applyNumberFormat="1" applyFont="1" applyAlignment="1">
      <alignment vertical="top"/>
    </xf>
    <xf numFmtId="0" fontId="18" fillId="0" borderId="0" xfId="0" applyFont="1" applyAlignment="1">
      <alignment vertical="top"/>
    </xf>
    <xf numFmtId="170" fontId="18" fillId="0" borderId="0" xfId="0" applyNumberFormat="1" applyFont="1" applyAlignment="1">
      <alignment horizontal="center" vertical="top"/>
    </xf>
    <xf numFmtId="164" fontId="16" fillId="2" borderId="15" xfId="1" applyFont="1" applyFill="1" applyBorder="1" applyAlignment="1">
      <alignment horizontal="left" vertical="top" wrapText="1"/>
    </xf>
    <xf numFmtId="169" fontId="6" fillId="0" borderId="14" xfId="1" applyNumberFormat="1" applyFont="1" applyFill="1" applyBorder="1" applyAlignment="1">
      <alignment horizontal="left" vertical="top"/>
    </xf>
    <xf numFmtId="169" fontId="12" fillId="0" borderId="16" xfId="1" applyNumberFormat="1" applyFont="1" applyFill="1" applyBorder="1" applyAlignment="1">
      <alignment horizontal="left" vertical="top"/>
    </xf>
    <xf numFmtId="166" fontId="13" fillId="0" borderId="0" xfId="1" applyNumberFormat="1" applyFont="1" applyAlignment="1">
      <alignment horizontal="left" vertical="top"/>
    </xf>
    <xf numFmtId="1" fontId="20" fillId="0" borderId="0" xfId="1" applyNumberFormat="1" applyFont="1" applyAlignment="1">
      <alignment horizontal="left" vertical="top"/>
    </xf>
    <xf numFmtId="1" fontId="21" fillId="0" borderId="0" xfId="1" quotePrefix="1" applyNumberFormat="1" applyFont="1" applyAlignment="1">
      <alignment horizontal="left" vertical="top"/>
    </xf>
    <xf numFmtId="1" fontId="22" fillId="0" borderId="0" xfId="1" quotePrefix="1" applyNumberFormat="1" applyFont="1" applyAlignment="1">
      <alignment horizontal="left" vertical="top"/>
    </xf>
    <xf numFmtId="164" fontId="16" fillId="0" borderId="5" xfId="1" applyFont="1" applyFill="1" applyBorder="1" applyAlignment="1">
      <alignment horizontal="left" vertical="top" wrapText="1"/>
    </xf>
    <xf numFmtId="164" fontId="16" fillId="0" borderId="1" xfId="1" applyFont="1" applyFill="1" applyBorder="1" applyAlignment="1">
      <alignment horizontal="left" vertical="top" wrapText="1"/>
    </xf>
    <xf numFmtId="164" fontId="16" fillId="0" borderId="8" xfId="1" applyFont="1" applyFill="1" applyBorder="1" applyAlignment="1">
      <alignment horizontal="left" vertical="top" wrapText="1"/>
    </xf>
    <xf numFmtId="164" fontId="16" fillId="0" borderId="14" xfId="1" applyFont="1" applyFill="1" applyBorder="1" applyAlignment="1">
      <alignment horizontal="left" vertical="top" wrapText="1"/>
    </xf>
    <xf numFmtId="164" fontId="8" fillId="0" borderId="0" xfId="1" applyFont="1" applyFill="1" applyAlignment="1">
      <alignment horizontal="left" vertical="top" wrapText="1"/>
    </xf>
    <xf numFmtId="169" fontId="12" fillId="0" borderId="17" xfId="1" applyNumberFormat="1" applyFont="1" applyBorder="1" applyAlignment="1">
      <alignment horizontal="left" vertical="top"/>
    </xf>
    <xf numFmtId="169" fontId="12" fillId="0" borderId="18" xfId="1" applyNumberFormat="1" applyFont="1" applyBorder="1" applyAlignment="1">
      <alignment horizontal="left" vertical="top"/>
    </xf>
    <xf numFmtId="4" fontId="12" fillId="0" borderId="1" xfId="0" applyNumberFormat="1" applyFont="1" applyBorder="1" applyAlignment="1">
      <alignment horizontal="left" vertical="top"/>
    </xf>
    <xf numFmtId="165" fontId="6" fillId="0" borderId="9" xfId="1" applyNumberFormat="1" applyFont="1" applyBorder="1" applyAlignment="1">
      <alignment horizontal="left" vertical="top"/>
    </xf>
    <xf numFmtId="0" fontId="19" fillId="0" borderId="0" xfId="0" applyFont="1" applyAlignment="1">
      <alignment vertical="top"/>
    </xf>
    <xf numFmtId="171" fontId="18" fillId="0" borderId="0" xfId="0" applyNumberFormat="1" applyFont="1" applyAlignment="1">
      <alignment vertical="top"/>
    </xf>
    <xf numFmtId="171" fontId="19" fillId="0" borderId="19" xfId="0" applyNumberFormat="1" applyFont="1" applyBorder="1" applyAlignment="1">
      <alignment vertical="top"/>
    </xf>
    <xf numFmtId="4" fontId="6" fillId="0" borderId="19" xfId="0" applyNumberFormat="1" applyFont="1" applyBorder="1" applyAlignment="1">
      <alignment horizontal="left" vertical="top" wrapText="1"/>
    </xf>
    <xf numFmtId="164" fontId="23" fillId="0" borderId="0" xfId="1" applyFont="1" applyAlignment="1">
      <alignment horizontal="left" vertical="top"/>
    </xf>
    <xf numFmtId="0" fontId="23" fillId="0" borderId="0" xfId="0" applyFont="1" applyAlignment="1">
      <alignment horizontal="left" vertical="top"/>
    </xf>
    <xf numFmtId="169" fontId="12" fillId="0" borderId="5" xfId="1" applyNumberFormat="1" applyFont="1" applyBorder="1" applyAlignment="1">
      <alignment horizontal="left" vertical="top"/>
    </xf>
    <xf numFmtId="169" fontId="12" fillId="0" borderId="0" xfId="1" applyNumberFormat="1" applyFont="1" applyBorder="1" applyAlignment="1">
      <alignment horizontal="left" vertical="top"/>
    </xf>
    <xf numFmtId="169" fontId="12" fillId="0" borderId="20" xfId="1" applyNumberFormat="1" applyFont="1" applyBorder="1" applyAlignment="1">
      <alignment horizontal="left" vertical="top"/>
    </xf>
    <xf numFmtId="169" fontId="12" fillId="0" borderId="21" xfId="1" applyNumberFormat="1" applyFont="1" applyBorder="1" applyAlignment="1">
      <alignment horizontal="left" vertical="top"/>
    </xf>
    <xf numFmtId="169" fontId="17" fillId="0" borderId="8" xfId="1" applyNumberFormat="1" applyFont="1" applyFill="1" applyBorder="1" applyAlignment="1">
      <alignment horizontal="left" vertical="top"/>
    </xf>
    <xf numFmtId="169" fontId="17" fillId="0" borderId="14" xfId="1" applyNumberFormat="1" applyFont="1" applyFill="1" applyBorder="1" applyAlignment="1">
      <alignment horizontal="left" vertical="top"/>
    </xf>
    <xf numFmtId="169" fontId="17" fillId="0" borderId="0" xfId="1" applyNumberFormat="1" applyFont="1" applyBorder="1" applyAlignment="1">
      <alignment horizontal="left" vertical="top"/>
    </xf>
    <xf numFmtId="169" fontId="17" fillId="0" borderId="0" xfId="1" applyNumberFormat="1" applyFont="1" applyFill="1" applyBorder="1" applyAlignment="1">
      <alignment horizontal="left" vertical="top"/>
    </xf>
    <xf numFmtId="169" fontId="17" fillId="0" borderId="20" xfId="1" applyNumberFormat="1" applyFont="1" applyFill="1" applyBorder="1" applyAlignment="1">
      <alignment horizontal="left" vertical="top"/>
    </xf>
    <xf numFmtId="169" fontId="17" fillId="0" borderId="21" xfId="1" applyNumberFormat="1" applyFont="1" applyFill="1" applyBorder="1" applyAlignment="1">
      <alignment horizontal="left" vertical="top"/>
    </xf>
    <xf numFmtId="4" fontId="17" fillId="0" borderId="1" xfId="0" applyNumberFormat="1" applyFont="1" applyBorder="1" applyAlignment="1" applyProtection="1">
      <alignment horizontal="left" vertical="top"/>
      <protection locked="0"/>
    </xf>
    <xf numFmtId="1" fontId="17" fillId="0" borderId="1" xfId="0" quotePrefix="1" applyNumberFormat="1" applyFont="1" applyBorder="1" applyAlignment="1" applyProtection="1">
      <alignment horizontal="center" vertical="top"/>
      <protection locked="0"/>
    </xf>
    <xf numFmtId="1" fontId="17" fillId="0" borderId="1" xfId="0" applyNumberFormat="1" applyFont="1" applyBorder="1" applyAlignment="1" applyProtection="1">
      <alignment horizontal="center" vertical="top"/>
      <protection locked="0"/>
    </xf>
    <xf numFmtId="4" fontId="17" fillId="0" borderId="1" xfId="0" applyNumberFormat="1" applyFont="1" applyBorder="1" applyAlignment="1" applyProtection="1">
      <alignment horizontal="left" vertical="top" wrapText="1"/>
      <protection locked="0"/>
    </xf>
    <xf numFmtId="4" fontId="12" fillId="0" borderId="1" xfId="0" applyNumberFormat="1" applyFont="1" applyBorder="1" applyAlignment="1" applyProtection="1">
      <alignment horizontal="left" vertical="top"/>
      <protection locked="0"/>
    </xf>
    <xf numFmtId="1" fontId="6" fillId="0" borderId="1" xfId="0" applyNumberFormat="1" applyFont="1" applyBorder="1" applyAlignment="1" applyProtection="1">
      <alignment horizontal="center" vertical="top"/>
      <protection locked="0"/>
    </xf>
    <xf numFmtId="4" fontId="6" fillId="0" borderId="1" xfId="0" applyNumberFormat="1" applyFont="1" applyBorder="1" applyAlignment="1" applyProtection="1">
      <alignment horizontal="left" vertical="top"/>
      <protection locked="0"/>
    </xf>
    <xf numFmtId="4" fontId="6" fillId="0" borderId="1" xfId="0" applyNumberFormat="1" applyFont="1" applyBorder="1" applyAlignment="1" applyProtection="1">
      <alignment horizontal="left" vertical="top" wrapText="1"/>
      <protection locked="0"/>
    </xf>
    <xf numFmtId="169" fontId="17" fillId="0" borderId="5" xfId="1" applyNumberFormat="1" applyFont="1" applyBorder="1" applyAlignment="1" applyProtection="1">
      <alignment horizontal="left" vertical="top"/>
      <protection locked="0"/>
    </xf>
    <xf numFmtId="169" fontId="17" fillId="0" borderId="1" xfId="1" applyNumberFormat="1" applyFont="1" applyBorder="1" applyAlignment="1" applyProtection="1">
      <alignment horizontal="left" vertical="top"/>
      <protection locked="0"/>
    </xf>
    <xf numFmtId="169" fontId="17" fillId="0" borderId="8" xfId="1" applyNumberFormat="1" applyFont="1" applyFill="1" applyBorder="1" applyAlignment="1" applyProtection="1">
      <alignment horizontal="left" vertical="top"/>
      <protection locked="0"/>
    </xf>
    <xf numFmtId="169" fontId="17" fillId="0" borderId="0" xfId="1" applyNumberFormat="1" applyFont="1" applyBorder="1" applyAlignment="1" applyProtection="1">
      <alignment horizontal="left" vertical="top"/>
      <protection locked="0"/>
    </xf>
    <xf numFmtId="169" fontId="17" fillId="0" borderId="0" xfId="1" applyNumberFormat="1" applyFont="1" applyFill="1" applyBorder="1" applyAlignment="1" applyProtection="1">
      <alignment horizontal="left" vertical="top"/>
      <protection locked="0"/>
    </xf>
    <xf numFmtId="169" fontId="6" fillId="0" borderId="8" xfId="1" applyNumberFormat="1" applyFont="1" applyFill="1" applyBorder="1" applyAlignment="1" applyProtection="1">
      <alignment horizontal="left" vertical="top"/>
      <protection locked="0"/>
    </xf>
    <xf numFmtId="0" fontId="24" fillId="0" borderId="0" xfId="0" applyFont="1" applyAlignment="1">
      <alignment horizontal="left" vertical="top"/>
    </xf>
    <xf numFmtId="0" fontId="25" fillId="0" borderId="0" xfId="0" applyFont="1" applyAlignment="1">
      <alignment horizontal="left" vertical="top"/>
    </xf>
    <xf numFmtId="0" fontId="21" fillId="0" borderId="0" xfId="0" applyFont="1" applyAlignment="1">
      <alignment horizontal="left" vertical="top"/>
    </xf>
    <xf numFmtId="0" fontId="26" fillId="0" borderId="0" xfId="0" applyFont="1" applyAlignment="1">
      <alignment horizontal="left" vertical="top"/>
    </xf>
    <xf numFmtId="164" fontId="27" fillId="0" borderId="0" xfId="1" applyFont="1" applyAlignment="1">
      <alignment horizontal="left" vertical="top"/>
    </xf>
    <xf numFmtId="4" fontId="16" fillId="0" borderId="1" xfId="1" applyNumberFormat="1" applyFont="1" applyFill="1" applyBorder="1" applyAlignment="1" applyProtection="1">
      <alignment horizontal="left" vertical="top" wrapText="1"/>
      <protection locked="0"/>
    </xf>
    <xf numFmtId="1" fontId="16" fillId="0" borderId="1" xfId="1" applyNumberFormat="1" applyFont="1" applyFill="1" applyBorder="1" applyAlignment="1" applyProtection="1">
      <alignment horizontal="center" vertical="top" wrapText="1"/>
      <protection locked="0"/>
    </xf>
    <xf numFmtId="165" fontId="16" fillId="0" borderId="1" xfId="1" applyNumberFormat="1" applyFont="1" applyFill="1" applyBorder="1" applyAlignment="1" applyProtection="1">
      <alignment horizontal="left" vertical="top" wrapText="1"/>
      <protection locked="0"/>
    </xf>
    <xf numFmtId="164" fontId="16" fillId="0" borderId="5" xfId="1" applyFont="1" applyFill="1" applyBorder="1" applyAlignment="1" applyProtection="1">
      <alignment horizontal="left" vertical="top" wrapText="1"/>
      <protection locked="0"/>
    </xf>
    <xf numFmtId="164" fontId="16" fillId="0" borderId="1" xfId="1" applyFont="1" applyFill="1" applyBorder="1" applyAlignment="1" applyProtection="1">
      <alignment horizontal="left" vertical="top" wrapText="1"/>
      <protection locked="0"/>
    </xf>
    <xf numFmtId="164" fontId="16" fillId="0" borderId="8" xfId="1" applyFont="1" applyFill="1" applyBorder="1" applyAlignment="1" applyProtection="1">
      <alignment horizontal="left" vertical="top" wrapText="1"/>
      <protection locked="0"/>
    </xf>
    <xf numFmtId="165" fontId="17" fillId="0" borderId="1" xfId="1" applyNumberFormat="1" applyFont="1" applyBorder="1" applyAlignment="1" applyProtection="1">
      <alignment horizontal="left" vertical="top"/>
      <protection locked="0"/>
    </xf>
    <xf numFmtId="169" fontId="17" fillId="0" borderId="1" xfId="1" applyNumberFormat="1" applyFont="1" applyFill="1" applyBorder="1" applyAlignment="1" applyProtection="1">
      <alignment horizontal="left" vertical="top"/>
      <protection locked="0"/>
    </xf>
    <xf numFmtId="165" fontId="6" fillId="0" borderId="1" xfId="1" applyNumberFormat="1" applyFont="1" applyBorder="1" applyAlignment="1" applyProtection="1">
      <alignment horizontal="left" vertical="top"/>
      <protection locked="0"/>
    </xf>
    <xf numFmtId="169" fontId="6" fillId="0" borderId="1" xfId="1" applyNumberFormat="1" applyFont="1" applyFill="1" applyBorder="1" applyAlignment="1" applyProtection="1">
      <alignment horizontal="left" vertical="top"/>
      <protection locked="0"/>
    </xf>
    <xf numFmtId="171" fontId="18" fillId="0" borderId="22" xfId="0" applyNumberFormat="1" applyFont="1" applyBorder="1" applyAlignment="1">
      <alignment vertical="top"/>
    </xf>
    <xf numFmtId="0" fontId="8" fillId="2" borderId="0" xfId="0" applyFont="1" applyFill="1" applyAlignment="1">
      <alignment horizontal="center" vertical="top"/>
    </xf>
    <xf numFmtId="164" fontId="9" fillId="2" borderId="0" xfId="1" applyFont="1" applyFill="1" applyAlignment="1">
      <alignment horizontal="left" vertical="top"/>
    </xf>
    <xf numFmtId="164" fontId="9" fillId="2" borderId="0" xfId="1" applyFont="1" applyFill="1" applyAlignment="1">
      <alignment horizontal="left" vertical="top" wrapText="1"/>
    </xf>
    <xf numFmtId="1" fontId="6" fillId="2" borderId="0" xfId="1" applyNumberFormat="1" applyFont="1" applyFill="1" applyAlignment="1">
      <alignment horizontal="left" vertical="top" wrapText="1"/>
    </xf>
    <xf numFmtId="165" fontId="10" fillId="2" borderId="0" xfId="1" applyNumberFormat="1" applyFont="1" applyFill="1" applyAlignment="1">
      <alignment horizontal="left" vertical="top"/>
    </xf>
    <xf numFmtId="164" fontId="10" fillId="2" borderId="0" xfId="1" applyFont="1" applyFill="1" applyBorder="1" applyAlignment="1">
      <alignment horizontal="left" vertical="top"/>
    </xf>
    <xf numFmtId="164" fontId="10" fillId="2" borderId="0" xfId="1" applyFont="1" applyFill="1" applyAlignment="1">
      <alignment horizontal="left" vertical="top"/>
    </xf>
    <xf numFmtId="1" fontId="6" fillId="2" borderId="0" xfId="1" quotePrefix="1" applyNumberFormat="1" applyFont="1" applyFill="1" applyAlignment="1">
      <alignment horizontal="left" vertical="top"/>
    </xf>
    <xf numFmtId="1" fontId="6" fillId="2" borderId="0" xfId="1" quotePrefix="1" applyNumberFormat="1" applyFont="1" applyFill="1" applyAlignment="1">
      <alignment horizontal="left" vertical="top" wrapText="1"/>
    </xf>
    <xf numFmtId="0" fontId="8" fillId="2" borderId="0" xfId="0" applyFont="1" applyFill="1" applyAlignment="1">
      <alignment horizontal="right" vertical="top" wrapText="1"/>
    </xf>
    <xf numFmtId="165" fontId="8" fillId="2" borderId="0" xfId="0" applyNumberFormat="1" applyFont="1" applyFill="1" applyAlignment="1">
      <alignment horizontal="left" vertical="top"/>
    </xf>
    <xf numFmtId="168" fontId="12" fillId="2" borderId="0" xfId="1" applyNumberFormat="1" applyFont="1" applyFill="1" applyBorder="1" applyAlignment="1">
      <alignment horizontal="left" vertical="top"/>
    </xf>
    <xf numFmtId="164" fontId="13" fillId="2" borderId="0" xfId="1" applyFont="1" applyFill="1" applyBorder="1" applyAlignment="1">
      <alignment horizontal="left" vertical="top"/>
    </xf>
    <xf numFmtId="164" fontId="13" fillId="2" borderId="0" xfId="1" applyFont="1" applyFill="1" applyAlignment="1">
      <alignment horizontal="left" vertical="top"/>
    </xf>
    <xf numFmtId="165" fontId="15" fillId="2" borderId="0" xfId="1" applyNumberFormat="1" applyFont="1" applyFill="1" applyAlignment="1">
      <alignment horizontal="left" vertical="top"/>
    </xf>
    <xf numFmtId="164" fontId="15" fillId="2" borderId="0" xfId="1" applyFont="1" applyFill="1" applyAlignment="1">
      <alignment horizontal="left" vertical="top"/>
    </xf>
    <xf numFmtId="164" fontId="15" fillId="2" borderId="0" xfId="1" applyFont="1" applyFill="1" applyBorder="1" applyAlignment="1">
      <alignment horizontal="left" vertical="top"/>
    </xf>
    <xf numFmtId="1" fontId="8" fillId="3" borderId="23" xfId="0" applyNumberFormat="1" applyFont="1" applyFill="1" applyBorder="1" applyAlignment="1">
      <alignment horizontal="center" vertical="top"/>
    </xf>
    <xf numFmtId="164" fontId="6" fillId="3" borderId="23" xfId="1" applyFont="1" applyFill="1" applyBorder="1" applyAlignment="1">
      <alignment horizontal="left" vertical="top"/>
    </xf>
    <xf numFmtId="164" fontId="6" fillId="3" borderId="23" xfId="1" applyFont="1" applyFill="1" applyBorder="1" applyAlignment="1">
      <alignment horizontal="left" vertical="top" wrapText="1"/>
    </xf>
    <xf numFmtId="1" fontId="6" fillId="3" borderId="23" xfId="1" applyNumberFormat="1" applyFont="1" applyFill="1" applyBorder="1" applyAlignment="1">
      <alignment horizontal="left" vertical="top" wrapText="1"/>
    </xf>
    <xf numFmtId="165" fontId="6" fillId="3" borderId="23" xfId="1" applyNumberFormat="1" applyFont="1" applyFill="1" applyBorder="1" applyAlignment="1">
      <alignment horizontal="left" vertical="top"/>
    </xf>
    <xf numFmtId="169" fontId="17" fillId="0" borderId="8" xfId="1" applyNumberFormat="1" applyFont="1" applyFill="1" applyBorder="1" applyAlignment="1" applyProtection="1">
      <alignment horizontal="left" vertical="top"/>
    </xf>
    <xf numFmtId="169" fontId="17" fillId="0" borderId="0" xfId="1" applyNumberFormat="1" applyFont="1" applyFill="1" applyBorder="1" applyAlignment="1" applyProtection="1">
      <alignment horizontal="left" vertical="top"/>
    </xf>
    <xf numFmtId="169" fontId="12" fillId="0" borderId="17" xfId="1" applyNumberFormat="1" applyFont="1" applyBorder="1" applyAlignment="1" applyProtection="1">
      <alignment horizontal="left" vertical="top"/>
    </xf>
    <xf numFmtId="169" fontId="12" fillId="0" borderId="0" xfId="1" applyNumberFormat="1" applyFont="1" applyBorder="1" applyAlignment="1" applyProtection="1">
      <alignment horizontal="left" vertical="top"/>
    </xf>
    <xf numFmtId="169" fontId="6" fillId="0" borderId="8" xfId="1" applyNumberFormat="1" applyFont="1" applyFill="1" applyBorder="1" applyAlignment="1" applyProtection="1">
      <alignment horizontal="left" vertical="top"/>
    </xf>
    <xf numFmtId="169" fontId="12" fillId="0" borderId="9" xfId="1" applyNumberFormat="1" applyFont="1" applyFill="1" applyBorder="1" applyAlignment="1" applyProtection="1">
      <alignment horizontal="left" vertical="top"/>
    </xf>
    <xf numFmtId="169" fontId="6" fillId="0" borderId="0" xfId="1" applyNumberFormat="1" applyFont="1" applyFill="1" applyBorder="1" applyAlignment="1" applyProtection="1">
      <alignment horizontal="left" vertical="top"/>
      <protection locked="0"/>
    </xf>
    <xf numFmtId="169" fontId="6" fillId="0" borderId="0" xfId="1" applyNumberFormat="1" applyFont="1" applyFill="1" applyBorder="1" applyAlignment="1" applyProtection="1">
      <alignment horizontal="left" vertical="top"/>
    </xf>
    <xf numFmtId="169" fontId="6" fillId="0" borderId="0" xfId="1" applyNumberFormat="1" applyFont="1" applyFill="1" applyBorder="1" applyAlignment="1">
      <alignment horizontal="left" vertical="top"/>
    </xf>
    <xf numFmtId="169" fontId="6" fillId="0" borderId="20" xfId="1" applyNumberFormat="1" applyFont="1" applyFill="1" applyBorder="1" applyAlignment="1">
      <alignment horizontal="left" vertical="top"/>
    </xf>
    <xf numFmtId="169" fontId="6" fillId="0" borderId="21" xfId="1" applyNumberFormat="1" applyFont="1" applyFill="1" applyBorder="1" applyAlignment="1">
      <alignment horizontal="left" vertical="top"/>
    </xf>
    <xf numFmtId="49" fontId="7" fillId="2" borderId="0" xfId="1" applyNumberFormat="1" applyFont="1" applyFill="1" applyAlignment="1">
      <alignment horizontal="left" vertical="top"/>
    </xf>
    <xf numFmtId="49" fontId="11" fillId="2" borderId="0" xfId="1" quotePrefix="1" applyNumberFormat="1" applyFont="1" applyFill="1" applyAlignment="1">
      <alignment horizontal="left" vertical="top"/>
    </xf>
    <xf numFmtId="49" fontId="14" fillId="2" borderId="0" xfId="1" applyNumberFormat="1" applyFont="1" applyFill="1" applyAlignment="1">
      <alignment horizontal="left" vertical="top"/>
    </xf>
    <xf numFmtId="0" fontId="29" fillId="8" borderId="27" xfId="2" applyFont="1" applyFill="1" applyBorder="1" applyAlignment="1">
      <alignment horizontal="left" vertical="center" wrapText="1"/>
    </xf>
    <xf numFmtId="172" fontId="29" fillId="8" borderId="27" xfId="2" applyNumberFormat="1" applyFont="1" applyFill="1" applyBorder="1" applyAlignment="1">
      <alignment horizontal="left" vertical="center" wrapText="1"/>
    </xf>
    <xf numFmtId="0" fontId="30" fillId="9" borderId="28" xfId="2" applyFont="1" applyFill="1" applyBorder="1" applyAlignment="1">
      <alignment wrapText="1"/>
    </xf>
    <xf numFmtId="172" fontId="30" fillId="9" borderId="29" xfId="2" applyNumberFormat="1" applyFont="1" applyFill="1" applyBorder="1" applyAlignment="1">
      <alignment wrapText="1"/>
    </xf>
    <xf numFmtId="0" fontId="30" fillId="9" borderId="13" xfId="2" applyFont="1" applyFill="1" applyBorder="1" applyAlignment="1">
      <alignment wrapText="1"/>
    </xf>
    <xf numFmtId="0" fontId="30" fillId="0" borderId="30" xfId="2" applyFont="1" applyBorder="1"/>
    <xf numFmtId="172" fontId="30" fillId="0" borderId="11" xfId="2" applyNumberFormat="1" applyFont="1" applyBorder="1"/>
    <xf numFmtId="0" fontId="30" fillId="9" borderId="31" xfId="2" applyFont="1" applyFill="1" applyBorder="1" applyAlignment="1">
      <alignment wrapText="1"/>
    </xf>
    <xf numFmtId="173" fontId="30" fillId="9" borderId="32" xfId="2" applyNumberFormat="1" applyFont="1" applyFill="1" applyBorder="1" applyAlignment="1">
      <alignment wrapText="1"/>
    </xf>
    <xf numFmtId="173" fontId="30" fillId="0" borderId="32" xfId="2" applyNumberFormat="1" applyFont="1" applyBorder="1" applyAlignment="1">
      <alignment horizontal="center" wrapText="1"/>
    </xf>
    <xf numFmtId="0" fontId="30" fillId="0" borderId="28" xfId="2" applyFont="1" applyBorder="1" applyAlignment="1">
      <alignment vertical="top" wrapText="1"/>
    </xf>
    <xf numFmtId="172" fontId="30" fillId="0" borderId="33" xfId="2" applyNumberFormat="1" applyFont="1" applyBorder="1"/>
    <xf numFmtId="2" fontId="30" fillId="0" borderId="34" xfId="2" applyNumberFormat="1" applyFont="1" applyBorder="1" applyAlignment="1">
      <alignment horizontal="right" wrapText="1"/>
    </xf>
    <xf numFmtId="173" fontId="30" fillId="0" borderId="35" xfId="2" applyNumberFormat="1" applyFont="1" applyBorder="1" applyAlignment="1">
      <alignment horizontal="center" wrapText="1"/>
    </xf>
    <xf numFmtId="0" fontId="31" fillId="8" borderId="27" xfId="2" applyFont="1" applyFill="1" applyBorder="1"/>
    <xf numFmtId="172" fontId="31" fillId="8" borderId="27" xfId="2" applyNumberFormat="1" applyFont="1" applyFill="1" applyBorder="1"/>
    <xf numFmtId="174" fontId="31" fillId="8" borderId="27" xfId="2" applyNumberFormat="1" applyFont="1" applyFill="1" applyBorder="1" applyAlignment="1">
      <alignment horizontal="right" wrapText="1"/>
    </xf>
    <xf numFmtId="173" fontId="31" fillId="8" borderId="27" xfId="2" applyNumberFormat="1" applyFont="1" applyFill="1" applyBorder="1" applyAlignment="1">
      <alignment horizontal="center" wrapText="1"/>
    </xf>
    <xf numFmtId="173" fontId="29" fillId="8" borderId="36" xfId="2" applyNumberFormat="1" applyFont="1" applyFill="1" applyBorder="1" applyAlignment="1">
      <alignment horizontal="left" vertical="center" wrapText="1"/>
    </xf>
    <xf numFmtId="173" fontId="30" fillId="9" borderId="37" xfId="2" applyNumberFormat="1" applyFont="1" applyFill="1" applyBorder="1" applyAlignment="1">
      <alignment wrapText="1"/>
    </xf>
    <xf numFmtId="173" fontId="30" fillId="0" borderId="37" xfId="2" applyNumberFormat="1" applyFont="1" applyBorder="1" applyAlignment="1">
      <alignment horizontal="center" wrapText="1"/>
    </xf>
    <xf numFmtId="173" fontId="30" fillId="0" borderId="38" xfId="2" applyNumberFormat="1" applyFont="1" applyBorder="1" applyAlignment="1">
      <alignment horizontal="center" wrapText="1"/>
    </xf>
    <xf numFmtId="0" fontId="0" fillId="0" borderId="14" xfId="0" applyBorder="1"/>
    <xf numFmtId="164" fontId="17" fillId="0" borderId="41" xfId="1" applyFont="1" applyFill="1" applyBorder="1" applyAlignment="1">
      <alignment vertical="top"/>
    </xf>
    <xf numFmtId="49" fontId="17" fillId="0" borderId="0" xfId="1" applyNumberFormat="1" applyFont="1" applyBorder="1" applyAlignment="1">
      <alignment horizontal="left" vertical="top" wrapText="1"/>
    </xf>
    <xf numFmtId="0" fontId="2" fillId="0" borderId="29" xfId="0" applyFont="1" applyBorder="1" applyAlignment="1">
      <alignment horizontal="left" vertical="top"/>
    </xf>
    <xf numFmtId="4" fontId="3" fillId="0" borderId="0" xfId="0" applyNumberFormat="1" applyFont="1" applyAlignment="1">
      <alignment vertical="top" wrapText="1"/>
    </xf>
    <xf numFmtId="173" fontId="29" fillId="8" borderId="27" xfId="2" applyNumberFormat="1" applyFont="1" applyFill="1" applyBorder="1" applyAlignment="1">
      <alignment horizontal="left" vertical="center" wrapText="1"/>
    </xf>
    <xf numFmtId="173" fontId="30" fillId="9" borderId="45" xfId="2" applyNumberFormat="1" applyFont="1" applyFill="1" applyBorder="1" applyAlignment="1">
      <alignment wrapText="1"/>
    </xf>
    <xf numFmtId="49" fontId="17" fillId="0" borderId="41" xfId="1" applyNumberFormat="1" applyFont="1" applyFill="1" applyBorder="1" applyAlignment="1" applyProtection="1">
      <alignment vertical="top"/>
      <protection locked="0"/>
    </xf>
    <xf numFmtId="49" fontId="0" fillId="0" borderId="14" xfId="0" applyNumberFormat="1" applyBorder="1" applyProtection="1">
      <protection locked="0"/>
    </xf>
    <xf numFmtId="49" fontId="33" fillId="0" borderId="14" xfId="1" applyNumberFormat="1" applyFont="1" applyFill="1" applyBorder="1" applyAlignment="1" applyProtection="1">
      <alignment vertical="top"/>
      <protection locked="0"/>
    </xf>
    <xf numFmtId="49" fontId="34" fillId="0" borderId="41" xfId="1" applyNumberFormat="1" applyFont="1" applyFill="1" applyBorder="1" applyAlignment="1" applyProtection="1">
      <alignment vertical="top"/>
      <protection locked="0"/>
    </xf>
    <xf numFmtId="49" fontId="35" fillId="0" borderId="14" xfId="0" applyNumberFormat="1" applyFont="1" applyBorder="1" applyProtection="1">
      <protection locked="0"/>
    </xf>
    <xf numFmtId="164" fontId="23" fillId="0" borderId="41" xfId="1" applyFont="1" applyBorder="1" applyAlignment="1" applyProtection="1">
      <alignment horizontal="left" vertical="top"/>
      <protection locked="0"/>
    </xf>
    <xf numFmtId="164" fontId="23" fillId="0" borderId="14" xfId="1" applyFont="1" applyBorder="1" applyAlignment="1" applyProtection="1">
      <alignment horizontal="left" vertical="top"/>
      <protection locked="0"/>
    </xf>
    <xf numFmtId="169" fontId="12" fillId="0" borderId="18" xfId="1" applyNumberFormat="1" applyFont="1" applyBorder="1" applyAlignment="1" applyProtection="1">
      <alignment horizontal="left" vertical="top"/>
      <protection locked="0"/>
    </xf>
    <xf numFmtId="164" fontId="8" fillId="0" borderId="41" xfId="1" applyFont="1" applyBorder="1" applyAlignment="1" applyProtection="1">
      <alignment horizontal="left" vertical="top"/>
      <protection locked="0"/>
    </xf>
    <xf numFmtId="164" fontId="8" fillId="0" borderId="14" xfId="1" applyFont="1" applyBorder="1" applyAlignment="1" applyProtection="1">
      <alignment horizontal="left" vertical="top"/>
      <protection locked="0"/>
    </xf>
    <xf numFmtId="164" fontId="17" fillId="0" borderId="41" xfId="1" applyFont="1" applyBorder="1" applyAlignment="1" applyProtection="1">
      <alignment vertical="top"/>
      <protection locked="0"/>
    </xf>
    <xf numFmtId="164" fontId="33" fillId="0" borderId="14" xfId="1" applyFont="1" applyFill="1" applyBorder="1" applyAlignment="1" applyProtection="1">
      <alignment vertical="top"/>
      <protection locked="0"/>
    </xf>
    <xf numFmtId="164" fontId="17" fillId="0" borderId="41" xfId="1" applyFont="1" applyFill="1" applyBorder="1" applyAlignment="1" applyProtection="1">
      <alignment vertical="top"/>
      <protection locked="0"/>
    </xf>
    <xf numFmtId="1" fontId="21" fillId="10" borderId="39" xfId="1" applyNumberFormat="1" applyFont="1" applyFill="1" applyBorder="1" applyAlignment="1" applyProtection="1">
      <alignment horizontal="center" vertical="top" wrapText="1"/>
    </xf>
    <xf numFmtId="43" fontId="21" fillId="10" borderId="40" xfId="3" applyFont="1" applyFill="1" applyBorder="1" applyAlignment="1" applyProtection="1">
      <alignment horizontal="center" vertical="top" wrapText="1"/>
    </xf>
    <xf numFmtId="164" fontId="6" fillId="0" borderId="41" xfId="1" applyFont="1" applyBorder="1" applyAlignment="1" applyProtection="1">
      <alignment vertical="top"/>
    </xf>
    <xf numFmtId="164" fontId="36" fillId="0" borderId="0" xfId="1" applyFont="1" applyAlignment="1">
      <alignment horizontal="left" vertical="top"/>
    </xf>
    <xf numFmtId="49" fontId="36" fillId="0" borderId="14" xfId="1" applyNumberFormat="1" applyFont="1" applyFill="1" applyBorder="1" applyAlignment="1" applyProtection="1">
      <alignment vertical="top"/>
      <protection locked="0"/>
    </xf>
    <xf numFmtId="0" fontId="36" fillId="0" borderId="0" xfId="0" applyFont="1" applyAlignment="1">
      <alignment horizontal="left" vertical="top"/>
    </xf>
    <xf numFmtId="49" fontId="36" fillId="0" borderId="14" xfId="0" applyNumberFormat="1" applyFont="1" applyBorder="1" applyProtection="1">
      <protection locked="0"/>
    </xf>
    <xf numFmtId="4" fontId="37" fillId="0" borderId="1" xfId="0" applyNumberFormat="1" applyFont="1" applyBorder="1" applyAlignment="1" applyProtection="1">
      <alignment horizontal="left" vertical="top"/>
      <protection locked="0"/>
    </xf>
    <xf numFmtId="1" fontId="37" fillId="0" borderId="1" xfId="0" applyNumberFormat="1" applyFont="1" applyBorder="1" applyAlignment="1" applyProtection="1">
      <alignment horizontal="center" vertical="top"/>
      <protection locked="0"/>
    </xf>
    <xf numFmtId="4" fontId="37" fillId="0" borderId="1" xfId="0" applyNumberFormat="1" applyFont="1" applyBorder="1" applyAlignment="1" applyProtection="1">
      <alignment horizontal="left" vertical="top" wrapText="1"/>
      <protection locked="0"/>
    </xf>
    <xf numFmtId="165" fontId="37" fillId="0" borderId="1" xfId="1" applyNumberFormat="1" applyFont="1" applyBorder="1" applyAlignment="1" applyProtection="1">
      <alignment horizontal="left" vertical="top"/>
      <protection locked="0"/>
    </xf>
    <xf numFmtId="169" fontId="37" fillId="0" borderId="5" xfId="1" applyNumberFormat="1" applyFont="1" applyBorder="1" applyAlignment="1" applyProtection="1">
      <alignment horizontal="left" vertical="top"/>
      <protection locked="0"/>
    </xf>
    <xf numFmtId="169" fontId="37" fillId="0" borderId="1" xfId="1" applyNumberFormat="1" applyFont="1" applyBorder="1" applyAlignment="1" applyProtection="1">
      <alignment horizontal="left" vertical="top"/>
      <protection locked="0"/>
    </xf>
    <xf numFmtId="169" fontId="37" fillId="0" borderId="1" xfId="1" applyNumberFormat="1" applyFont="1" applyFill="1" applyBorder="1" applyAlignment="1" applyProtection="1">
      <alignment horizontal="left" vertical="top"/>
      <protection locked="0"/>
    </xf>
    <xf numFmtId="169" fontId="37" fillId="0" borderId="8" xfId="1" applyNumberFormat="1" applyFont="1" applyFill="1" applyBorder="1" applyAlignment="1" applyProtection="1">
      <alignment horizontal="left" vertical="top"/>
      <protection locked="0"/>
    </xf>
    <xf numFmtId="169" fontId="37" fillId="0" borderId="5" xfId="1" applyNumberFormat="1" applyFont="1" applyBorder="1" applyAlignment="1">
      <alignment horizontal="left" vertical="top"/>
    </xf>
    <xf numFmtId="169" fontId="37" fillId="0" borderId="1" xfId="1" applyNumberFormat="1" applyFont="1" applyBorder="1" applyAlignment="1">
      <alignment horizontal="left" vertical="top"/>
    </xf>
    <xf numFmtId="169" fontId="37" fillId="0" borderId="8" xfId="1" applyNumberFormat="1" applyFont="1" applyFill="1" applyBorder="1" applyAlignment="1" applyProtection="1">
      <alignment horizontal="left" vertical="top"/>
    </xf>
    <xf numFmtId="169" fontId="37" fillId="0" borderId="8" xfId="1" applyNumberFormat="1" applyFont="1" applyFill="1" applyBorder="1" applyAlignment="1">
      <alignment horizontal="left" vertical="top"/>
    </xf>
    <xf numFmtId="169" fontId="37" fillId="0" borderId="14" xfId="1" applyNumberFormat="1" applyFont="1" applyFill="1" applyBorder="1" applyAlignment="1">
      <alignment horizontal="left" vertical="top"/>
    </xf>
    <xf numFmtId="164" fontId="28" fillId="0" borderId="0" xfId="1" applyFont="1" applyAlignment="1">
      <alignment horizontal="left" vertical="top"/>
    </xf>
    <xf numFmtId="49" fontId="37" fillId="0" borderId="41" xfId="1" applyNumberFormat="1" applyFont="1" applyFill="1" applyBorder="1" applyAlignment="1" applyProtection="1">
      <alignment vertical="top"/>
      <protection locked="0"/>
    </xf>
    <xf numFmtId="49" fontId="28" fillId="0" borderId="14" xfId="0" applyNumberFormat="1" applyFont="1" applyBorder="1" applyProtection="1">
      <protection locked="0"/>
    </xf>
    <xf numFmtId="49" fontId="28" fillId="0" borderId="14" xfId="1" applyNumberFormat="1" applyFont="1" applyFill="1" applyBorder="1" applyAlignment="1" applyProtection="1">
      <alignment vertical="top"/>
      <protection locked="0"/>
    </xf>
    <xf numFmtId="169" fontId="17" fillId="0" borderId="21" xfId="1" applyNumberFormat="1" applyFont="1" applyFill="1" applyBorder="1" applyAlignment="1" applyProtection="1">
      <alignment horizontal="left" vertical="top"/>
      <protection locked="0"/>
    </xf>
    <xf numFmtId="169" fontId="6" fillId="0" borderId="21" xfId="1" applyNumberFormat="1" applyFont="1" applyFill="1" applyBorder="1" applyAlignment="1" applyProtection="1">
      <alignment horizontal="left" vertical="top"/>
      <protection locked="0"/>
    </xf>
    <xf numFmtId="0" fontId="33" fillId="3" borderId="23" xfId="0" applyFont="1" applyFill="1" applyBorder="1" applyAlignment="1">
      <alignment horizontal="left" vertical="top"/>
    </xf>
    <xf numFmtId="0" fontId="28" fillId="0" borderId="0" xfId="0" applyFont="1"/>
    <xf numFmtId="4" fontId="38" fillId="2" borderId="2" xfId="1" applyNumberFormat="1" applyFont="1" applyFill="1" applyBorder="1" applyAlignment="1">
      <alignment horizontal="left" vertical="top" wrapText="1"/>
    </xf>
    <xf numFmtId="1" fontId="38" fillId="2" borderId="2" xfId="1" applyNumberFormat="1" applyFont="1" applyFill="1" applyBorder="1" applyAlignment="1">
      <alignment horizontal="center" vertical="top" wrapText="1"/>
    </xf>
    <xf numFmtId="4" fontId="38" fillId="2" borderId="31" xfId="1" applyNumberFormat="1" applyFont="1" applyFill="1" applyBorder="1" applyAlignment="1">
      <alignment horizontal="left" vertical="top" wrapText="1"/>
    </xf>
    <xf numFmtId="4" fontId="39" fillId="0" borderId="31" xfId="0" applyNumberFormat="1" applyFont="1" applyBorder="1" applyAlignment="1" applyProtection="1">
      <alignment horizontal="left" vertical="top" wrapText="1"/>
      <protection locked="0"/>
    </xf>
    <xf numFmtId="4" fontId="40" fillId="0" borderId="31" xfId="0" applyNumberFormat="1" applyFont="1" applyBorder="1" applyAlignment="1" applyProtection="1">
      <alignment horizontal="left" vertical="top" wrapText="1"/>
      <protection locked="0"/>
    </xf>
    <xf numFmtId="4" fontId="17" fillId="0" borderId="31" xfId="0" applyNumberFormat="1" applyFont="1" applyBorder="1" applyAlignment="1" applyProtection="1">
      <alignment horizontal="left" vertical="top" wrapText="1"/>
      <protection locked="0"/>
    </xf>
    <xf numFmtId="4" fontId="6" fillId="0" borderId="31" xfId="0" applyNumberFormat="1" applyFont="1" applyBorder="1" applyAlignment="1">
      <alignment horizontal="left" vertical="top" wrapText="1"/>
    </xf>
    <xf numFmtId="4" fontId="39" fillId="0" borderId="31" xfId="0" applyNumberFormat="1" applyFont="1" applyBorder="1" applyAlignment="1" applyProtection="1">
      <alignment horizontal="left" vertical="top"/>
      <protection locked="0"/>
    </xf>
    <xf numFmtId="1" fontId="39" fillId="0" borderId="31" xfId="0" quotePrefix="1" applyNumberFormat="1" applyFont="1" applyBorder="1" applyAlignment="1" applyProtection="1">
      <alignment horizontal="center" vertical="top"/>
      <protection locked="0"/>
    </xf>
    <xf numFmtId="1" fontId="39" fillId="0" borderId="31" xfId="0" applyNumberFormat="1" applyFont="1" applyBorder="1" applyAlignment="1" applyProtection="1">
      <alignment horizontal="center" vertical="top"/>
      <protection locked="0"/>
    </xf>
    <xf numFmtId="4" fontId="40" fillId="0" borderId="31" xfId="0" applyNumberFormat="1" applyFont="1" applyBorder="1" applyAlignment="1" applyProtection="1">
      <alignment horizontal="left" vertical="top"/>
      <protection locked="0"/>
    </xf>
    <xf numFmtId="1" fontId="40" fillId="0" borderId="31" xfId="0" applyNumberFormat="1" applyFont="1" applyBorder="1" applyAlignment="1" applyProtection="1">
      <alignment horizontal="center" vertical="top"/>
      <protection locked="0"/>
    </xf>
    <xf numFmtId="4" fontId="17" fillId="0" borderId="31" xfId="0" applyNumberFormat="1" applyFont="1" applyBorder="1" applyAlignment="1" applyProtection="1">
      <alignment horizontal="left" vertical="top"/>
      <protection locked="0"/>
    </xf>
    <xf numFmtId="1" fontId="17" fillId="0" borderId="31" xfId="0" applyNumberFormat="1" applyFont="1" applyBorder="1" applyAlignment="1" applyProtection="1">
      <alignment horizontal="center" vertical="top"/>
      <protection locked="0"/>
    </xf>
    <xf numFmtId="4" fontId="12" fillId="0" borderId="31" xfId="0" applyNumberFormat="1" applyFont="1" applyBorder="1" applyAlignment="1">
      <alignment horizontal="left" vertical="top"/>
    </xf>
    <xf numFmtId="1" fontId="6" fillId="0" borderId="31" xfId="0" applyNumberFormat="1" applyFont="1" applyBorder="1" applyAlignment="1">
      <alignment horizontal="center" vertical="top"/>
    </xf>
    <xf numFmtId="4" fontId="6" fillId="0" borderId="31" xfId="0" applyNumberFormat="1" applyFont="1" applyBorder="1" applyAlignment="1">
      <alignment horizontal="left" vertical="top"/>
    </xf>
    <xf numFmtId="4" fontId="39" fillId="0" borderId="31" xfId="0" applyNumberFormat="1" applyFont="1" applyBorder="1" applyAlignment="1">
      <alignment horizontal="left" vertical="top" wrapText="1"/>
    </xf>
    <xf numFmtId="0" fontId="40" fillId="0" borderId="31" xfId="0" applyFont="1" applyBorder="1" applyAlignment="1">
      <alignment vertical="center"/>
    </xf>
    <xf numFmtId="4" fontId="39" fillId="0" borderId="10" xfId="0" applyNumberFormat="1" applyFont="1" applyBorder="1" applyAlignment="1" applyProtection="1">
      <alignment horizontal="left" vertical="top" wrapText="1"/>
      <protection locked="0"/>
    </xf>
    <xf numFmtId="4" fontId="40" fillId="0" borderId="10" xfId="0" applyNumberFormat="1" applyFont="1" applyBorder="1" applyAlignment="1" applyProtection="1">
      <alignment horizontal="left" vertical="top" wrapText="1"/>
      <protection locked="0"/>
    </xf>
    <xf numFmtId="4" fontId="6" fillId="0" borderId="10" xfId="0" applyNumberFormat="1" applyFont="1" applyBorder="1" applyAlignment="1">
      <alignment horizontal="left" vertical="top" wrapText="1"/>
    </xf>
    <xf numFmtId="4" fontId="17" fillId="0" borderId="10" xfId="0" applyNumberFormat="1" applyFont="1" applyBorder="1" applyAlignment="1" applyProtection="1">
      <alignment horizontal="left" vertical="top" wrapText="1"/>
      <protection locked="0"/>
    </xf>
    <xf numFmtId="0" fontId="40" fillId="0" borderId="31" xfId="0" applyFont="1" applyBorder="1"/>
    <xf numFmtId="4" fontId="3" fillId="0" borderId="1" xfId="0" applyNumberFormat="1" applyFont="1" applyBorder="1" applyAlignment="1">
      <alignment horizontal="left" vertical="top" wrapText="1"/>
    </xf>
    <xf numFmtId="4" fontId="3" fillId="0" borderId="0" xfId="0" applyNumberFormat="1" applyFont="1" applyAlignment="1">
      <alignment horizontal="left" vertical="top" wrapText="1"/>
    </xf>
    <xf numFmtId="171" fontId="18" fillId="0" borderId="0" xfId="0" applyNumberFormat="1" applyFont="1" applyAlignment="1">
      <alignment horizontal="left" vertical="top" wrapText="1"/>
    </xf>
    <xf numFmtId="164" fontId="17" fillId="0" borderId="44" xfId="1" applyFont="1" applyBorder="1" applyAlignment="1">
      <alignment horizontal="left" vertical="top" wrapText="1"/>
    </xf>
    <xf numFmtId="0" fontId="32" fillId="10" borderId="42" xfId="2" applyFont="1" applyFill="1" applyBorder="1" applyAlignment="1">
      <alignment horizontal="center" vertical="top"/>
    </xf>
    <xf numFmtId="0" fontId="32" fillId="10" borderId="23" xfId="2" applyFont="1" applyFill="1" applyBorder="1" applyAlignment="1">
      <alignment horizontal="center" vertical="top"/>
    </xf>
    <xf numFmtId="0" fontId="32" fillId="10" borderId="43" xfId="2" applyFont="1" applyFill="1" applyBorder="1" applyAlignment="1">
      <alignment horizontal="center" vertical="top"/>
    </xf>
    <xf numFmtId="164" fontId="9" fillId="4" borderId="24" xfId="1" applyFont="1" applyFill="1" applyBorder="1" applyAlignment="1">
      <alignment horizontal="center" vertical="top"/>
    </xf>
    <xf numFmtId="164" fontId="9" fillId="4" borderId="25" xfId="1" applyFont="1" applyFill="1" applyBorder="1" applyAlignment="1">
      <alignment horizontal="center" vertical="top"/>
    </xf>
    <xf numFmtId="164" fontId="9" fillId="4" borderId="26" xfId="1" applyFont="1" applyFill="1" applyBorder="1" applyAlignment="1">
      <alignment horizontal="center" vertical="top"/>
    </xf>
    <xf numFmtId="164" fontId="9" fillId="3" borderId="24" xfId="1" applyFont="1" applyFill="1" applyBorder="1" applyAlignment="1">
      <alignment horizontal="center" vertical="top"/>
    </xf>
    <xf numFmtId="164" fontId="9" fillId="3" borderId="25" xfId="1" applyFont="1" applyFill="1" applyBorder="1" applyAlignment="1">
      <alignment horizontal="center" vertical="top"/>
    </xf>
    <xf numFmtId="164" fontId="9" fillId="3" borderId="26" xfId="1" applyFont="1" applyFill="1" applyBorder="1" applyAlignment="1">
      <alignment horizontal="center" vertical="top"/>
    </xf>
    <xf numFmtId="164" fontId="9" fillId="5" borderId="24" xfId="1" applyFont="1" applyFill="1" applyBorder="1" applyAlignment="1">
      <alignment horizontal="center" vertical="top"/>
    </xf>
    <xf numFmtId="164" fontId="9" fillId="5" borderId="25" xfId="1" applyFont="1" applyFill="1" applyBorder="1" applyAlignment="1">
      <alignment horizontal="center" vertical="top"/>
    </xf>
    <xf numFmtId="164" fontId="9" fillId="5" borderId="26" xfId="1" applyFont="1" applyFill="1" applyBorder="1" applyAlignment="1">
      <alignment horizontal="center" vertical="top"/>
    </xf>
    <xf numFmtId="164" fontId="9" fillId="6" borderId="24" xfId="1" applyFont="1" applyFill="1" applyBorder="1" applyAlignment="1">
      <alignment horizontal="center" vertical="top"/>
    </xf>
    <xf numFmtId="164" fontId="9" fillId="6" borderId="25" xfId="1" applyFont="1" applyFill="1" applyBorder="1" applyAlignment="1">
      <alignment horizontal="center" vertical="top"/>
    </xf>
    <xf numFmtId="164" fontId="9" fillId="6" borderId="26" xfId="1" applyFont="1" applyFill="1" applyBorder="1" applyAlignment="1">
      <alignment horizontal="center" vertical="top"/>
    </xf>
    <xf numFmtId="164" fontId="9" fillId="7" borderId="24" xfId="1" applyFont="1" applyFill="1" applyBorder="1" applyAlignment="1">
      <alignment horizontal="center" vertical="top"/>
    </xf>
    <xf numFmtId="164" fontId="9" fillId="7" borderId="25" xfId="1" applyFont="1" applyFill="1" applyBorder="1" applyAlignment="1">
      <alignment horizontal="center" vertical="top"/>
    </xf>
    <xf numFmtId="164" fontId="9" fillId="7" borderId="26" xfId="1" applyFont="1" applyFill="1" applyBorder="1" applyAlignment="1">
      <alignment horizontal="center" vertical="top"/>
    </xf>
    <xf numFmtId="0" fontId="25" fillId="3" borderId="0" xfId="0" applyFont="1" applyFill="1" applyAlignment="1">
      <alignment horizontal="left" vertical="top"/>
    </xf>
    <xf numFmtId="0" fontId="41" fillId="0" borderId="0" xfId="0" applyFont="1" applyAlignment="1">
      <alignment horizontal="left" vertical="top"/>
    </xf>
    <xf numFmtId="0" fontId="41" fillId="0" borderId="20" xfId="0" applyFont="1" applyBorder="1" applyAlignment="1">
      <alignment horizontal="left" vertical="top"/>
    </xf>
    <xf numFmtId="0" fontId="24" fillId="3" borderId="0" xfId="0" applyFont="1" applyFill="1" applyAlignment="1">
      <alignment horizontal="left" vertical="top"/>
    </xf>
    <xf numFmtId="0" fontId="0" fillId="0" borderId="0" xfId="0" applyAlignment="1">
      <alignment horizontal="left" vertical="top"/>
    </xf>
    <xf numFmtId="0" fontId="0" fillId="0" borderId="20" xfId="0" applyBorder="1" applyAlignment="1">
      <alignment horizontal="left" vertical="top"/>
    </xf>
    <xf numFmtId="4" fontId="42" fillId="0" borderId="31" xfId="0" applyNumberFormat="1" applyFont="1" applyBorder="1" applyAlignment="1" applyProtection="1">
      <alignment horizontal="left" vertical="top"/>
      <protection locked="0"/>
    </xf>
    <xf numFmtId="1" fontId="42" fillId="0" borderId="31" xfId="0" applyNumberFormat="1" applyFont="1" applyBorder="1" applyAlignment="1" applyProtection="1">
      <alignment horizontal="center" vertical="top"/>
      <protection locked="0"/>
    </xf>
    <xf numFmtId="4" fontId="42" fillId="0" borderId="31" xfId="0" applyNumberFormat="1" applyFont="1" applyBorder="1" applyAlignment="1" applyProtection="1">
      <alignment horizontal="left" vertical="top" wrapText="1"/>
      <protection locked="0"/>
    </xf>
    <xf numFmtId="0" fontId="43" fillId="0" borderId="0" xfId="0" applyFont="1"/>
    <xf numFmtId="4" fontId="38" fillId="2" borderId="10" xfId="1" applyNumberFormat="1" applyFont="1" applyFill="1" applyBorder="1" applyAlignment="1">
      <alignment horizontal="left" vertical="top" wrapText="1"/>
    </xf>
    <xf numFmtId="4" fontId="42" fillId="0" borderId="10" xfId="0" applyNumberFormat="1" applyFont="1" applyBorder="1" applyAlignment="1" applyProtection="1">
      <alignment horizontal="left" vertical="top" wrapText="1"/>
      <protection locked="0"/>
    </xf>
    <xf numFmtId="4" fontId="40" fillId="0" borderId="31" xfId="0" applyNumberFormat="1" applyFont="1" applyFill="1" applyBorder="1" applyAlignment="1" applyProtection="1">
      <alignment horizontal="left" vertical="top" wrapText="1"/>
      <protection locked="0"/>
    </xf>
    <xf numFmtId="0" fontId="18" fillId="0" borderId="31" xfId="0" applyFont="1" applyBorder="1"/>
    <xf numFmtId="0" fontId="44" fillId="0" borderId="31" xfId="0" applyFont="1" applyBorder="1"/>
    <xf numFmtId="0" fontId="0" fillId="0" borderId="0" xfId="0" applyBorder="1"/>
    <xf numFmtId="0" fontId="43" fillId="0" borderId="0" xfId="0" applyFont="1" applyBorder="1"/>
    <xf numFmtId="0" fontId="0" fillId="11" borderId="0" xfId="0" applyFill="1" applyBorder="1"/>
    <xf numFmtId="4" fontId="40" fillId="11" borderId="0" xfId="0" applyNumberFormat="1" applyFont="1" applyFill="1" applyBorder="1" applyAlignment="1" applyProtection="1">
      <alignment horizontal="left" wrapText="1"/>
      <protection locked="0"/>
    </xf>
    <xf numFmtId="0" fontId="28" fillId="11" borderId="0" xfId="0" applyFont="1" applyFill="1" applyBorder="1"/>
    <xf numFmtId="4" fontId="40" fillId="11" borderId="0" xfId="0" applyNumberFormat="1" applyFont="1" applyFill="1" applyBorder="1" applyAlignment="1" applyProtection="1">
      <alignment horizontal="left" vertical="top" wrapText="1"/>
      <protection locked="0"/>
    </xf>
    <xf numFmtId="0" fontId="18" fillId="0" borderId="0" xfId="0" applyFont="1" applyBorder="1"/>
    <xf numFmtId="4" fontId="39" fillId="0" borderId="0" xfId="0" applyNumberFormat="1" applyFont="1" applyBorder="1" applyAlignment="1" applyProtection="1">
      <alignment horizontal="left" vertical="top" wrapText="1"/>
      <protection locked="0"/>
    </xf>
    <xf numFmtId="0" fontId="44" fillId="0" borderId="0" xfId="0" applyFont="1" applyBorder="1"/>
    <xf numFmtId="4" fontId="40" fillId="0" borderId="0" xfId="0" applyNumberFormat="1" applyFont="1" applyFill="1" applyBorder="1" applyAlignment="1" applyProtection="1">
      <alignment horizontal="left" vertical="top" wrapText="1"/>
      <protection locked="0"/>
    </xf>
    <xf numFmtId="0" fontId="40" fillId="0" borderId="0" xfId="0" applyFont="1" applyBorder="1"/>
    <xf numFmtId="0" fontId="0" fillId="11" borderId="0" xfId="0" applyFill="1" applyBorder="1" applyAlignment="1">
      <alignment vertical="top"/>
    </xf>
  </cellXfs>
  <cellStyles count="4">
    <cellStyle name="Comma 2 2" xfId="3" xr:uid="{6AB992F5-025A-4E16-8F44-714BCB5FB2CB}"/>
    <cellStyle name="Komma" xfId="1" builtinId="3"/>
    <cellStyle name="Normal 2" xfId="2" xr:uid="{303A2DDE-DDD6-444B-BD92-5612F30AC57F}"/>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zoomScaleNormal="100" workbookViewId="0">
      <selection activeCell="D29" sqref="D29"/>
    </sheetView>
  </sheetViews>
  <sheetFormatPr defaultColWidth="9.33203125" defaultRowHeight="10.199999999999999"/>
  <cols>
    <col min="1" max="1" width="28.6640625" style="39" bestFit="1" customWidth="1"/>
    <col min="2" max="2" width="13.6640625" style="38" customWidth="1"/>
    <col min="3" max="3" width="13.6640625" style="39" customWidth="1"/>
    <col min="4" max="4" width="37.6640625" style="39" customWidth="1"/>
    <col min="5" max="5" width="30" style="39" customWidth="1"/>
    <col min="6" max="107" width="13.6640625" style="39" customWidth="1"/>
    <col min="108" max="16384" width="9.33203125" style="39"/>
  </cols>
  <sheetData>
    <row r="1" spans="1:5">
      <c r="A1" s="37"/>
    </row>
    <row r="2" spans="1:5">
      <c r="A2" s="37"/>
    </row>
    <row r="3" spans="1:5" ht="13.2">
      <c r="A3" s="40" t="s">
        <v>0</v>
      </c>
      <c r="B3" s="41"/>
    </row>
    <row r="4" spans="1:5" ht="13.2">
      <c r="A4" s="42" t="s">
        <v>1</v>
      </c>
      <c r="B4" s="43" t="s">
        <v>2</v>
      </c>
    </row>
    <row r="5" spans="1:5" ht="13.2">
      <c r="A5" s="44" t="s">
        <v>3</v>
      </c>
      <c r="B5" s="45">
        <v>133.4</v>
      </c>
    </row>
    <row r="6" spans="1:5" ht="13.2">
      <c r="A6" s="44" t="s">
        <v>4</v>
      </c>
      <c r="B6" s="45">
        <v>128.4</v>
      </c>
    </row>
    <row r="7" spans="1:5" ht="13.2">
      <c r="A7" s="44" t="s">
        <v>5</v>
      </c>
      <c r="B7" s="45">
        <v>129.6</v>
      </c>
    </row>
    <row r="8" spans="1:5" ht="13.2">
      <c r="A8" s="176" t="s">
        <v>6</v>
      </c>
      <c r="B8" s="47">
        <v>124.4</v>
      </c>
    </row>
    <row r="9" spans="1:5">
      <c r="A9" s="37"/>
    </row>
    <row r="11" spans="1:5" ht="13.2">
      <c r="A11" s="40" t="s">
        <v>7</v>
      </c>
      <c r="B11" s="41"/>
    </row>
    <row r="12" spans="1:5" ht="13.2">
      <c r="A12" s="42" t="s">
        <v>1</v>
      </c>
      <c r="B12" s="43" t="s">
        <v>8</v>
      </c>
      <c r="D12" s="39" t="s">
        <v>9</v>
      </c>
      <c r="E12" s="39" t="s">
        <v>9</v>
      </c>
    </row>
    <row r="13" spans="1:5" ht="12.75" customHeight="1">
      <c r="A13" s="44" t="s">
        <v>10</v>
      </c>
      <c r="B13" s="48">
        <f>Polisblad!H15</f>
        <v>0</v>
      </c>
      <c r="C13" s="245" t="s">
        <v>46</v>
      </c>
      <c r="D13" s="246"/>
      <c r="E13" s="177"/>
    </row>
    <row r="14" spans="1:5" ht="13.2">
      <c r="A14" s="44" t="s">
        <v>11</v>
      </c>
      <c r="B14" s="48">
        <f>Polisblad!H15</f>
        <v>0</v>
      </c>
      <c r="C14" s="245"/>
      <c r="D14" s="246"/>
      <c r="E14" s="177"/>
    </row>
    <row r="15" spans="1:5" ht="13.2">
      <c r="A15" s="46"/>
      <c r="B15" s="49"/>
      <c r="C15" s="245"/>
      <c r="D15" s="246"/>
    </row>
    <row r="17" spans="1:2">
      <c r="B17" s="50"/>
    </row>
    <row r="19" spans="1:2">
      <c r="A19" s="39" t="s">
        <v>12</v>
      </c>
      <c r="B19" s="38">
        <v>-3</v>
      </c>
    </row>
  </sheetData>
  <sheetProtection algorithmName="SHA-512" hashValue="MfOr62YxV9FcS2va5iRec4p++uCYOoENOwKVQCKgzEafGa2wPjc6caChpiv4Uq4HZnFLBPJz8rA6LnnMfR1LHA==" saltValue="4NaFT580aQyF+0zuxApybw==" spinCount="100000" sheet="1"/>
  <mergeCells count="1">
    <mergeCell ref="C13:D15"/>
  </mergeCells>
  <phoneticPr fontId="0" type="noConversion"/>
  <printOptions gridLines="1" gridLinesSet="0"/>
  <pageMargins left="0.75" right="0.75" top="1" bottom="1" header="0.5" footer="0.5"/>
  <pageSetup paperSize="9" orientation="portrait"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6"/>
  <sheetViews>
    <sheetView zoomScaleNormal="100" workbookViewId="0">
      <selection activeCell="D29" sqref="D29"/>
    </sheetView>
  </sheetViews>
  <sheetFormatPr defaultColWidth="28" defaultRowHeight="13.2"/>
  <cols>
    <col min="1" max="1" width="33" style="51" customWidth="1"/>
    <col min="2" max="2" width="28" style="70" customWidth="1"/>
    <col min="3" max="3" width="12.44140625" style="52" customWidth="1"/>
    <col min="4" max="5" width="28" style="70" customWidth="1"/>
    <col min="6" max="6" width="67.109375" style="51" bestFit="1" customWidth="1"/>
    <col min="7" max="7" width="30.77734375" style="51" customWidth="1"/>
    <col min="8" max="9" width="28" style="51"/>
    <col min="10" max="10" width="0" style="51" hidden="1" customWidth="1"/>
    <col min="11" max="11" width="26.44140625" style="51" hidden="1" customWidth="1"/>
    <col min="12" max="16384" width="28" style="51"/>
  </cols>
  <sheetData>
    <row r="1" spans="1:11" ht="15.6">
      <c r="A1" s="57" t="s">
        <v>222</v>
      </c>
    </row>
    <row r="2" spans="1:11">
      <c r="A2" s="58" t="str">
        <f>'Bestand dd 1 januari 2025'!A2</f>
        <v>behorende bij polis nr. B0100110634 ten name van:</v>
      </c>
    </row>
    <row r="3" spans="1:11" ht="22.8">
      <c r="A3" s="59" t="str">
        <f>'Bestand dd 1 januari 2025'!A3</f>
        <v>Gemeente Sint Michielsgestel</v>
      </c>
    </row>
    <row r="4" spans="1:11" ht="13.8" thickBot="1"/>
    <row r="5" spans="1:11" ht="27" thickBot="1">
      <c r="A5" s="69" t="s">
        <v>13</v>
      </c>
      <c r="F5" s="151" t="s">
        <v>49</v>
      </c>
      <c r="G5" s="152" t="s">
        <v>50</v>
      </c>
      <c r="H5" s="151" t="s">
        <v>51</v>
      </c>
      <c r="I5" s="178" t="s">
        <v>52</v>
      </c>
      <c r="J5" s="169" t="s">
        <v>53</v>
      </c>
      <c r="K5" s="169" t="s">
        <v>54</v>
      </c>
    </row>
    <row r="6" spans="1:11">
      <c r="A6" s="51" t="s">
        <v>14</v>
      </c>
      <c r="B6" s="70">
        <f>'Bestand dd 1 januari 2025'!H53</f>
        <v>70775000</v>
      </c>
      <c r="C6" s="52">
        <f>premieGM</f>
        <v>0</v>
      </c>
      <c r="D6" s="70">
        <f>ROUND(B6*C6/1000,2)</f>
        <v>0</v>
      </c>
      <c r="F6" s="153"/>
      <c r="G6" s="154"/>
      <c r="H6" s="155"/>
      <c r="I6" s="179"/>
      <c r="J6" s="170"/>
      <c r="K6" s="159"/>
    </row>
    <row r="7" spans="1:11">
      <c r="A7" s="51" t="s">
        <v>15</v>
      </c>
      <c r="B7" s="70">
        <f>'Bestand dd 1 januari 2025'!I53</f>
        <v>4001000</v>
      </c>
      <c r="C7" s="52">
        <f>premieGM</f>
        <v>0</v>
      </c>
      <c r="D7" s="70">
        <f>ROUND(B7*C7/1000,2)</f>
        <v>0</v>
      </c>
      <c r="F7" s="156"/>
      <c r="G7" s="157"/>
      <c r="H7" s="158"/>
      <c r="I7" s="159"/>
      <c r="J7" s="170"/>
      <c r="K7" s="159"/>
    </row>
    <row r="8" spans="1:11">
      <c r="F8" s="156"/>
      <c r="G8" s="157"/>
      <c r="H8" s="158"/>
      <c r="I8" s="159"/>
      <c r="J8" s="170"/>
      <c r="K8" s="159"/>
    </row>
    <row r="9" spans="1:11">
      <c r="A9" s="69" t="s">
        <v>212</v>
      </c>
      <c r="F9" s="156"/>
      <c r="G9" s="157"/>
      <c r="H9" s="158"/>
      <c r="I9" s="160">
        <f>ROUND($B$16*G9*H9/1000,2)</f>
        <v>0</v>
      </c>
      <c r="J9" s="171">
        <v>0</v>
      </c>
      <c r="K9" s="160">
        <f>I9-J9</f>
        <v>0</v>
      </c>
    </row>
    <row r="10" spans="1:11">
      <c r="A10" s="51" t="s">
        <v>16</v>
      </c>
      <c r="B10" s="70">
        <f>'Bestand dd 1 januari 2025'!H78</f>
        <v>37123000</v>
      </c>
      <c r="C10" s="52">
        <f>premieOW</f>
        <v>0</v>
      </c>
      <c r="D10" s="70">
        <f>ROUND(B10*C10/1000,2)</f>
        <v>0</v>
      </c>
      <c r="F10" s="156"/>
      <c r="G10" s="157"/>
      <c r="H10" s="158"/>
      <c r="I10" s="160">
        <f>ROUND($B$16*G10*H10/1000,2)</f>
        <v>0</v>
      </c>
      <c r="J10" s="171">
        <v>0</v>
      </c>
      <c r="K10" s="160">
        <f>I10-J10</f>
        <v>0</v>
      </c>
    </row>
    <row r="11" spans="1:11">
      <c r="A11" s="51" t="s">
        <v>17</v>
      </c>
      <c r="B11" s="70">
        <f>'Bestand dd 1 januari 2025'!I78</f>
        <v>6914000</v>
      </c>
      <c r="C11" s="52">
        <f>premieOW</f>
        <v>0</v>
      </c>
      <c r="D11" s="70">
        <f>ROUND(B11*C11/1000,2)</f>
        <v>0</v>
      </c>
      <c r="F11" s="156"/>
      <c r="G11" s="157"/>
      <c r="H11" s="158"/>
      <c r="I11" s="160">
        <f>ROUND($B$16*G11*H11/1000,2)</f>
        <v>0</v>
      </c>
      <c r="J11" s="171">
        <v>0</v>
      </c>
      <c r="K11" s="160">
        <f>I11-J11</f>
        <v>0</v>
      </c>
    </row>
    <row r="12" spans="1:11">
      <c r="F12" s="156"/>
      <c r="G12" s="157"/>
      <c r="H12" s="158"/>
      <c r="I12" s="160">
        <f>ROUND($B$16*G12*H12/1000,2)</f>
        <v>0</v>
      </c>
      <c r="J12" s="171">
        <v>0</v>
      </c>
      <c r="K12" s="160">
        <f>I12-J12</f>
        <v>0</v>
      </c>
    </row>
    <row r="13" spans="1:11">
      <c r="A13" s="69" t="s">
        <v>144</v>
      </c>
      <c r="F13" s="156"/>
      <c r="G13" s="157"/>
      <c r="H13" s="158"/>
      <c r="I13" s="160">
        <f>ROUND($B$16*G13*H13/1000,2)</f>
        <v>0</v>
      </c>
      <c r="J13" s="171">
        <v>0</v>
      </c>
      <c r="K13" s="160">
        <f>I13-J13</f>
        <v>0</v>
      </c>
    </row>
    <row r="14" spans="1:11" ht="13.8" thickBot="1">
      <c r="A14" s="51" t="s">
        <v>206</v>
      </c>
      <c r="B14" s="70">
        <f>'Bestand dd 1 januari 2025'!J93</f>
        <v>500000</v>
      </c>
      <c r="C14" s="52">
        <f>premieOW</f>
        <v>0</v>
      </c>
      <c r="D14" s="70">
        <f>ROUND(B14*C14/1000,2)</f>
        <v>0</v>
      </c>
      <c r="F14" s="161"/>
      <c r="G14" s="162"/>
      <c r="H14" s="163"/>
      <c r="I14" s="164"/>
      <c r="J14" s="172"/>
      <c r="K14" s="164"/>
    </row>
    <row r="15" spans="1:11" ht="13.8" thickBot="1">
      <c r="F15" s="165" t="s">
        <v>27</v>
      </c>
      <c r="G15" s="166">
        <f>SUM(G9:G13)</f>
        <v>0</v>
      </c>
      <c r="H15" s="167">
        <f>SUMPRODUCT(H9:H13,G9:G13)</f>
        <v>0</v>
      </c>
      <c r="I15" s="168">
        <f>SUM(I9:I13)</f>
        <v>0</v>
      </c>
      <c r="J15" s="168">
        <f>SUM(J6:J13)</f>
        <v>0</v>
      </c>
      <c r="K15" s="168">
        <f>SUM(K6:K14)</f>
        <v>0</v>
      </c>
    </row>
    <row r="16" spans="1:11" ht="13.8" thickBot="1">
      <c r="B16" s="71">
        <f>SUM(B6:B15)</f>
        <v>119313000</v>
      </c>
      <c r="D16" s="71">
        <f>SUM(D6:D15)</f>
        <v>0</v>
      </c>
    </row>
    <row r="17" spans="1:5" ht="59.25" customHeight="1" thickTop="1">
      <c r="D17" s="247" t="s">
        <v>47</v>
      </c>
      <c r="E17" s="247"/>
    </row>
    <row r="18" spans="1:5" ht="12.75" customHeight="1"/>
    <row r="21" spans="1:5">
      <c r="A21" s="51" t="s">
        <v>18</v>
      </c>
      <c r="B21" s="70">
        <f>'Bestand dd 1 januari 2025'!Q96</f>
        <v>117639000</v>
      </c>
    </row>
    <row r="22" spans="1:5">
      <c r="A22" s="51" t="s">
        <v>219</v>
      </c>
      <c r="B22" s="70">
        <f>cad</f>
        <v>-2832050</v>
      </c>
    </row>
    <row r="23" spans="1:5">
      <c r="A23" s="51" t="s">
        <v>9</v>
      </c>
      <c r="B23" s="114">
        <f>SUM(B21:B22)</f>
        <v>114806950</v>
      </c>
    </row>
    <row r="24" spans="1:5">
      <c r="A24" s="51" t="s">
        <v>220</v>
      </c>
      <c r="B24" s="70">
        <f>index</f>
        <v>4506050</v>
      </c>
    </row>
    <row r="25" spans="1:5" ht="13.8" thickBot="1">
      <c r="A25" s="51" t="s">
        <v>221</v>
      </c>
      <c r="B25" s="71">
        <f>SUM(B23:B24)</f>
        <v>119313000</v>
      </c>
    </row>
    <row r="26" spans="1:5" ht="13.8" thickTop="1"/>
  </sheetData>
  <mergeCells count="1">
    <mergeCell ref="D17:E17"/>
  </mergeCells>
  <phoneticPr fontId="0" type="noConversion"/>
  <printOptions horizontalCentered="1" gridLines="1"/>
  <pageMargins left="0.23622047244094491" right="0.23622047244094491" top="0.94488188976377963" bottom="0.98425196850393704" header="0.51181102362204722" footer="0.51181102362204722"/>
  <pageSetup paperSize="9" scale="72" orientation="portrait" r:id="rId1"/>
  <headerFooter alignWithMargins="0"/>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U123"/>
  <sheetViews>
    <sheetView zoomScaleNormal="100" workbookViewId="0">
      <pane ySplit="5" topLeftCell="A23" activePane="bottomLeft" state="frozen"/>
      <selection pane="bottomLeft" activeCell="F19" sqref="F19"/>
    </sheetView>
  </sheetViews>
  <sheetFormatPr defaultColWidth="9.33203125" defaultRowHeight="13.2"/>
  <cols>
    <col min="1" max="1" width="31.77734375" style="6" customWidth="1"/>
    <col min="2" max="2" width="10.109375" style="32" customWidth="1"/>
    <col min="3" max="3" width="11.109375" style="6" customWidth="1"/>
    <col min="4" max="4" width="18" style="18" customWidth="1"/>
    <col min="5" max="5" width="35.44140625" style="18" customWidth="1"/>
    <col min="6" max="6" width="11.109375" style="18" bestFit="1" customWidth="1"/>
    <col min="7" max="7" width="14.44140625" style="24" customWidth="1"/>
    <col min="8" max="8" width="20.33203125" style="5" customWidth="1"/>
    <col min="9" max="9" width="19.33203125" style="5" customWidth="1"/>
    <col min="10" max="10" width="20.33203125" style="5" customWidth="1"/>
    <col min="11" max="11" width="16.6640625" style="5" customWidth="1"/>
    <col min="12" max="24" width="21.44140625" style="5" hidden="1" customWidth="1"/>
    <col min="25" max="25" width="9.33203125" style="5" customWidth="1"/>
    <col min="26" max="26" width="20.6640625" style="5" customWidth="1"/>
    <col min="27" max="27" width="28.109375" style="5" customWidth="1"/>
    <col min="28" max="28" width="25.44140625" style="5" customWidth="1"/>
    <col min="29" max="29" width="24.6640625" style="5" customWidth="1"/>
    <col min="30" max="30" width="21" style="5" customWidth="1"/>
    <col min="31" max="31" width="51" style="5" customWidth="1"/>
    <col min="32" max="32" width="25.77734375" style="5" customWidth="1"/>
    <col min="33" max="33" width="30" style="5" customWidth="1"/>
    <col min="34" max="34" width="16.44140625" style="5" customWidth="1"/>
    <col min="35" max="35" width="23.33203125" style="5" customWidth="1"/>
    <col min="36" max="37" width="9.33203125" style="5" customWidth="1"/>
    <col min="38" max="229" width="9.33203125" style="5"/>
    <col min="230" max="16384" width="9.33203125" style="6"/>
  </cols>
  <sheetData>
    <row r="1" spans="1:229" ht="16.2" thickBot="1">
      <c r="A1" s="148" t="s">
        <v>223</v>
      </c>
      <c r="B1" s="115"/>
      <c r="C1" s="116"/>
      <c r="D1" s="117"/>
      <c r="E1" s="118"/>
      <c r="F1" s="118"/>
      <c r="G1" s="119"/>
      <c r="H1" s="116"/>
      <c r="I1" s="116"/>
      <c r="J1" s="120"/>
      <c r="K1" s="121"/>
      <c r="L1" s="2"/>
      <c r="M1" s="2"/>
      <c r="N1" s="3"/>
      <c r="O1" s="2"/>
      <c r="P1" s="2"/>
      <c r="Q1" s="3"/>
      <c r="R1" s="2"/>
      <c r="S1" s="2"/>
      <c r="T1" s="3"/>
      <c r="U1" s="2"/>
      <c r="V1" s="2"/>
      <c r="W1" s="3"/>
      <c r="X1" s="4"/>
    </row>
    <row r="2" spans="1:229" ht="16.2" thickBot="1">
      <c r="A2" s="149" t="s">
        <v>56</v>
      </c>
      <c r="B2" s="115"/>
      <c r="C2" s="122"/>
      <c r="D2" s="123"/>
      <c r="E2" s="124"/>
      <c r="F2" s="124"/>
      <c r="G2" s="125"/>
      <c r="H2" s="126"/>
      <c r="I2" s="126"/>
      <c r="J2" s="127"/>
      <c r="K2" s="128"/>
      <c r="L2" s="7"/>
      <c r="M2" s="7"/>
      <c r="N2" s="8"/>
      <c r="O2" s="7"/>
      <c r="P2" s="7"/>
      <c r="Q2" s="8"/>
      <c r="R2" s="7"/>
      <c r="S2" s="7"/>
      <c r="T2" s="8"/>
      <c r="U2" s="7"/>
      <c r="V2" s="7"/>
      <c r="W2" s="8"/>
      <c r="X2" s="56"/>
      <c r="Z2" s="249" t="s">
        <v>71</v>
      </c>
      <c r="AA2" s="250"/>
      <c r="AB2" s="250"/>
      <c r="AC2" s="250"/>
      <c r="AD2" s="250"/>
      <c r="AE2" s="250"/>
      <c r="AF2" s="250"/>
      <c r="AG2" s="250"/>
      <c r="AH2" s="250"/>
      <c r="AI2" s="251"/>
    </row>
    <row r="3" spans="1:229" ht="40.200000000000003" thickBot="1">
      <c r="A3" s="150" t="s">
        <v>55</v>
      </c>
      <c r="B3" s="115"/>
      <c r="C3" s="122"/>
      <c r="D3" s="123"/>
      <c r="E3" s="118"/>
      <c r="F3" s="118"/>
      <c r="G3" s="129"/>
      <c r="H3" s="130"/>
      <c r="I3" s="130"/>
      <c r="J3" s="131"/>
      <c r="K3" s="130"/>
      <c r="L3" s="103" t="s">
        <v>19</v>
      </c>
      <c r="M3" s="9"/>
      <c r="N3" s="10"/>
      <c r="O3" s="9"/>
      <c r="P3" s="9"/>
      <c r="Q3" s="10"/>
      <c r="R3" s="9"/>
      <c r="S3" s="9"/>
      <c r="T3" s="10"/>
      <c r="U3" s="9"/>
      <c r="V3" s="9"/>
      <c r="W3" s="10"/>
      <c r="X3" s="9"/>
      <c r="Z3" s="193" t="s">
        <v>72</v>
      </c>
      <c r="AA3" s="194" t="s">
        <v>73</v>
      </c>
      <c r="AB3" s="194" t="s">
        <v>74</v>
      </c>
      <c r="AC3" s="194" t="s">
        <v>75</v>
      </c>
      <c r="AD3" s="194" t="s">
        <v>76</v>
      </c>
      <c r="AE3" s="194" t="s">
        <v>85</v>
      </c>
      <c r="AF3" s="194" t="s">
        <v>77</v>
      </c>
      <c r="AG3" s="194" t="s">
        <v>78</v>
      </c>
      <c r="AH3" s="194" t="s">
        <v>79</v>
      </c>
      <c r="AI3" s="194" t="s">
        <v>80</v>
      </c>
    </row>
    <row r="4" spans="1:229" ht="16.2" thickBot="1">
      <c r="A4" s="219"/>
      <c r="B4" s="132"/>
      <c r="C4" s="133"/>
      <c r="D4" s="134"/>
      <c r="E4" s="135"/>
      <c r="F4" s="135"/>
      <c r="G4" s="136"/>
      <c r="H4" s="255" t="s">
        <v>207</v>
      </c>
      <c r="I4" s="256"/>
      <c r="J4" s="256"/>
      <c r="K4" s="257"/>
      <c r="L4" s="258" t="s">
        <v>208</v>
      </c>
      <c r="M4" s="259"/>
      <c r="N4" s="260"/>
      <c r="O4" s="261" t="s">
        <v>209</v>
      </c>
      <c r="P4" s="262"/>
      <c r="Q4" s="263"/>
      <c r="R4" s="264" t="s">
        <v>210</v>
      </c>
      <c r="S4" s="265"/>
      <c r="T4" s="266"/>
      <c r="U4" s="252" t="s">
        <v>211</v>
      </c>
      <c r="V4" s="253"/>
      <c r="W4" s="253"/>
      <c r="X4" s="254"/>
      <c r="Z4" s="195"/>
      <c r="AA4" s="173"/>
      <c r="AB4" s="173"/>
      <c r="AC4" s="173"/>
      <c r="AD4" s="173"/>
      <c r="AE4" s="173"/>
      <c r="AF4" s="173"/>
      <c r="AG4" s="173"/>
      <c r="AH4" s="173"/>
      <c r="AI4" s="173"/>
    </row>
    <row r="5" spans="1:229" s="18" customFormat="1">
      <c r="A5" s="11" t="s">
        <v>20</v>
      </c>
      <c r="B5" s="12" t="s">
        <v>57</v>
      </c>
      <c r="C5" s="11" t="s">
        <v>21</v>
      </c>
      <c r="D5" s="11" t="s">
        <v>22</v>
      </c>
      <c r="E5" s="11" t="s">
        <v>23</v>
      </c>
      <c r="F5" s="11" t="s">
        <v>58</v>
      </c>
      <c r="G5" s="13" t="s">
        <v>24</v>
      </c>
      <c r="H5" s="14" t="s">
        <v>25</v>
      </c>
      <c r="I5" s="15" t="s">
        <v>26</v>
      </c>
      <c r="J5" s="15" t="s">
        <v>27</v>
      </c>
      <c r="K5" s="16" t="s">
        <v>28</v>
      </c>
      <c r="L5" s="14" t="s">
        <v>25</v>
      </c>
      <c r="M5" s="15" t="s">
        <v>26</v>
      </c>
      <c r="N5" s="16" t="s">
        <v>27</v>
      </c>
      <c r="O5" s="14" t="s">
        <v>25</v>
      </c>
      <c r="P5" s="15" t="s">
        <v>26</v>
      </c>
      <c r="Q5" s="16" t="s">
        <v>27</v>
      </c>
      <c r="R5" s="14" t="s">
        <v>25</v>
      </c>
      <c r="S5" s="15" t="s">
        <v>26</v>
      </c>
      <c r="T5" s="16" t="s">
        <v>27</v>
      </c>
      <c r="U5" s="14" t="s">
        <v>25</v>
      </c>
      <c r="V5" s="15" t="s">
        <v>26</v>
      </c>
      <c r="W5" s="53" t="s">
        <v>27</v>
      </c>
      <c r="X5" s="16" t="s">
        <v>29</v>
      </c>
      <c r="Y5" s="17"/>
      <c r="Z5" s="195"/>
      <c r="AA5" s="173"/>
      <c r="AB5" s="173"/>
      <c r="AC5" s="173"/>
      <c r="AD5" s="173"/>
      <c r="AE5" s="173"/>
      <c r="AF5" s="173"/>
      <c r="AG5" s="173"/>
      <c r="AH5" s="173"/>
      <c r="AI5" s="173"/>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row>
    <row r="6" spans="1:229" s="18" customFormat="1">
      <c r="A6" s="104" t="s">
        <v>13</v>
      </c>
      <c r="B6" s="105"/>
      <c r="C6" s="104"/>
      <c r="D6" s="104"/>
      <c r="E6" s="104"/>
      <c r="F6" s="104"/>
      <c r="G6" s="106"/>
      <c r="H6" s="107"/>
      <c r="I6" s="108"/>
      <c r="J6" s="108"/>
      <c r="K6" s="109"/>
      <c r="L6" s="107"/>
      <c r="M6" s="108"/>
      <c r="N6" s="62"/>
      <c r="O6" s="60"/>
      <c r="P6" s="61"/>
      <c r="Q6" s="62"/>
      <c r="R6" s="60"/>
      <c r="S6" s="61"/>
      <c r="T6" s="62"/>
      <c r="U6" s="60"/>
      <c r="V6" s="61"/>
      <c r="W6" s="63"/>
      <c r="X6" s="62"/>
      <c r="Y6" s="64"/>
      <c r="Z6" s="174"/>
      <c r="AA6" s="173"/>
      <c r="AB6" s="173"/>
      <c r="AC6" s="173"/>
      <c r="AD6" s="173"/>
      <c r="AE6" s="173"/>
      <c r="AF6" s="173"/>
      <c r="AG6" s="173"/>
      <c r="AH6" s="173"/>
      <c r="AI6" s="173"/>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c r="EN6" s="64"/>
      <c r="EO6" s="64"/>
      <c r="EP6" s="64"/>
      <c r="EQ6" s="64"/>
      <c r="ER6" s="64"/>
      <c r="ES6" s="64"/>
      <c r="ET6" s="64"/>
      <c r="EU6" s="64"/>
      <c r="EV6" s="64"/>
      <c r="EW6" s="64"/>
      <c r="EX6" s="64"/>
      <c r="EY6" s="64"/>
      <c r="EZ6" s="64"/>
      <c r="FA6" s="64"/>
      <c r="FB6" s="64"/>
      <c r="FC6" s="64"/>
      <c r="FD6" s="64"/>
      <c r="FE6" s="64"/>
      <c r="FF6" s="64"/>
      <c r="FG6" s="64"/>
      <c r="FH6" s="64"/>
      <c r="FI6" s="64"/>
      <c r="FJ6" s="64"/>
      <c r="FK6" s="64"/>
      <c r="FL6" s="64"/>
      <c r="FM6" s="64"/>
      <c r="FN6" s="64"/>
      <c r="FO6" s="64"/>
      <c r="FP6" s="64"/>
      <c r="FQ6" s="64"/>
      <c r="FR6" s="64"/>
      <c r="FS6" s="64"/>
      <c r="FT6" s="64"/>
      <c r="FU6" s="64"/>
      <c r="FV6" s="64"/>
      <c r="FW6" s="64"/>
      <c r="FX6" s="64"/>
      <c r="FY6" s="64"/>
      <c r="FZ6" s="64"/>
      <c r="GA6" s="64"/>
      <c r="GB6" s="64"/>
      <c r="GC6" s="64"/>
      <c r="GD6" s="64"/>
      <c r="GE6" s="64"/>
      <c r="GF6" s="64"/>
      <c r="GG6" s="64"/>
      <c r="GH6" s="64"/>
      <c r="GI6" s="64"/>
      <c r="GJ6" s="64"/>
      <c r="GK6" s="64"/>
      <c r="GL6" s="64"/>
      <c r="GM6" s="64"/>
      <c r="GN6" s="64"/>
      <c r="GO6" s="64"/>
      <c r="GP6" s="64"/>
      <c r="GQ6" s="64"/>
      <c r="GR6" s="64"/>
      <c r="GS6" s="64"/>
      <c r="GT6" s="64"/>
      <c r="GU6" s="64"/>
      <c r="GV6" s="64"/>
      <c r="GW6" s="64"/>
      <c r="GX6" s="64"/>
      <c r="GY6" s="64"/>
      <c r="GZ6" s="64"/>
      <c r="HA6" s="64"/>
      <c r="HB6" s="64"/>
      <c r="HC6" s="64"/>
      <c r="HD6" s="64"/>
      <c r="HE6" s="64"/>
      <c r="HF6" s="64"/>
      <c r="HG6" s="64"/>
      <c r="HH6" s="64"/>
      <c r="HI6" s="64"/>
      <c r="HJ6" s="64"/>
      <c r="HK6" s="64"/>
      <c r="HL6" s="64"/>
      <c r="HM6" s="64"/>
      <c r="HN6" s="64"/>
      <c r="HO6" s="64"/>
      <c r="HP6" s="64"/>
      <c r="HQ6" s="64"/>
      <c r="HR6" s="64"/>
      <c r="HS6" s="64"/>
      <c r="HT6" s="64"/>
      <c r="HU6" s="64"/>
    </row>
    <row r="7" spans="1:229" s="74" customFormat="1">
      <c r="A7" s="85" t="s">
        <v>59</v>
      </c>
      <c r="B7" s="86">
        <v>5300130</v>
      </c>
      <c r="C7" s="85" t="s">
        <v>148</v>
      </c>
      <c r="D7" s="88" t="s">
        <v>149</v>
      </c>
      <c r="E7" s="88" t="s">
        <v>65</v>
      </c>
      <c r="F7" s="88" t="s">
        <v>146</v>
      </c>
      <c r="G7" s="110">
        <v>45163</v>
      </c>
      <c r="H7" s="93">
        <f t="shared" ref="H7:H51" si="0">ROUNDUP(L7*ign/igo,afrind)</f>
        <v>1573000</v>
      </c>
      <c r="I7" s="94">
        <f t="shared" ref="I7:I51" si="1">ROUNDUP(M7*iin/iio,afrind)</f>
        <v>371000</v>
      </c>
      <c r="J7" s="111">
        <f t="shared" ref="J7:J19" si="2">SUM(H7:I7)</f>
        <v>1944000</v>
      </c>
      <c r="K7" s="95">
        <f>ROUND(J7*premieGM/1000,2)</f>
        <v>0</v>
      </c>
      <c r="L7" s="22">
        <v>1514000</v>
      </c>
      <c r="M7" s="23">
        <v>356000</v>
      </c>
      <c r="N7" s="137">
        <f t="shared" ref="N7:N16" si="3">SUM(L7:M7)</f>
        <v>1870000</v>
      </c>
      <c r="O7" s="22">
        <v>1514000</v>
      </c>
      <c r="P7" s="23">
        <v>356000</v>
      </c>
      <c r="Q7" s="79">
        <f t="shared" ref="Q7:Q16" si="4">SUM(O7:P7)</f>
        <v>1870000</v>
      </c>
      <c r="R7" s="22">
        <f t="shared" ref="R7:R16" si="5">H7-L7</f>
        <v>59000</v>
      </c>
      <c r="S7" s="23">
        <f t="shared" ref="S7:S17" si="6">I7-M7</f>
        <v>15000</v>
      </c>
      <c r="T7" s="79">
        <f t="shared" ref="T7:T16" si="7">SUM(R7:S7)</f>
        <v>74000</v>
      </c>
      <c r="U7" s="22">
        <f t="shared" ref="U7:U16" si="8">L7-O7</f>
        <v>0</v>
      </c>
      <c r="V7" s="23">
        <f t="shared" ref="V7:V17" si="9">M7-P7</f>
        <v>0</v>
      </c>
      <c r="W7" s="80">
        <f t="shared" ref="W7:W16" si="10">SUM(U7:V7)</f>
        <v>0</v>
      </c>
      <c r="X7" s="79">
        <f>ROUND(W7*premieGM,2)</f>
        <v>0</v>
      </c>
      <c r="Y7" s="73"/>
      <c r="Z7" s="180" t="s">
        <v>81</v>
      </c>
      <c r="AA7" s="181" t="s">
        <v>82</v>
      </c>
      <c r="AB7" s="181" t="s">
        <v>82</v>
      </c>
      <c r="AC7" s="181" t="s">
        <v>83</v>
      </c>
      <c r="AD7" s="181" t="s">
        <v>83</v>
      </c>
      <c r="AE7" s="181"/>
      <c r="AF7" s="181" t="s">
        <v>83</v>
      </c>
      <c r="AG7" s="181"/>
      <c r="AH7" s="181"/>
      <c r="AI7" s="181"/>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c r="CF7" s="73"/>
      <c r="CG7" s="73"/>
      <c r="CH7" s="73"/>
      <c r="CI7" s="73"/>
      <c r="CJ7" s="73"/>
      <c r="CK7" s="73"/>
      <c r="CL7" s="73"/>
      <c r="CM7" s="73"/>
      <c r="CN7" s="73"/>
      <c r="CO7" s="73"/>
      <c r="CP7" s="73"/>
      <c r="CQ7" s="73"/>
      <c r="CR7" s="73"/>
      <c r="CS7" s="73"/>
      <c r="CT7" s="73"/>
      <c r="CU7" s="73"/>
      <c r="CV7" s="73"/>
      <c r="CW7" s="73"/>
      <c r="CX7" s="73"/>
      <c r="CY7" s="73"/>
      <c r="CZ7" s="73"/>
      <c r="DA7" s="73"/>
      <c r="DB7" s="73"/>
      <c r="DC7" s="73"/>
      <c r="DD7" s="73"/>
      <c r="DE7" s="73"/>
      <c r="DF7" s="73"/>
      <c r="DG7" s="73"/>
      <c r="DH7" s="73"/>
      <c r="DI7" s="73"/>
      <c r="DJ7" s="73"/>
      <c r="DK7" s="73"/>
      <c r="DL7" s="73"/>
      <c r="DM7" s="73"/>
      <c r="DN7" s="73"/>
      <c r="DO7" s="73"/>
      <c r="DP7" s="73"/>
      <c r="DQ7" s="73"/>
      <c r="DR7" s="73"/>
      <c r="DS7" s="73"/>
      <c r="DT7" s="73"/>
      <c r="DU7" s="73"/>
      <c r="DV7" s="73"/>
      <c r="DW7" s="73"/>
      <c r="DX7" s="73"/>
      <c r="DY7" s="73"/>
      <c r="DZ7" s="73"/>
      <c r="EA7" s="73"/>
      <c r="EB7" s="73"/>
      <c r="EC7" s="73"/>
      <c r="ED7" s="73"/>
      <c r="EE7" s="73"/>
      <c r="EF7" s="73"/>
      <c r="EG7" s="73"/>
      <c r="EH7" s="73"/>
      <c r="EI7" s="73"/>
      <c r="EJ7" s="73"/>
      <c r="EK7" s="73"/>
      <c r="EL7" s="73"/>
      <c r="EM7" s="73"/>
      <c r="EN7" s="73"/>
      <c r="EO7" s="73"/>
      <c r="EP7" s="73"/>
      <c r="EQ7" s="73"/>
      <c r="ER7" s="73"/>
      <c r="ES7" s="73"/>
      <c r="ET7" s="73"/>
      <c r="EU7" s="73"/>
      <c r="EV7" s="73"/>
      <c r="EW7" s="73"/>
      <c r="EX7" s="73"/>
      <c r="EY7" s="73"/>
      <c r="EZ7" s="73"/>
      <c r="FA7" s="73"/>
      <c r="FB7" s="73"/>
      <c r="FC7" s="73"/>
      <c r="FD7" s="73"/>
      <c r="FE7" s="73"/>
      <c r="FF7" s="73"/>
      <c r="FG7" s="73"/>
      <c r="FH7" s="73"/>
      <c r="FI7" s="73"/>
      <c r="FJ7" s="73"/>
      <c r="FK7" s="73"/>
      <c r="FL7" s="73"/>
      <c r="FM7" s="73"/>
      <c r="FN7" s="73"/>
      <c r="FO7" s="73"/>
      <c r="FP7" s="73"/>
      <c r="FQ7" s="73"/>
      <c r="FR7" s="73"/>
      <c r="FS7" s="73"/>
      <c r="FT7" s="73"/>
      <c r="FU7" s="73"/>
      <c r="FV7" s="73"/>
      <c r="FW7" s="73"/>
      <c r="FX7" s="73"/>
      <c r="FY7" s="73"/>
      <c r="FZ7" s="73"/>
      <c r="GA7" s="73"/>
      <c r="GB7" s="73"/>
      <c r="GC7" s="73"/>
      <c r="GD7" s="73"/>
      <c r="GE7" s="73"/>
      <c r="GF7" s="73"/>
      <c r="GG7" s="73"/>
      <c r="GH7" s="73"/>
      <c r="GI7" s="73"/>
      <c r="GJ7" s="73"/>
      <c r="GK7" s="73"/>
      <c r="GL7" s="73"/>
      <c r="GM7" s="73"/>
      <c r="GN7" s="73"/>
      <c r="GO7" s="73"/>
      <c r="GP7" s="73"/>
      <c r="GQ7" s="73"/>
      <c r="GR7" s="73"/>
      <c r="GS7" s="73"/>
      <c r="GT7" s="73"/>
      <c r="GU7" s="73"/>
      <c r="GV7" s="73"/>
      <c r="GW7" s="73"/>
      <c r="GX7" s="73"/>
      <c r="GY7" s="73"/>
      <c r="GZ7" s="73"/>
      <c r="HA7" s="73"/>
      <c r="HB7" s="73"/>
      <c r="HC7" s="73"/>
      <c r="HD7" s="73"/>
      <c r="HE7" s="73"/>
      <c r="HF7" s="73"/>
      <c r="HG7" s="73"/>
      <c r="HH7" s="73"/>
      <c r="HI7" s="73"/>
      <c r="HJ7" s="73"/>
      <c r="HK7" s="73"/>
      <c r="HL7" s="73"/>
      <c r="HM7" s="73"/>
      <c r="HN7" s="73"/>
      <c r="HO7" s="73"/>
      <c r="HP7" s="73"/>
      <c r="HQ7" s="73"/>
      <c r="HR7" s="73"/>
      <c r="HS7" s="73"/>
      <c r="HT7" s="73"/>
      <c r="HU7" s="73"/>
    </row>
    <row r="8" spans="1:229" s="74" customFormat="1">
      <c r="A8" s="85" t="s">
        <v>60</v>
      </c>
      <c r="B8" s="87">
        <v>6075200</v>
      </c>
      <c r="C8" s="85" t="s">
        <v>150</v>
      </c>
      <c r="D8" s="88" t="s">
        <v>151</v>
      </c>
      <c r="E8" s="88" t="s">
        <v>66</v>
      </c>
      <c r="F8" s="88" t="s">
        <v>147</v>
      </c>
      <c r="G8" s="110">
        <v>45163</v>
      </c>
      <c r="H8" s="93">
        <f t="shared" si="0"/>
        <v>3588000</v>
      </c>
      <c r="I8" s="94">
        <f t="shared" si="1"/>
        <v>0</v>
      </c>
      <c r="J8" s="111">
        <f t="shared" si="2"/>
        <v>3588000</v>
      </c>
      <c r="K8" s="95">
        <f t="shared" ref="K8:K51" si="11">ROUND(J8*premieGM/1000,2)</f>
        <v>0</v>
      </c>
      <c r="L8" s="22">
        <v>3453000</v>
      </c>
      <c r="M8" s="23">
        <v>0</v>
      </c>
      <c r="N8" s="137">
        <f t="shared" si="3"/>
        <v>3453000</v>
      </c>
      <c r="O8" s="22">
        <v>3453000</v>
      </c>
      <c r="P8" s="23">
        <v>0</v>
      </c>
      <c r="Q8" s="79">
        <f t="shared" si="4"/>
        <v>3453000</v>
      </c>
      <c r="R8" s="22">
        <f t="shared" si="5"/>
        <v>135000</v>
      </c>
      <c r="S8" s="23">
        <f t="shared" si="6"/>
        <v>0</v>
      </c>
      <c r="T8" s="79">
        <f t="shared" si="7"/>
        <v>135000</v>
      </c>
      <c r="U8" s="22">
        <f t="shared" si="8"/>
        <v>0</v>
      </c>
      <c r="V8" s="23">
        <f t="shared" si="9"/>
        <v>0</v>
      </c>
      <c r="W8" s="80">
        <f t="shared" si="10"/>
        <v>0</v>
      </c>
      <c r="X8" s="79">
        <f t="shared" ref="X8:X51" si="12">ROUND(W8*premieGM,2)</f>
        <v>0</v>
      </c>
      <c r="Y8" s="73"/>
      <c r="Z8" s="180" t="s">
        <v>84</v>
      </c>
      <c r="AA8" s="181" t="s">
        <v>83</v>
      </c>
      <c r="AB8" s="181" t="s">
        <v>83</v>
      </c>
      <c r="AC8" s="181" t="s">
        <v>83</v>
      </c>
      <c r="AD8" s="181" t="s">
        <v>82</v>
      </c>
      <c r="AE8" s="181"/>
      <c r="AF8" s="181" t="s">
        <v>83</v>
      </c>
      <c r="AG8" s="181"/>
      <c r="AH8" s="181"/>
      <c r="AI8" s="181"/>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73"/>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3"/>
      <c r="EG8" s="73"/>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3"/>
      <c r="FZ8" s="73"/>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3"/>
      <c r="HS8" s="73"/>
      <c r="HT8" s="73"/>
      <c r="HU8" s="73"/>
    </row>
    <row r="9" spans="1:229" s="198" customFormat="1">
      <c r="A9" s="200" t="s">
        <v>61</v>
      </c>
      <c r="B9" s="201">
        <v>6727025</v>
      </c>
      <c r="C9" s="200"/>
      <c r="D9" s="202"/>
      <c r="E9" s="202" t="s">
        <v>67</v>
      </c>
      <c r="F9" s="202" t="s">
        <v>147</v>
      </c>
      <c r="G9" s="203"/>
      <c r="H9" s="204">
        <f t="shared" si="0"/>
        <v>0</v>
      </c>
      <c r="I9" s="205">
        <f t="shared" si="1"/>
        <v>0</v>
      </c>
      <c r="J9" s="206">
        <f t="shared" si="2"/>
        <v>0</v>
      </c>
      <c r="K9" s="207">
        <f t="shared" si="11"/>
        <v>0</v>
      </c>
      <c r="L9" s="208"/>
      <c r="M9" s="209">
        <v>0</v>
      </c>
      <c r="N9" s="210">
        <f t="shared" si="3"/>
        <v>0</v>
      </c>
      <c r="O9" s="208">
        <v>141000</v>
      </c>
      <c r="P9" s="209">
        <v>0</v>
      </c>
      <c r="Q9" s="211">
        <f t="shared" si="4"/>
        <v>141000</v>
      </c>
      <c r="R9" s="208">
        <f t="shared" si="5"/>
        <v>0</v>
      </c>
      <c r="S9" s="209">
        <f t="shared" si="6"/>
        <v>0</v>
      </c>
      <c r="T9" s="211">
        <f t="shared" si="7"/>
        <v>0</v>
      </c>
      <c r="U9" s="208">
        <f t="shared" si="8"/>
        <v>-141000</v>
      </c>
      <c r="V9" s="209">
        <f t="shared" si="9"/>
        <v>0</v>
      </c>
      <c r="W9" s="212">
        <f t="shared" si="10"/>
        <v>-141000</v>
      </c>
      <c r="X9" s="211">
        <f t="shared" si="12"/>
        <v>0</v>
      </c>
      <c r="Y9" s="213"/>
      <c r="Z9" s="214" t="s">
        <v>84</v>
      </c>
      <c r="AA9" s="215" t="s">
        <v>83</v>
      </c>
      <c r="AB9" s="215" t="s">
        <v>83</v>
      </c>
      <c r="AC9" s="215" t="s">
        <v>83</v>
      </c>
      <c r="AD9" s="215" t="s">
        <v>83</v>
      </c>
      <c r="AE9" s="215"/>
      <c r="AF9" s="215" t="s">
        <v>83</v>
      </c>
      <c r="AG9" s="215"/>
      <c r="AH9" s="199"/>
      <c r="AI9" s="199"/>
      <c r="AJ9" s="196"/>
      <c r="AK9" s="196"/>
      <c r="AL9" s="196"/>
      <c r="AM9" s="196"/>
      <c r="AN9" s="196"/>
      <c r="AO9" s="196"/>
      <c r="AP9" s="196"/>
      <c r="AQ9" s="196"/>
      <c r="AR9" s="196"/>
      <c r="AS9" s="196"/>
      <c r="AT9" s="196"/>
      <c r="AU9" s="196"/>
      <c r="AV9" s="196"/>
      <c r="AW9" s="196"/>
      <c r="AX9" s="196"/>
      <c r="AY9" s="196"/>
      <c r="AZ9" s="196"/>
      <c r="BA9" s="196"/>
      <c r="BB9" s="196"/>
      <c r="BC9" s="196"/>
      <c r="BD9" s="196"/>
      <c r="BE9" s="196"/>
      <c r="BF9" s="196"/>
      <c r="BG9" s="196"/>
      <c r="BH9" s="196"/>
      <c r="BI9" s="196"/>
      <c r="BJ9" s="196"/>
      <c r="BK9" s="196"/>
      <c r="BL9" s="196"/>
      <c r="BM9" s="196"/>
      <c r="BN9" s="196"/>
      <c r="BO9" s="196"/>
      <c r="BP9" s="196"/>
      <c r="BQ9" s="196"/>
      <c r="BR9" s="196"/>
      <c r="BS9" s="196"/>
      <c r="BT9" s="196"/>
      <c r="BU9" s="196"/>
      <c r="BV9" s="196"/>
      <c r="BW9" s="196"/>
      <c r="BX9" s="196"/>
      <c r="BY9" s="196"/>
      <c r="BZ9" s="196"/>
      <c r="CA9" s="196"/>
      <c r="CB9" s="196"/>
      <c r="CC9" s="196"/>
      <c r="CD9" s="196"/>
      <c r="CE9" s="196"/>
      <c r="CF9" s="196"/>
      <c r="CG9" s="196"/>
      <c r="CH9" s="196"/>
      <c r="CI9" s="196"/>
      <c r="CJ9" s="196"/>
      <c r="CK9" s="196"/>
      <c r="CL9" s="196"/>
      <c r="CM9" s="196"/>
      <c r="CN9" s="196"/>
      <c r="CO9" s="196"/>
      <c r="CP9" s="196"/>
      <c r="CQ9" s="196"/>
      <c r="CR9" s="196"/>
      <c r="CS9" s="196"/>
      <c r="CT9" s="196"/>
      <c r="CU9" s="196"/>
      <c r="CV9" s="196"/>
      <c r="CW9" s="196"/>
      <c r="CX9" s="196"/>
      <c r="CY9" s="196"/>
      <c r="CZ9" s="196"/>
      <c r="DA9" s="196"/>
      <c r="DB9" s="196"/>
      <c r="DC9" s="196"/>
      <c r="DD9" s="196"/>
      <c r="DE9" s="196"/>
      <c r="DF9" s="196"/>
      <c r="DG9" s="196"/>
      <c r="DH9" s="196"/>
      <c r="DI9" s="196"/>
      <c r="DJ9" s="196"/>
      <c r="DK9" s="196"/>
      <c r="DL9" s="196"/>
      <c r="DM9" s="196"/>
      <c r="DN9" s="196"/>
      <c r="DO9" s="196"/>
      <c r="DP9" s="196"/>
      <c r="DQ9" s="196"/>
      <c r="DR9" s="196"/>
      <c r="DS9" s="196"/>
      <c r="DT9" s="196"/>
      <c r="DU9" s="196"/>
      <c r="DV9" s="196"/>
      <c r="DW9" s="196"/>
      <c r="DX9" s="196"/>
      <c r="DY9" s="196"/>
      <c r="DZ9" s="196"/>
      <c r="EA9" s="196"/>
      <c r="EB9" s="196"/>
      <c r="EC9" s="196"/>
      <c r="ED9" s="196"/>
      <c r="EE9" s="196"/>
      <c r="EF9" s="196"/>
      <c r="EG9" s="196"/>
      <c r="EH9" s="196"/>
      <c r="EI9" s="196"/>
      <c r="EJ9" s="196"/>
      <c r="EK9" s="196"/>
      <c r="EL9" s="196"/>
      <c r="EM9" s="196"/>
      <c r="EN9" s="196"/>
      <c r="EO9" s="196"/>
      <c r="EP9" s="196"/>
      <c r="EQ9" s="196"/>
      <c r="ER9" s="196"/>
      <c r="ES9" s="196"/>
      <c r="ET9" s="196"/>
      <c r="EU9" s="196"/>
      <c r="EV9" s="196"/>
      <c r="EW9" s="196"/>
      <c r="EX9" s="196"/>
      <c r="EY9" s="196"/>
      <c r="EZ9" s="196"/>
      <c r="FA9" s="196"/>
      <c r="FB9" s="196"/>
      <c r="FC9" s="196"/>
      <c r="FD9" s="196"/>
      <c r="FE9" s="196"/>
      <c r="FF9" s="196"/>
      <c r="FG9" s="196"/>
      <c r="FH9" s="196"/>
      <c r="FI9" s="196"/>
      <c r="FJ9" s="196"/>
      <c r="FK9" s="196"/>
      <c r="FL9" s="196"/>
      <c r="FM9" s="196"/>
      <c r="FN9" s="196"/>
      <c r="FO9" s="196"/>
      <c r="FP9" s="196"/>
      <c r="FQ9" s="196"/>
      <c r="FR9" s="196"/>
      <c r="FS9" s="196"/>
      <c r="FT9" s="196"/>
      <c r="FU9" s="196"/>
      <c r="FV9" s="196"/>
      <c r="FW9" s="196"/>
      <c r="FX9" s="196"/>
      <c r="FY9" s="196"/>
      <c r="FZ9" s="196"/>
      <c r="GA9" s="196"/>
      <c r="GB9" s="196"/>
      <c r="GC9" s="196"/>
      <c r="GD9" s="196"/>
      <c r="GE9" s="196"/>
      <c r="GF9" s="196"/>
      <c r="GG9" s="196"/>
      <c r="GH9" s="196"/>
      <c r="GI9" s="196"/>
      <c r="GJ9" s="196"/>
      <c r="GK9" s="196"/>
      <c r="GL9" s="196"/>
      <c r="GM9" s="196"/>
      <c r="GN9" s="196"/>
      <c r="GO9" s="196"/>
      <c r="GP9" s="196"/>
      <c r="GQ9" s="196"/>
      <c r="GR9" s="196"/>
      <c r="GS9" s="196"/>
      <c r="GT9" s="196"/>
      <c r="GU9" s="196"/>
      <c r="GV9" s="196"/>
      <c r="GW9" s="196"/>
      <c r="GX9" s="196"/>
      <c r="GY9" s="196"/>
      <c r="GZ9" s="196"/>
      <c r="HA9" s="196"/>
      <c r="HB9" s="196"/>
      <c r="HC9" s="196"/>
      <c r="HD9" s="196"/>
      <c r="HE9" s="196"/>
      <c r="HF9" s="196"/>
      <c r="HG9" s="196"/>
      <c r="HH9" s="196"/>
      <c r="HI9" s="196"/>
      <c r="HJ9" s="196"/>
      <c r="HK9" s="196"/>
      <c r="HL9" s="196"/>
      <c r="HM9" s="196"/>
      <c r="HN9" s="196"/>
      <c r="HO9" s="196"/>
      <c r="HP9" s="196"/>
      <c r="HQ9" s="196"/>
      <c r="HR9" s="196"/>
      <c r="HS9" s="196"/>
      <c r="HT9" s="196"/>
      <c r="HU9" s="196"/>
    </row>
    <row r="10" spans="1:229" s="74" customFormat="1">
      <c r="A10" s="200" t="s">
        <v>62</v>
      </c>
      <c r="B10" s="201">
        <v>6727025</v>
      </c>
      <c r="C10" s="200"/>
      <c r="D10" s="202" t="s">
        <v>156</v>
      </c>
      <c r="E10" s="202" t="s">
        <v>68</v>
      </c>
      <c r="F10" s="202" t="s">
        <v>147</v>
      </c>
      <c r="G10" s="203">
        <v>45163</v>
      </c>
      <c r="H10" s="204">
        <f t="shared" si="0"/>
        <v>104000</v>
      </c>
      <c r="I10" s="205">
        <f t="shared" si="1"/>
        <v>0</v>
      </c>
      <c r="J10" s="206">
        <f t="shared" si="2"/>
        <v>104000</v>
      </c>
      <c r="K10" s="207">
        <f t="shared" si="11"/>
        <v>0</v>
      </c>
      <c r="L10" s="208">
        <v>100000</v>
      </c>
      <c r="M10" s="209">
        <v>0</v>
      </c>
      <c r="N10" s="210">
        <f t="shared" si="3"/>
        <v>100000</v>
      </c>
      <c r="O10" s="208">
        <v>100000</v>
      </c>
      <c r="P10" s="209">
        <v>0</v>
      </c>
      <c r="Q10" s="211">
        <f t="shared" si="4"/>
        <v>100000</v>
      </c>
      <c r="R10" s="208">
        <f t="shared" si="5"/>
        <v>4000</v>
      </c>
      <c r="S10" s="209">
        <f t="shared" si="6"/>
        <v>0</v>
      </c>
      <c r="T10" s="211">
        <f t="shared" si="7"/>
        <v>4000</v>
      </c>
      <c r="U10" s="208">
        <f t="shared" si="8"/>
        <v>0</v>
      </c>
      <c r="V10" s="209">
        <f t="shared" si="9"/>
        <v>0</v>
      </c>
      <c r="W10" s="212">
        <f t="shared" si="10"/>
        <v>0</v>
      </c>
      <c r="X10" s="211">
        <f t="shared" si="12"/>
        <v>0</v>
      </c>
      <c r="Y10" s="213"/>
      <c r="Z10" s="214" t="s">
        <v>84</v>
      </c>
      <c r="AA10" s="215" t="s">
        <v>83</v>
      </c>
      <c r="AB10" s="215" t="s">
        <v>83</v>
      </c>
      <c r="AC10" s="215" t="s">
        <v>83</v>
      </c>
      <c r="AD10" s="215" t="s">
        <v>83</v>
      </c>
      <c r="AE10" s="215"/>
      <c r="AF10" s="215" t="s">
        <v>83</v>
      </c>
      <c r="AG10" s="215"/>
      <c r="AH10" s="181"/>
      <c r="AI10" s="181"/>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3"/>
      <c r="EG10" s="73"/>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3"/>
      <c r="FZ10" s="73"/>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3"/>
      <c r="HS10" s="73"/>
      <c r="HT10" s="73"/>
      <c r="HU10" s="73"/>
    </row>
    <row r="11" spans="1:229" s="74" customFormat="1">
      <c r="A11" s="200" t="s">
        <v>159</v>
      </c>
      <c r="B11" s="201">
        <v>6075400</v>
      </c>
      <c r="C11" s="200" t="s">
        <v>157</v>
      </c>
      <c r="D11" s="202" t="s">
        <v>158</v>
      </c>
      <c r="E11" s="202" t="s">
        <v>69</v>
      </c>
      <c r="F11" s="202" t="s">
        <v>147</v>
      </c>
      <c r="G11" s="203">
        <v>45163</v>
      </c>
      <c r="H11" s="204">
        <f t="shared" si="0"/>
        <v>3007000</v>
      </c>
      <c r="I11" s="205">
        <f t="shared" si="1"/>
        <v>0</v>
      </c>
      <c r="J11" s="206">
        <f t="shared" si="2"/>
        <v>3007000</v>
      </c>
      <c r="K11" s="207">
        <f t="shared" si="11"/>
        <v>0</v>
      </c>
      <c r="L11" s="208">
        <v>2894000</v>
      </c>
      <c r="M11" s="209">
        <v>0</v>
      </c>
      <c r="N11" s="210">
        <f t="shared" si="3"/>
        <v>2894000</v>
      </c>
      <c r="O11" s="208">
        <v>2894000</v>
      </c>
      <c r="P11" s="209">
        <v>0</v>
      </c>
      <c r="Q11" s="211">
        <f t="shared" si="4"/>
        <v>2894000</v>
      </c>
      <c r="R11" s="208">
        <f t="shared" si="5"/>
        <v>113000</v>
      </c>
      <c r="S11" s="209">
        <f t="shared" si="6"/>
        <v>0</v>
      </c>
      <c r="T11" s="211">
        <f t="shared" si="7"/>
        <v>113000</v>
      </c>
      <c r="U11" s="208">
        <f t="shared" si="8"/>
        <v>0</v>
      </c>
      <c r="V11" s="209">
        <f t="shared" si="9"/>
        <v>0</v>
      </c>
      <c r="W11" s="212">
        <f t="shared" si="10"/>
        <v>0</v>
      </c>
      <c r="X11" s="211">
        <f t="shared" si="12"/>
        <v>0</v>
      </c>
      <c r="Y11" s="213"/>
      <c r="Z11" s="214" t="s">
        <v>84</v>
      </c>
      <c r="AA11" s="215" t="s">
        <v>82</v>
      </c>
      <c r="AB11" s="215" t="s">
        <v>82</v>
      </c>
      <c r="AC11" s="215" t="s">
        <v>83</v>
      </c>
      <c r="AD11" s="215" t="s">
        <v>83</v>
      </c>
      <c r="AE11" s="215"/>
      <c r="AF11" s="215" t="s">
        <v>83</v>
      </c>
      <c r="AG11" s="215"/>
      <c r="AH11" s="181"/>
      <c r="AI11" s="181"/>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c r="DE11" s="73"/>
      <c r="DF11" s="73"/>
      <c r="DG11" s="73"/>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c r="EZ11" s="73"/>
      <c r="FA11" s="73"/>
      <c r="FB11" s="73"/>
      <c r="FC11" s="73"/>
      <c r="FD11" s="73"/>
      <c r="FE11" s="73"/>
      <c r="FF11" s="73"/>
      <c r="FG11" s="73"/>
      <c r="FH11" s="73"/>
      <c r="FI11" s="73"/>
      <c r="FJ11" s="73"/>
      <c r="FK11" s="73"/>
      <c r="FL11" s="73"/>
      <c r="FM11" s="73"/>
      <c r="FN11" s="73"/>
      <c r="FO11" s="73"/>
      <c r="FP11" s="73"/>
      <c r="FQ11" s="73"/>
      <c r="FR11" s="73"/>
      <c r="FS11" s="73"/>
      <c r="FT11" s="73"/>
      <c r="FU11" s="73"/>
      <c r="FV11" s="73"/>
      <c r="FW11" s="73"/>
      <c r="FX11" s="73"/>
      <c r="FY11" s="73"/>
      <c r="FZ11" s="73"/>
      <c r="GA11" s="73"/>
      <c r="GB11" s="73"/>
      <c r="GC11" s="73"/>
      <c r="GD11" s="73"/>
      <c r="GE11" s="73"/>
      <c r="GF11" s="73"/>
      <c r="GG11" s="73"/>
      <c r="GH11" s="73"/>
      <c r="GI11" s="73"/>
      <c r="GJ11" s="73"/>
      <c r="GK11" s="73"/>
      <c r="GL11" s="73"/>
      <c r="GM11" s="73"/>
      <c r="GN11" s="73"/>
      <c r="GO11" s="73"/>
      <c r="GP11" s="73"/>
      <c r="GQ11" s="73"/>
      <c r="GR11" s="73"/>
      <c r="GS11" s="73"/>
      <c r="GT11" s="73"/>
      <c r="GU11" s="73"/>
      <c r="GV11" s="73"/>
      <c r="GW11" s="73"/>
      <c r="GX11" s="73"/>
      <c r="GY11" s="73"/>
      <c r="GZ11" s="73"/>
      <c r="HA11" s="73"/>
      <c r="HB11" s="73"/>
      <c r="HC11" s="73"/>
      <c r="HD11" s="73"/>
      <c r="HE11" s="73"/>
      <c r="HF11" s="73"/>
      <c r="HG11" s="73"/>
      <c r="HH11" s="73"/>
      <c r="HI11" s="73"/>
      <c r="HJ11" s="73"/>
      <c r="HK11" s="73"/>
      <c r="HL11" s="73"/>
      <c r="HM11" s="73"/>
      <c r="HN11" s="73"/>
      <c r="HO11" s="73"/>
      <c r="HP11" s="73"/>
      <c r="HQ11" s="73"/>
      <c r="HR11" s="73"/>
      <c r="HS11" s="73"/>
      <c r="HT11" s="73"/>
      <c r="HU11" s="73"/>
    </row>
    <row r="12" spans="1:229" s="74" customFormat="1" ht="30.6">
      <c r="A12" s="200" t="s">
        <v>63</v>
      </c>
      <c r="B12" s="201">
        <v>6487000</v>
      </c>
      <c r="C12" s="200" t="s">
        <v>160</v>
      </c>
      <c r="D12" s="202" t="s">
        <v>149</v>
      </c>
      <c r="E12" s="202" t="s">
        <v>216</v>
      </c>
      <c r="F12" s="202" t="s">
        <v>146</v>
      </c>
      <c r="G12" s="203">
        <v>45163</v>
      </c>
      <c r="H12" s="204">
        <f t="shared" si="0"/>
        <v>5290000</v>
      </c>
      <c r="I12" s="205">
        <f t="shared" si="1"/>
        <v>974000</v>
      </c>
      <c r="J12" s="206">
        <f t="shared" si="2"/>
        <v>6264000</v>
      </c>
      <c r="K12" s="207">
        <f t="shared" si="11"/>
        <v>0</v>
      </c>
      <c r="L12" s="208">
        <v>5091000</v>
      </c>
      <c r="M12" s="209">
        <v>934000</v>
      </c>
      <c r="N12" s="210">
        <f t="shared" si="3"/>
        <v>6025000</v>
      </c>
      <c r="O12" s="208">
        <v>5091000</v>
      </c>
      <c r="P12" s="209">
        <v>0</v>
      </c>
      <c r="Q12" s="211">
        <f t="shared" si="4"/>
        <v>5091000</v>
      </c>
      <c r="R12" s="208">
        <f t="shared" si="5"/>
        <v>199000</v>
      </c>
      <c r="S12" s="209">
        <f t="shared" si="6"/>
        <v>40000</v>
      </c>
      <c r="T12" s="211">
        <f t="shared" si="7"/>
        <v>239000</v>
      </c>
      <c r="U12" s="208">
        <f t="shared" si="8"/>
        <v>0</v>
      </c>
      <c r="V12" s="209">
        <f t="shared" si="9"/>
        <v>934000</v>
      </c>
      <c r="W12" s="212">
        <f t="shared" si="10"/>
        <v>934000</v>
      </c>
      <c r="X12" s="211">
        <f t="shared" si="12"/>
        <v>0</v>
      </c>
      <c r="Y12" s="213"/>
      <c r="Z12" s="214" t="s">
        <v>81</v>
      </c>
      <c r="AA12" s="215" t="s">
        <v>83</v>
      </c>
      <c r="AB12" s="215" t="s">
        <v>82</v>
      </c>
      <c r="AC12" s="215" t="s">
        <v>83</v>
      </c>
      <c r="AD12" s="215" t="s">
        <v>83</v>
      </c>
      <c r="AE12" s="215"/>
      <c r="AF12" s="215" t="s">
        <v>82</v>
      </c>
      <c r="AG12" s="215" t="s">
        <v>82</v>
      </c>
      <c r="AH12" s="181"/>
      <c r="AI12" s="181"/>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3"/>
      <c r="FZ12" s="73"/>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3"/>
      <c r="HS12" s="73"/>
      <c r="HT12" s="73"/>
      <c r="HU12" s="73"/>
    </row>
    <row r="13" spans="1:229" s="74" customFormat="1">
      <c r="A13" s="200" t="s">
        <v>117</v>
      </c>
      <c r="B13" s="201"/>
      <c r="C13" s="200"/>
      <c r="D13" s="202"/>
      <c r="E13" s="202" t="s">
        <v>124</v>
      </c>
      <c r="F13" s="202" t="s">
        <v>146</v>
      </c>
      <c r="G13" s="203"/>
      <c r="H13" s="204">
        <f t="shared" si="0"/>
        <v>120000</v>
      </c>
      <c r="I13" s="205">
        <f t="shared" si="1"/>
        <v>0</v>
      </c>
      <c r="J13" s="206">
        <f>SUM(H13:I13)</f>
        <v>120000</v>
      </c>
      <c r="K13" s="207">
        <f>ROUND(J13*premieGM/1000,2)</f>
        <v>0</v>
      </c>
      <c r="L13" s="208">
        <v>115000</v>
      </c>
      <c r="M13" s="209">
        <v>0</v>
      </c>
      <c r="N13" s="210">
        <f>SUM(L13:M13)</f>
        <v>115000</v>
      </c>
      <c r="O13" s="208">
        <v>115000</v>
      </c>
      <c r="P13" s="209">
        <v>0</v>
      </c>
      <c r="Q13" s="211">
        <f>SUM(O13:P13)</f>
        <v>115000</v>
      </c>
      <c r="R13" s="208">
        <f>H13-L13</f>
        <v>5000</v>
      </c>
      <c r="S13" s="209">
        <f>I13-M13</f>
        <v>0</v>
      </c>
      <c r="T13" s="211">
        <f>SUM(R13:S13)</f>
        <v>5000</v>
      </c>
      <c r="U13" s="208">
        <f>L13-O13</f>
        <v>0</v>
      </c>
      <c r="V13" s="209">
        <f>M13-P13</f>
        <v>0</v>
      </c>
      <c r="W13" s="212">
        <f>SUM(U13:V13)</f>
        <v>0</v>
      </c>
      <c r="X13" s="211">
        <f>ROUND(W13*premieGM,2)</f>
        <v>0</v>
      </c>
      <c r="Y13" s="213"/>
      <c r="Z13" s="214" t="s">
        <v>81</v>
      </c>
      <c r="AA13" s="216" t="s">
        <v>83</v>
      </c>
      <c r="AB13" s="216" t="s">
        <v>83</v>
      </c>
      <c r="AC13" s="216" t="s">
        <v>83</v>
      </c>
      <c r="AD13" s="216" t="s">
        <v>83</v>
      </c>
      <c r="AE13" s="216"/>
      <c r="AF13" s="216" t="s">
        <v>83</v>
      </c>
      <c r="AG13" s="216"/>
      <c r="AH13" s="182"/>
      <c r="AI13" s="182"/>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c r="EZ13" s="73"/>
      <c r="FA13" s="73"/>
      <c r="FB13" s="73"/>
      <c r="FC13" s="73"/>
      <c r="FD13" s="73"/>
      <c r="FE13" s="73"/>
      <c r="FF13" s="73"/>
      <c r="FG13" s="73"/>
      <c r="FH13" s="73"/>
      <c r="FI13" s="73"/>
      <c r="FJ13" s="73"/>
      <c r="FK13" s="73"/>
      <c r="FL13" s="73"/>
      <c r="FM13" s="73"/>
      <c r="FN13" s="73"/>
      <c r="FO13" s="73"/>
      <c r="FP13" s="73"/>
      <c r="FQ13" s="73"/>
      <c r="FR13" s="73"/>
      <c r="FS13" s="73"/>
      <c r="FT13" s="73"/>
      <c r="FU13" s="73"/>
      <c r="FV13" s="73"/>
      <c r="FW13" s="73"/>
      <c r="FX13" s="73"/>
      <c r="FY13" s="73"/>
      <c r="FZ13" s="73"/>
      <c r="GA13" s="73"/>
      <c r="GB13" s="73"/>
      <c r="GC13" s="73"/>
      <c r="GD13" s="73"/>
      <c r="GE13" s="73"/>
      <c r="GF13" s="73"/>
      <c r="GG13" s="73"/>
      <c r="GH13" s="73"/>
      <c r="GI13" s="73"/>
      <c r="GJ13" s="73"/>
      <c r="GK13" s="73"/>
      <c r="GL13" s="73"/>
      <c r="GM13" s="73"/>
      <c r="GN13" s="73"/>
      <c r="GO13" s="73"/>
      <c r="GP13" s="73"/>
      <c r="GQ13" s="73"/>
      <c r="GR13" s="73"/>
      <c r="GS13" s="73"/>
      <c r="GT13" s="73"/>
      <c r="GU13" s="73"/>
      <c r="GV13" s="73"/>
      <c r="GW13" s="73"/>
      <c r="GX13" s="73"/>
      <c r="GY13" s="73"/>
      <c r="GZ13" s="73"/>
      <c r="HA13" s="73"/>
      <c r="HB13" s="73"/>
      <c r="HC13" s="73"/>
      <c r="HD13" s="73"/>
      <c r="HE13" s="73"/>
      <c r="HF13" s="73"/>
      <c r="HG13" s="73"/>
      <c r="HH13" s="73"/>
      <c r="HI13" s="73"/>
      <c r="HJ13" s="73"/>
      <c r="HK13" s="73"/>
      <c r="HL13" s="73"/>
      <c r="HM13" s="73"/>
      <c r="HN13" s="73"/>
      <c r="HO13" s="73"/>
      <c r="HP13" s="73"/>
      <c r="HQ13" s="73"/>
      <c r="HR13" s="73"/>
      <c r="HS13" s="73"/>
      <c r="HT13" s="73"/>
      <c r="HU13" s="73"/>
    </row>
    <row r="14" spans="1:229" s="74" customFormat="1">
      <c r="A14" s="200" t="s">
        <v>64</v>
      </c>
      <c r="B14" s="201">
        <v>6497300</v>
      </c>
      <c r="C14" s="200" t="s">
        <v>162</v>
      </c>
      <c r="D14" s="202" t="s">
        <v>149</v>
      </c>
      <c r="E14" s="202" t="s">
        <v>70</v>
      </c>
      <c r="F14" s="202" t="s">
        <v>146</v>
      </c>
      <c r="G14" s="203">
        <v>45163</v>
      </c>
      <c r="H14" s="204">
        <f t="shared" si="0"/>
        <v>2246000</v>
      </c>
      <c r="I14" s="205">
        <f t="shared" si="1"/>
        <v>0</v>
      </c>
      <c r="J14" s="206">
        <f t="shared" si="2"/>
        <v>2246000</v>
      </c>
      <c r="K14" s="207">
        <f t="shared" si="11"/>
        <v>0</v>
      </c>
      <c r="L14" s="208">
        <v>2161000</v>
      </c>
      <c r="M14" s="209">
        <v>0</v>
      </c>
      <c r="N14" s="210">
        <f t="shared" si="3"/>
        <v>2161000</v>
      </c>
      <c r="O14" s="208">
        <v>2161000</v>
      </c>
      <c r="P14" s="209">
        <v>0</v>
      </c>
      <c r="Q14" s="211">
        <f t="shared" si="4"/>
        <v>2161000</v>
      </c>
      <c r="R14" s="208">
        <f t="shared" si="5"/>
        <v>85000</v>
      </c>
      <c r="S14" s="209">
        <f t="shared" si="6"/>
        <v>0</v>
      </c>
      <c r="T14" s="211">
        <f t="shared" si="7"/>
        <v>85000</v>
      </c>
      <c r="U14" s="208">
        <f t="shared" si="8"/>
        <v>0</v>
      </c>
      <c r="V14" s="209">
        <f t="shared" si="9"/>
        <v>0</v>
      </c>
      <c r="W14" s="212">
        <f t="shared" si="10"/>
        <v>0</v>
      </c>
      <c r="X14" s="211">
        <f t="shared" si="12"/>
        <v>0</v>
      </c>
      <c r="Y14" s="213"/>
      <c r="Z14" s="214" t="s">
        <v>81</v>
      </c>
      <c r="AA14" s="216" t="s">
        <v>83</v>
      </c>
      <c r="AB14" s="216" t="s">
        <v>83</v>
      </c>
      <c r="AC14" s="216" t="s">
        <v>83</v>
      </c>
      <c r="AD14" s="216" t="s">
        <v>83</v>
      </c>
      <c r="AE14" s="216"/>
      <c r="AF14" s="216"/>
      <c r="AG14" s="216"/>
      <c r="AH14" s="182"/>
      <c r="AI14" s="182"/>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c r="EZ14" s="73"/>
      <c r="FA14" s="73"/>
      <c r="FB14" s="73"/>
      <c r="FC14" s="73"/>
      <c r="FD14" s="73"/>
      <c r="FE14" s="73"/>
      <c r="FF14" s="73"/>
      <c r="FG14" s="73"/>
      <c r="FH14" s="73"/>
      <c r="FI14" s="73"/>
      <c r="FJ14" s="73"/>
      <c r="FK14" s="73"/>
      <c r="FL14" s="73"/>
      <c r="FM14" s="73"/>
      <c r="FN14" s="73"/>
      <c r="FO14" s="73"/>
      <c r="FP14" s="73"/>
      <c r="FQ14" s="73"/>
      <c r="FR14" s="73"/>
      <c r="FS14" s="73"/>
      <c r="FT14" s="73"/>
      <c r="FU14" s="73"/>
      <c r="FV14" s="73"/>
      <c r="FW14" s="73"/>
      <c r="FX14" s="73"/>
      <c r="FY14" s="73"/>
      <c r="FZ14" s="73"/>
      <c r="GA14" s="73"/>
      <c r="GB14" s="73"/>
      <c r="GC14" s="73"/>
      <c r="GD14" s="73"/>
      <c r="GE14" s="73"/>
      <c r="GF14" s="73"/>
      <c r="GG14" s="73"/>
      <c r="GH14" s="73"/>
      <c r="GI14" s="73"/>
      <c r="GJ14" s="73"/>
      <c r="GK14" s="73"/>
      <c r="GL14" s="73"/>
      <c r="GM14" s="73"/>
      <c r="GN14" s="73"/>
      <c r="GO14" s="73"/>
      <c r="GP14" s="73"/>
      <c r="GQ14" s="73"/>
      <c r="GR14" s="73"/>
      <c r="GS14" s="73"/>
      <c r="GT14" s="73"/>
      <c r="GU14" s="73"/>
      <c r="GV14" s="73"/>
      <c r="GW14" s="73"/>
      <c r="GX14" s="73"/>
      <c r="GY14" s="73"/>
      <c r="GZ14" s="73"/>
      <c r="HA14" s="73"/>
      <c r="HB14" s="73"/>
      <c r="HC14" s="73"/>
      <c r="HD14" s="73"/>
      <c r="HE14" s="73"/>
      <c r="HF14" s="73"/>
      <c r="HG14" s="73"/>
      <c r="HH14" s="73"/>
      <c r="HI14" s="73"/>
      <c r="HJ14" s="73"/>
      <c r="HK14" s="73"/>
      <c r="HL14" s="73"/>
      <c r="HM14" s="73"/>
      <c r="HN14" s="73"/>
      <c r="HO14" s="73"/>
      <c r="HP14" s="73"/>
      <c r="HQ14" s="73"/>
      <c r="HR14" s="73"/>
      <c r="HS14" s="73"/>
      <c r="HT14" s="73"/>
      <c r="HU14" s="73"/>
    </row>
    <row r="15" spans="1:229" s="74" customFormat="1">
      <c r="A15" s="200" t="s">
        <v>163</v>
      </c>
      <c r="B15" s="201">
        <v>6497200</v>
      </c>
      <c r="C15" s="200" t="s">
        <v>164</v>
      </c>
      <c r="D15" s="202" t="s">
        <v>153</v>
      </c>
      <c r="E15" s="202" t="s">
        <v>94</v>
      </c>
      <c r="F15" s="202" t="s">
        <v>147</v>
      </c>
      <c r="G15" s="203">
        <v>45163</v>
      </c>
      <c r="H15" s="204">
        <f t="shared" si="0"/>
        <v>1730000</v>
      </c>
      <c r="I15" s="205">
        <f t="shared" si="1"/>
        <v>0</v>
      </c>
      <c r="J15" s="206">
        <f t="shared" si="2"/>
        <v>1730000</v>
      </c>
      <c r="K15" s="207">
        <f t="shared" si="11"/>
        <v>0</v>
      </c>
      <c r="L15" s="208">
        <v>1665000</v>
      </c>
      <c r="M15" s="209">
        <v>0</v>
      </c>
      <c r="N15" s="210">
        <f t="shared" si="3"/>
        <v>1665000</v>
      </c>
      <c r="O15" s="208">
        <v>1665000</v>
      </c>
      <c r="P15" s="209">
        <v>0</v>
      </c>
      <c r="Q15" s="211">
        <f t="shared" si="4"/>
        <v>1665000</v>
      </c>
      <c r="R15" s="208">
        <f t="shared" si="5"/>
        <v>65000</v>
      </c>
      <c r="S15" s="209">
        <f t="shared" si="6"/>
        <v>0</v>
      </c>
      <c r="T15" s="211">
        <f t="shared" si="7"/>
        <v>65000</v>
      </c>
      <c r="U15" s="208">
        <f t="shared" si="8"/>
        <v>0</v>
      </c>
      <c r="V15" s="209">
        <f t="shared" si="9"/>
        <v>0</v>
      </c>
      <c r="W15" s="212">
        <f t="shared" si="10"/>
        <v>0</v>
      </c>
      <c r="X15" s="211">
        <f t="shared" si="12"/>
        <v>0</v>
      </c>
      <c r="Y15" s="213"/>
      <c r="Z15" s="214" t="s">
        <v>84</v>
      </c>
      <c r="AA15" s="216" t="s">
        <v>83</v>
      </c>
      <c r="AB15" s="216" t="s">
        <v>83</v>
      </c>
      <c r="AC15" s="216" t="s">
        <v>83</v>
      </c>
      <c r="AD15" s="216" t="s">
        <v>83</v>
      </c>
      <c r="AE15" s="216"/>
      <c r="AF15" s="216" t="s">
        <v>83</v>
      </c>
      <c r="AG15" s="216"/>
      <c r="AH15" s="182"/>
      <c r="AI15" s="182"/>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c r="EZ15" s="73"/>
      <c r="FA15" s="73"/>
      <c r="FB15" s="73"/>
      <c r="FC15" s="73"/>
      <c r="FD15" s="73"/>
      <c r="FE15" s="73"/>
      <c r="FF15" s="73"/>
      <c r="FG15" s="73"/>
      <c r="FH15" s="73"/>
      <c r="FI15" s="73"/>
      <c r="FJ15" s="73"/>
      <c r="FK15" s="73"/>
      <c r="FL15" s="73"/>
      <c r="FM15" s="73"/>
      <c r="FN15" s="73"/>
      <c r="FO15" s="73"/>
      <c r="FP15" s="73"/>
      <c r="FQ15" s="73"/>
      <c r="FR15" s="73"/>
      <c r="FS15" s="73"/>
      <c r="FT15" s="73"/>
      <c r="FU15" s="73"/>
      <c r="FV15" s="73"/>
      <c r="FW15" s="73"/>
      <c r="FX15" s="73"/>
      <c r="FY15" s="73"/>
      <c r="FZ15" s="73"/>
      <c r="GA15" s="73"/>
      <c r="GB15" s="73"/>
      <c r="GC15" s="73"/>
      <c r="GD15" s="73"/>
      <c r="GE15" s="73"/>
      <c r="GF15" s="73"/>
      <c r="GG15" s="73"/>
      <c r="GH15" s="73"/>
      <c r="GI15" s="73"/>
      <c r="GJ15" s="73"/>
      <c r="GK15" s="73"/>
      <c r="GL15" s="73"/>
      <c r="GM15" s="73"/>
      <c r="GN15" s="73"/>
      <c r="GO15" s="73"/>
      <c r="GP15" s="73"/>
      <c r="GQ15" s="73"/>
      <c r="GR15" s="73"/>
      <c r="GS15" s="73"/>
      <c r="GT15" s="73"/>
      <c r="GU15" s="73"/>
      <c r="GV15" s="73"/>
      <c r="GW15" s="73"/>
      <c r="GX15" s="73"/>
      <c r="GY15" s="73"/>
      <c r="GZ15" s="73"/>
      <c r="HA15" s="73"/>
      <c r="HB15" s="73"/>
      <c r="HC15" s="73"/>
      <c r="HD15" s="73"/>
      <c r="HE15" s="73"/>
      <c r="HF15" s="73"/>
      <c r="HG15" s="73"/>
      <c r="HH15" s="73"/>
      <c r="HI15" s="73"/>
      <c r="HJ15" s="73"/>
      <c r="HK15" s="73"/>
      <c r="HL15" s="73"/>
      <c r="HM15" s="73"/>
      <c r="HN15" s="73"/>
      <c r="HO15" s="73"/>
      <c r="HP15" s="73"/>
      <c r="HQ15" s="73"/>
      <c r="HR15" s="73"/>
      <c r="HS15" s="73"/>
      <c r="HT15" s="73"/>
      <c r="HU15" s="73"/>
    </row>
    <row r="16" spans="1:229" s="74" customFormat="1">
      <c r="A16" s="200" t="s">
        <v>165</v>
      </c>
      <c r="B16" s="201" t="s">
        <v>9</v>
      </c>
      <c r="C16" s="200"/>
      <c r="D16" s="202" t="s">
        <v>153</v>
      </c>
      <c r="E16" s="202" t="s">
        <v>95</v>
      </c>
      <c r="F16" s="202" t="s">
        <v>147</v>
      </c>
      <c r="G16" s="203">
        <v>45163</v>
      </c>
      <c r="H16" s="204">
        <f t="shared" si="0"/>
        <v>943000</v>
      </c>
      <c r="I16" s="205">
        <f t="shared" si="1"/>
        <v>0</v>
      </c>
      <c r="J16" s="206">
        <f t="shared" si="2"/>
        <v>943000</v>
      </c>
      <c r="K16" s="207">
        <f t="shared" si="11"/>
        <v>0</v>
      </c>
      <c r="L16" s="208">
        <v>907000</v>
      </c>
      <c r="M16" s="209">
        <v>0</v>
      </c>
      <c r="N16" s="210">
        <f t="shared" si="3"/>
        <v>907000</v>
      </c>
      <c r="O16" s="208">
        <v>907000</v>
      </c>
      <c r="P16" s="209">
        <v>0</v>
      </c>
      <c r="Q16" s="211">
        <f t="shared" si="4"/>
        <v>907000</v>
      </c>
      <c r="R16" s="208">
        <f t="shared" si="5"/>
        <v>36000</v>
      </c>
      <c r="S16" s="209">
        <f t="shared" si="6"/>
        <v>0</v>
      </c>
      <c r="T16" s="211">
        <f t="shared" si="7"/>
        <v>36000</v>
      </c>
      <c r="U16" s="208">
        <f t="shared" si="8"/>
        <v>0</v>
      </c>
      <c r="V16" s="209">
        <f t="shared" si="9"/>
        <v>0</v>
      </c>
      <c r="W16" s="212">
        <f t="shared" si="10"/>
        <v>0</v>
      </c>
      <c r="X16" s="211">
        <f t="shared" si="12"/>
        <v>0</v>
      </c>
      <c r="Y16" s="213"/>
      <c r="Z16" s="214" t="s">
        <v>84</v>
      </c>
      <c r="AA16" s="216" t="s">
        <v>83</v>
      </c>
      <c r="AB16" s="216" t="s">
        <v>83</v>
      </c>
      <c r="AC16" s="216" t="s">
        <v>83</v>
      </c>
      <c r="AD16" s="216" t="s">
        <v>83</v>
      </c>
      <c r="AE16" s="216"/>
      <c r="AF16" s="216" t="s">
        <v>82</v>
      </c>
      <c r="AG16" s="216"/>
      <c r="AH16" s="182"/>
      <c r="AI16" s="182"/>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c r="EZ16" s="73"/>
      <c r="FA16" s="73"/>
      <c r="FB16" s="73"/>
      <c r="FC16" s="73"/>
      <c r="FD16" s="73"/>
      <c r="FE16" s="73"/>
      <c r="FF16" s="73"/>
      <c r="FG16" s="73"/>
      <c r="FH16" s="73"/>
      <c r="FI16" s="73"/>
      <c r="FJ16" s="73"/>
      <c r="FK16" s="73"/>
      <c r="FL16" s="73"/>
      <c r="FM16" s="73"/>
      <c r="FN16" s="73"/>
      <c r="FO16" s="73"/>
      <c r="FP16" s="73"/>
      <c r="FQ16" s="73"/>
      <c r="FR16" s="73"/>
      <c r="FS16" s="73"/>
      <c r="FT16" s="73"/>
      <c r="FU16" s="73"/>
      <c r="FV16" s="73"/>
      <c r="FW16" s="73"/>
      <c r="FX16" s="73"/>
      <c r="FY16" s="73"/>
      <c r="FZ16" s="73"/>
      <c r="GA16" s="73"/>
      <c r="GB16" s="73"/>
      <c r="GC16" s="73"/>
      <c r="GD16" s="73"/>
      <c r="GE16" s="73"/>
      <c r="GF16" s="73"/>
      <c r="GG16" s="73"/>
      <c r="GH16" s="73"/>
      <c r="GI16" s="73"/>
      <c r="GJ16" s="73"/>
      <c r="GK16" s="73"/>
      <c r="GL16" s="73"/>
      <c r="GM16" s="73"/>
      <c r="GN16" s="73"/>
      <c r="GO16" s="73"/>
      <c r="GP16" s="73"/>
      <c r="GQ16" s="73"/>
      <c r="GR16" s="73"/>
      <c r="GS16" s="73"/>
      <c r="GT16" s="73"/>
      <c r="GU16" s="73"/>
      <c r="GV16" s="73"/>
      <c r="GW16" s="73"/>
      <c r="GX16" s="73"/>
      <c r="GY16" s="73"/>
      <c r="GZ16" s="73"/>
      <c r="HA16" s="73"/>
      <c r="HB16" s="73"/>
      <c r="HC16" s="73"/>
      <c r="HD16" s="73"/>
      <c r="HE16" s="73"/>
      <c r="HF16" s="73"/>
      <c r="HG16" s="73"/>
      <c r="HH16" s="73"/>
      <c r="HI16" s="73"/>
      <c r="HJ16" s="73"/>
      <c r="HK16" s="73"/>
      <c r="HL16" s="73"/>
      <c r="HM16" s="73"/>
      <c r="HN16" s="73"/>
      <c r="HO16" s="73"/>
      <c r="HP16" s="73"/>
      <c r="HQ16" s="73"/>
      <c r="HR16" s="73"/>
      <c r="HS16" s="73"/>
      <c r="HT16" s="73"/>
      <c r="HU16" s="73"/>
    </row>
    <row r="17" spans="1:229" s="74" customFormat="1">
      <c r="A17" s="200" t="s">
        <v>166</v>
      </c>
      <c r="B17" s="201">
        <v>6497500</v>
      </c>
      <c r="C17" s="200" t="s">
        <v>167</v>
      </c>
      <c r="D17" s="202" t="s">
        <v>151</v>
      </c>
      <c r="E17" s="202" t="s">
        <v>96</v>
      </c>
      <c r="F17" s="202" t="s">
        <v>147</v>
      </c>
      <c r="G17" s="203">
        <v>45163</v>
      </c>
      <c r="H17" s="204">
        <f t="shared" si="0"/>
        <v>2400000</v>
      </c>
      <c r="I17" s="205">
        <f t="shared" si="1"/>
        <v>0</v>
      </c>
      <c r="J17" s="206">
        <f t="shared" si="2"/>
        <v>2400000</v>
      </c>
      <c r="K17" s="207">
        <f t="shared" si="11"/>
        <v>0</v>
      </c>
      <c r="L17" s="208">
        <v>2310000</v>
      </c>
      <c r="M17" s="209">
        <v>0</v>
      </c>
      <c r="N17" s="210">
        <f t="shared" ref="N17:N41" si="13">SUM(L17:M17)</f>
        <v>2310000</v>
      </c>
      <c r="O17" s="208">
        <v>2310000</v>
      </c>
      <c r="P17" s="209">
        <v>0</v>
      </c>
      <c r="Q17" s="211">
        <f t="shared" ref="Q17:Q41" si="14">SUM(O17:P17)</f>
        <v>2310000</v>
      </c>
      <c r="R17" s="208">
        <f t="shared" ref="R17" si="15">H17-L17</f>
        <v>90000</v>
      </c>
      <c r="S17" s="209">
        <f t="shared" si="6"/>
        <v>0</v>
      </c>
      <c r="T17" s="211">
        <f t="shared" ref="T17" si="16">SUM(R17:S17)</f>
        <v>90000</v>
      </c>
      <c r="U17" s="208">
        <f t="shared" ref="U17" si="17">L17-O17</f>
        <v>0</v>
      </c>
      <c r="V17" s="209">
        <f t="shared" si="9"/>
        <v>0</v>
      </c>
      <c r="W17" s="212">
        <f t="shared" ref="W17" si="18">SUM(U17:V17)</f>
        <v>0</v>
      </c>
      <c r="X17" s="211">
        <f t="shared" si="12"/>
        <v>0</v>
      </c>
      <c r="Y17" s="213"/>
      <c r="Z17" s="214" t="s">
        <v>84</v>
      </c>
      <c r="AA17" s="216" t="s">
        <v>83</v>
      </c>
      <c r="AB17" s="216" t="s">
        <v>83</v>
      </c>
      <c r="AC17" s="216" t="s">
        <v>83</v>
      </c>
      <c r="AD17" s="216" t="s">
        <v>83</v>
      </c>
      <c r="AE17" s="216"/>
      <c r="AF17" s="216" t="s">
        <v>82</v>
      </c>
      <c r="AG17" s="216" t="s">
        <v>82</v>
      </c>
      <c r="AH17" s="182"/>
      <c r="AI17" s="182"/>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73"/>
      <c r="FG17" s="73"/>
      <c r="FH17" s="73"/>
      <c r="FI17" s="73"/>
      <c r="FJ17" s="73"/>
      <c r="FK17" s="73"/>
      <c r="FL17" s="73"/>
      <c r="FM17" s="73"/>
      <c r="FN17" s="73"/>
      <c r="FO17" s="73"/>
      <c r="FP17" s="73"/>
      <c r="FQ17" s="73"/>
      <c r="FR17" s="73"/>
      <c r="FS17" s="73"/>
      <c r="FT17" s="73"/>
      <c r="FU17" s="73"/>
      <c r="FV17" s="73"/>
      <c r="FW17" s="73"/>
      <c r="FX17" s="73"/>
      <c r="FY17" s="73"/>
      <c r="FZ17" s="73"/>
      <c r="GA17" s="73"/>
      <c r="GB17" s="73"/>
      <c r="GC17" s="73"/>
      <c r="GD17" s="73"/>
      <c r="GE17" s="73"/>
      <c r="GF17" s="73"/>
      <c r="GG17" s="73"/>
      <c r="GH17" s="73"/>
      <c r="GI17" s="73"/>
      <c r="GJ17" s="73"/>
      <c r="GK17" s="73"/>
      <c r="GL17" s="73"/>
      <c r="GM17" s="73"/>
      <c r="GN17" s="73"/>
      <c r="GO17" s="73"/>
      <c r="GP17" s="73"/>
      <c r="GQ17" s="73"/>
      <c r="GR17" s="73"/>
      <c r="GS17" s="73"/>
      <c r="GT17" s="73"/>
      <c r="GU17" s="73"/>
      <c r="GV17" s="73"/>
      <c r="GW17" s="73"/>
      <c r="GX17" s="73"/>
      <c r="GY17" s="73"/>
      <c r="GZ17" s="73"/>
      <c r="HA17" s="73"/>
      <c r="HB17" s="73"/>
      <c r="HC17" s="73"/>
      <c r="HD17" s="73"/>
      <c r="HE17" s="73"/>
      <c r="HF17" s="73"/>
      <c r="HG17" s="73"/>
      <c r="HH17" s="73"/>
      <c r="HI17" s="73"/>
      <c r="HJ17" s="73"/>
      <c r="HK17" s="73"/>
      <c r="HL17" s="73"/>
      <c r="HM17" s="73"/>
      <c r="HN17" s="73"/>
      <c r="HO17" s="73"/>
      <c r="HP17" s="73"/>
      <c r="HQ17" s="73"/>
      <c r="HR17" s="73"/>
      <c r="HS17" s="73"/>
      <c r="HT17" s="73"/>
      <c r="HU17" s="73"/>
    </row>
    <row r="18" spans="1:229" s="74" customFormat="1" ht="30.6">
      <c r="A18" s="200" t="s">
        <v>168</v>
      </c>
      <c r="B18" s="201">
        <v>6487000</v>
      </c>
      <c r="C18" s="200" t="s">
        <v>170</v>
      </c>
      <c r="D18" s="202" t="s">
        <v>151</v>
      </c>
      <c r="E18" s="202" t="s">
        <v>218</v>
      </c>
      <c r="F18" s="202" t="s">
        <v>146</v>
      </c>
      <c r="G18" s="203">
        <v>45163</v>
      </c>
      <c r="H18" s="204">
        <f t="shared" si="0"/>
        <v>3648000</v>
      </c>
      <c r="I18" s="205">
        <f t="shared" si="1"/>
        <v>103000</v>
      </c>
      <c r="J18" s="206">
        <f t="shared" si="2"/>
        <v>3751000</v>
      </c>
      <c r="K18" s="207">
        <f t="shared" si="11"/>
        <v>0</v>
      </c>
      <c r="L18" s="208">
        <v>3511000</v>
      </c>
      <c r="M18" s="209">
        <v>98600</v>
      </c>
      <c r="N18" s="210">
        <f t="shared" si="13"/>
        <v>3609600</v>
      </c>
      <c r="O18" s="208">
        <v>3511000</v>
      </c>
      <c r="P18" s="209">
        <v>0</v>
      </c>
      <c r="Q18" s="211">
        <f t="shared" si="14"/>
        <v>3511000</v>
      </c>
      <c r="R18" s="208">
        <f t="shared" ref="R18:R45" si="19">H18-L18</f>
        <v>137000</v>
      </c>
      <c r="S18" s="209">
        <f t="shared" ref="S18:S45" si="20">I18-M18</f>
        <v>4400</v>
      </c>
      <c r="T18" s="211">
        <f t="shared" ref="T18:T45" si="21">SUM(R18:S18)</f>
        <v>141400</v>
      </c>
      <c r="U18" s="208">
        <f t="shared" ref="U18:U45" si="22">L18-O18</f>
        <v>0</v>
      </c>
      <c r="V18" s="209">
        <f t="shared" ref="V18:V45" si="23">M18-P18</f>
        <v>98600</v>
      </c>
      <c r="W18" s="212">
        <f t="shared" ref="W18:W45" si="24">SUM(U18:V18)</f>
        <v>98600</v>
      </c>
      <c r="X18" s="211">
        <f t="shared" ref="X18:X45" si="25">ROUND(W18*premieGM,2)</f>
        <v>0</v>
      </c>
      <c r="Y18" s="213"/>
      <c r="Z18" s="214" t="s">
        <v>81</v>
      </c>
      <c r="AA18" s="216" t="s">
        <v>82</v>
      </c>
      <c r="AB18" s="216" t="s">
        <v>82</v>
      </c>
      <c r="AC18" s="216" t="s">
        <v>83</v>
      </c>
      <c r="AD18" s="216" t="s">
        <v>83</v>
      </c>
      <c r="AE18" s="216"/>
      <c r="AF18" s="216" t="s">
        <v>83</v>
      </c>
      <c r="AG18" s="216"/>
      <c r="AH18" s="182"/>
      <c r="AI18" s="182"/>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c r="EZ18" s="73"/>
      <c r="FA18" s="73"/>
      <c r="FB18" s="73"/>
      <c r="FC18" s="73"/>
      <c r="FD18" s="73"/>
      <c r="FE18" s="73"/>
      <c r="FF18" s="73"/>
      <c r="FG18" s="73"/>
      <c r="FH18" s="73"/>
      <c r="FI18" s="73"/>
      <c r="FJ18" s="73"/>
      <c r="FK18" s="73"/>
      <c r="FL18" s="73"/>
      <c r="FM18" s="73"/>
      <c r="FN18" s="73"/>
      <c r="FO18" s="73"/>
      <c r="FP18" s="73"/>
      <c r="FQ18" s="73"/>
      <c r="FR18" s="73"/>
      <c r="FS18" s="73"/>
      <c r="FT18" s="73"/>
      <c r="FU18" s="73"/>
      <c r="FV18" s="73"/>
      <c r="FW18" s="73"/>
      <c r="FX18" s="73"/>
      <c r="FY18" s="73"/>
      <c r="FZ18" s="73"/>
      <c r="GA18" s="73"/>
      <c r="GB18" s="73"/>
      <c r="GC18" s="73"/>
      <c r="GD18" s="73"/>
      <c r="GE18" s="73"/>
      <c r="GF18" s="73"/>
      <c r="GG18" s="73"/>
      <c r="GH18" s="73"/>
      <c r="GI18" s="73"/>
      <c r="GJ18" s="73"/>
      <c r="GK18" s="73"/>
      <c r="GL18" s="73"/>
      <c r="GM18" s="73"/>
      <c r="GN18" s="73"/>
      <c r="GO18" s="73"/>
      <c r="GP18" s="73"/>
      <c r="GQ18" s="73"/>
      <c r="GR18" s="73"/>
      <c r="GS18" s="73"/>
      <c r="GT18" s="73"/>
      <c r="GU18" s="73"/>
      <c r="GV18" s="73"/>
      <c r="GW18" s="73"/>
      <c r="GX18" s="73"/>
      <c r="GY18" s="73"/>
      <c r="GZ18" s="73"/>
      <c r="HA18" s="73"/>
      <c r="HB18" s="73"/>
      <c r="HC18" s="73"/>
      <c r="HD18" s="73"/>
      <c r="HE18" s="73"/>
      <c r="HF18" s="73"/>
      <c r="HG18" s="73"/>
      <c r="HH18" s="73"/>
      <c r="HI18" s="73"/>
      <c r="HJ18" s="73"/>
      <c r="HK18" s="73"/>
      <c r="HL18" s="73"/>
      <c r="HM18" s="73"/>
      <c r="HN18" s="73"/>
      <c r="HO18" s="73"/>
      <c r="HP18" s="73"/>
      <c r="HQ18" s="73"/>
      <c r="HR18" s="73"/>
      <c r="HS18" s="73"/>
      <c r="HT18" s="73"/>
      <c r="HU18" s="73"/>
    </row>
    <row r="19" spans="1:229" s="74" customFormat="1">
      <c r="A19" s="200" t="s">
        <v>169</v>
      </c>
      <c r="B19" s="201">
        <v>6497600</v>
      </c>
      <c r="C19" s="200" t="s">
        <v>171</v>
      </c>
      <c r="D19" s="202" t="s">
        <v>156</v>
      </c>
      <c r="E19" s="202" t="s">
        <v>97</v>
      </c>
      <c r="F19" s="202" t="s">
        <v>147</v>
      </c>
      <c r="G19" s="203">
        <v>45163</v>
      </c>
      <c r="H19" s="204">
        <f t="shared" si="0"/>
        <v>1091000</v>
      </c>
      <c r="I19" s="205">
        <f t="shared" si="1"/>
        <v>0</v>
      </c>
      <c r="J19" s="206">
        <f t="shared" si="2"/>
        <v>1091000</v>
      </c>
      <c r="K19" s="207">
        <f t="shared" si="11"/>
        <v>0</v>
      </c>
      <c r="L19" s="208">
        <v>1050000</v>
      </c>
      <c r="M19" s="209">
        <v>0</v>
      </c>
      <c r="N19" s="210">
        <f t="shared" si="13"/>
        <v>1050000</v>
      </c>
      <c r="O19" s="208">
        <v>1050000</v>
      </c>
      <c r="P19" s="209">
        <v>0</v>
      </c>
      <c r="Q19" s="211">
        <f t="shared" si="14"/>
        <v>1050000</v>
      </c>
      <c r="R19" s="208">
        <f t="shared" si="19"/>
        <v>41000</v>
      </c>
      <c r="S19" s="209">
        <f t="shared" si="20"/>
        <v>0</v>
      </c>
      <c r="T19" s="211">
        <f t="shared" si="21"/>
        <v>41000</v>
      </c>
      <c r="U19" s="208">
        <f t="shared" si="22"/>
        <v>0</v>
      </c>
      <c r="V19" s="209">
        <f t="shared" si="23"/>
        <v>0</v>
      </c>
      <c r="W19" s="212">
        <f t="shared" si="24"/>
        <v>0</v>
      </c>
      <c r="X19" s="211">
        <f t="shared" si="25"/>
        <v>0</v>
      </c>
      <c r="Y19" s="213"/>
      <c r="Z19" s="214" t="s">
        <v>84</v>
      </c>
      <c r="AA19" s="216" t="s">
        <v>83</v>
      </c>
      <c r="AB19" s="216" t="s">
        <v>83</v>
      </c>
      <c r="AC19" s="216" t="s">
        <v>83</v>
      </c>
      <c r="AD19" s="216" t="s">
        <v>83</v>
      </c>
      <c r="AE19" s="216"/>
      <c r="AF19" s="216" t="s">
        <v>83</v>
      </c>
      <c r="AG19" s="216"/>
      <c r="AH19" s="182"/>
      <c r="AI19" s="182"/>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c r="EZ19" s="73"/>
      <c r="FA19" s="73"/>
      <c r="FB19" s="73"/>
      <c r="FC19" s="73"/>
      <c r="FD19" s="73"/>
      <c r="FE19" s="73"/>
      <c r="FF19" s="73"/>
      <c r="FG19" s="73"/>
      <c r="FH19" s="73"/>
      <c r="FI19" s="73"/>
      <c r="FJ19" s="73"/>
      <c r="FK19" s="73"/>
      <c r="FL19" s="73"/>
      <c r="FM19" s="73"/>
      <c r="FN19" s="73"/>
      <c r="FO19" s="73"/>
      <c r="FP19" s="73"/>
      <c r="FQ19" s="73"/>
      <c r="FR19" s="73"/>
      <c r="FS19" s="73"/>
      <c r="FT19" s="73"/>
      <c r="FU19" s="73"/>
      <c r="FV19" s="73"/>
      <c r="FW19" s="73"/>
      <c r="FX19" s="73"/>
      <c r="FY19" s="73"/>
      <c r="FZ19" s="73"/>
      <c r="GA19" s="73"/>
      <c r="GB19" s="73"/>
      <c r="GC19" s="73"/>
      <c r="GD19" s="73"/>
      <c r="GE19" s="73"/>
      <c r="GF19" s="73"/>
      <c r="GG19" s="73"/>
      <c r="GH19" s="73"/>
      <c r="GI19" s="73"/>
      <c r="GJ19" s="73"/>
      <c r="GK19" s="73"/>
      <c r="GL19" s="73"/>
      <c r="GM19" s="73"/>
      <c r="GN19" s="73"/>
      <c r="GO19" s="73"/>
      <c r="GP19" s="73"/>
      <c r="GQ19" s="73"/>
      <c r="GR19" s="73"/>
      <c r="GS19" s="73"/>
      <c r="GT19" s="73"/>
      <c r="GU19" s="73"/>
      <c r="GV19" s="73"/>
      <c r="GW19" s="73"/>
      <c r="GX19" s="73"/>
      <c r="GY19" s="73"/>
      <c r="GZ19" s="73"/>
      <c r="HA19" s="73"/>
      <c r="HB19" s="73"/>
      <c r="HC19" s="73"/>
      <c r="HD19" s="73"/>
      <c r="HE19" s="73"/>
      <c r="HF19" s="73"/>
      <c r="HG19" s="73"/>
      <c r="HH19" s="73"/>
      <c r="HI19" s="73"/>
      <c r="HJ19" s="73"/>
      <c r="HK19" s="73"/>
      <c r="HL19" s="73"/>
      <c r="HM19" s="73"/>
      <c r="HN19" s="73"/>
      <c r="HO19" s="73"/>
      <c r="HP19" s="73"/>
      <c r="HQ19" s="73"/>
      <c r="HR19" s="73"/>
      <c r="HS19" s="73"/>
      <c r="HT19" s="73"/>
      <c r="HU19" s="73"/>
    </row>
    <row r="20" spans="1:229" s="74" customFormat="1">
      <c r="A20" s="200" t="s">
        <v>173</v>
      </c>
      <c r="B20" s="201">
        <v>6075300</v>
      </c>
      <c r="C20" s="200" t="s">
        <v>157</v>
      </c>
      <c r="D20" s="202" t="s">
        <v>153</v>
      </c>
      <c r="E20" s="202" t="s">
        <v>98</v>
      </c>
      <c r="F20" s="202" t="s">
        <v>147</v>
      </c>
      <c r="G20" s="203">
        <v>45163</v>
      </c>
      <c r="H20" s="204">
        <f t="shared" si="0"/>
        <v>7659000</v>
      </c>
      <c r="I20" s="205">
        <f t="shared" si="1"/>
        <v>0</v>
      </c>
      <c r="J20" s="206">
        <f t="shared" ref="J20:J41" si="26">SUM(H20:I20)</f>
        <v>7659000</v>
      </c>
      <c r="K20" s="207">
        <f t="shared" si="11"/>
        <v>0</v>
      </c>
      <c r="L20" s="208">
        <v>7371000</v>
      </c>
      <c r="M20" s="209">
        <v>0</v>
      </c>
      <c r="N20" s="210">
        <f t="shared" si="13"/>
        <v>7371000</v>
      </c>
      <c r="O20" s="208">
        <v>7371000</v>
      </c>
      <c r="P20" s="209">
        <v>0</v>
      </c>
      <c r="Q20" s="211">
        <f t="shared" si="14"/>
        <v>7371000</v>
      </c>
      <c r="R20" s="208">
        <f t="shared" si="19"/>
        <v>288000</v>
      </c>
      <c r="S20" s="209">
        <f t="shared" si="20"/>
        <v>0</v>
      </c>
      <c r="T20" s="211">
        <f t="shared" si="21"/>
        <v>288000</v>
      </c>
      <c r="U20" s="208">
        <f t="shared" si="22"/>
        <v>0</v>
      </c>
      <c r="V20" s="209">
        <f t="shared" si="23"/>
        <v>0</v>
      </c>
      <c r="W20" s="212">
        <f t="shared" si="24"/>
        <v>0</v>
      </c>
      <c r="X20" s="211">
        <f t="shared" si="25"/>
        <v>0</v>
      </c>
      <c r="Y20" s="213"/>
      <c r="Z20" s="214" t="s">
        <v>84</v>
      </c>
      <c r="AA20" s="216" t="s">
        <v>82</v>
      </c>
      <c r="AB20" s="216" t="s">
        <v>82</v>
      </c>
      <c r="AC20" s="216" t="s">
        <v>83</v>
      </c>
      <c r="AD20" s="216" t="s">
        <v>83</v>
      </c>
      <c r="AE20" s="216"/>
      <c r="AF20" s="216"/>
      <c r="AG20" s="216"/>
      <c r="AH20" s="182"/>
      <c r="AI20" s="182"/>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c r="EZ20" s="73"/>
      <c r="FA20" s="73"/>
      <c r="FB20" s="73"/>
      <c r="FC20" s="73"/>
      <c r="FD20" s="73"/>
      <c r="FE20" s="73"/>
      <c r="FF20" s="73"/>
      <c r="FG20" s="73"/>
      <c r="FH20" s="73"/>
      <c r="FI20" s="73"/>
      <c r="FJ20" s="73"/>
      <c r="FK20" s="73"/>
      <c r="FL20" s="73"/>
      <c r="FM20" s="73"/>
      <c r="FN20" s="73"/>
      <c r="FO20" s="73"/>
      <c r="FP20" s="73"/>
      <c r="FQ20" s="73"/>
      <c r="FR20" s="73"/>
      <c r="FS20" s="73"/>
      <c r="FT20" s="73"/>
      <c r="FU20" s="73"/>
      <c r="FV20" s="73"/>
      <c r="FW20" s="73"/>
      <c r="FX20" s="73"/>
      <c r="FY20" s="73"/>
      <c r="FZ20" s="73"/>
      <c r="GA20" s="73"/>
      <c r="GB20" s="73"/>
      <c r="GC20" s="73"/>
      <c r="GD20" s="73"/>
      <c r="GE20" s="73"/>
      <c r="GF20" s="73"/>
      <c r="GG20" s="73"/>
      <c r="GH20" s="73"/>
      <c r="GI20" s="73"/>
      <c r="GJ20" s="73"/>
      <c r="GK20" s="73"/>
      <c r="GL20" s="73"/>
      <c r="GM20" s="73"/>
      <c r="GN20" s="73"/>
      <c r="GO20" s="73"/>
      <c r="GP20" s="73"/>
      <c r="GQ20" s="73"/>
      <c r="GR20" s="73"/>
      <c r="GS20" s="73"/>
      <c r="GT20" s="73"/>
      <c r="GU20" s="73"/>
      <c r="GV20" s="73"/>
      <c r="GW20" s="73"/>
      <c r="GX20" s="73"/>
      <c r="GY20" s="73"/>
      <c r="GZ20" s="73"/>
      <c r="HA20" s="73"/>
      <c r="HB20" s="73"/>
      <c r="HC20" s="73"/>
      <c r="HD20" s="73"/>
      <c r="HE20" s="73"/>
      <c r="HF20" s="73"/>
      <c r="HG20" s="73"/>
      <c r="HH20" s="73"/>
      <c r="HI20" s="73"/>
      <c r="HJ20" s="73"/>
      <c r="HK20" s="73"/>
      <c r="HL20" s="73"/>
      <c r="HM20" s="73"/>
      <c r="HN20" s="73"/>
      <c r="HO20" s="73"/>
      <c r="HP20" s="73"/>
      <c r="HQ20" s="73"/>
      <c r="HR20" s="73"/>
      <c r="HS20" s="73"/>
      <c r="HT20" s="73"/>
      <c r="HU20" s="73"/>
    </row>
    <row r="21" spans="1:229" s="74" customFormat="1">
      <c r="A21" s="200" t="s">
        <v>86</v>
      </c>
      <c r="B21" s="201">
        <v>6343100</v>
      </c>
      <c r="C21" s="200" t="s">
        <v>174</v>
      </c>
      <c r="D21" s="202" t="s">
        <v>153</v>
      </c>
      <c r="E21" s="202" t="s">
        <v>99</v>
      </c>
      <c r="F21" s="202" t="s">
        <v>146</v>
      </c>
      <c r="G21" s="203">
        <v>45163</v>
      </c>
      <c r="H21" s="204">
        <f t="shared" si="0"/>
        <v>689000</v>
      </c>
      <c r="I21" s="205">
        <f t="shared" si="1"/>
        <v>0</v>
      </c>
      <c r="J21" s="206">
        <f t="shared" si="26"/>
        <v>689000</v>
      </c>
      <c r="K21" s="207">
        <f t="shared" si="11"/>
        <v>0</v>
      </c>
      <c r="L21" s="208">
        <v>663000</v>
      </c>
      <c r="M21" s="209">
        <v>0</v>
      </c>
      <c r="N21" s="210">
        <f t="shared" si="13"/>
        <v>663000</v>
      </c>
      <c r="O21" s="208">
        <v>663000</v>
      </c>
      <c r="P21" s="209">
        <v>0</v>
      </c>
      <c r="Q21" s="211">
        <f t="shared" si="14"/>
        <v>663000</v>
      </c>
      <c r="R21" s="208">
        <f t="shared" si="19"/>
        <v>26000</v>
      </c>
      <c r="S21" s="209">
        <f t="shared" si="20"/>
        <v>0</v>
      </c>
      <c r="T21" s="211">
        <f t="shared" si="21"/>
        <v>26000</v>
      </c>
      <c r="U21" s="208">
        <f t="shared" si="22"/>
        <v>0</v>
      </c>
      <c r="V21" s="209">
        <f t="shared" si="23"/>
        <v>0</v>
      </c>
      <c r="W21" s="212">
        <f t="shared" si="24"/>
        <v>0</v>
      </c>
      <c r="X21" s="211">
        <f t="shared" si="25"/>
        <v>0</v>
      </c>
      <c r="Y21" s="213"/>
      <c r="Z21" s="214" t="s">
        <v>81</v>
      </c>
      <c r="AA21" s="216" t="s">
        <v>83</v>
      </c>
      <c r="AB21" s="216" t="s">
        <v>83</v>
      </c>
      <c r="AC21" s="216" t="s">
        <v>83</v>
      </c>
      <c r="AD21" s="216" t="s">
        <v>83</v>
      </c>
      <c r="AE21" s="216"/>
      <c r="AF21" s="216" t="s">
        <v>83</v>
      </c>
      <c r="AG21" s="216"/>
      <c r="AH21" s="182"/>
      <c r="AI21" s="182"/>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c r="CC21" s="73"/>
      <c r="CD21" s="73"/>
      <c r="CE21" s="73"/>
      <c r="CF21" s="73"/>
      <c r="CG21" s="73"/>
      <c r="CH21" s="73"/>
      <c r="CI21" s="73"/>
      <c r="CJ21" s="73"/>
      <c r="CK21" s="73"/>
      <c r="CL21" s="73"/>
      <c r="CM21" s="73"/>
      <c r="CN21" s="73"/>
      <c r="CO21" s="73"/>
      <c r="CP21" s="73"/>
      <c r="CQ21" s="73"/>
      <c r="CR21" s="73"/>
      <c r="CS21" s="73"/>
      <c r="CT21" s="73"/>
      <c r="CU21" s="73"/>
      <c r="CV21" s="73"/>
      <c r="CW21" s="73"/>
      <c r="CX21" s="73"/>
      <c r="CY21" s="73"/>
      <c r="CZ21" s="73"/>
      <c r="DA21" s="73"/>
      <c r="DB21" s="73"/>
      <c r="DC21" s="73"/>
      <c r="DD21" s="73"/>
      <c r="DE21" s="73"/>
      <c r="DF21" s="73"/>
      <c r="DG21" s="73"/>
      <c r="DH21" s="73"/>
      <c r="DI21" s="73"/>
      <c r="DJ21" s="73"/>
      <c r="DK21" s="73"/>
      <c r="DL21" s="73"/>
      <c r="DM21" s="73"/>
      <c r="DN21" s="73"/>
      <c r="DO21" s="73"/>
      <c r="DP21" s="73"/>
      <c r="DQ21" s="73"/>
      <c r="DR21" s="73"/>
      <c r="DS21" s="73"/>
      <c r="DT21" s="73"/>
      <c r="DU21" s="73"/>
      <c r="DV21" s="73"/>
      <c r="DW21" s="73"/>
      <c r="DX21" s="73"/>
      <c r="DY21" s="73"/>
      <c r="DZ21" s="73"/>
      <c r="EA21" s="73"/>
      <c r="EB21" s="73"/>
      <c r="EC21" s="73"/>
      <c r="ED21" s="73"/>
      <c r="EE21" s="73"/>
      <c r="EF21" s="73"/>
      <c r="EG21" s="73"/>
      <c r="EH21" s="73"/>
      <c r="EI21" s="73"/>
      <c r="EJ21" s="73"/>
      <c r="EK21" s="73"/>
      <c r="EL21" s="73"/>
      <c r="EM21" s="73"/>
      <c r="EN21" s="73"/>
      <c r="EO21" s="73"/>
      <c r="EP21" s="73"/>
      <c r="EQ21" s="73"/>
      <c r="ER21" s="73"/>
      <c r="ES21" s="73"/>
      <c r="ET21" s="73"/>
      <c r="EU21" s="73"/>
      <c r="EV21" s="73"/>
      <c r="EW21" s="73"/>
      <c r="EX21" s="73"/>
      <c r="EY21" s="73"/>
      <c r="EZ21" s="73"/>
      <c r="FA21" s="73"/>
      <c r="FB21" s="73"/>
      <c r="FC21" s="73"/>
      <c r="FD21" s="73"/>
      <c r="FE21" s="73"/>
      <c r="FF21" s="73"/>
      <c r="FG21" s="73"/>
      <c r="FH21" s="73"/>
      <c r="FI21" s="73"/>
      <c r="FJ21" s="73"/>
      <c r="FK21" s="73"/>
      <c r="FL21" s="73"/>
      <c r="FM21" s="73"/>
      <c r="FN21" s="73"/>
      <c r="FO21" s="73"/>
      <c r="FP21" s="73"/>
      <c r="FQ21" s="73"/>
      <c r="FR21" s="73"/>
      <c r="FS21" s="73"/>
      <c r="FT21" s="73"/>
      <c r="FU21" s="73"/>
      <c r="FV21" s="73"/>
      <c r="FW21" s="73"/>
      <c r="FX21" s="73"/>
      <c r="FY21" s="73"/>
      <c r="FZ21" s="73"/>
      <c r="GA21" s="73"/>
      <c r="GB21" s="73"/>
      <c r="GC21" s="73"/>
      <c r="GD21" s="73"/>
      <c r="GE21" s="73"/>
      <c r="GF21" s="73"/>
      <c r="GG21" s="73"/>
      <c r="GH21" s="73"/>
      <c r="GI21" s="73"/>
      <c r="GJ21" s="73"/>
      <c r="GK21" s="73"/>
      <c r="GL21" s="73"/>
      <c r="GM21" s="73"/>
      <c r="GN21" s="73"/>
      <c r="GO21" s="73"/>
      <c r="GP21" s="73"/>
      <c r="GQ21" s="73"/>
      <c r="GR21" s="73"/>
      <c r="GS21" s="73"/>
      <c r="GT21" s="73"/>
      <c r="GU21" s="73"/>
      <c r="GV21" s="73"/>
      <c r="GW21" s="73"/>
      <c r="GX21" s="73"/>
      <c r="GY21" s="73"/>
      <c r="GZ21" s="73"/>
      <c r="HA21" s="73"/>
      <c r="HB21" s="73"/>
      <c r="HC21" s="73"/>
      <c r="HD21" s="73"/>
      <c r="HE21" s="73"/>
      <c r="HF21" s="73"/>
      <c r="HG21" s="73"/>
      <c r="HH21" s="73"/>
      <c r="HI21" s="73"/>
      <c r="HJ21" s="73"/>
      <c r="HK21" s="73"/>
      <c r="HL21" s="73"/>
      <c r="HM21" s="73"/>
      <c r="HN21" s="73"/>
      <c r="HO21" s="73"/>
      <c r="HP21" s="73"/>
      <c r="HQ21" s="73"/>
      <c r="HR21" s="73"/>
      <c r="HS21" s="73"/>
      <c r="HT21" s="73"/>
      <c r="HU21" s="73"/>
    </row>
    <row r="22" spans="1:229" s="74" customFormat="1">
      <c r="A22" s="200" t="s">
        <v>87</v>
      </c>
      <c r="B22" s="201">
        <v>6717100</v>
      </c>
      <c r="C22" s="200" t="s">
        <v>175</v>
      </c>
      <c r="D22" s="202" t="s">
        <v>153</v>
      </c>
      <c r="E22" s="202" t="s">
        <v>100</v>
      </c>
      <c r="F22" s="202" t="s">
        <v>147</v>
      </c>
      <c r="G22" s="203">
        <v>45163</v>
      </c>
      <c r="H22" s="204">
        <f t="shared" si="0"/>
        <v>563000</v>
      </c>
      <c r="I22" s="205">
        <f t="shared" si="1"/>
        <v>0</v>
      </c>
      <c r="J22" s="206">
        <f t="shared" si="26"/>
        <v>563000</v>
      </c>
      <c r="K22" s="207">
        <f t="shared" si="11"/>
        <v>0</v>
      </c>
      <c r="L22" s="208">
        <v>541000</v>
      </c>
      <c r="M22" s="209">
        <v>0</v>
      </c>
      <c r="N22" s="210">
        <f t="shared" si="13"/>
        <v>541000</v>
      </c>
      <c r="O22" s="208">
        <v>541000</v>
      </c>
      <c r="P22" s="209">
        <v>0</v>
      </c>
      <c r="Q22" s="211">
        <f t="shared" si="14"/>
        <v>541000</v>
      </c>
      <c r="R22" s="208">
        <f t="shared" si="19"/>
        <v>22000</v>
      </c>
      <c r="S22" s="209">
        <f t="shared" si="20"/>
        <v>0</v>
      </c>
      <c r="T22" s="211">
        <f t="shared" si="21"/>
        <v>22000</v>
      </c>
      <c r="U22" s="208">
        <f t="shared" si="22"/>
        <v>0</v>
      </c>
      <c r="V22" s="209">
        <f t="shared" si="23"/>
        <v>0</v>
      </c>
      <c r="W22" s="212">
        <f t="shared" si="24"/>
        <v>0</v>
      </c>
      <c r="X22" s="211">
        <f t="shared" si="25"/>
        <v>0</v>
      </c>
      <c r="Y22" s="213"/>
      <c r="Z22" s="214" t="s">
        <v>84</v>
      </c>
      <c r="AA22" s="216" t="s">
        <v>83</v>
      </c>
      <c r="AB22" s="216" t="s">
        <v>83</v>
      </c>
      <c r="AC22" s="216" t="s">
        <v>83</v>
      </c>
      <c r="AD22" s="216" t="s">
        <v>83</v>
      </c>
      <c r="AE22" s="216"/>
      <c r="AF22" s="216"/>
      <c r="AG22" s="216"/>
      <c r="AH22" s="182"/>
      <c r="AI22" s="182"/>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73"/>
      <c r="DX22" s="73"/>
      <c r="DY22" s="73"/>
      <c r="DZ22" s="73"/>
      <c r="EA22" s="73"/>
      <c r="EB22" s="73"/>
      <c r="EC22" s="73"/>
      <c r="ED22" s="73"/>
      <c r="EE22" s="73"/>
      <c r="EF22" s="73"/>
      <c r="EG22" s="73"/>
      <c r="EH22" s="73"/>
      <c r="EI22" s="73"/>
      <c r="EJ22" s="73"/>
      <c r="EK22" s="73"/>
      <c r="EL22" s="73"/>
      <c r="EM22" s="73"/>
      <c r="EN22" s="73"/>
      <c r="EO22" s="73"/>
      <c r="EP22" s="73"/>
      <c r="EQ22" s="73"/>
      <c r="ER22" s="73"/>
      <c r="ES22" s="73"/>
      <c r="ET22" s="73"/>
      <c r="EU22" s="73"/>
      <c r="EV22" s="73"/>
      <c r="EW22" s="73"/>
      <c r="EX22" s="73"/>
      <c r="EY22" s="73"/>
      <c r="EZ22" s="73"/>
      <c r="FA22" s="73"/>
      <c r="FB22" s="73"/>
      <c r="FC22" s="73"/>
      <c r="FD22" s="73"/>
      <c r="FE22" s="73"/>
      <c r="FF22" s="73"/>
      <c r="FG22" s="73"/>
      <c r="FH22" s="73"/>
      <c r="FI22" s="73"/>
      <c r="FJ22" s="73"/>
      <c r="FK22" s="73"/>
      <c r="FL22" s="73"/>
      <c r="FM22" s="73"/>
      <c r="FN22" s="73"/>
      <c r="FO22" s="73"/>
      <c r="FP22" s="73"/>
      <c r="FQ22" s="73"/>
      <c r="FR22" s="73"/>
      <c r="FS22" s="73"/>
      <c r="FT22" s="73"/>
      <c r="FU22" s="73"/>
      <c r="FV22" s="73"/>
      <c r="FW22" s="73"/>
      <c r="FX22" s="73"/>
      <c r="FY22" s="73"/>
      <c r="FZ22" s="73"/>
      <c r="GA22" s="73"/>
      <c r="GB22" s="73"/>
      <c r="GC22" s="73"/>
      <c r="GD22" s="73"/>
      <c r="GE22" s="73"/>
      <c r="GF22" s="73"/>
      <c r="GG22" s="73"/>
      <c r="GH22" s="73"/>
      <c r="GI22" s="73"/>
      <c r="GJ22" s="73"/>
      <c r="GK22" s="73"/>
      <c r="GL22" s="73"/>
      <c r="GM22" s="73"/>
      <c r="GN22" s="73"/>
      <c r="GO22" s="73"/>
      <c r="GP22" s="73"/>
      <c r="GQ22" s="73"/>
      <c r="GR22" s="73"/>
      <c r="GS22" s="73"/>
      <c r="GT22" s="73"/>
      <c r="GU22" s="73"/>
      <c r="GV22" s="73"/>
      <c r="GW22" s="73"/>
      <c r="GX22" s="73"/>
      <c r="GY22" s="73"/>
      <c r="GZ22" s="73"/>
      <c r="HA22" s="73"/>
      <c r="HB22" s="73"/>
      <c r="HC22" s="73"/>
      <c r="HD22" s="73"/>
      <c r="HE22" s="73"/>
      <c r="HF22" s="73"/>
      <c r="HG22" s="73"/>
      <c r="HH22" s="73"/>
      <c r="HI22" s="73"/>
      <c r="HJ22" s="73"/>
      <c r="HK22" s="73"/>
      <c r="HL22" s="73"/>
      <c r="HM22" s="73"/>
      <c r="HN22" s="73"/>
      <c r="HO22" s="73"/>
      <c r="HP22" s="73"/>
      <c r="HQ22" s="73"/>
      <c r="HR22" s="73"/>
      <c r="HS22" s="73"/>
      <c r="HT22" s="73"/>
      <c r="HU22" s="73"/>
    </row>
    <row r="23" spans="1:229" s="74" customFormat="1">
      <c r="A23" s="200" t="s">
        <v>88</v>
      </c>
      <c r="B23" s="201">
        <v>5300150</v>
      </c>
      <c r="C23" s="200" t="s">
        <v>176</v>
      </c>
      <c r="D23" s="202" t="s">
        <v>149</v>
      </c>
      <c r="E23" s="202" t="s">
        <v>101</v>
      </c>
      <c r="F23" s="202" t="s">
        <v>146</v>
      </c>
      <c r="G23" s="203">
        <v>45163</v>
      </c>
      <c r="H23" s="204">
        <f t="shared" si="0"/>
        <v>18156000</v>
      </c>
      <c r="I23" s="205">
        <f t="shared" si="1"/>
        <v>2461000</v>
      </c>
      <c r="J23" s="206">
        <f t="shared" si="26"/>
        <v>20617000</v>
      </c>
      <c r="K23" s="207">
        <f t="shared" si="11"/>
        <v>0</v>
      </c>
      <c r="L23" s="208">
        <v>17475000</v>
      </c>
      <c r="M23" s="209">
        <v>2362000</v>
      </c>
      <c r="N23" s="210">
        <f t="shared" si="13"/>
        <v>19837000</v>
      </c>
      <c r="O23" s="208">
        <v>17475000</v>
      </c>
      <c r="P23" s="209">
        <v>2362000</v>
      </c>
      <c r="Q23" s="211">
        <f t="shared" si="14"/>
        <v>19837000</v>
      </c>
      <c r="R23" s="208">
        <f t="shared" si="19"/>
        <v>681000</v>
      </c>
      <c r="S23" s="209">
        <f t="shared" si="20"/>
        <v>99000</v>
      </c>
      <c r="T23" s="211">
        <f t="shared" si="21"/>
        <v>780000</v>
      </c>
      <c r="U23" s="208">
        <f t="shared" si="22"/>
        <v>0</v>
      </c>
      <c r="V23" s="209">
        <f t="shared" si="23"/>
        <v>0</v>
      </c>
      <c r="W23" s="212">
        <f t="shared" si="24"/>
        <v>0</v>
      </c>
      <c r="X23" s="211">
        <f t="shared" si="25"/>
        <v>0</v>
      </c>
      <c r="Y23" s="213"/>
      <c r="Z23" s="214" t="s">
        <v>81</v>
      </c>
      <c r="AA23" s="216" t="s">
        <v>82</v>
      </c>
      <c r="AB23" s="216" t="s">
        <v>82</v>
      </c>
      <c r="AC23" s="216" t="s">
        <v>82</v>
      </c>
      <c r="AD23" s="216" t="s">
        <v>83</v>
      </c>
      <c r="AE23" s="216"/>
      <c r="AF23" s="216" t="s">
        <v>83</v>
      </c>
      <c r="AG23" s="216"/>
      <c r="AH23" s="182"/>
      <c r="AI23" s="182"/>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73"/>
      <c r="EQ23" s="73"/>
      <c r="ER23" s="73"/>
      <c r="ES23" s="73"/>
      <c r="ET23" s="73"/>
      <c r="EU23" s="73"/>
      <c r="EV23" s="73"/>
      <c r="EW23" s="73"/>
      <c r="EX23" s="73"/>
      <c r="EY23" s="73"/>
      <c r="EZ23" s="73"/>
      <c r="FA23" s="73"/>
      <c r="FB23" s="73"/>
      <c r="FC23" s="73"/>
      <c r="FD23" s="73"/>
      <c r="FE23" s="73"/>
      <c r="FF23" s="73"/>
      <c r="FG23" s="73"/>
      <c r="FH23" s="73"/>
      <c r="FI23" s="73"/>
      <c r="FJ23" s="73"/>
      <c r="FK23" s="73"/>
      <c r="FL23" s="73"/>
      <c r="FM23" s="73"/>
      <c r="FN23" s="73"/>
      <c r="FO23" s="73"/>
      <c r="FP23" s="73"/>
      <c r="FQ23" s="73"/>
      <c r="FR23" s="73"/>
      <c r="FS23" s="73"/>
      <c r="FT23" s="73"/>
      <c r="FU23" s="73"/>
      <c r="FV23" s="73"/>
      <c r="FW23" s="73"/>
      <c r="FX23" s="73"/>
      <c r="FY23" s="73"/>
      <c r="FZ23" s="73"/>
      <c r="GA23" s="73"/>
      <c r="GB23" s="73"/>
      <c r="GC23" s="73"/>
      <c r="GD23" s="73"/>
      <c r="GE23" s="73"/>
      <c r="GF23" s="73"/>
      <c r="GG23" s="73"/>
      <c r="GH23" s="73"/>
      <c r="GI23" s="73"/>
      <c r="GJ23" s="73"/>
      <c r="GK23" s="73"/>
      <c r="GL23" s="73"/>
      <c r="GM23" s="73"/>
      <c r="GN23" s="73"/>
      <c r="GO23" s="73"/>
      <c r="GP23" s="73"/>
      <c r="GQ23" s="73"/>
      <c r="GR23" s="73"/>
      <c r="GS23" s="73"/>
      <c r="GT23" s="73"/>
      <c r="GU23" s="73"/>
      <c r="GV23" s="73"/>
      <c r="GW23" s="73"/>
      <c r="GX23" s="73"/>
      <c r="GY23" s="73"/>
      <c r="GZ23" s="73"/>
      <c r="HA23" s="73"/>
      <c r="HB23" s="73"/>
      <c r="HC23" s="73"/>
      <c r="HD23" s="73"/>
      <c r="HE23" s="73"/>
      <c r="HF23" s="73"/>
      <c r="HG23" s="73"/>
      <c r="HH23" s="73"/>
      <c r="HI23" s="73"/>
      <c r="HJ23" s="73"/>
      <c r="HK23" s="73"/>
      <c r="HL23" s="73"/>
      <c r="HM23" s="73"/>
      <c r="HN23" s="73"/>
      <c r="HO23" s="73"/>
      <c r="HP23" s="73"/>
      <c r="HQ23" s="73"/>
      <c r="HR23" s="73"/>
      <c r="HS23" s="73"/>
      <c r="HT23" s="73"/>
      <c r="HU23" s="73"/>
    </row>
    <row r="24" spans="1:229" s="198" customFormat="1">
      <c r="A24" s="200" t="s">
        <v>89</v>
      </c>
      <c r="B24" s="201">
        <v>6727025</v>
      </c>
      <c r="C24" s="200"/>
      <c r="D24" s="202"/>
      <c r="E24" s="202" t="s">
        <v>102</v>
      </c>
      <c r="F24" s="202" t="s">
        <v>147</v>
      </c>
      <c r="G24" s="203"/>
      <c r="H24" s="204">
        <f t="shared" si="0"/>
        <v>0</v>
      </c>
      <c r="I24" s="205">
        <f t="shared" si="1"/>
        <v>0</v>
      </c>
      <c r="J24" s="206">
        <f t="shared" si="26"/>
        <v>0</v>
      </c>
      <c r="K24" s="207">
        <f t="shared" si="11"/>
        <v>0</v>
      </c>
      <c r="L24" s="208"/>
      <c r="M24" s="209">
        <v>0</v>
      </c>
      <c r="N24" s="210">
        <f t="shared" si="13"/>
        <v>0</v>
      </c>
      <c r="O24" s="208">
        <v>756000</v>
      </c>
      <c r="P24" s="209">
        <v>0</v>
      </c>
      <c r="Q24" s="211">
        <f t="shared" si="14"/>
        <v>756000</v>
      </c>
      <c r="R24" s="208">
        <f t="shared" si="19"/>
        <v>0</v>
      </c>
      <c r="S24" s="209">
        <f t="shared" si="20"/>
        <v>0</v>
      </c>
      <c r="T24" s="211">
        <f t="shared" si="21"/>
        <v>0</v>
      </c>
      <c r="U24" s="208">
        <f t="shared" si="22"/>
        <v>-756000</v>
      </c>
      <c r="V24" s="209">
        <f t="shared" si="23"/>
        <v>0</v>
      </c>
      <c r="W24" s="212">
        <f t="shared" si="24"/>
        <v>-756000</v>
      </c>
      <c r="X24" s="211">
        <f t="shared" si="25"/>
        <v>0</v>
      </c>
      <c r="Y24" s="213"/>
      <c r="Z24" s="214" t="s">
        <v>84</v>
      </c>
      <c r="AA24" s="216" t="s">
        <v>83</v>
      </c>
      <c r="AB24" s="216" t="s">
        <v>83</v>
      </c>
      <c r="AC24" s="216" t="s">
        <v>83</v>
      </c>
      <c r="AD24" s="216" t="s">
        <v>83</v>
      </c>
      <c r="AE24" s="216"/>
      <c r="AF24" s="216" t="s">
        <v>83</v>
      </c>
      <c r="AG24" s="216"/>
      <c r="AH24" s="197"/>
      <c r="AI24" s="197"/>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196"/>
      <c r="BS24" s="196"/>
      <c r="BT24" s="196"/>
      <c r="BU24" s="196"/>
      <c r="BV24" s="196"/>
      <c r="BW24" s="196"/>
      <c r="BX24" s="196"/>
      <c r="BY24" s="196"/>
      <c r="BZ24" s="196"/>
      <c r="CA24" s="196"/>
      <c r="CB24" s="196"/>
      <c r="CC24" s="196"/>
      <c r="CD24" s="196"/>
      <c r="CE24" s="196"/>
      <c r="CF24" s="196"/>
      <c r="CG24" s="196"/>
      <c r="CH24" s="196"/>
      <c r="CI24" s="196"/>
      <c r="CJ24" s="196"/>
      <c r="CK24" s="196"/>
      <c r="CL24" s="196"/>
      <c r="CM24" s="196"/>
      <c r="CN24" s="196"/>
      <c r="CO24" s="196"/>
      <c r="CP24" s="196"/>
      <c r="CQ24" s="196"/>
      <c r="CR24" s="196"/>
      <c r="CS24" s="196"/>
      <c r="CT24" s="196"/>
      <c r="CU24" s="196"/>
      <c r="CV24" s="196"/>
      <c r="CW24" s="196"/>
      <c r="CX24" s="196"/>
      <c r="CY24" s="196"/>
      <c r="CZ24" s="196"/>
      <c r="DA24" s="196"/>
      <c r="DB24" s="196"/>
      <c r="DC24" s="196"/>
      <c r="DD24" s="196"/>
      <c r="DE24" s="196"/>
      <c r="DF24" s="196"/>
      <c r="DG24" s="196"/>
      <c r="DH24" s="196"/>
      <c r="DI24" s="196"/>
      <c r="DJ24" s="196"/>
      <c r="DK24" s="196"/>
      <c r="DL24" s="196"/>
      <c r="DM24" s="196"/>
      <c r="DN24" s="196"/>
      <c r="DO24" s="196"/>
      <c r="DP24" s="196"/>
      <c r="DQ24" s="196"/>
      <c r="DR24" s="196"/>
      <c r="DS24" s="196"/>
      <c r="DT24" s="196"/>
      <c r="DU24" s="196"/>
      <c r="DV24" s="196"/>
      <c r="DW24" s="196"/>
      <c r="DX24" s="196"/>
      <c r="DY24" s="196"/>
      <c r="DZ24" s="196"/>
      <c r="EA24" s="196"/>
      <c r="EB24" s="196"/>
      <c r="EC24" s="196"/>
      <c r="ED24" s="196"/>
      <c r="EE24" s="196"/>
      <c r="EF24" s="196"/>
      <c r="EG24" s="196"/>
      <c r="EH24" s="196"/>
      <c r="EI24" s="196"/>
      <c r="EJ24" s="196"/>
      <c r="EK24" s="196"/>
      <c r="EL24" s="196"/>
      <c r="EM24" s="196"/>
      <c r="EN24" s="196"/>
      <c r="EO24" s="196"/>
      <c r="EP24" s="196"/>
      <c r="EQ24" s="196"/>
      <c r="ER24" s="196"/>
      <c r="ES24" s="196"/>
      <c r="ET24" s="196"/>
      <c r="EU24" s="196"/>
      <c r="EV24" s="196"/>
      <c r="EW24" s="196"/>
      <c r="EX24" s="196"/>
      <c r="EY24" s="196"/>
      <c r="EZ24" s="196"/>
      <c r="FA24" s="196"/>
      <c r="FB24" s="196"/>
      <c r="FC24" s="196"/>
      <c r="FD24" s="196"/>
      <c r="FE24" s="196"/>
      <c r="FF24" s="196"/>
      <c r="FG24" s="196"/>
      <c r="FH24" s="196"/>
      <c r="FI24" s="196"/>
      <c r="FJ24" s="196"/>
      <c r="FK24" s="196"/>
      <c r="FL24" s="196"/>
      <c r="FM24" s="196"/>
      <c r="FN24" s="196"/>
      <c r="FO24" s="196"/>
      <c r="FP24" s="196"/>
      <c r="FQ24" s="196"/>
      <c r="FR24" s="196"/>
      <c r="FS24" s="196"/>
      <c r="FT24" s="196"/>
      <c r="FU24" s="196"/>
      <c r="FV24" s="196"/>
      <c r="FW24" s="196"/>
      <c r="FX24" s="196"/>
      <c r="FY24" s="196"/>
      <c r="FZ24" s="196"/>
      <c r="GA24" s="196"/>
      <c r="GB24" s="196"/>
      <c r="GC24" s="196"/>
      <c r="GD24" s="196"/>
      <c r="GE24" s="196"/>
      <c r="GF24" s="196"/>
      <c r="GG24" s="196"/>
      <c r="GH24" s="196"/>
      <c r="GI24" s="196"/>
      <c r="GJ24" s="196"/>
      <c r="GK24" s="196"/>
      <c r="GL24" s="196"/>
      <c r="GM24" s="196"/>
      <c r="GN24" s="196"/>
      <c r="GO24" s="196"/>
      <c r="GP24" s="196"/>
      <c r="GQ24" s="196"/>
      <c r="GR24" s="196"/>
      <c r="GS24" s="196"/>
      <c r="GT24" s="196"/>
      <c r="GU24" s="196"/>
      <c r="GV24" s="196"/>
      <c r="GW24" s="196"/>
      <c r="GX24" s="196"/>
      <c r="GY24" s="196"/>
      <c r="GZ24" s="196"/>
      <c r="HA24" s="196"/>
      <c r="HB24" s="196"/>
      <c r="HC24" s="196"/>
      <c r="HD24" s="196"/>
      <c r="HE24" s="196"/>
      <c r="HF24" s="196"/>
      <c r="HG24" s="196"/>
      <c r="HH24" s="196"/>
      <c r="HI24" s="196"/>
      <c r="HJ24" s="196"/>
      <c r="HK24" s="196"/>
      <c r="HL24" s="196"/>
      <c r="HM24" s="196"/>
      <c r="HN24" s="196"/>
      <c r="HO24" s="196"/>
      <c r="HP24" s="196"/>
      <c r="HQ24" s="196"/>
      <c r="HR24" s="196"/>
      <c r="HS24" s="196"/>
      <c r="HT24" s="196"/>
      <c r="HU24" s="196"/>
    </row>
    <row r="25" spans="1:229" s="74" customFormat="1">
      <c r="A25" s="200" t="s">
        <v>116</v>
      </c>
      <c r="B25" s="201"/>
      <c r="C25" s="200" t="s">
        <v>178</v>
      </c>
      <c r="D25" s="202" t="s">
        <v>153</v>
      </c>
      <c r="E25" s="202" t="s">
        <v>123</v>
      </c>
      <c r="F25" s="202" t="s">
        <v>147</v>
      </c>
      <c r="G25" s="203">
        <v>45163</v>
      </c>
      <c r="H25" s="204">
        <f t="shared" si="0"/>
        <v>181000</v>
      </c>
      <c r="I25" s="205">
        <f t="shared" si="1"/>
        <v>0</v>
      </c>
      <c r="J25" s="206">
        <f>SUM(H25:I25)</f>
        <v>181000</v>
      </c>
      <c r="K25" s="207">
        <f>ROUND(J25*premieGM/1000,2)</f>
        <v>0</v>
      </c>
      <c r="L25" s="208">
        <v>174000</v>
      </c>
      <c r="M25" s="209">
        <v>0</v>
      </c>
      <c r="N25" s="210">
        <f>SUM(L25:M25)</f>
        <v>174000</v>
      </c>
      <c r="O25" s="208">
        <v>174000</v>
      </c>
      <c r="P25" s="209">
        <v>0</v>
      </c>
      <c r="Q25" s="211">
        <f>SUM(O25:P25)</f>
        <v>174000</v>
      </c>
      <c r="R25" s="208">
        <f t="shared" si="19"/>
        <v>7000</v>
      </c>
      <c r="S25" s="209">
        <f t="shared" si="20"/>
        <v>0</v>
      </c>
      <c r="T25" s="211">
        <f t="shared" si="21"/>
        <v>7000</v>
      </c>
      <c r="U25" s="208">
        <f t="shared" si="22"/>
        <v>0</v>
      </c>
      <c r="V25" s="209">
        <f t="shared" si="23"/>
        <v>0</v>
      </c>
      <c r="W25" s="212">
        <f t="shared" si="24"/>
        <v>0</v>
      </c>
      <c r="X25" s="211">
        <f t="shared" si="25"/>
        <v>0</v>
      </c>
      <c r="Y25" s="213"/>
      <c r="Z25" s="214" t="s">
        <v>84</v>
      </c>
      <c r="AA25" s="216" t="s">
        <v>83</v>
      </c>
      <c r="AB25" s="216" t="s">
        <v>83</v>
      </c>
      <c r="AC25" s="216" t="s">
        <v>83</v>
      </c>
      <c r="AD25" s="216" t="s">
        <v>83</v>
      </c>
      <c r="AE25" s="216"/>
      <c r="AF25" s="216" t="s">
        <v>83</v>
      </c>
      <c r="AG25" s="216"/>
      <c r="AH25" s="182"/>
      <c r="AI25" s="182"/>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c r="EM25" s="73"/>
      <c r="EN25" s="73"/>
      <c r="EO25" s="73"/>
      <c r="EP25" s="73"/>
      <c r="EQ25" s="73"/>
      <c r="ER25" s="73"/>
      <c r="ES25" s="73"/>
      <c r="ET25" s="73"/>
      <c r="EU25" s="73"/>
      <c r="EV25" s="73"/>
      <c r="EW25" s="73"/>
      <c r="EX25" s="73"/>
      <c r="EY25" s="73"/>
      <c r="EZ25" s="73"/>
      <c r="FA25" s="73"/>
      <c r="FB25" s="73"/>
      <c r="FC25" s="73"/>
      <c r="FD25" s="73"/>
      <c r="FE25" s="73"/>
      <c r="FF25" s="73"/>
      <c r="FG25" s="73"/>
      <c r="FH25" s="73"/>
      <c r="FI25" s="73"/>
      <c r="FJ25" s="73"/>
      <c r="FK25" s="73"/>
      <c r="FL25" s="73"/>
      <c r="FM25" s="73"/>
      <c r="FN25" s="73"/>
      <c r="FO25" s="73"/>
      <c r="FP25" s="73"/>
      <c r="FQ25" s="73"/>
      <c r="FR25" s="73"/>
      <c r="FS25" s="73"/>
      <c r="FT25" s="73"/>
      <c r="FU25" s="73"/>
      <c r="FV25" s="73"/>
      <c r="FW25" s="73"/>
      <c r="FX25" s="73"/>
      <c r="FY25" s="73"/>
      <c r="FZ25" s="73"/>
      <c r="GA25" s="73"/>
      <c r="GB25" s="73"/>
      <c r="GC25" s="73"/>
      <c r="GD25" s="73"/>
      <c r="GE25" s="73"/>
      <c r="GF25" s="73"/>
      <c r="GG25" s="73"/>
      <c r="GH25" s="73"/>
      <c r="GI25" s="73"/>
      <c r="GJ25" s="73"/>
      <c r="GK25" s="73"/>
      <c r="GL25" s="73"/>
      <c r="GM25" s="73"/>
      <c r="GN25" s="73"/>
      <c r="GO25" s="73"/>
      <c r="GP25" s="73"/>
      <c r="GQ25" s="73"/>
      <c r="GR25" s="73"/>
      <c r="GS25" s="73"/>
      <c r="GT25" s="73"/>
      <c r="GU25" s="73"/>
      <c r="GV25" s="73"/>
      <c r="GW25" s="73"/>
      <c r="GX25" s="73"/>
      <c r="GY25" s="73"/>
      <c r="GZ25" s="73"/>
      <c r="HA25" s="73"/>
      <c r="HB25" s="73"/>
      <c r="HC25" s="73"/>
      <c r="HD25" s="73"/>
      <c r="HE25" s="73"/>
      <c r="HF25" s="73"/>
      <c r="HG25" s="73"/>
      <c r="HH25" s="73"/>
      <c r="HI25" s="73"/>
      <c r="HJ25" s="73"/>
      <c r="HK25" s="73"/>
      <c r="HL25" s="73"/>
      <c r="HM25" s="73"/>
      <c r="HN25" s="73"/>
      <c r="HO25" s="73"/>
      <c r="HP25" s="73"/>
      <c r="HQ25" s="73"/>
      <c r="HR25" s="73"/>
      <c r="HS25" s="73"/>
      <c r="HT25" s="73"/>
      <c r="HU25" s="73"/>
    </row>
    <row r="26" spans="1:229" s="198" customFormat="1">
      <c r="A26" s="200" t="s">
        <v>90</v>
      </c>
      <c r="B26" s="201">
        <v>6772300</v>
      </c>
      <c r="C26" s="200" t="s">
        <v>181</v>
      </c>
      <c r="D26" s="202" t="s">
        <v>149</v>
      </c>
      <c r="E26" s="202" t="s">
        <v>103</v>
      </c>
      <c r="F26" s="202" t="s">
        <v>147</v>
      </c>
      <c r="G26" s="203">
        <v>45163</v>
      </c>
      <c r="H26" s="204">
        <f t="shared" si="0"/>
        <v>0</v>
      </c>
      <c r="I26" s="205">
        <f t="shared" si="1"/>
        <v>0</v>
      </c>
      <c r="J26" s="206">
        <f t="shared" si="26"/>
        <v>0</v>
      </c>
      <c r="K26" s="207">
        <f t="shared" si="11"/>
        <v>0</v>
      </c>
      <c r="L26" s="208"/>
      <c r="M26" s="209">
        <v>0</v>
      </c>
      <c r="N26" s="210">
        <f t="shared" si="13"/>
        <v>0</v>
      </c>
      <c r="O26" s="208">
        <v>4428000</v>
      </c>
      <c r="P26" s="209">
        <v>0</v>
      </c>
      <c r="Q26" s="211">
        <f t="shared" si="14"/>
        <v>4428000</v>
      </c>
      <c r="R26" s="208">
        <f t="shared" si="19"/>
        <v>0</v>
      </c>
      <c r="S26" s="209">
        <f t="shared" si="20"/>
        <v>0</v>
      </c>
      <c r="T26" s="211">
        <f t="shared" si="21"/>
        <v>0</v>
      </c>
      <c r="U26" s="208">
        <f t="shared" si="22"/>
        <v>-4428000</v>
      </c>
      <c r="V26" s="209">
        <f t="shared" si="23"/>
        <v>0</v>
      </c>
      <c r="W26" s="212">
        <f t="shared" si="24"/>
        <v>-4428000</v>
      </c>
      <c r="X26" s="211">
        <f t="shared" si="25"/>
        <v>0</v>
      </c>
      <c r="Y26" s="213"/>
      <c r="Z26" s="214" t="s">
        <v>84</v>
      </c>
      <c r="AA26" s="216" t="s">
        <v>83</v>
      </c>
      <c r="AB26" s="216" t="s">
        <v>83</v>
      </c>
      <c r="AC26" s="216" t="s">
        <v>83</v>
      </c>
      <c r="AD26" s="216" t="s">
        <v>83</v>
      </c>
      <c r="AE26" s="216"/>
      <c r="AF26" s="216" t="s">
        <v>83</v>
      </c>
      <c r="AG26" s="216"/>
      <c r="AH26" s="197"/>
      <c r="AI26" s="197"/>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c r="CW26" s="196"/>
      <c r="CX26" s="196"/>
      <c r="CY26" s="196"/>
      <c r="CZ26" s="196"/>
      <c r="DA26" s="196"/>
      <c r="DB26" s="196"/>
      <c r="DC26" s="196"/>
      <c r="DD26" s="196"/>
      <c r="DE26" s="196"/>
      <c r="DF26" s="196"/>
      <c r="DG26" s="196"/>
      <c r="DH26" s="196"/>
      <c r="DI26" s="196"/>
      <c r="DJ26" s="196"/>
      <c r="DK26" s="196"/>
      <c r="DL26" s="196"/>
      <c r="DM26" s="196"/>
      <c r="DN26" s="196"/>
      <c r="DO26" s="196"/>
      <c r="DP26" s="196"/>
      <c r="DQ26" s="196"/>
      <c r="DR26" s="196"/>
      <c r="DS26" s="196"/>
      <c r="DT26" s="196"/>
      <c r="DU26" s="196"/>
      <c r="DV26" s="196"/>
      <c r="DW26" s="196"/>
      <c r="DX26" s="196"/>
      <c r="DY26" s="196"/>
      <c r="DZ26" s="196"/>
      <c r="EA26" s="196"/>
      <c r="EB26" s="196"/>
      <c r="EC26" s="196"/>
      <c r="ED26" s="196"/>
      <c r="EE26" s="196"/>
      <c r="EF26" s="196"/>
      <c r="EG26" s="196"/>
      <c r="EH26" s="196"/>
      <c r="EI26" s="196"/>
      <c r="EJ26" s="196"/>
      <c r="EK26" s="196"/>
      <c r="EL26" s="196"/>
      <c r="EM26" s="196"/>
      <c r="EN26" s="196"/>
      <c r="EO26" s="196"/>
      <c r="EP26" s="196"/>
      <c r="EQ26" s="196"/>
      <c r="ER26" s="196"/>
      <c r="ES26" s="196"/>
      <c r="ET26" s="196"/>
      <c r="EU26" s="196"/>
      <c r="EV26" s="196"/>
      <c r="EW26" s="196"/>
      <c r="EX26" s="196"/>
      <c r="EY26" s="196"/>
      <c r="EZ26" s="196"/>
      <c r="FA26" s="196"/>
      <c r="FB26" s="196"/>
      <c r="FC26" s="196"/>
      <c r="FD26" s="196"/>
      <c r="FE26" s="196"/>
      <c r="FF26" s="196"/>
      <c r="FG26" s="196"/>
      <c r="FH26" s="196"/>
      <c r="FI26" s="196"/>
      <c r="FJ26" s="196"/>
      <c r="FK26" s="196"/>
      <c r="FL26" s="196"/>
      <c r="FM26" s="196"/>
      <c r="FN26" s="196"/>
      <c r="FO26" s="196"/>
      <c r="FP26" s="196"/>
      <c r="FQ26" s="196"/>
      <c r="FR26" s="196"/>
      <c r="FS26" s="196"/>
      <c r="FT26" s="196"/>
      <c r="FU26" s="196"/>
      <c r="FV26" s="196"/>
      <c r="FW26" s="196"/>
      <c r="FX26" s="196"/>
      <c r="FY26" s="196"/>
      <c r="FZ26" s="196"/>
      <c r="GA26" s="196"/>
      <c r="GB26" s="196"/>
      <c r="GC26" s="196"/>
      <c r="GD26" s="196"/>
      <c r="GE26" s="196"/>
      <c r="GF26" s="196"/>
      <c r="GG26" s="196"/>
      <c r="GH26" s="196"/>
      <c r="GI26" s="196"/>
      <c r="GJ26" s="196"/>
      <c r="GK26" s="196"/>
      <c r="GL26" s="196"/>
      <c r="GM26" s="196"/>
      <c r="GN26" s="196"/>
      <c r="GO26" s="196"/>
      <c r="GP26" s="196"/>
      <c r="GQ26" s="196"/>
      <c r="GR26" s="196"/>
      <c r="GS26" s="196"/>
      <c r="GT26" s="196"/>
      <c r="GU26" s="196"/>
      <c r="GV26" s="196"/>
      <c r="GW26" s="196"/>
      <c r="GX26" s="196"/>
      <c r="GY26" s="196"/>
      <c r="GZ26" s="196"/>
      <c r="HA26" s="196"/>
      <c r="HB26" s="196"/>
      <c r="HC26" s="196"/>
      <c r="HD26" s="196"/>
      <c r="HE26" s="196"/>
      <c r="HF26" s="196"/>
      <c r="HG26" s="196"/>
      <c r="HH26" s="196"/>
      <c r="HI26" s="196"/>
      <c r="HJ26" s="196"/>
      <c r="HK26" s="196"/>
      <c r="HL26" s="196"/>
      <c r="HM26" s="196"/>
      <c r="HN26" s="196"/>
      <c r="HO26" s="196"/>
      <c r="HP26" s="196"/>
      <c r="HQ26" s="196"/>
      <c r="HR26" s="196"/>
      <c r="HS26" s="196"/>
      <c r="HT26" s="196"/>
      <c r="HU26" s="196"/>
    </row>
    <row r="27" spans="1:229" s="74" customFormat="1">
      <c r="A27" s="200" t="s">
        <v>91</v>
      </c>
      <c r="B27" s="201">
        <v>6343100</v>
      </c>
      <c r="C27" s="200" t="s">
        <v>181</v>
      </c>
      <c r="D27" s="202" t="s">
        <v>149</v>
      </c>
      <c r="E27" s="202" t="s">
        <v>104</v>
      </c>
      <c r="F27" s="202" t="s">
        <v>146</v>
      </c>
      <c r="G27" s="203">
        <v>45163</v>
      </c>
      <c r="H27" s="204">
        <f t="shared" si="0"/>
        <v>3093000</v>
      </c>
      <c r="I27" s="205">
        <f t="shared" si="1"/>
        <v>0</v>
      </c>
      <c r="J27" s="206">
        <f t="shared" si="26"/>
        <v>3093000</v>
      </c>
      <c r="K27" s="207">
        <f t="shared" si="11"/>
        <v>0</v>
      </c>
      <c r="L27" s="208">
        <v>2977000</v>
      </c>
      <c r="M27" s="209">
        <v>0</v>
      </c>
      <c r="N27" s="210">
        <f t="shared" si="13"/>
        <v>2977000</v>
      </c>
      <c r="O27" s="208">
        <v>2977000</v>
      </c>
      <c r="P27" s="209">
        <v>0</v>
      </c>
      <c r="Q27" s="211">
        <f t="shared" si="14"/>
        <v>2977000</v>
      </c>
      <c r="R27" s="208">
        <f t="shared" si="19"/>
        <v>116000</v>
      </c>
      <c r="S27" s="209">
        <f t="shared" si="20"/>
        <v>0</v>
      </c>
      <c r="T27" s="211">
        <f t="shared" si="21"/>
        <v>116000</v>
      </c>
      <c r="U27" s="208">
        <f t="shared" si="22"/>
        <v>0</v>
      </c>
      <c r="V27" s="209">
        <f t="shared" si="23"/>
        <v>0</v>
      </c>
      <c r="W27" s="212">
        <f t="shared" si="24"/>
        <v>0</v>
      </c>
      <c r="X27" s="211">
        <f t="shared" si="25"/>
        <v>0</v>
      </c>
      <c r="Y27" s="213"/>
      <c r="Z27" s="214" t="s">
        <v>81</v>
      </c>
      <c r="AA27" s="216" t="s">
        <v>83</v>
      </c>
      <c r="AB27" s="216" t="s">
        <v>83</v>
      </c>
      <c r="AC27" s="216" t="s">
        <v>83</v>
      </c>
      <c r="AD27" s="216" t="s">
        <v>83</v>
      </c>
      <c r="AE27" s="216"/>
      <c r="AF27" s="216" t="s">
        <v>83</v>
      </c>
      <c r="AG27" s="216"/>
      <c r="AH27" s="182"/>
      <c r="AI27" s="182"/>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c r="EH27" s="73"/>
      <c r="EI27" s="73"/>
      <c r="EJ27" s="73"/>
      <c r="EK27" s="73"/>
      <c r="EL27" s="73"/>
      <c r="EM27" s="73"/>
      <c r="EN27" s="73"/>
      <c r="EO27" s="73"/>
      <c r="EP27" s="73"/>
      <c r="EQ27" s="73"/>
      <c r="ER27" s="73"/>
      <c r="ES27" s="73"/>
      <c r="ET27" s="73"/>
      <c r="EU27" s="73"/>
      <c r="EV27" s="73"/>
      <c r="EW27" s="73"/>
      <c r="EX27" s="73"/>
      <c r="EY27" s="73"/>
      <c r="EZ27" s="73"/>
      <c r="FA27" s="73"/>
      <c r="FB27" s="73"/>
      <c r="FC27" s="73"/>
      <c r="FD27" s="73"/>
      <c r="FE27" s="73"/>
      <c r="FF27" s="73"/>
      <c r="FG27" s="73"/>
      <c r="FH27" s="73"/>
      <c r="FI27" s="73"/>
      <c r="FJ27" s="73"/>
      <c r="FK27" s="73"/>
      <c r="FL27" s="73"/>
      <c r="FM27" s="73"/>
      <c r="FN27" s="73"/>
      <c r="FO27" s="73"/>
      <c r="FP27" s="73"/>
      <c r="FQ27" s="73"/>
      <c r="FR27" s="73"/>
      <c r="FS27" s="73"/>
      <c r="FT27" s="73"/>
      <c r="FU27" s="73"/>
      <c r="FV27" s="73"/>
      <c r="FW27" s="73"/>
      <c r="FX27" s="73"/>
      <c r="FY27" s="73"/>
      <c r="FZ27" s="73"/>
      <c r="GA27" s="73"/>
      <c r="GB27" s="73"/>
      <c r="GC27" s="73"/>
      <c r="GD27" s="73"/>
      <c r="GE27" s="73"/>
      <c r="GF27" s="73"/>
      <c r="GG27" s="73"/>
      <c r="GH27" s="73"/>
      <c r="GI27" s="73"/>
      <c r="GJ27" s="73"/>
      <c r="GK27" s="73"/>
      <c r="GL27" s="73"/>
      <c r="GM27" s="73"/>
      <c r="GN27" s="73"/>
      <c r="GO27" s="73"/>
      <c r="GP27" s="73"/>
      <c r="GQ27" s="73"/>
      <c r="GR27" s="73"/>
      <c r="GS27" s="73"/>
      <c r="GT27" s="73"/>
      <c r="GU27" s="73"/>
      <c r="GV27" s="73"/>
      <c r="GW27" s="73"/>
      <c r="GX27" s="73"/>
      <c r="GY27" s="73"/>
      <c r="GZ27" s="73"/>
      <c r="HA27" s="73"/>
      <c r="HB27" s="73"/>
      <c r="HC27" s="73"/>
      <c r="HD27" s="73"/>
      <c r="HE27" s="73"/>
      <c r="HF27" s="73"/>
      <c r="HG27" s="73"/>
      <c r="HH27" s="73"/>
      <c r="HI27" s="73"/>
      <c r="HJ27" s="73"/>
      <c r="HK27" s="73"/>
      <c r="HL27" s="73"/>
      <c r="HM27" s="73"/>
      <c r="HN27" s="73"/>
      <c r="HO27" s="73"/>
      <c r="HP27" s="73"/>
      <c r="HQ27" s="73"/>
      <c r="HR27" s="73"/>
      <c r="HS27" s="73"/>
      <c r="HT27" s="73"/>
      <c r="HU27" s="73"/>
    </row>
    <row r="28" spans="1:229" s="74" customFormat="1">
      <c r="A28" s="85" t="s">
        <v>182</v>
      </c>
      <c r="B28" s="87">
        <v>6343100</v>
      </c>
      <c r="C28" s="85" t="s">
        <v>183</v>
      </c>
      <c r="D28" s="88" t="s">
        <v>153</v>
      </c>
      <c r="E28" s="88" t="s">
        <v>105</v>
      </c>
      <c r="F28" s="88" t="s">
        <v>146</v>
      </c>
      <c r="G28" s="110">
        <v>45163</v>
      </c>
      <c r="H28" s="93">
        <f t="shared" si="0"/>
        <v>892000</v>
      </c>
      <c r="I28" s="94">
        <f t="shared" si="1"/>
        <v>0</v>
      </c>
      <c r="J28" s="111">
        <f t="shared" si="26"/>
        <v>892000</v>
      </c>
      <c r="K28" s="95">
        <f t="shared" si="11"/>
        <v>0</v>
      </c>
      <c r="L28" s="22">
        <v>858000</v>
      </c>
      <c r="M28" s="23">
        <v>0</v>
      </c>
      <c r="N28" s="137">
        <f t="shared" si="13"/>
        <v>858000</v>
      </c>
      <c r="O28" s="22">
        <v>858000</v>
      </c>
      <c r="P28" s="23">
        <v>0</v>
      </c>
      <c r="Q28" s="79">
        <f t="shared" si="14"/>
        <v>858000</v>
      </c>
      <c r="R28" s="22">
        <f t="shared" si="19"/>
        <v>34000</v>
      </c>
      <c r="S28" s="23">
        <f t="shared" si="20"/>
        <v>0</v>
      </c>
      <c r="T28" s="79">
        <f t="shared" si="21"/>
        <v>34000</v>
      </c>
      <c r="U28" s="22">
        <f t="shared" si="22"/>
        <v>0</v>
      </c>
      <c r="V28" s="23">
        <f t="shared" si="23"/>
        <v>0</v>
      </c>
      <c r="W28" s="80">
        <f t="shared" si="24"/>
        <v>0</v>
      </c>
      <c r="X28" s="79">
        <f t="shared" si="25"/>
        <v>0</v>
      </c>
      <c r="Y28" s="73"/>
      <c r="Z28" s="180" t="s">
        <v>81</v>
      </c>
      <c r="AA28" s="182" t="s">
        <v>83</v>
      </c>
      <c r="AB28" s="182" t="s">
        <v>83</v>
      </c>
      <c r="AC28" s="182" t="s">
        <v>83</v>
      </c>
      <c r="AD28" s="182" t="s">
        <v>83</v>
      </c>
      <c r="AE28" s="182"/>
      <c r="AF28" s="182" t="s">
        <v>83</v>
      </c>
      <c r="AG28" s="182"/>
      <c r="AH28" s="182"/>
      <c r="AI28" s="182"/>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73"/>
      <c r="CP28" s="73"/>
      <c r="CQ28" s="73"/>
      <c r="CR28" s="73"/>
      <c r="CS28" s="73"/>
      <c r="CT28" s="73"/>
      <c r="CU28" s="73"/>
      <c r="CV28" s="73"/>
      <c r="CW28" s="73"/>
      <c r="CX28" s="73"/>
      <c r="CY28" s="73"/>
      <c r="CZ28" s="73"/>
      <c r="DA28" s="73"/>
      <c r="DB28" s="73"/>
      <c r="DC28" s="73"/>
      <c r="DD28" s="73"/>
      <c r="DE28" s="73"/>
      <c r="DF28" s="73"/>
      <c r="DG28" s="73"/>
      <c r="DH28" s="73"/>
      <c r="DI28" s="73"/>
      <c r="DJ28" s="73"/>
      <c r="DK28" s="73"/>
      <c r="DL28" s="73"/>
      <c r="DM28" s="73"/>
      <c r="DN28" s="73"/>
      <c r="DO28" s="73"/>
      <c r="DP28" s="73"/>
      <c r="DQ28" s="73"/>
      <c r="DR28" s="73"/>
      <c r="DS28" s="73"/>
      <c r="DT28" s="73"/>
      <c r="DU28" s="73"/>
      <c r="DV28" s="73"/>
      <c r="DW28" s="73"/>
      <c r="DX28" s="73"/>
      <c r="DY28" s="73"/>
      <c r="DZ28" s="73"/>
      <c r="EA28" s="73"/>
      <c r="EB28" s="73"/>
      <c r="EC28" s="73"/>
      <c r="ED28" s="73"/>
      <c r="EE28" s="73"/>
      <c r="EF28" s="73"/>
      <c r="EG28" s="73"/>
      <c r="EH28" s="73"/>
      <c r="EI28" s="73"/>
      <c r="EJ28" s="73"/>
      <c r="EK28" s="73"/>
      <c r="EL28" s="73"/>
      <c r="EM28" s="73"/>
      <c r="EN28" s="73"/>
      <c r="EO28" s="73"/>
      <c r="EP28" s="73"/>
      <c r="EQ28" s="73"/>
      <c r="ER28" s="73"/>
      <c r="ES28" s="73"/>
      <c r="ET28" s="73"/>
      <c r="EU28" s="73"/>
      <c r="EV28" s="73"/>
      <c r="EW28" s="73"/>
      <c r="EX28" s="73"/>
      <c r="EY28" s="73"/>
      <c r="EZ28" s="73"/>
      <c r="FA28" s="73"/>
      <c r="FB28" s="73"/>
      <c r="FC28" s="73"/>
      <c r="FD28" s="73"/>
      <c r="FE28" s="73"/>
      <c r="FF28" s="73"/>
      <c r="FG28" s="73"/>
      <c r="FH28" s="73"/>
      <c r="FI28" s="73"/>
      <c r="FJ28" s="73"/>
      <c r="FK28" s="73"/>
      <c r="FL28" s="73"/>
      <c r="FM28" s="73"/>
      <c r="FN28" s="73"/>
      <c r="FO28" s="73"/>
      <c r="FP28" s="73"/>
      <c r="FQ28" s="73"/>
      <c r="FR28" s="73"/>
      <c r="FS28" s="73"/>
      <c r="FT28" s="73"/>
      <c r="FU28" s="73"/>
      <c r="FV28" s="73"/>
      <c r="FW28" s="73"/>
      <c r="FX28" s="73"/>
      <c r="FY28" s="73"/>
      <c r="FZ28" s="73"/>
      <c r="GA28" s="73"/>
      <c r="GB28" s="73"/>
      <c r="GC28" s="73"/>
      <c r="GD28" s="73"/>
      <c r="GE28" s="73"/>
      <c r="GF28" s="73"/>
      <c r="GG28" s="73"/>
      <c r="GH28" s="73"/>
      <c r="GI28" s="73"/>
      <c r="GJ28" s="73"/>
      <c r="GK28" s="73"/>
      <c r="GL28" s="73"/>
      <c r="GM28" s="73"/>
      <c r="GN28" s="73"/>
      <c r="GO28" s="73"/>
      <c r="GP28" s="73"/>
      <c r="GQ28" s="73"/>
      <c r="GR28" s="73"/>
      <c r="GS28" s="73"/>
      <c r="GT28" s="73"/>
      <c r="GU28" s="73"/>
      <c r="GV28" s="73"/>
      <c r="GW28" s="73"/>
      <c r="GX28" s="73"/>
      <c r="GY28" s="73"/>
      <c r="GZ28" s="73"/>
      <c r="HA28" s="73"/>
      <c r="HB28" s="73"/>
      <c r="HC28" s="73"/>
      <c r="HD28" s="73"/>
      <c r="HE28" s="73"/>
      <c r="HF28" s="73"/>
      <c r="HG28" s="73"/>
      <c r="HH28" s="73"/>
      <c r="HI28" s="73"/>
      <c r="HJ28" s="73"/>
      <c r="HK28" s="73"/>
      <c r="HL28" s="73"/>
      <c r="HM28" s="73"/>
      <c r="HN28" s="73"/>
      <c r="HO28" s="73"/>
      <c r="HP28" s="73"/>
      <c r="HQ28" s="73"/>
      <c r="HR28" s="73"/>
      <c r="HS28" s="73"/>
      <c r="HT28" s="73"/>
      <c r="HU28" s="73"/>
    </row>
    <row r="29" spans="1:229" s="74" customFormat="1" ht="20.399999999999999">
      <c r="A29" s="85" t="s">
        <v>184</v>
      </c>
      <c r="B29" s="87">
        <v>6487000</v>
      </c>
      <c r="C29" s="85" t="s">
        <v>185</v>
      </c>
      <c r="D29" s="88" t="s">
        <v>153</v>
      </c>
      <c r="E29" s="88" t="s">
        <v>217</v>
      </c>
      <c r="F29" s="88" t="s">
        <v>146</v>
      </c>
      <c r="G29" s="110">
        <v>45163</v>
      </c>
      <c r="H29" s="93">
        <f t="shared" si="0"/>
        <v>4166000</v>
      </c>
      <c r="I29" s="94">
        <f t="shared" si="1"/>
        <v>92000</v>
      </c>
      <c r="J29" s="111">
        <f t="shared" si="26"/>
        <v>4258000</v>
      </c>
      <c r="K29" s="95">
        <f t="shared" si="11"/>
        <v>0</v>
      </c>
      <c r="L29" s="22">
        <v>4009000</v>
      </c>
      <c r="M29" s="23">
        <v>88300</v>
      </c>
      <c r="N29" s="137">
        <f t="shared" si="13"/>
        <v>4097300</v>
      </c>
      <c r="O29" s="22">
        <v>4009000</v>
      </c>
      <c r="P29" s="23">
        <v>0</v>
      </c>
      <c r="Q29" s="79">
        <f t="shared" si="14"/>
        <v>4009000</v>
      </c>
      <c r="R29" s="22">
        <f t="shared" si="19"/>
        <v>157000</v>
      </c>
      <c r="S29" s="23">
        <f t="shared" si="20"/>
        <v>3700</v>
      </c>
      <c r="T29" s="79">
        <f t="shared" si="21"/>
        <v>160700</v>
      </c>
      <c r="U29" s="22">
        <f t="shared" si="22"/>
        <v>0</v>
      </c>
      <c r="V29" s="23">
        <f t="shared" si="23"/>
        <v>88300</v>
      </c>
      <c r="W29" s="80">
        <f t="shared" si="24"/>
        <v>88300</v>
      </c>
      <c r="X29" s="79">
        <f t="shared" si="25"/>
        <v>0</v>
      </c>
      <c r="Y29" s="73"/>
      <c r="Z29" s="180" t="s">
        <v>81</v>
      </c>
      <c r="AA29" s="182" t="s">
        <v>83</v>
      </c>
      <c r="AB29" s="182" t="s">
        <v>82</v>
      </c>
      <c r="AC29" s="182" t="s">
        <v>83</v>
      </c>
      <c r="AD29" s="182" t="s">
        <v>83</v>
      </c>
      <c r="AE29" s="182"/>
      <c r="AF29" s="182" t="s">
        <v>83</v>
      </c>
      <c r="AG29" s="182"/>
      <c r="AH29" s="182"/>
      <c r="AI29" s="182"/>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73"/>
      <c r="EQ29" s="73"/>
      <c r="ER29" s="73"/>
      <c r="ES29" s="73"/>
      <c r="ET29" s="73"/>
      <c r="EU29" s="73"/>
      <c r="EV29" s="73"/>
      <c r="EW29" s="73"/>
      <c r="EX29" s="73"/>
      <c r="EY29" s="73"/>
      <c r="EZ29" s="73"/>
      <c r="FA29" s="73"/>
      <c r="FB29" s="73"/>
      <c r="FC29" s="73"/>
      <c r="FD29" s="73"/>
      <c r="FE29" s="73"/>
      <c r="FF29" s="73"/>
      <c r="FG29" s="73"/>
      <c r="FH29" s="73"/>
      <c r="FI29" s="73"/>
      <c r="FJ29" s="73"/>
      <c r="FK29" s="73"/>
      <c r="FL29" s="73"/>
      <c r="FM29" s="73"/>
      <c r="FN29" s="73"/>
      <c r="FO29" s="73"/>
      <c r="FP29" s="73"/>
      <c r="FQ29" s="73"/>
      <c r="FR29" s="73"/>
      <c r="FS29" s="73"/>
      <c r="FT29" s="73"/>
      <c r="FU29" s="73"/>
      <c r="FV29" s="73"/>
      <c r="FW29" s="73"/>
      <c r="FX29" s="73"/>
      <c r="FY29" s="73"/>
      <c r="FZ29" s="73"/>
      <c r="GA29" s="73"/>
      <c r="GB29" s="73"/>
      <c r="GC29" s="73"/>
      <c r="GD29" s="73"/>
      <c r="GE29" s="73"/>
      <c r="GF29" s="73"/>
      <c r="GG29" s="73"/>
      <c r="GH29" s="73"/>
      <c r="GI29" s="73"/>
      <c r="GJ29" s="73"/>
      <c r="GK29" s="73"/>
      <c r="GL29" s="73"/>
      <c r="GM29" s="73"/>
      <c r="GN29" s="73"/>
      <c r="GO29" s="73"/>
      <c r="GP29" s="73"/>
      <c r="GQ29" s="73"/>
      <c r="GR29" s="73"/>
      <c r="GS29" s="73"/>
      <c r="GT29" s="73"/>
      <c r="GU29" s="73"/>
      <c r="GV29" s="73"/>
      <c r="GW29" s="73"/>
      <c r="GX29" s="73"/>
      <c r="GY29" s="73"/>
      <c r="GZ29" s="73"/>
      <c r="HA29" s="73"/>
      <c r="HB29" s="73"/>
      <c r="HC29" s="73"/>
      <c r="HD29" s="73"/>
      <c r="HE29" s="73"/>
      <c r="HF29" s="73"/>
      <c r="HG29" s="73"/>
      <c r="HH29" s="73"/>
      <c r="HI29" s="73"/>
      <c r="HJ29" s="73"/>
      <c r="HK29" s="73"/>
      <c r="HL29" s="73"/>
      <c r="HM29" s="73"/>
      <c r="HN29" s="73"/>
      <c r="HO29" s="73"/>
      <c r="HP29" s="73"/>
      <c r="HQ29" s="73"/>
      <c r="HR29" s="73"/>
      <c r="HS29" s="73"/>
      <c r="HT29" s="73"/>
      <c r="HU29" s="73"/>
    </row>
    <row r="30" spans="1:229" s="74" customFormat="1">
      <c r="A30" s="85" t="s">
        <v>92</v>
      </c>
      <c r="B30" s="87">
        <v>5300101</v>
      </c>
      <c r="C30" s="85" t="s">
        <v>185</v>
      </c>
      <c r="D30" s="88" t="s">
        <v>153</v>
      </c>
      <c r="E30" s="88" t="s">
        <v>106</v>
      </c>
      <c r="F30" s="88" t="s">
        <v>146</v>
      </c>
      <c r="G30" s="110">
        <v>45163</v>
      </c>
      <c r="H30" s="93">
        <f t="shared" si="0"/>
        <v>1793000</v>
      </c>
      <c r="I30" s="94">
        <f t="shared" si="1"/>
        <v>0</v>
      </c>
      <c r="J30" s="111">
        <f t="shared" si="26"/>
        <v>1793000</v>
      </c>
      <c r="K30" s="95">
        <f t="shared" si="11"/>
        <v>0</v>
      </c>
      <c r="L30" s="22">
        <v>1725000</v>
      </c>
      <c r="M30" s="23">
        <v>0</v>
      </c>
      <c r="N30" s="137">
        <f t="shared" si="13"/>
        <v>1725000</v>
      </c>
      <c r="O30" s="22">
        <v>1725000</v>
      </c>
      <c r="P30" s="23">
        <v>0</v>
      </c>
      <c r="Q30" s="79">
        <f t="shared" si="14"/>
        <v>1725000</v>
      </c>
      <c r="R30" s="22">
        <f t="shared" si="19"/>
        <v>68000</v>
      </c>
      <c r="S30" s="23">
        <f t="shared" si="20"/>
        <v>0</v>
      </c>
      <c r="T30" s="79">
        <f t="shared" si="21"/>
        <v>68000</v>
      </c>
      <c r="U30" s="22">
        <f t="shared" si="22"/>
        <v>0</v>
      </c>
      <c r="V30" s="23">
        <f t="shared" si="23"/>
        <v>0</v>
      </c>
      <c r="W30" s="80">
        <f t="shared" si="24"/>
        <v>0</v>
      </c>
      <c r="X30" s="79">
        <f t="shared" si="25"/>
        <v>0</v>
      </c>
      <c r="Y30" s="73"/>
      <c r="Z30" s="183"/>
      <c r="AA30" s="184"/>
      <c r="AB30" s="184"/>
      <c r="AC30" s="184"/>
      <c r="AD30" s="184"/>
      <c r="AE30" s="184"/>
      <c r="AF30" s="184"/>
      <c r="AG30" s="184"/>
      <c r="AH30" s="184"/>
      <c r="AI30" s="184"/>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c r="EO30" s="73"/>
      <c r="EP30" s="73"/>
      <c r="EQ30" s="73"/>
      <c r="ER30" s="73"/>
      <c r="ES30" s="73"/>
      <c r="ET30" s="73"/>
      <c r="EU30" s="73"/>
      <c r="EV30" s="73"/>
      <c r="EW30" s="73"/>
      <c r="EX30" s="73"/>
      <c r="EY30" s="73"/>
      <c r="EZ30" s="73"/>
      <c r="FA30" s="73"/>
      <c r="FB30" s="73"/>
      <c r="FC30" s="73"/>
      <c r="FD30" s="73"/>
      <c r="FE30" s="73"/>
      <c r="FF30" s="73"/>
      <c r="FG30" s="73"/>
      <c r="FH30" s="73"/>
      <c r="FI30" s="73"/>
      <c r="FJ30" s="73"/>
      <c r="FK30" s="73"/>
      <c r="FL30" s="73"/>
      <c r="FM30" s="73"/>
      <c r="FN30" s="73"/>
      <c r="FO30" s="73"/>
      <c r="FP30" s="73"/>
      <c r="FQ30" s="73"/>
      <c r="FR30" s="73"/>
      <c r="FS30" s="73"/>
      <c r="FT30" s="73"/>
      <c r="FU30" s="73"/>
      <c r="FV30" s="73"/>
      <c r="FW30" s="73"/>
      <c r="FX30" s="73"/>
      <c r="FY30" s="73"/>
      <c r="FZ30" s="73"/>
      <c r="GA30" s="73"/>
      <c r="GB30" s="73"/>
      <c r="GC30" s="73"/>
      <c r="GD30" s="73"/>
      <c r="GE30" s="73"/>
      <c r="GF30" s="73"/>
      <c r="GG30" s="73"/>
      <c r="GH30" s="73"/>
      <c r="GI30" s="73"/>
      <c r="GJ30" s="73"/>
      <c r="GK30" s="73"/>
      <c r="GL30" s="73"/>
      <c r="GM30" s="73"/>
      <c r="GN30" s="73"/>
      <c r="GO30" s="73"/>
      <c r="GP30" s="73"/>
      <c r="GQ30" s="73"/>
      <c r="GR30" s="73"/>
      <c r="GS30" s="73"/>
      <c r="GT30" s="73"/>
      <c r="GU30" s="73"/>
      <c r="GV30" s="73"/>
      <c r="GW30" s="73"/>
      <c r="GX30" s="73"/>
      <c r="GY30" s="73"/>
      <c r="GZ30" s="73"/>
      <c r="HA30" s="73"/>
      <c r="HB30" s="73"/>
      <c r="HC30" s="73"/>
      <c r="HD30" s="73"/>
      <c r="HE30" s="73"/>
      <c r="HF30" s="73"/>
      <c r="HG30" s="73"/>
      <c r="HH30" s="73"/>
      <c r="HI30" s="73"/>
      <c r="HJ30" s="73"/>
      <c r="HK30" s="73"/>
      <c r="HL30" s="73"/>
      <c r="HM30" s="73"/>
      <c r="HN30" s="73"/>
      <c r="HO30" s="73"/>
      <c r="HP30" s="73"/>
      <c r="HQ30" s="73"/>
      <c r="HR30" s="73"/>
      <c r="HS30" s="73"/>
      <c r="HT30" s="73"/>
      <c r="HU30" s="73"/>
    </row>
    <row r="31" spans="1:229" s="74" customFormat="1">
      <c r="A31" s="85" t="s">
        <v>93</v>
      </c>
      <c r="B31" s="87">
        <v>6081000</v>
      </c>
      <c r="C31" s="85" t="s">
        <v>187</v>
      </c>
      <c r="D31" s="88" t="s">
        <v>149</v>
      </c>
      <c r="E31" s="88" t="s">
        <v>107</v>
      </c>
      <c r="F31" s="88" t="s">
        <v>146</v>
      </c>
      <c r="G31" s="110">
        <v>45163</v>
      </c>
      <c r="H31" s="93">
        <f t="shared" si="0"/>
        <v>1238000</v>
      </c>
      <c r="I31" s="94">
        <f t="shared" si="1"/>
        <v>0</v>
      </c>
      <c r="J31" s="111">
        <f t="shared" si="26"/>
        <v>1238000</v>
      </c>
      <c r="K31" s="95">
        <f t="shared" si="11"/>
        <v>0</v>
      </c>
      <c r="L31" s="22">
        <v>1191000</v>
      </c>
      <c r="M31" s="23">
        <v>0</v>
      </c>
      <c r="N31" s="137">
        <f>SUM(L31:M31)</f>
        <v>1191000</v>
      </c>
      <c r="O31" s="22">
        <v>1191000</v>
      </c>
      <c r="P31" s="23">
        <v>0</v>
      </c>
      <c r="Q31" s="79">
        <f t="shared" si="14"/>
        <v>1191000</v>
      </c>
      <c r="R31" s="22">
        <f t="shared" si="19"/>
        <v>47000</v>
      </c>
      <c r="S31" s="23">
        <f t="shared" si="20"/>
        <v>0</v>
      </c>
      <c r="T31" s="79">
        <f t="shared" si="21"/>
        <v>47000</v>
      </c>
      <c r="U31" s="22">
        <f t="shared" si="22"/>
        <v>0</v>
      </c>
      <c r="V31" s="23">
        <f t="shared" si="23"/>
        <v>0</v>
      </c>
      <c r="W31" s="80">
        <f t="shared" si="24"/>
        <v>0</v>
      </c>
      <c r="X31" s="79">
        <f t="shared" si="25"/>
        <v>0</v>
      </c>
      <c r="Y31" s="73"/>
      <c r="Z31" s="180" t="s">
        <v>81</v>
      </c>
      <c r="AA31" s="182" t="s">
        <v>82</v>
      </c>
      <c r="AB31" s="182" t="s">
        <v>83</v>
      </c>
      <c r="AC31" s="182" t="s">
        <v>83</v>
      </c>
      <c r="AD31" s="182" t="s">
        <v>83</v>
      </c>
      <c r="AE31" s="182"/>
      <c r="AF31" s="182" t="s">
        <v>83</v>
      </c>
      <c r="AG31" s="182"/>
      <c r="AH31" s="182"/>
      <c r="AI31" s="182"/>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c r="EO31" s="73"/>
      <c r="EP31" s="73"/>
      <c r="EQ31" s="73"/>
      <c r="ER31" s="73"/>
      <c r="ES31" s="73"/>
      <c r="ET31" s="73"/>
      <c r="EU31" s="73"/>
      <c r="EV31" s="73"/>
      <c r="EW31" s="73"/>
      <c r="EX31" s="73"/>
      <c r="EY31" s="73"/>
      <c r="EZ31" s="73"/>
      <c r="FA31" s="73"/>
      <c r="FB31" s="73"/>
      <c r="FC31" s="73"/>
      <c r="FD31" s="73"/>
      <c r="FE31" s="73"/>
      <c r="FF31" s="73"/>
      <c r="FG31" s="73"/>
      <c r="FH31" s="73"/>
      <c r="FI31" s="73"/>
      <c r="FJ31" s="73"/>
      <c r="FK31" s="73"/>
      <c r="FL31" s="73"/>
      <c r="FM31" s="73"/>
      <c r="FN31" s="73"/>
      <c r="FO31" s="73"/>
      <c r="FP31" s="73"/>
      <c r="FQ31" s="73"/>
      <c r="FR31" s="73"/>
      <c r="FS31" s="73"/>
      <c r="FT31" s="73"/>
      <c r="FU31" s="73"/>
      <c r="FV31" s="73"/>
      <c r="FW31" s="73"/>
      <c r="FX31" s="73"/>
      <c r="FY31" s="73"/>
      <c r="FZ31" s="73"/>
      <c r="GA31" s="73"/>
      <c r="GB31" s="73"/>
      <c r="GC31" s="73"/>
      <c r="GD31" s="73"/>
      <c r="GE31" s="73"/>
      <c r="GF31" s="73"/>
      <c r="GG31" s="73"/>
      <c r="GH31" s="73"/>
      <c r="GI31" s="73"/>
      <c r="GJ31" s="73"/>
      <c r="GK31" s="73"/>
      <c r="GL31" s="73"/>
      <c r="GM31" s="73"/>
      <c r="GN31" s="73"/>
      <c r="GO31" s="73"/>
      <c r="GP31" s="73"/>
      <c r="GQ31" s="73"/>
      <c r="GR31" s="73"/>
      <c r="GS31" s="73"/>
      <c r="GT31" s="73"/>
      <c r="GU31" s="73"/>
      <c r="GV31" s="73"/>
      <c r="GW31" s="73"/>
      <c r="GX31" s="73"/>
      <c r="GY31" s="73"/>
      <c r="GZ31" s="73"/>
      <c r="HA31" s="73"/>
      <c r="HB31" s="73"/>
      <c r="HC31" s="73"/>
      <c r="HD31" s="73"/>
      <c r="HE31" s="73"/>
      <c r="HF31" s="73"/>
      <c r="HG31" s="73"/>
      <c r="HH31" s="73"/>
      <c r="HI31" s="73"/>
      <c r="HJ31" s="73"/>
      <c r="HK31" s="73"/>
      <c r="HL31" s="73"/>
      <c r="HM31" s="73"/>
      <c r="HN31" s="73"/>
      <c r="HO31" s="73"/>
      <c r="HP31" s="73"/>
      <c r="HQ31" s="73"/>
      <c r="HR31" s="73"/>
      <c r="HS31" s="73"/>
      <c r="HT31" s="73"/>
      <c r="HU31" s="73"/>
    </row>
    <row r="32" spans="1:229" s="74" customFormat="1">
      <c r="A32" s="85" t="s">
        <v>188</v>
      </c>
      <c r="B32" s="87"/>
      <c r="C32" s="85" t="s">
        <v>189</v>
      </c>
      <c r="D32" s="88" t="s">
        <v>156</v>
      </c>
      <c r="E32" s="88" t="s">
        <v>190</v>
      </c>
      <c r="F32" s="88" t="s">
        <v>147</v>
      </c>
      <c r="G32" s="110">
        <v>45163</v>
      </c>
      <c r="H32" s="93">
        <f t="shared" si="0"/>
        <v>1936000</v>
      </c>
      <c r="I32" s="94">
        <f t="shared" si="1"/>
        <v>0</v>
      </c>
      <c r="J32" s="111">
        <f t="shared" ref="J32" si="27">SUM(H32:I32)</f>
        <v>1936000</v>
      </c>
      <c r="K32" s="95">
        <f t="shared" ref="K32" si="28">ROUND(J32*premieGM/1000,2)</f>
        <v>0</v>
      </c>
      <c r="L32" s="22">
        <v>1863000</v>
      </c>
      <c r="M32" s="23">
        <v>0</v>
      </c>
      <c r="N32" s="137">
        <f>SUM(L32:M32)</f>
        <v>1863000</v>
      </c>
      <c r="O32" s="22">
        <v>1863000</v>
      </c>
      <c r="P32" s="23">
        <v>0</v>
      </c>
      <c r="Q32" s="79">
        <f t="shared" ref="Q32" si="29">SUM(O32:P32)</f>
        <v>1863000</v>
      </c>
      <c r="R32" s="22">
        <f t="shared" si="19"/>
        <v>73000</v>
      </c>
      <c r="S32" s="23">
        <f t="shared" si="20"/>
        <v>0</v>
      </c>
      <c r="T32" s="79">
        <f t="shared" si="21"/>
        <v>73000</v>
      </c>
      <c r="U32" s="22">
        <f t="shared" si="22"/>
        <v>0</v>
      </c>
      <c r="V32" s="23">
        <f t="shared" si="23"/>
        <v>0</v>
      </c>
      <c r="W32" s="80">
        <f t="shared" si="24"/>
        <v>0</v>
      </c>
      <c r="X32" s="79">
        <f t="shared" si="25"/>
        <v>0</v>
      </c>
      <c r="Y32" s="73"/>
      <c r="Z32" s="180"/>
      <c r="AA32" s="182"/>
      <c r="AB32" s="182"/>
      <c r="AC32" s="182"/>
      <c r="AD32" s="182"/>
      <c r="AE32" s="182"/>
      <c r="AF32" s="182"/>
      <c r="AG32" s="182"/>
      <c r="AH32" s="182"/>
      <c r="AI32" s="182"/>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c r="DI32" s="73"/>
      <c r="DJ32" s="73"/>
      <c r="DK32" s="73"/>
      <c r="DL32" s="73"/>
      <c r="DM32" s="73"/>
      <c r="DN32" s="73"/>
      <c r="DO32" s="73"/>
      <c r="DP32" s="73"/>
      <c r="DQ32" s="73"/>
      <c r="DR32" s="73"/>
      <c r="DS32" s="73"/>
      <c r="DT32" s="73"/>
      <c r="DU32" s="73"/>
      <c r="DV32" s="73"/>
      <c r="DW32" s="73"/>
      <c r="DX32" s="73"/>
      <c r="DY32" s="73"/>
      <c r="DZ32" s="73"/>
      <c r="EA32" s="73"/>
      <c r="EB32" s="73"/>
      <c r="EC32" s="73"/>
      <c r="ED32" s="73"/>
      <c r="EE32" s="73"/>
      <c r="EF32" s="73"/>
      <c r="EG32" s="73"/>
      <c r="EH32" s="73"/>
      <c r="EI32" s="73"/>
      <c r="EJ32" s="73"/>
      <c r="EK32" s="73"/>
      <c r="EL32" s="73"/>
      <c r="EM32" s="73"/>
      <c r="EN32" s="73"/>
      <c r="EO32" s="73"/>
      <c r="EP32" s="73"/>
      <c r="EQ32" s="73"/>
      <c r="ER32" s="73"/>
      <c r="ES32" s="73"/>
      <c r="ET32" s="73"/>
      <c r="EU32" s="73"/>
      <c r="EV32" s="73"/>
      <c r="EW32" s="73"/>
      <c r="EX32" s="73"/>
      <c r="EY32" s="73"/>
      <c r="EZ32" s="73"/>
      <c r="FA32" s="73"/>
      <c r="FB32" s="73"/>
      <c r="FC32" s="73"/>
      <c r="FD32" s="73"/>
      <c r="FE32" s="73"/>
      <c r="FF32" s="73"/>
      <c r="FG32" s="73"/>
      <c r="FH32" s="73"/>
      <c r="FI32" s="73"/>
      <c r="FJ32" s="73"/>
      <c r="FK32" s="73"/>
      <c r="FL32" s="73"/>
      <c r="FM32" s="73"/>
      <c r="FN32" s="73"/>
      <c r="FO32" s="73"/>
      <c r="FP32" s="73"/>
      <c r="FQ32" s="73"/>
      <c r="FR32" s="73"/>
      <c r="FS32" s="73"/>
      <c r="FT32" s="73"/>
      <c r="FU32" s="73"/>
      <c r="FV32" s="73"/>
      <c r="FW32" s="73"/>
      <c r="FX32" s="73"/>
      <c r="FY32" s="73"/>
      <c r="FZ32" s="73"/>
      <c r="GA32" s="73"/>
      <c r="GB32" s="73"/>
      <c r="GC32" s="73"/>
      <c r="GD32" s="73"/>
      <c r="GE32" s="73"/>
      <c r="GF32" s="73"/>
      <c r="GG32" s="73"/>
      <c r="GH32" s="73"/>
      <c r="GI32" s="73"/>
      <c r="GJ32" s="73"/>
      <c r="GK32" s="73"/>
      <c r="GL32" s="73"/>
      <c r="GM32" s="73"/>
      <c r="GN32" s="73"/>
      <c r="GO32" s="73"/>
      <c r="GP32" s="73"/>
      <c r="GQ32" s="73"/>
      <c r="GR32" s="73"/>
      <c r="GS32" s="73"/>
      <c r="GT32" s="73"/>
      <c r="GU32" s="73"/>
      <c r="GV32" s="73"/>
      <c r="GW32" s="73"/>
      <c r="GX32" s="73"/>
      <c r="GY32" s="73"/>
      <c r="GZ32" s="73"/>
      <c r="HA32" s="73"/>
      <c r="HB32" s="73"/>
      <c r="HC32" s="73"/>
      <c r="HD32" s="73"/>
      <c r="HE32" s="73"/>
      <c r="HF32" s="73"/>
      <c r="HG32" s="73"/>
      <c r="HH32" s="73"/>
      <c r="HI32" s="73"/>
      <c r="HJ32" s="73"/>
      <c r="HK32" s="73"/>
      <c r="HL32" s="73"/>
      <c r="HM32" s="73"/>
      <c r="HN32" s="73"/>
      <c r="HO32" s="73"/>
      <c r="HP32" s="73"/>
      <c r="HQ32" s="73"/>
      <c r="HR32" s="73"/>
      <c r="HS32" s="73"/>
      <c r="HT32" s="73"/>
      <c r="HU32" s="73"/>
    </row>
    <row r="33" spans="1:229" s="74" customFormat="1">
      <c r="A33" s="85" t="s">
        <v>108</v>
      </c>
      <c r="B33" s="87">
        <v>6727025</v>
      </c>
      <c r="C33" s="85" t="s">
        <v>192</v>
      </c>
      <c r="D33" s="88" t="s">
        <v>149</v>
      </c>
      <c r="E33" s="88" t="s">
        <v>118</v>
      </c>
      <c r="F33" s="88" t="s">
        <v>147</v>
      </c>
      <c r="G33" s="110">
        <v>45163</v>
      </c>
      <c r="H33" s="93">
        <f t="shared" si="0"/>
        <v>420000</v>
      </c>
      <c r="I33" s="94">
        <f t="shared" si="1"/>
        <v>0</v>
      </c>
      <c r="J33" s="111">
        <f t="shared" si="26"/>
        <v>420000</v>
      </c>
      <c r="K33" s="95">
        <f t="shared" si="11"/>
        <v>0</v>
      </c>
      <c r="L33" s="22">
        <v>404000</v>
      </c>
      <c r="M33" s="23">
        <v>0</v>
      </c>
      <c r="N33" s="137">
        <f t="shared" si="13"/>
        <v>404000</v>
      </c>
      <c r="O33" s="22">
        <v>404000</v>
      </c>
      <c r="P33" s="23">
        <v>0</v>
      </c>
      <c r="Q33" s="79">
        <f t="shared" si="14"/>
        <v>404000</v>
      </c>
      <c r="R33" s="22">
        <f t="shared" si="19"/>
        <v>16000</v>
      </c>
      <c r="S33" s="23">
        <f t="shared" si="20"/>
        <v>0</v>
      </c>
      <c r="T33" s="79">
        <f t="shared" si="21"/>
        <v>16000</v>
      </c>
      <c r="U33" s="22">
        <f t="shared" si="22"/>
        <v>0</v>
      </c>
      <c r="V33" s="23">
        <f t="shared" si="23"/>
        <v>0</v>
      </c>
      <c r="W33" s="80">
        <f t="shared" si="24"/>
        <v>0</v>
      </c>
      <c r="X33" s="79">
        <f t="shared" si="25"/>
        <v>0</v>
      </c>
      <c r="Y33" s="73"/>
      <c r="Z33" s="180" t="s">
        <v>84</v>
      </c>
      <c r="AA33" s="182" t="s">
        <v>83</v>
      </c>
      <c r="AB33" s="182" t="s">
        <v>83</v>
      </c>
      <c r="AC33" s="182" t="s">
        <v>83</v>
      </c>
      <c r="AD33" s="182" t="s">
        <v>83</v>
      </c>
      <c r="AE33" s="182"/>
      <c r="AF33" s="182" t="s">
        <v>83</v>
      </c>
      <c r="AG33" s="182"/>
      <c r="AH33" s="182"/>
      <c r="AI33" s="182"/>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73"/>
      <c r="BV33" s="73"/>
      <c r="BW33" s="73"/>
      <c r="BX33" s="73"/>
      <c r="BY33" s="73"/>
      <c r="BZ33" s="73"/>
      <c r="CA33" s="73"/>
      <c r="CB33" s="73"/>
      <c r="CC33" s="73"/>
      <c r="CD33" s="73"/>
      <c r="CE33" s="73"/>
      <c r="CF33" s="73"/>
      <c r="CG33" s="73"/>
      <c r="CH33" s="73"/>
      <c r="CI33" s="73"/>
      <c r="CJ33" s="73"/>
      <c r="CK33" s="73"/>
      <c r="CL33" s="73"/>
      <c r="CM33" s="73"/>
      <c r="CN33" s="73"/>
      <c r="CO33" s="73"/>
      <c r="CP33" s="73"/>
      <c r="CQ33" s="73"/>
      <c r="CR33" s="73"/>
      <c r="CS33" s="73"/>
      <c r="CT33" s="73"/>
      <c r="CU33" s="73"/>
      <c r="CV33" s="73"/>
      <c r="CW33" s="73"/>
      <c r="CX33" s="73"/>
      <c r="CY33" s="73"/>
      <c r="CZ33" s="73"/>
      <c r="DA33" s="73"/>
      <c r="DB33" s="73"/>
      <c r="DC33" s="73"/>
      <c r="DD33" s="73"/>
      <c r="DE33" s="73"/>
      <c r="DF33" s="73"/>
      <c r="DG33" s="73"/>
      <c r="DH33" s="73"/>
      <c r="DI33" s="73"/>
      <c r="DJ33" s="73"/>
      <c r="DK33" s="73"/>
      <c r="DL33" s="73"/>
      <c r="DM33" s="73"/>
      <c r="DN33" s="73"/>
      <c r="DO33" s="73"/>
      <c r="DP33" s="73"/>
      <c r="DQ33" s="73"/>
      <c r="DR33" s="73"/>
      <c r="DS33" s="73"/>
      <c r="DT33" s="73"/>
      <c r="DU33" s="73"/>
      <c r="DV33" s="73"/>
      <c r="DW33" s="73"/>
      <c r="DX33" s="73"/>
      <c r="DY33" s="73"/>
      <c r="DZ33" s="73"/>
      <c r="EA33" s="73"/>
      <c r="EB33" s="73"/>
      <c r="EC33" s="73"/>
      <c r="ED33" s="73"/>
      <c r="EE33" s="73"/>
      <c r="EF33" s="73"/>
      <c r="EG33" s="73"/>
      <c r="EH33" s="73"/>
      <c r="EI33" s="73"/>
      <c r="EJ33" s="73"/>
      <c r="EK33" s="73"/>
      <c r="EL33" s="73"/>
      <c r="EM33" s="73"/>
      <c r="EN33" s="73"/>
      <c r="EO33" s="73"/>
      <c r="EP33" s="73"/>
      <c r="EQ33" s="73"/>
      <c r="ER33" s="73"/>
      <c r="ES33" s="73"/>
      <c r="ET33" s="73"/>
      <c r="EU33" s="73"/>
      <c r="EV33" s="73"/>
      <c r="EW33" s="73"/>
      <c r="EX33" s="73"/>
      <c r="EY33" s="73"/>
      <c r="EZ33" s="73"/>
      <c r="FA33" s="73"/>
      <c r="FB33" s="73"/>
      <c r="FC33" s="73"/>
      <c r="FD33" s="73"/>
      <c r="FE33" s="73"/>
      <c r="FF33" s="73"/>
      <c r="FG33" s="73"/>
      <c r="FH33" s="73"/>
      <c r="FI33" s="73"/>
      <c r="FJ33" s="73"/>
      <c r="FK33" s="73"/>
      <c r="FL33" s="73"/>
      <c r="FM33" s="73"/>
      <c r="FN33" s="73"/>
      <c r="FO33" s="73"/>
      <c r="FP33" s="73"/>
      <c r="FQ33" s="73"/>
      <c r="FR33" s="73"/>
      <c r="FS33" s="73"/>
      <c r="FT33" s="73"/>
      <c r="FU33" s="73"/>
      <c r="FV33" s="73"/>
      <c r="FW33" s="73"/>
      <c r="FX33" s="73"/>
      <c r="FY33" s="73"/>
      <c r="FZ33" s="73"/>
      <c r="GA33" s="73"/>
      <c r="GB33" s="73"/>
      <c r="GC33" s="73"/>
      <c r="GD33" s="73"/>
      <c r="GE33" s="73"/>
      <c r="GF33" s="73"/>
      <c r="GG33" s="73"/>
      <c r="GH33" s="73"/>
      <c r="GI33" s="73"/>
      <c r="GJ33" s="73"/>
      <c r="GK33" s="73"/>
      <c r="GL33" s="73"/>
      <c r="GM33" s="73"/>
      <c r="GN33" s="73"/>
      <c r="GO33" s="73"/>
      <c r="GP33" s="73"/>
      <c r="GQ33" s="73"/>
      <c r="GR33" s="73"/>
      <c r="GS33" s="73"/>
      <c r="GT33" s="73"/>
      <c r="GU33" s="73"/>
      <c r="GV33" s="73"/>
      <c r="GW33" s="73"/>
      <c r="GX33" s="73"/>
      <c r="GY33" s="73"/>
      <c r="GZ33" s="73"/>
      <c r="HA33" s="73"/>
      <c r="HB33" s="73"/>
      <c r="HC33" s="73"/>
      <c r="HD33" s="73"/>
      <c r="HE33" s="73"/>
      <c r="HF33" s="73"/>
      <c r="HG33" s="73"/>
      <c r="HH33" s="73"/>
      <c r="HI33" s="73"/>
      <c r="HJ33" s="73"/>
      <c r="HK33" s="73"/>
      <c r="HL33" s="73"/>
      <c r="HM33" s="73"/>
      <c r="HN33" s="73"/>
      <c r="HO33" s="73"/>
      <c r="HP33" s="73"/>
      <c r="HQ33" s="73"/>
      <c r="HR33" s="73"/>
      <c r="HS33" s="73"/>
      <c r="HT33" s="73"/>
      <c r="HU33" s="73"/>
    </row>
    <row r="34" spans="1:229" s="74" customFormat="1">
      <c r="A34" s="85" t="s">
        <v>109</v>
      </c>
      <c r="B34" s="87">
        <v>6717100</v>
      </c>
      <c r="C34" s="85" t="s">
        <v>193</v>
      </c>
      <c r="D34" s="88" t="s">
        <v>153</v>
      </c>
      <c r="E34" s="88" t="s">
        <v>100</v>
      </c>
      <c r="F34" s="88" t="s">
        <v>147</v>
      </c>
      <c r="G34" s="110">
        <v>45163</v>
      </c>
      <c r="H34" s="93">
        <f t="shared" si="0"/>
        <v>336000</v>
      </c>
      <c r="I34" s="94">
        <f t="shared" si="1"/>
        <v>0</v>
      </c>
      <c r="J34" s="111">
        <f t="shared" si="26"/>
        <v>336000</v>
      </c>
      <c r="K34" s="95">
        <f t="shared" si="11"/>
        <v>0</v>
      </c>
      <c r="L34" s="22">
        <v>323000</v>
      </c>
      <c r="M34" s="23">
        <v>0</v>
      </c>
      <c r="N34" s="137">
        <f t="shared" si="13"/>
        <v>323000</v>
      </c>
      <c r="O34" s="22">
        <v>323000</v>
      </c>
      <c r="P34" s="23">
        <v>0</v>
      </c>
      <c r="Q34" s="79">
        <f t="shared" si="14"/>
        <v>323000</v>
      </c>
      <c r="R34" s="22">
        <f t="shared" si="19"/>
        <v>13000</v>
      </c>
      <c r="S34" s="23">
        <f t="shared" si="20"/>
        <v>0</v>
      </c>
      <c r="T34" s="79">
        <f t="shared" si="21"/>
        <v>13000</v>
      </c>
      <c r="U34" s="22">
        <f t="shared" si="22"/>
        <v>0</v>
      </c>
      <c r="V34" s="23">
        <f t="shared" si="23"/>
        <v>0</v>
      </c>
      <c r="W34" s="80">
        <f t="shared" si="24"/>
        <v>0</v>
      </c>
      <c r="X34" s="79">
        <f t="shared" si="25"/>
        <v>0</v>
      </c>
      <c r="Y34" s="73"/>
      <c r="Z34" s="180" t="s">
        <v>84</v>
      </c>
      <c r="AA34" s="182" t="s">
        <v>83</v>
      </c>
      <c r="AB34" s="182" t="s">
        <v>83</v>
      </c>
      <c r="AC34" s="182" t="s">
        <v>83</v>
      </c>
      <c r="AD34" s="182" t="s">
        <v>83</v>
      </c>
      <c r="AE34" s="182"/>
      <c r="AF34" s="182" t="s">
        <v>83</v>
      </c>
      <c r="AG34" s="182"/>
      <c r="AH34" s="182"/>
      <c r="AI34" s="182"/>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3"/>
      <c r="BV34" s="73"/>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c r="DI34" s="73"/>
      <c r="DJ34" s="73"/>
      <c r="DK34" s="73"/>
      <c r="DL34" s="73"/>
      <c r="DM34" s="73"/>
      <c r="DN34" s="73"/>
      <c r="DO34" s="73"/>
      <c r="DP34" s="73"/>
      <c r="DQ34" s="73"/>
      <c r="DR34" s="73"/>
      <c r="DS34" s="73"/>
      <c r="DT34" s="73"/>
      <c r="DU34" s="73"/>
      <c r="DV34" s="73"/>
      <c r="DW34" s="73"/>
      <c r="DX34" s="73"/>
      <c r="DY34" s="73"/>
      <c r="DZ34" s="73"/>
      <c r="EA34" s="73"/>
      <c r="EB34" s="73"/>
      <c r="EC34" s="73"/>
      <c r="ED34" s="73"/>
      <c r="EE34" s="73"/>
      <c r="EF34" s="73"/>
      <c r="EG34" s="73"/>
      <c r="EH34" s="73"/>
      <c r="EI34" s="73"/>
      <c r="EJ34" s="73"/>
      <c r="EK34" s="73"/>
      <c r="EL34" s="73"/>
      <c r="EM34" s="73"/>
      <c r="EN34" s="73"/>
      <c r="EO34" s="73"/>
      <c r="EP34" s="73"/>
      <c r="EQ34" s="73"/>
      <c r="ER34" s="73"/>
      <c r="ES34" s="73"/>
      <c r="ET34" s="73"/>
      <c r="EU34" s="73"/>
      <c r="EV34" s="73"/>
      <c r="EW34" s="73"/>
      <c r="EX34" s="73"/>
      <c r="EY34" s="73"/>
      <c r="EZ34" s="73"/>
      <c r="FA34" s="73"/>
      <c r="FB34" s="73"/>
      <c r="FC34" s="73"/>
      <c r="FD34" s="73"/>
      <c r="FE34" s="73"/>
      <c r="FF34" s="73"/>
      <c r="FG34" s="73"/>
      <c r="FH34" s="73"/>
      <c r="FI34" s="73"/>
      <c r="FJ34" s="73"/>
      <c r="FK34" s="73"/>
      <c r="FL34" s="73"/>
      <c r="FM34" s="73"/>
      <c r="FN34" s="73"/>
      <c r="FO34" s="73"/>
      <c r="FP34" s="73"/>
      <c r="FQ34" s="73"/>
      <c r="FR34" s="73"/>
      <c r="FS34" s="73"/>
      <c r="FT34" s="73"/>
      <c r="FU34" s="73"/>
      <c r="FV34" s="73"/>
      <c r="FW34" s="73"/>
      <c r="FX34" s="73"/>
      <c r="FY34" s="73"/>
      <c r="FZ34" s="73"/>
      <c r="GA34" s="73"/>
      <c r="GB34" s="73"/>
      <c r="GC34" s="73"/>
      <c r="GD34" s="73"/>
      <c r="GE34" s="73"/>
      <c r="GF34" s="73"/>
      <c r="GG34" s="73"/>
      <c r="GH34" s="73"/>
      <c r="GI34" s="73"/>
      <c r="GJ34" s="73"/>
      <c r="GK34" s="73"/>
      <c r="GL34" s="73"/>
      <c r="GM34" s="73"/>
      <c r="GN34" s="73"/>
      <c r="GO34" s="73"/>
      <c r="GP34" s="73"/>
      <c r="GQ34" s="73"/>
      <c r="GR34" s="73"/>
      <c r="GS34" s="73"/>
      <c r="GT34" s="73"/>
      <c r="GU34" s="73"/>
      <c r="GV34" s="73"/>
      <c r="GW34" s="73"/>
      <c r="GX34" s="73"/>
      <c r="GY34" s="73"/>
      <c r="GZ34" s="73"/>
      <c r="HA34" s="73"/>
      <c r="HB34" s="73"/>
      <c r="HC34" s="73"/>
      <c r="HD34" s="73"/>
      <c r="HE34" s="73"/>
      <c r="HF34" s="73"/>
      <c r="HG34" s="73"/>
      <c r="HH34" s="73"/>
      <c r="HI34" s="73"/>
      <c r="HJ34" s="73"/>
      <c r="HK34" s="73"/>
      <c r="HL34" s="73"/>
      <c r="HM34" s="73"/>
      <c r="HN34" s="73"/>
      <c r="HO34" s="73"/>
      <c r="HP34" s="73"/>
      <c r="HQ34" s="73"/>
      <c r="HR34" s="73"/>
      <c r="HS34" s="73"/>
      <c r="HT34" s="73"/>
      <c r="HU34" s="73"/>
    </row>
    <row r="35" spans="1:229" s="74" customFormat="1">
      <c r="A35" s="85" t="s">
        <v>194</v>
      </c>
      <c r="B35" s="87"/>
      <c r="C35" s="85"/>
      <c r="D35" s="88" t="s">
        <v>153</v>
      </c>
      <c r="E35" s="88" t="s">
        <v>215</v>
      </c>
      <c r="F35" s="88" t="s">
        <v>147</v>
      </c>
      <c r="G35" s="110">
        <v>45163</v>
      </c>
      <c r="H35" s="93">
        <f t="shared" si="0"/>
        <v>26000</v>
      </c>
      <c r="I35" s="94">
        <f t="shared" si="1"/>
        <v>0</v>
      </c>
      <c r="J35" s="111">
        <f t="shared" ref="J35" si="30">SUM(H35:I35)</f>
        <v>26000</v>
      </c>
      <c r="K35" s="95">
        <f t="shared" ref="K35" si="31">ROUND(J35*premieGM/1000,2)</f>
        <v>0</v>
      </c>
      <c r="L35" s="22">
        <v>25000</v>
      </c>
      <c r="M35" s="23">
        <v>0</v>
      </c>
      <c r="N35" s="137">
        <f t="shared" ref="N35" si="32">SUM(L35:M35)</f>
        <v>25000</v>
      </c>
      <c r="O35" s="22">
        <v>25000</v>
      </c>
      <c r="P35" s="23">
        <v>0</v>
      </c>
      <c r="Q35" s="79">
        <f t="shared" ref="Q35" si="33">SUM(O35:P35)</f>
        <v>25000</v>
      </c>
      <c r="R35" s="22">
        <f t="shared" si="19"/>
        <v>1000</v>
      </c>
      <c r="S35" s="23">
        <f t="shared" si="20"/>
        <v>0</v>
      </c>
      <c r="T35" s="79">
        <f t="shared" si="21"/>
        <v>1000</v>
      </c>
      <c r="U35" s="22">
        <f t="shared" si="22"/>
        <v>0</v>
      </c>
      <c r="V35" s="23">
        <f t="shared" si="23"/>
        <v>0</v>
      </c>
      <c r="W35" s="80">
        <f t="shared" si="24"/>
        <v>0</v>
      </c>
      <c r="X35" s="79">
        <f t="shared" si="25"/>
        <v>0</v>
      </c>
      <c r="Y35" s="73"/>
      <c r="Z35" s="180"/>
      <c r="AA35" s="182"/>
      <c r="AB35" s="182"/>
      <c r="AC35" s="182"/>
      <c r="AD35" s="182"/>
      <c r="AE35" s="182"/>
      <c r="AF35" s="182"/>
      <c r="AG35" s="182"/>
      <c r="AH35" s="182"/>
      <c r="AI35" s="182"/>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c r="EN35" s="73"/>
      <c r="EO35" s="73"/>
      <c r="EP35" s="73"/>
      <c r="EQ35" s="73"/>
      <c r="ER35" s="73"/>
      <c r="ES35" s="73"/>
      <c r="ET35" s="73"/>
      <c r="EU35" s="73"/>
      <c r="EV35" s="73"/>
      <c r="EW35" s="73"/>
      <c r="EX35" s="73"/>
      <c r="EY35" s="73"/>
      <c r="EZ35" s="73"/>
      <c r="FA35" s="73"/>
      <c r="FB35" s="73"/>
      <c r="FC35" s="73"/>
      <c r="FD35" s="73"/>
      <c r="FE35" s="73"/>
      <c r="FF35" s="73"/>
      <c r="FG35" s="73"/>
      <c r="FH35" s="73"/>
      <c r="FI35" s="73"/>
      <c r="FJ35" s="73"/>
      <c r="FK35" s="73"/>
      <c r="FL35" s="73"/>
      <c r="FM35" s="73"/>
      <c r="FN35" s="73"/>
      <c r="FO35" s="73"/>
      <c r="FP35" s="73"/>
      <c r="FQ35" s="73"/>
      <c r="FR35" s="73"/>
      <c r="FS35" s="73"/>
      <c r="FT35" s="73"/>
      <c r="FU35" s="73"/>
      <c r="FV35" s="73"/>
      <c r="FW35" s="73"/>
      <c r="FX35" s="73"/>
      <c r="FY35" s="73"/>
      <c r="FZ35" s="73"/>
      <c r="GA35" s="73"/>
      <c r="GB35" s="73"/>
      <c r="GC35" s="73"/>
      <c r="GD35" s="73"/>
      <c r="GE35" s="73"/>
      <c r="GF35" s="73"/>
      <c r="GG35" s="73"/>
      <c r="GH35" s="73"/>
      <c r="GI35" s="73"/>
      <c r="GJ35" s="73"/>
      <c r="GK35" s="73"/>
      <c r="GL35" s="73"/>
      <c r="GM35" s="73"/>
      <c r="GN35" s="73"/>
      <c r="GO35" s="73"/>
      <c r="GP35" s="73"/>
      <c r="GQ35" s="73"/>
      <c r="GR35" s="73"/>
      <c r="GS35" s="73"/>
      <c r="GT35" s="73"/>
      <c r="GU35" s="73"/>
      <c r="GV35" s="73"/>
      <c r="GW35" s="73"/>
      <c r="GX35" s="73"/>
      <c r="GY35" s="73"/>
      <c r="GZ35" s="73"/>
      <c r="HA35" s="73"/>
      <c r="HB35" s="73"/>
      <c r="HC35" s="73"/>
      <c r="HD35" s="73"/>
      <c r="HE35" s="73"/>
      <c r="HF35" s="73"/>
      <c r="HG35" s="73"/>
      <c r="HH35" s="73"/>
      <c r="HI35" s="73"/>
      <c r="HJ35" s="73"/>
      <c r="HK35" s="73"/>
      <c r="HL35" s="73"/>
      <c r="HM35" s="73"/>
      <c r="HN35" s="73"/>
      <c r="HO35" s="73"/>
      <c r="HP35" s="73"/>
      <c r="HQ35" s="73"/>
      <c r="HR35" s="73"/>
      <c r="HS35" s="73"/>
      <c r="HT35" s="73"/>
      <c r="HU35" s="73"/>
    </row>
    <row r="36" spans="1:229" s="74" customFormat="1">
      <c r="A36" s="85" t="s">
        <v>110</v>
      </c>
      <c r="B36" s="87">
        <v>6085005</v>
      </c>
      <c r="C36" s="85" t="s">
        <v>195</v>
      </c>
      <c r="D36" s="88" t="s">
        <v>153</v>
      </c>
      <c r="E36" s="88" t="s">
        <v>119</v>
      </c>
      <c r="F36" s="88" t="s">
        <v>146</v>
      </c>
      <c r="G36" s="110">
        <v>45163</v>
      </c>
      <c r="H36" s="93">
        <f t="shared" si="0"/>
        <v>609000</v>
      </c>
      <c r="I36" s="94">
        <f t="shared" si="1"/>
        <v>0</v>
      </c>
      <c r="J36" s="111">
        <f t="shared" si="26"/>
        <v>609000</v>
      </c>
      <c r="K36" s="95">
        <f t="shared" si="11"/>
        <v>0</v>
      </c>
      <c r="L36" s="22">
        <v>586000</v>
      </c>
      <c r="M36" s="23">
        <v>0</v>
      </c>
      <c r="N36" s="137">
        <f t="shared" si="13"/>
        <v>586000</v>
      </c>
      <c r="O36" s="22">
        <v>586000</v>
      </c>
      <c r="P36" s="23">
        <v>0</v>
      </c>
      <c r="Q36" s="79">
        <f t="shared" si="14"/>
        <v>586000</v>
      </c>
      <c r="R36" s="22">
        <f t="shared" si="19"/>
        <v>23000</v>
      </c>
      <c r="S36" s="23">
        <f t="shared" si="20"/>
        <v>0</v>
      </c>
      <c r="T36" s="79">
        <f t="shared" si="21"/>
        <v>23000</v>
      </c>
      <c r="U36" s="22">
        <f t="shared" si="22"/>
        <v>0</v>
      </c>
      <c r="V36" s="23">
        <f t="shared" si="23"/>
        <v>0</v>
      </c>
      <c r="W36" s="80">
        <f t="shared" si="24"/>
        <v>0</v>
      </c>
      <c r="X36" s="79">
        <f t="shared" si="25"/>
        <v>0</v>
      </c>
      <c r="Y36" s="73"/>
      <c r="Z36" s="180" t="s">
        <v>81</v>
      </c>
      <c r="AA36" s="182" t="s">
        <v>82</v>
      </c>
      <c r="AB36" s="182" t="s">
        <v>83</v>
      </c>
      <c r="AC36" s="182" t="s">
        <v>83</v>
      </c>
      <c r="AD36" s="182" t="s">
        <v>83</v>
      </c>
      <c r="AE36" s="182"/>
      <c r="AF36" s="182" t="s">
        <v>83</v>
      </c>
      <c r="AG36" s="182"/>
      <c r="AH36" s="182"/>
      <c r="AI36" s="182"/>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c r="BR36" s="73"/>
      <c r="BS36" s="73"/>
      <c r="BT36" s="73"/>
      <c r="BU36" s="73"/>
      <c r="BV36" s="73"/>
      <c r="BW36" s="73"/>
      <c r="BX36" s="73"/>
      <c r="BY36" s="73"/>
      <c r="BZ36" s="73"/>
      <c r="CA36" s="73"/>
      <c r="CB36" s="73"/>
      <c r="CC36" s="73"/>
      <c r="CD36" s="73"/>
      <c r="CE36" s="73"/>
      <c r="CF36" s="73"/>
      <c r="CG36" s="73"/>
      <c r="CH36" s="73"/>
      <c r="CI36" s="73"/>
      <c r="CJ36" s="73"/>
      <c r="CK36" s="73"/>
      <c r="CL36" s="73"/>
      <c r="CM36" s="73"/>
      <c r="CN36" s="73"/>
      <c r="CO36" s="73"/>
      <c r="CP36" s="73"/>
      <c r="CQ36" s="73"/>
      <c r="CR36" s="73"/>
      <c r="CS36" s="73"/>
      <c r="CT36" s="73"/>
      <c r="CU36" s="73"/>
      <c r="CV36" s="73"/>
      <c r="CW36" s="73"/>
      <c r="CX36" s="73"/>
      <c r="CY36" s="73"/>
      <c r="CZ36" s="73"/>
      <c r="DA36" s="73"/>
      <c r="DB36" s="73"/>
      <c r="DC36" s="73"/>
      <c r="DD36" s="73"/>
      <c r="DE36" s="73"/>
      <c r="DF36" s="73"/>
      <c r="DG36" s="73"/>
      <c r="DH36" s="73"/>
      <c r="DI36" s="73"/>
      <c r="DJ36" s="73"/>
      <c r="DK36" s="73"/>
      <c r="DL36" s="73"/>
      <c r="DM36" s="73"/>
      <c r="DN36" s="73"/>
      <c r="DO36" s="73"/>
      <c r="DP36" s="73"/>
      <c r="DQ36" s="73"/>
      <c r="DR36" s="73"/>
      <c r="DS36" s="73"/>
      <c r="DT36" s="73"/>
      <c r="DU36" s="73"/>
      <c r="DV36" s="73"/>
      <c r="DW36" s="73"/>
      <c r="DX36" s="73"/>
      <c r="DY36" s="73"/>
      <c r="DZ36" s="73"/>
      <c r="EA36" s="73"/>
      <c r="EB36" s="73"/>
      <c r="EC36" s="73"/>
      <c r="ED36" s="73"/>
      <c r="EE36" s="73"/>
      <c r="EF36" s="73"/>
      <c r="EG36" s="73"/>
      <c r="EH36" s="73"/>
      <c r="EI36" s="73"/>
      <c r="EJ36" s="73"/>
      <c r="EK36" s="73"/>
      <c r="EL36" s="73"/>
      <c r="EM36" s="73"/>
      <c r="EN36" s="73"/>
      <c r="EO36" s="73"/>
      <c r="EP36" s="73"/>
      <c r="EQ36" s="73"/>
      <c r="ER36" s="73"/>
      <c r="ES36" s="73"/>
      <c r="ET36" s="73"/>
      <c r="EU36" s="73"/>
      <c r="EV36" s="73"/>
      <c r="EW36" s="73"/>
      <c r="EX36" s="73"/>
      <c r="EY36" s="73"/>
      <c r="EZ36" s="73"/>
      <c r="FA36" s="73"/>
      <c r="FB36" s="73"/>
      <c r="FC36" s="73"/>
      <c r="FD36" s="73"/>
      <c r="FE36" s="73"/>
      <c r="FF36" s="73"/>
      <c r="FG36" s="73"/>
      <c r="FH36" s="73"/>
      <c r="FI36" s="73"/>
      <c r="FJ36" s="73"/>
      <c r="FK36" s="73"/>
      <c r="FL36" s="73"/>
      <c r="FM36" s="73"/>
      <c r="FN36" s="73"/>
      <c r="FO36" s="73"/>
      <c r="FP36" s="73"/>
      <c r="FQ36" s="73"/>
      <c r="FR36" s="73"/>
      <c r="FS36" s="73"/>
      <c r="FT36" s="73"/>
      <c r="FU36" s="73"/>
      <c r="FV36" s="73"/>
      <c r="FW36" s="73"/>
      <c r="FX36" s="73"/>
      <c r="FY36" s="73"/>
      <c r="FZ36" s="73"/>
      <c r="GA36" s="73"/>
      <c r="GB36" s="73"/>
      <c r="GC36" s="73"/>
      <c r="GD36" s="73"/>
      <c r="GE36" s="73"/>
      <c r="GF36" s="73"/>
      <c r="GG36" s="73"/>
      <c r="GH36" s="73"/>
      <c r="GI36" s="73"/>
      <c r="GJ36" s="73"/>
      <c r="GK36" s="73"/>
      <c r="GL36" s="73"/>
      <c r="GM36" s="73"/>
      <c r="GN36" s="73"/>
      <c r="GO36" s="73"/>
      <c r="GP36" s="73"/>
      <c r="GQ36" s="73"/>
      <c r="GR36" s="73"/>
      <c r="GS36" s="73"/>
      <c r="GT36" s="73"/>
      <c r="GU36" s="73"/>
      <c r="GV36" s="73"/>
      <c r="GW36" s="73"/>
      <c r="GX36" s="73"/>
      <c r="GY36" s="73"/>
      <c r="GZ36" s="73"/>
      <c r="HA36" s="73"/>
      <c r="HB36" s="73"/>
      <c r="HC36" s="73"/>
      <c r="HD36" s="73"/>
      <c r="HE36" s="73"/>
      <c r="HF36" s="73"/>
      <c r="HG36" s="73"/>
      <c r="HH36" s="73"/>
      <c r="HI36" s="73"/>
      <c r="HJ36" s="73"/>
      <c r="HK36" s="73"/>
      <c r="HL36" s="73"/>
      <c r="HM36" s="73"/>
      <c r="HN36" s="73"/>
      <c r="HO36" s="73"/>
      <c r="HP36" s="73"/>
      <c r="HQ36" s="73"/>
      <c r="HR36" s="73"/>
      <c r="HS36" s="73"/>
      <c r="HT36" s="73"/>
      <c r="HU36" s="73"/>
    </row>
    <row r="37" spans="1:229" s="74" customFormat="1">
      <c r="A37" s="85" t="s">
        <v>111</v>
      </c>
      <c r="B37" s="87">
        <v>6717100</v>
      </c>
      <c r="C37" s="85" t="s">
        <v>196</v>
      </c>
      <c r="D37" s="88" t="s">
        <v>153</v>
      </c>
      <c r="E37" s="88" t="s">
        <v>100</v>
      </c>
      <c r="F37" s="88" t="s">
        <v>147</v>
      </c>
      <c r="G37" s="110">
        <v>45163</v>
      </c>
      <c r="H37" s="93">
        <f t="shared" si="0"/>
        <v>530000</v>
      </c>
      <c r="I37" s="94">
        <f t="shared" si="1"/>
        <v>0</v>
      </c>
      <c r="J37" s="111">
        <f t="shared" si="26"/>
        <v>530000</v>
      </c>
      <c r="K37" s="95">
        <f t="shared" si="11"/>
        <v>0</v>
      </c>
      <c r="L37" s="22">
        <v>510000</v>
      </c>
      <c r="M37" s="23">
        <v>0</v>
      </c>
      <c r="N37" s="137">
        <f t="shared" si="13"/>
        <v>510000</v>
      </c>
      <c r="O37" s="22">
        <v>510000</v>
      </c>
      <c r="P37" s="23">
        <v>0</v>
      </c>
      <c r="Q37" s="79">
        <f t="shared" si="14"/>
        <v>510000</v>
      </c>
      <c r="R37" s="22">
        <f t="shared" si="19"/>
        <v>20000</v>
      </c>
      <c r="S37" s="23">
        <f t="shared" si="20"/>
        <v>0</v>
      </c>
      <c r="T37" s="79">
        <f t="shared" si="21"/>
        <v>20000</v>
      </c>
      <c r="U37" s="22">
        <f t="shared" si="22"/>
        <v>0</v>
      </c>
      <c r="V37" s="23">
        <f t="shared" si="23"/>
        <v>0</v>
      </c>
      <c r="W37" s="80">
        <f t="shared" si="24"/>
        <v>0</v>
      </c>
      <c r="X37" s="79">
        <f t="shared" si="25"/>
        <v>0</v>
      </c>
      <c r="Y37" s="73"/>
      <c r="Z37" s="180" t="s">
        <v>84</v>
      </c>
      <c r="AA37" s="182" t="s">
        <v>83</v>
      </c>
      <c r="AB37" s="182" t="s">
        <v>83</v>
      </c>
      <c r="AC37" s="182" t="s">
        <v>83</v>
      </c>
      <c r="AD37" s="182" t="s">
        <v>83</v>
      </c>
      <c r="AE37" s="182"/>
      <c r="AF37" s="182" t="s">
        <v>83</v>
      </c>
      <c r="AG37" s="182"/>
      <c r="AH37" s="182"/>
      <c r="AI37" s="182"/>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c r="BS37" s="73"/>
      <c r="BT37" s="73"/>
      <c r="BU37" s="73"/>
      <c r="BV37" s="73"/>
      <c r="BW37" s="73"/>
      <c r="BX37" s="73"/>
      <c r="BY37" s="73"/>
      <c r="BZ37" s="73"/>
      <c r="CA37" s="73"/>
      <c r="CB37" s="73"/>
      <c r="CC37" s="73"/>
      <c r="CD37" s="73"/>
      <c r="CE37" s="73"/>
      <c r="CF37" s="73"/>
      <c r="CG37" s="73"/>
      <c r="CH37" s="73"/>
      <c r="CI37" s="73"/>
      <c r="CJ37" s="73"/>
      <c r="CK37" s="73"/>
      <c r="CL37" s="73"/>
      <c r="CM37" s="73"/>
      <c r="CN37" s="73"/>
      <c r="CO37" s="73"/>
      <c r="CP37" s="73"/>
      <c r="CQ37" s="73"/>
      <c r="CR37" s="73"/>
      <c r="CS37" s="73"/>
      <c r="CT37" s="73"/>
      <c r="CU37" s="73"/>
      <c r="CV37" s="73"/>
      <c r="CW37" s="73"/>
      <c r="CX37" s="73"/>
      <c r="CY37" s="73"/>
      <c r="CZ37" s="73"/>
      <c r="DA37" s="73"/>
      <c r="DB37" s="73"/>
      <c r="DC37" s="73"/>
      <c r="DD37" s="73"/>
      <c r="DE37" s="73"/>
      <c r="DF37" s="73"/>
      <c r="DG37" s="73"/>
      <c r="DH37" s="73"/>
      <c r="DI37" s="73"/>
      <c r="DJ37" s="73"/>
      <c r="DK37" s="73"/>
      <c r="DL37" s="73"/>
      <c r="DM37" s="73"/>
      <c r="DN37" s="73"/>
      <c r="DO37" s="73"/>
      <c r="DP37" s="73"/>
      <c r="DQ37" s="73"/>
      <c r="DR37" s="73"/>
      <c r="DS37" s="73"/>
      <c r="DT37" s="73"/>
      <c r="DU37" s="73"/>
      <c r="DV37" s="73"/>
      <c r="DW37" s="73"/>
      <c r="DX37" s="73"/>
      <c r="DY37" s="73"/>
      <c r="DZ37" s="73"/>
      <c r="EA37" s="73"/>
      <c r="EB37" s="73"/>
      <c r="EC37" s="73"/>
      <c r="ED37" s="73"/>
      <c r="EE37" s="73"/>
      <c r="EF37" s="73"/>
      <c r="EG37" s="73"/>
      <c r="EH37" s="73"/>
      <c r="EI37" s="73"/>
      <c r="EJ37" s="73"/>
      <c r="EK37" s="73"/>
      <c r="EL37" s="73"/>
      <c r="EM37" s="73"/>
      <c r="EN37" s="73"/>
      <c r="EO37" s="73"/>
      <c r="EP37" s="73"/>
      <c r="EQ37" s="73"/>
      <c r="ER37" s="73"/>
      <c r="ES37" s="73"/>
      <c r="ET37" s="73"/>
      <c r="EU37" s="73"/>
      <c r="EV37" s="73"/>
      <c r="EW37" s="73"/>
      <c r="EX37" s="73"/>
      <c r="EY37" s="73"/>
      <c r="EZ37" s="73"/>
      <c r="FA37" s="73"/>
      <c r="FB37" s="73"/>
      <c r="FC37" s="73"/>
      <c r="FD37" s="73"/>
      <c r="FE37" s="73"/>
      <c r="FF37" s="73"/>
      <c r="FG37" s="73"/>
      <c r="FH37" s="73"/>
      <c r="FI37" s="73"/>
      <c r="FJ37" s="73"/>
      <c r="FK37" s="73"/>
      <c r="FL37" s="73"/>
      <c r="FM37" s="73"/>
      <c r="FN37" s="73"/>
      <c r="FO37" s="73"/>
      <c r="FP37" s="73"/>
      <c r="FQ37" s="73"/>
      <c r="FR37" s="73"/>
      <c r="FS37" s="73"/>
      <c r="FT37" s="73"/>
      <c r="FU37" s="73"/>
      <c r="FV37" s="73"/>
      <c r="FW37" s="73"/>
      <c r="FX37" s="73"/>
      <c r="FY37" s="73"/>
      <c r="FZ37" s="73"/>
      <c r="GA37" s="73"/>
      <c r="GB37" s="73"/>
      <c r="GC37" s="73"/>
      <c r="GD37" s="73"/>
      <c r="GE37" s="73"/>
      <c r="GF37" s="73"/>
      <c r="GG37" s="73"/>
      <c r="GH37" s="73"/>
      <c r="GI37" s="73"/>
      <c r="GJ37" s="73"/>
      <c r="GK37" s="73"/>
      <c r="GL37" s="73"/>
      <c r="GM37" s="73"/>
      <c r="GN37" s="73"/>
      <c r="GO37" s="73"/>
      <c r="GP37" s="73"/>
      <c r="GQ37" s="73"/>
      <c r="GR37" s="73"/>
      <c r="GS37" s="73"/>
      <c r="GT37" s="73"/>
      <c r="GU37" s="73"/>
      <c r="GV37" s="73"/>
      <c r="GW37" s="73"/>
      <c r="GX37" s="73"/>
      <c r="GY37" s="73"/>
      <c r="GZ37" s="73"/>
      <c r="HA37" s="73"/>
      <c r="HB37" s="73"/>
      <c r="HC37" s="73"/>
      <c r="HD37" s="73"/>
      <c r="HE37" s="73"/>
      <c r="HF37" s="73"/>
      <c r="HG37" s="73"/>
      <c r="HH37" s="73"/>
      <c r="HI37" s="73"/>
      <c r="HJ37" s="73"/>
      <c r="HK37" s="73"/>
      <c r="HL37" s="73"/>
      <c r="HM37" s="73"/>
      <c r="HN37" s="73"/>
      <c r="HO37" s="73"/>
      <c r="HP37" s="73"/>
      <c r="HQ37" s="73"/>
      <c r="HR37" s="73"/>
      <c r="HS37" s="73"/>
      <c r="HT37" s="73"/>
      <c r="HU37" s="73"/>
    </row>
    <row r="38" spans="1:229" s="74" customFormat="1">
      <c r="A38" s="85" t="s">
        <v>112</v>
      </c>
      <c r="B38" s="87">
        <v>6727025</v>
      </c>
      <c r="C38" s="85"/>
      <c r="D38" s="88"/>
      <c r="E38" s="88" t="s">
        <v>120</v>
      </c>
      <c r="F38" s="88" t="s">
        <v>147</v>
      </c>
      <c r="G38" s="110"/>
      <c r="H38" s="93">
        <f t="shared" si="0"/>
        <v>22000</v>
      </c>
      <c r="I38" s="94">
        <f t="shared" si="1"/>
        <v>0</v>
      </c>
      <c r="J38" s="111">
        <f t="shared" si="26"/>
        <v>22000</v>
      </c>
      <c r="K38" s="95">
        <f t="shared" si="11"/>
        <v>0</v>
      </c>
      <c r="L38" s="22">
        <v>21000</v>
      </c>
      <c r="M38" s="23">
        <v>0</v>
      </c>
      <c r="N38" s="137">
        <f t="shared" si="13"/>
        <v>21000</v>
      </c>
      <c r="O38" s="22">
        <v>21000</v>
      </c>
      <c r="P38" s="23">
        <v>0</v>
      </c>
      <c r="Q38" s="79">
        <f t="shared" si="14"/>
        <v>21000</v>
      </c>
      <c r="R38" s="22">
        <f t="shared" si="19"/>
        <v>1000</v>
      </c>
      <c r="S38" s="23">
        <f t="shared" si="20"/>
        <v>0</v>
      </c>
      <c r="T38" s="79">
        <f t="shared" si="21"/>
        <v>1000</v>
      </c>
      <c r="U38" s="22">
        <f t="shared" si="22"/>
        <v>0</v>
      </c>
      <c r="V38" s="23">
        <f t="shared" si="23"/>
        <v>0</v>
      </c>
      <c r="W38" s="80">
        <f t="shared" si="24"/>
        <v>0</v>
      </c>
      <c r="X38" s="79">
        <f t="shared" si="25"/>
        <v>0</v>
      </c>
      <c r="Y38" s="73"/>
      <c r="Z38" s="180" t="s">
        <v>84</v>
      </c>
      <c r="AA38" s="182" t="s">
        <v>83</v>
      </c>
      <c r="AB38" s="182" t="s">
        <v>83</v>
      </c>
      <c r="AC38" s="182" t="s">
        <v>83</v>
      </c>
      <c r="AD38" s="182" t="s">
        <v>83</v>
      </c>
      <c r="AE38" s="182"/>
      <c r="AF38" s="182" t="s">
        <v>83</v>
      </c>
      <c r="AG38" s="182"/>
      <c r="AH38" s="182"/>
      <c r="AI38" s="182"/>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c r="FB38" s="73"/>
      <c r="FC38" s="73"/>
      <c r="FD38" s="73"/>
      <c r="FE38" s="73"/>
      <c r="FF38" s="73"/>
      <c r="FG38" s="73"/>
      <c r="FH38" s="73"/>
      <c r="FI38" s="73"/>
      <c r="FJ38" s="73"/>
      <c r="FK38" s="73"/>
      <c r="FL38" s="73"/>
      <c r="FM38" s="73"/>
      <c r="FN38" s="73"/>
      <c r="FO38" s="73"/>
      <c r="FP38" s="73"/>
      <c r="FQ38" s="73"/>
      <c r="FR38" s="73"/>
      <c r="FS38" s="73"/>
      <c r="FT38" s="73"/>
      <c r="FU38" s="73"/>
      <c r="FV38" s="73"/>
      <c r="FW38" s="73"/>
      <c r="FX38" s="73"/>
      <c r="FY38" s="73"/>
      <c r="FZ38" s="73"/>
      <c r="GA38" s="73"/>
      <c r="GB38" s="73"/>
      <c r="GC38" s="73"/>
      <c r="GD38" s="73"/>
      <c r="GE38" s="73"/>
      <c r="GF38" s="73"/>
      <c r="GG38" s="73"/>
      <c r="GH38" s="73"/>
      <c r="GI38" s="73"/>
      <c r="GJ38" s="73"/>
      <c r="GK38" s="73"/>
      <c r="GL38" s="73"/>
      <c r="GM38" s="73"/>
      <c r="GN38" s="73"/>
      <c r="GO38" s="73"/>
      <c r="GP38" s="73"/>
      <c r="GQ38" s="73"/>
      <c r="GR38" s="73"/>
      <c r="GS38" s="73"/>
      <c r="GT38" s="73"/>
      <c r="GU38" s="73"/>
      <c r="GV38" s="73"/>
      <c r="GW38" s="73"/>
      <c r="GX38" s="73"/>
      <c r="GY38" s="73"/>
      <c r="GZ38" s="73"/>
      <c r="HA38" s="73"/>
      <c r="HB38" s="73"/>
      <c r="HC38" s="73"/>
      <c r="HD38" s="73"/>
      <c r="HE38" s="73"/>
      <c r="HF38" s="73"/>
      <c r="HG38" s="73"/>
      <c r="HH38" s="73"/>
      <c r="HI38" s="73"/>
      <c r="HJ38" s="73"/>
      <c r="HK38" s="73"/>
      <c r="HL38" s="73"/>
      <c r="HM38" s="73"/>
      <c r="HN38" s="73"/>
      <c r="HO38" s="73"/>
      <c r="HP38" s="73"/>
      <c r="HQ38" s="73"/>
      <c r="HR38" s="73"/>
      <c r="HS38" s="73"/>
      <c r="HT38" s="73"/>
      <c r="HU38" s="73"/>
    </row>
    <row r="39" spans="1:229" s="74" customFormat="1">
      <c r="A39" s="85" t="s">
        <v>113</v>
      </c>
      <c r="B39" s="87">
        <v>6497300</v>
      </c>
      <c r="C39" s="85" t="s">
        <v>199</v>
      </c>
      <c r="D39" s="88" t="s">
        <v>149</v>
      </c>
      <c r="E39" s="88" t="s">
        <v>121</v>
      </c>
      <c r="F39" s="88" t="s">
        <v>147</v>
      </c>
      <c r="G39" s="110">
        <v>45163</v>
      </c>
      <c r="H39" s="93">
        <f t="shared" si="0"/>
        <v>1046000</v>
      </c>
      <c r="I39" s="94">
        <f t="shared" si="1"/>
        <v>0</v>
      </c>
      <c r="J39" s="111">
        <f t="shared" si="26"/>
        <v>1046000</v>
      </c>
      <c r="K39" s="95">
        <f t="shared" si="11"/>
        <v>0</v>
      </c>
      <c r="L39" s="22">
        <v>1006000</v>
      </c>
      <c r="M39" s="23">
        <v>0</v>
      </c>
      <c r="N39" s="137">
        <f t="shared" si="13"/>
        <v>1006000</v>
      </c>
      <c r="O39" s="22">
        <v>1006000</v>
      </c>
      <c r="P39" s="23">
        <v>0</v>
      </c>
      <c r="Q39" s="79">
        <f t="shared" si="14"/>
        <v>1006000</v>
      </c>
      <c r="R39" s="22">
        <f t="shared" si="19"/>
        <v>40000</v>
      </c>
      <c r="S39" s="23">
        <f t="shared" si="20"/>
        <v>0</v>
      </c>
      <c r="T39" s="79">
        <f t="shared" si="21"/>
        <v>40000</v>
      </c>
      <c r="U39" s="22">
        <f t="shared" si="22"/>
        <v>0</v>
      </c>
      <c r="V39" s="23">
        <f t="shared" si="23"/>
        <v>0</v>
      </c>
      <c r="W39" s="80">
        <f t="shared" si="24"/>
        <v>0</v>
      </c>
      <c r="X39" s="79">
        <f t="shared" si="25"/>
        <v>0</v>
      </c>
      <c r="Y39" s="73"/>
      <c r="Z39" s="180" t="s">
        <v>84</v>
      </c>
      <c r="AA39" s="182" t="s">
        <v>125</v>
      </c>
      <c r="AB39" s="182" t="s">
        <v>125</v>
      </c>
      <c r="AC39" s="182" t="s">
        <v>125</v>
      </c>
      <c r="AD39" s="182" t="s">
        <v>125</v>
      </c>
      <c r="AE39" s="182"/>
      <c r="AF39" s="182" t="s">
        <v>125</v>
      </c>
      <c r="AG39" s="182"/>
      <c r="AH39" s="182"/>
      <c r="AI39" s="182"/>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73"/>
      <c r="BW39" s="73"/>
      <c r="BX39" s="73"/>
      <c r="BY39" s="73"/>
      <c r="BZ39" s="73"/>
      <c r="CA39" s="73"/>
      <c r="CB39" s="73"/>
      <c r="CC39" s="73"/>
      <c r="CD39" s="73"/>
      <c r="CE39" s="73"/>
      <c r="CF39" s="73"/>
      <c r="CG39" s="73"/>
      <c r="CH39" s="73"/>
      <c r="CI39" s="73"/>
      <c r="CJ39" s="73"/>
      <c r="CK39" s="73"/>
      <c r="CL39" s="73"/>
      <c r="CM39" s="73"/>
      <c r="CN39" s="73"/>
      <c r="CO39" s="73"/>
      <c r="CP39" s="73"/>
      <c r="CQ39" s="73"/>
      <c r="CR39" s="73"/>
      <c r="CS39" s="73"/>
      <c r="CT39" s="73"/>
      <c r="CU39" s="73"/>
      <c r="CV39" s="73"/>
      <c r="CW39" s="73"/>
      <c r="CX39" s="73"/>
      <c r="CY39" s="73"/>
      <c r="CZ39" s="73"/>
      <c r="DA39" s="73"/>
      <c r="DB39" s="73"/>
      <c r="DC39" s="73"/>
      <c r="DD39" s="73"/>
      <c r="DE39" s="73"/>
      <c r="DF39" s="73"/>
      <c r="DG39" s="73"/>
      <c r="DH39" s="73"/>
      <c r="DI39" s="73"/>
      <c r="DJ39" s="73"/>
      <c r="DK39" s="73"/>
      <c r="DL39" s="73"/>
      <c r="DM39" s="73"/>
      <c r="DN39" s="73"/>
      <c r="DO39" s="73"/>
      <c r="DP39" s="73"/>
      <c r="DQ39" s="73"/>
      <c r="DR39" s="73"/>
      <c r="DS39" s="73"/>
      <c r="DT39" s="73"/>
      <c r="DU39" s="73"/>
      <c r="DV39" s="73"/>
      <c r="DW39" s="73"/>
      <c r="DX39" s="73"/>
      <c r="DY39" s="73"/>
      <c r="DZ39" s="73"/>
      <c r="EA39" s="73"/>
      <c r="EB39" s="73"/>
      <c r="EC39" s="73"/>
      <c r="ED39" s="73"/>
      <c r="EE39" s="73"/>
      <c r="EF39" s="73"/>
      <c r="EG39" s="73"/>
      <c r="EH39" s="73"/>
      <c r="EI39" s="73"/>
      <c r="EJ39" s="73"/>
      <c r="EK39" s="73"/>
      <c r="EL39" s="73"/>
      <c r="EM39" s="73"/>
      <c r="EN39" s="73"/>
      <c r="EO39" s="73"/>
      <c r="EP39" s="73"/>
      <c r="EQ39" s="73"/>
      <c r="ER39" s="73"/>
      <c r="ES39" s="73"/>
      <c r="ET39" s="73"/>
      <c r="EU39" s="73"/>
      <c r="EV39" s="73"/>
      <c r="EW39" s="73"/>
      <c r="EX39" s="73"/>
      <c r="EY39" s="73"/>
      <c r="EZ39" s="73"/>
      <c r="FA39" s="73"/>
      <c r="FB39" s="73"/>
      <c r="FC39" s="73"/>
      <c r="FD39" s="73"/>
      <c r="FE39" s="73"/>
      <c r="FF39" s="73"/>
      <c r="FG39" s="73"/>
      <c r="FH39" s="73"/>
      <c r="FI39" s="73"/>
      <c r="FJ39" s="73"/>
      <c r="FK39" s="73"/>
      <c r="FL39" s="73"/>
      <c r="FM39" s="73"/>
      <c r="FN39" s="73"/>
      <c r="FO39" s="73"/>
      <c r="FP39" s="73"/>
      <c r="FQ39" s="73"/>
      <c r="FR39" s="73"/>
      <c r="FS39" s="73"/>
      <c r="FT39" s="73"/>
      <c r="FU39" s="73"/>
      <c r="FV39" s="73"/>
      <c r="FW39" s="73"/>
      <c r="FX39" s="73"/>
      <c r="FY39" s="73"/>
      <c r="FZ39" s="73"/>
      <c r="GA39" s="73"/>
      <c r="GB39" s="73"/>
      <c r="GC39" s="73"/>
      <c r="GD39" s="73"/>
      <c r="GE39" s="73"/>
      <c r="GF39" s="73"/>
      <c r="GG39" s="73"/>
      <c r="GH39" s="73"/>
      <c r="GI39" s="73"/>
      <c r="GJ39" s="73"/>
      <c r="GK39" s="73"/>
      <c r="GL39" s="73"/>
      <c r="GM39" s="73"/>
      <c r="GN39" s="73"/>
      <c r="GO39" s="73"/>
      <c r="GP39" s="73"/>
      <c r="GQ39" s="73"/>
      <c r="GR39" s="73"/>
      <c r="GS39" s="73"/>
      <c r="GT39" s="73"/>
      <c r="GU39" s="73"/>
      <c r="GV39" s="73"/>
      <c r="GW39" s="73"/>
      <c r="GX39" s="73"/>
      <c r="GY39" s="73"/>
      <c r="GZ39" s="73"/>
      <c r="HA39" s="73"/>
      <c r="HB39" s="73"/>
      <c r="HC39" s="73"/>
      <c r="HD39" s="73"/>
      <c r="HE39" s="73"/>
      <c r="HF39" s="73"/>
      <c r="HG39" s="73"/>
      <c r="HH39" s="73"/>
      <c r="HI39" s="73"/>
      <c r="HJ39" s="73"/>
      <c r="HK39" s="73"/>
      <c r="HL39" s="73"/>
      <c r="HM39" s="73"/>
      <c r="HN39" s="73"/>
      <c r="HO39" s="73"/>
      <c r="HP39" s="73"/>
      <c r="HQ39" s="73"/>
      <c r="HR39" s="73"/>
      <c r="HS39" s="73"/>
      <c r="HT39" s="73"/>
      <c r="HU39" s="73"/>
    </row>
    <row r="40" spans="1:229" s="74" customFormat="1">
      <c r="A40" s="85" t="s">
        <v>114</v>
      </c>
      <c r="B40" s="87">
        <v>6085000</v>
      </c>
      <c r="C40" s="85" t="s">
        <v>199</v>
      </c>
      <c r="D40" s="88" t="s">
        <v>149</v>
      </c>
      <c r="E40" s="88" t="s">
        <v>122</v>
      </c>
      <c r="F40" s="88" t="s">
        <v>147</v>
      </c>
      <c r="G40" s="110">
        <v>45163</v>
      </c>
      <c r="H40" s="93">
        <f t="shared" si="0"/>
        <v>834000</v>
      </c>
      <c r="I40" s="94">
        <f t="shared" si="1"/>
        <v>0</v>
      </c>
      <c r="J40" s="111">
        <f t="shared" si="26"/>
        <v>834000</v>
      </c>
      <c r="K40" s="95">
        <f t="shared" si="11"/>
        <v>0</v>
      </c>
      <c r="L40" s="22">
        <v>802000</v>
      </c>
      <c r="M40" s="23">
        <v>0</v>
      </c>
      <c r="N40" s="137">
        <f t="shared" si="13"/>
        <v>802000</v>
      </c>
      <c r="O40" s="22">
        <v>802000</v>
      </c>
      <c r="P40" s="23">
        <v>0</v>
      </c>
      <c r="Q40" s="79">
        <f t="shared" si="14"/>
        <v>802000</v>
      </c>
      <c r="R40" s="22">
        <f t="shared" si="19"/>
        <v>32000</v>
      </c>
      <c r="S40" s="23">
        <f t="shared" si="20"/>
        <v>0</v>
      </c>
      <c r="T40" s="79">
        <f t="shared" si="21"/>
        <v>32000</v>
      </c>
      <c r="U40" s="22">
        <f t="shared" si="22"/>
        <v>0</v>
      </c>
      <c r="V40" s="23">
        <f t="shared" si="23"/>
        <v>0</v>
      </c>
      <c r="W40" s="80">
        <f t="shared" si="24"/>
        <v>0</v>
      </c>
      <c r="X40" s="79">
        <f t="shared" si="25"/>
        <v>0</v>
      </c>
      <c r="Y40" s="73"/>
      <c r="Z40" s="180" t="s">
        <v>84</v>
      </c>
      <c r="AA40" s="182" t="s">
        <v>83</v>
      </c>
      <c r="AB40" s="182" t="s">
        <v>83</v>
      </c>
      <c r="AC40" s="182" t="s">
        <v>83</v>
      </c>
      <c r="AD40" s="182" t="s">
        <v>83</v>
      </c>
      <c r="AE40" s="182"/>
      <c r="AF40" s="182" t="s">
        <v>83</v>
      </c>
      <c r="AG40" s="182"/>
      <c r="AH40" s="182"/>
      <c r="AI40" s="182"/>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S40" s="73"/>
      <c r="BT40" s="73"/>
      <c r="BU40" s="73"/>
      <c r="BV40" s="73"/>
      <c r="BW40" s="73"/>
      <c r="BX40" s="73"/>
      <c r="BY40" s="73"/>
      <c r="BZ40" s="73"/>
      <c r="CA40" s="73"/>
      <c r="CB40" s="73"/>
      <c r="CC40" s="73"/>
      <c r="CD40" s="73"/>
      <c r="CE40" s="73"/>
      <c r="CF40" s="73"/>
      <c r="CG40" s="73"/>
      <c r="CH40" s="73"/>
      <c r="CI40" s="73"/>
      <c r="CJ40" s="73"/>
      <c r="CK40" s="73"/>
      <c r="CL40" s="73"/>
      <c r="CM40" s="73"/>
      <c r="CN40" s="73"/>
      <c r="CO40" s="73"/>
      <c r="CP40" s="73"/>
      <c r="CQ40" s="73"/>
      <c r="CR40" s="73"/>
      <c r="CS40" s="73"/>
      <c r="CT40" s="73"/>
      <c r="CU40" s="73"/>
      <c r="CV40" s="73"/>
      <c r="CW40" s="73"/>
      <c r="CX40" s="73"/>
      <c r="CY40" s="73"/>
      <c r="CZ40" s="73"/>
      <c r="DA40" s="73"/>
      <c r="DB40" s="73"/>
      <c r="DC40" s="73"/>
      <c r="DD40" s="73"/>
      <c r="DE40" s="73"/>
      <c r="DF40" s="73"/>
      <c r="DG40" s="73"/>
      <c r="DH40" s="73"/>
      <c r="DI40" s="73"/>
      <c r="DJ40" s="73"/>
      <c r="DK40" s="73"/>
      <c r="DL40" s="73"/>
      <c r="DM40" s="73"/>
      <c r="DN40" s="73"/>
      <c r="DO40" s="73"/>
      <c r="DP40" s="73"/>
      <c r="DQ40" s="73"/>
      <c r="DR40" s="73"/>
      <c r="DS40" s="73"/>
      <c r="DT40" s="73"/>
      <c r="DU40" s="73"/>
      <c r="DV40" s="73"/>
      <c r="DW40" s="73"/>
      <c r="DX40" s="73"/>
      <c r="DY40" s="73"/>
      <c r="DZ40" s="73"/>
      <c r="EA40" s="73"/>
      <c r="EB40" s="73"/>
      <c r="EC40" s="73"/>
      <c r="ED40" s="73"/>
      <c r="EE40" s="73"/>
      <c r="EF40" s="73"/>
      <c r="EG40" s="73"/>
      <c r="EH40" s="73"/>
      <c r="EI40" s="73"/>
      <c r="EJ40" s="73"/>
      <c r="EK40" s="73"/>
      <c r="EL40" s="73"/>
      <c r="EM40" s="73"/>
      <c r="EN40" s="73"/>
      <c r="EO40" s="73"/>
      <c r="EP40" s="73"/>
      <c r="EQ40" s="73"/>
      <c r="ER40" s="73"/>
      <c r="ES40" s="73"/>
      <c r="ET40" s="73"/>
      <c r="EU40" s="73"/>
      <c r="EV40" s="73"/>
      <c r="EW40" s="73"/>
      <c r="EX40" s="73"/>
      <c r="EY40" s="73"/>
      <c r="EZ40" s="73"/>
      <c r="FA40" s="73"/>
      <c r="FB40" s="73"/>
      <c r="FC40" s="73"/>
      <c r="FD40" s="73"/>
      <c r="FE40" s="73"/>
      <c r="FF40" s="73"/>
      <c r="FG40" s="73"/>
      <c r="FH40" s="73"/>
      <c r="FI40" s="73"/>
      <c r="FJ40" s="73"/>
      <c r="FK40" s="73"/>
      <c r="FL40" s="73"/>
      <c r="FM40" s="73"/>
      <c r="FN40" s="73"/>
      <c r="FO40" s="73"/>
      <c r="FP40" s="73"/>
      <c r="FQ40" s="73"/>
      <c r="FR40" s="73"/>
      <c r="FS40" s="73"/>
      <c r="FT40" s="73"/>
      <c r="FU40" s="73"/>
      <c r="FV40" s="73"/>
      <c r="FW40" s="73"/>
      <c r="FX40" s="73"/>
      <c r="FY40" s="73"/>
      <c r="FZ40" s="73"/>
      <c r="GA40" s="73"/>
      <c r="GB40" s="73"/>
      <c r="GC40" s="73"/>
      <c r="GD40" s="73"/>
      <c r="GE40" s="73"/>
      <c r="GF40" s="73"/>
      <c r="GG40" s="73"/>
      <c r="GH40" s="73"/>
      <c r="GI40" s="73"/>
      <c r="GJ40" s="73"/>
      <c r="GK40" s="73"/>
      <c r="GL40" s="73"/>
      <c r="GM40" s="73"/>
      <c r="GN40" s="73"/>
      <c r="GO40" s="73"/>
      <c r="GP40" s="73"/>
      <c r="GQ40" s="73"/>
      <c r="GR40" s="73"/>
      <c r="GS40" s="73"/>
      <c r="GT40" s="73"/>
      <c r="GU40" s="73"/>
      <c r="GV40" s="73"/>
      <c r="GW40" s="73"/>
      <c r="GX40" s="73"/>
      <c r="GY40" s="73"/>
      <c r="GZ40" s="73"/>
      <c r="HA40" s="73"/>
      <c r="HB40" s="73"/>
      <c r="HC40" s="73"/>
      <c r="HD40" s="73"/>
      <c r="HE40" s="73"/>
      <c r="HF40" s="73"/>
      <c r="HG40" s="73"/>
      <c r="HH40" s="73"/>
      <c r="HI40" s="73"/>
      <c r="HJ40" s="73"/>
      <c r="HK40" s="73"/>
      <c r="HL40" s="73"/>
      <c r="HM40" s="73"/>
      <c r="HN40" s="73"/>
      <c r="HO40" s="73"/>
      <c r="HP40" s="73"/>
      <c r="HQ40" s="73"/>
      <c r="HR40" s="73"/>
      <c r="HS40" s="73"/>
      <c r="HT40" s="73"/>
      <c r="HU40" s="73"/>
    </row>
    <row r="41" spans="1:229" s="74" customFormat="1">
      <c r="A41" s="85" t="s">
        <v>115</v>
      </c>
      <c r="B41" s="87">
        <v>6497300</v>
      </c>
      <c r="C41" s="85" t="s">
        <v>199</v>
      </c>
      <c r="D41" s="88" t="s">
        <v>149</v>
      </c>
      <c r="E41" s="88" t="s">
        <v>200</v>
      </c>
      <c r="F41" s="88" t="s">
        <v>147</v>
      </c>
      <c r="G41" s="110">
        <v>45163</v>
      </c>
      <c r="H41" s="93">
        <f t="shared" si="0"/>
        <v>846000</v>
      </c>
      <c r="I41" s="94">
        <f t="shared" si="1"/>
        <v>0</v>
      </c>
      <c r="J41" s="111">
        <f t="shared" si="26"/>
        <v>846000</v>
      </c>
      <c r="K41" s="95">
        <f t="shared" si="11"/>
        <v>0</v>
      </c>
      <c r="L41" s="22">
        <v>814000</v>
      </c>
      <c r="M41" s="23">
        <v>0</v>
      </c>
      <c r="N41" s="137">
        <f t="shared" si="13"/>
        <v>814000</v>
      </c>
      <c r="O41" s="22">
        <v>814000</v>
      </c>
      <c r="P41" s="23">
        <v>0</v>
      </c>
      <c r="Q41" s="79">
        <f t="shared" si="14"/>
        <v>814000</v>
      </c>
      <c r="R41" s="22">
        <f t="shared" si="19"/>
        <v>32000</v>
      </c>
      <c r="S41" s="23">
        <f t="shared" si="20"/>
        <v>0</v>
      </c>
      <c r="T41" s="79">
        <f t="shared" si="21"/>
        <v>32000</v>
      </c>
      <c r="U41" s="22">
        <f t="shared" si="22"/>
        <v>0</v>
      </c>
      <c r="V41" s="23">
        <f t="shared" si="23"/>
        <v>0</v>
      </c>
      <c r="W41" s="80">
        <f t="shared" si="24"/>
        <v>0</v>
      </c>
      <c r="X41" s="79">
        <f t="shared" si="25"/>
        <v>0</v>
      </c>
      <c r="Y41" s="73"/>
      <c r="Z41" s="180" t="s">
        <v>84</v>
      </c>
      <c r="AA41" s="182" t="s">
        <v>83</v>
      </c>
      <c r="AB41" s="182" t="s">
        <v>83</v>
      </c>
      <c r="AC41" s="182" t="s">
        <v>83</v>
      </c>
      <c r="AD41" s="182" t="s">
        <v>83</v>
      </c>
      <c r="AE41" s="182"/>
      <c r="AF41" s="182" t="s">
        <v>83</v>
      </c>
      <c r="AG41" s="182"/>
      <c r="AH41" s="182"/>
      <c r="AI41" s="182"/>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3"/>
      <c r="BR41" s="73"/>
      <c r="BS41" s="73"/>
      <c r="BT41" s="73"/>
      <c r="BU41" s="73"/>
      <c r="BV41" s="73"/>
      <c r="BW41" s="73"/>
      <c r="BX41" s="73"/>
      <c r="BY41" s="73"/>
      <c r="BZ41" s="73"/>
      <c r="CA41" s="73"/>
      <c r="CB41" s="73"/>
      <c r="CC41" s="73"/>
      <c r="CD41" s="73"/>
      <c r="CE41" s="73"/>
      <c r="CF41" s="73"/>
      <c r="CG41" s="73"/>
      <c r="CH41" s="73"/>
      <c r="CI41" s="73"/>
      <c r="CJ41" s="73"/>
      <c r="CK41" s="73"/>
      <c r="CL41" s="73"/>
      <c r="CM41" s="73"/>
      <c r="CN41" s="73"/>
      <c r="CO41" s="73"/>
      <c r="CP41" s="73"/>
      <c r="CQ41" s="73"/>
      <c r="CR41" s="73"/>
      <c r="CS41" s="73"/>
      <c r="CT41" s="73"/>
      <c r="CU41" s="73"/>
      <c r="CV41" s="73"/>
      <c r="CW41" s="73"/>
      <c r="CX41" s="73"/>
      <c r="CY41" s="73"/>
      <c r="CZ41" s="73"/>
      <c r="DA41" s="73"/>
      <c r="DB41" s="73"/>
      <c r="DC41" s="73"/>
      <c r="DD41" s="73"/>
      <c r="DE41" s="73"/>
      <c r="DF41" s="73"/>
      <c r="DG41" s="73"/>
      <c r="DH41" s="73"/>
      <c r="DI41" s="73"/>
      <c r="DJ41" s="73"/>
      <c r="DK41" s="73"/>
      <c r="DL41" s="73"/>
      <c r="DM41" s="73"/>
      <c r="DN41" s="73"/>
      <c r="DO41" s="73"/>
      <c r="DP41" s="73"/>
      <c r="DQ41" s="73"/>
      <c r="DR41" s="73"/>
      <c r="DS41" s="73"/>
      <c r="DT41" s="73"/>
      <c r="DU41" s="73"/>
      <c r="DV41" s="73"/>
      <c r="DW41" s="73"/>
      <c r="DX41" s="73"/>
      <c r="DY41" s="73"/>
      <c r="DZ41" s="73"/>
      <c r="EA41" s="73"/>
      <c r="EB41" s="73"/>
      <c r="EC41" s="73"/>
      <c r="ED41" s="73"/>
      <c r="EE41" s="73"/>
      <c r="EF41" s="73"/>
      <c r="EG41" s="73"/>
      <c r="EH41" s="73"/>
      <c r="EI41" s="73"/>
      <c r="EJ41" s="73"/>
      <c r="EK41" s="73"/>
      <c r="EL41" s="73"/>
      <c r="EM41" s="73"/>
      <c r="EN41" s="73"/>
      <c r="EO41" s="73"/>
      <c r="EP41" s="73"/>
      <c r="EQ41" s="73"/>
      <c r="ER41" s="73"/>
      <c r="ES41" s="73"/>
      <c r="ET41" s="73"/>
      <c r="EU41" s="73"/>
      <c r="EV41" s="73"/>
      <c r="EW41" s="73"/>
      <c r="EX41" s="73"/>
      <c r="EY41" s="73"/>
      <c r="EZ41" s="73"/>
      <c r="FA41" s="73"/>
      <c r="FB41" s="73"/>
      <c r="FC41" s="73"/>
      <c r="FD41" s="73"/>
      <c r="FE41" s="73"/>
      <c r="FF41" s="73"/>
      <c r="FG41" s="73"/>
      <c r="FH41" s="73"/>
      <c r="FI41" s="73"/>
      <c r="FJ41" s="73"/>
      <c r="FK41" s="73"/>
      <c r="FL41" s="73"/>
      <c r="FM41" s="73"/>
      <c r="FN41" s="73"/>
      <c r="FO41" s="73"/>
      <c r="FP41" s="73"/>
      <c r="FQ41" s="73"/>
      <c r="FR41" s="73"/>
      <c r="FS41" s="73"/>
      <c r="FT41" s="73"/>
      <c r="FU41" s="73"/>
      <c r="FV41" s="73"/>
      <c r="FW41" s="73"/>
      <c r="FX41" s="73"/>
      <c r="FY41" s="73"/>
      <c r="FZ41" s="73"/>
      <c r="GA41" s="73"/>
      <c r="GB41" s="73"/>
      <c r="GC41" s="73"/>
      <c r="GD41" s="73"/>
      <c r="GE41" s="73"/>
      <c r="GF41" s="73"/>
      <c r="GG41" s="73"/>
      <c r="GH41" s="73"/>
      <c r="GI41" s="73"/>
      <c r="GJ41" s="73"/>
      <c r="GK41" s="73"/>
      <c r="GL41" s="73"/>
      <c r="GM41" s="73"/>
      <c r="GN41" s="73"/>
      <c r="GO41" s="73"/>
      <c r="GP41" s="73"/>
      <c r="GQ41" s="73"/>
      <c r="GR41" s="73"/>
      <c r="GS41" s="73"/>
      <c r="GT41" s="73"/>
      <c r="GU41" s="73"/>
      <c r="GV41" s="73"/>
      <c r="GW41" s="73"/>
      <c r="GX41" s="73"/>
      <c r="GY41" s="73"/>
      <c r="GZ41" s="73"/>
      <c r="HA41" s="73"/>
      <c r="HB41" s="73"/>
      <c r="HC41" s="73"/>
      <c r="HD41" s="73"/>
      <c r="HE41" s="73"/>
      <c r="HF41" s="73"/>
      <c r="HG41" s="73"/>
      <c r="HH41" s="73"/>
      <c r="HI41" s="73"/>
      <c r="HJ41" s="73"/>
      <c r="HK41" s="73"/>
      <c r="HL41" s="73"/>
      <c r="HM41" s="73"/>
      <c r="HN41" s="73"/>
      <c r="HO41" s="73"/>
      <c r="HP41" s="73"/>
      <c r="HQ41" s="73"/>
      <c r="HR41" s="73"/>
      <c r="HS41" s="73"/>
      <c r="HT41" s="73"/>
      <c r="HU41" s="73"/>
    </row>
    <row r="42" spans="1:229" s="74" customFormat="1" hidden="1">
      <c r="A42" s="85" t="s">
        <v>31</v>
      </c>
      <c r="B42" s="87"/>
      <c r="C42" s="85"/>
      <c r="D42" s="88" t="s">
        <v>9</v>
      </c>
      <c r="E42" s="88" t="s">
        <v>9</v>
      </c>
      <c r="F42" s="88"/>
      <c r="G42" s="110" t="s">
        <v>9</v>
      </c>
      <c r="H42" s="93">
        <f t="shared" si="0"/>
        <v>0</v>
      </c>
      <c r="I42" s="94">
        <f t="shared" si="1"/>
        <v>0</v>
      </c>
      <c r="J42" s="111">
        <f t="shared" ref="J42:J45" si="34">SUM(H42:I42)</f>
        <v>0</v>
      </c>
      <c r="K42" s="95">
        <f t="shared" si="11"/>
        <v>0</v>
      </c>
      <c r="L42" s="93">
        <v>0</v>
      </c>
      <c r="M42" s="94">
        <v>0</v>
      </c>
      <c r="N42" s="137">
        <f t="shared" ref="N42:N45" si="35">SUM(L42:M42)</f>
        <v>0</v>
      </c>
      <c r="O42" s="22">
        <v>0</v>
      </c>
      <c r="P42" s="23">
        <v>0</v>
      </c>
      <c r="Q42" s="79">
        <f t="shared" ref="Q42:Q45" si="36">SUM(O42:P42)</f>
        <v>0</v>
      </c>
      <c r="R42" s="22">
        <f t="shared" si="19"/>
        <v>0</v>
      </c>
      <c r="S42" s="23">
        <f t="shared" si="20"/>
        <v>0</v>
      </c>
      <c r="T42" s="79">
        <f t="shared" si="21"/>
        <v>0</v>
      </c>
      <c r="U42" s="22">
        <f t="shared" si="22"/>
        <v>0</v>
      </c>
      <c r="V42" s="23">
        <f t="shared" si="23"/>
        <v>0</v>
      </c>
      <c r="W42" s="80">
        <f t="shared" si="24"/>
        <v>0</v>
      </c>
      <c r="X42" s="79">
        <f t="shared" si="25"/>
        <v>0</v>
      </c>
      <c r="Y42" s="73"/>
      <c r="Z42" s="185"/>
      <c r="AA42" s="186"/>
      <c r="AB42" s="186"/>
      <c r="AC42" s="186"/>
      <c r="AD42" s="186"/>
      <c r="AE42" s="186"/>
      <c r="AF42" s="186"/>
      <c r="AG42" s="186"/>
      <c r="AH42" s="186"/>
      <c r="AI42" s="186"/>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3"/>
      <c r="BV42" s="73"/>
      <c r="BW42" s="73"/>
      <c r="BX42" s="73"/>
      <c r="BY42" s="73"/>
      <c r="BZ42" s="73"/>
      <c r="CA42" s="73"/>
      <c r="CB42" s="73"/>
      <c r="CC42" s="73"/>
      <c r="CD42" s="73"/>
      <c r="CE42" s="73"/>
      <c r="CF42" s="73"/>
      <c r="CG42" s="73"/>
      <c r="CH42" s="73"/>
      <c r="CI42" s="73"/>
      <c r="CJ42" s="73"/>
      <c r="CK42" s="73"/>
      <c r="CL42" s="73"/>
      <c r="CM42" s="73"/>
      <c r="CN42" s="73"/>
      <c r="CO42" s="73"/>
      <c r="CP42" s="73"/>
      <c r="CQ42" s="73"/>
      <c r="CR42" s="73"/>
      <c r="CS42" s="73"/>
      <c r="CT42" s="73"/>
      <c r="CU42" s="73"/>
      <c r="CV42" s="73"/>
      <c r="CW42" s="73"/>
      <c r="CX42" s="73"/>
      <c r="CY42" s="73"/>
      <c r="CZ42" s="73"/>
      <c r="DA42" s="73"/>
      <c r="DB42" s="73"/>
      <c r="DC42" s="73"/>
      <c r="DD42" s="73"/>
      <c r="DE42" s="73"/>
      <c r="DF42" s="73"/>
      <c r="DG42" s="73"/>
      <c r="DH42" s="73"/>
      <c r="DI42" s="73"/>
      <c r="DJ42" s="73"/>
      <c r="DK42" s="73"/>
      <c r="DL42" s="73"/>
      <c r="DM42" s="73"/>
      <c r="DN42" s="73"/>
      <c r="DO42" s="73"/>
      <c r="DP42" s="73"/>
      <c r="DQ42" s="73"/>
      <c r="DR42" s="73"/>
      <c r="DS42" s="73"/>
      <c r="DT42" s="73"/>
      <c r="DU42" s="73"/>
      <c r="DV42" s="73"/>
      <c r="DW42" s="73"/>
      <c r="DX42" s="73"/>
      <c r="DY42" s="73"/>
      <c r="DZ42" s="73"/>
      <c r="EA42" s="73"/>
      <c r="EB42" s="73"/>
      <c r="EC42" s="73"/>
      <c r="ED42" s="73"/>
      <c r="EE42" s="73"/>
      <c r="EF42" s="73"/>
      <c r="EG42" s="73"/>
      <c r="EH42" s="73"/>
      <c r="EI42" s="73"/>
      <c r="EJ42" s="73"/>
      <c r="EK42" s="73"/>
      <c r="EL42" s="73"/>
      <c r="EM42" s="73"/>
      <c r="EN42" s="73"/>
      <c r="EO42" s="73"/>
      <c r="EP42" s="73"/>
      <c r="EQ42" s="73"/>
      <c r="ER42" s="73"/>
      <c r="ES42" s="73"/>
      <c r="ET42" s="73"/>
      <c r="EU42" s="73"/>
      <c r="EV42" s="73"/>
      <c r="EW42" s="73"/>
      <c r="EX42" s="73"/>
      <c r="EY42" s="73"/>
      <c r="EZ42" s="73"/>
      <c r="FA42" s="73"/>
      <c r="FB42" s="73"/>
      <c r="FC42" s="73"/>
      <c r="FD42" s="73"/>
      <c r="FE42" s="73"/>
      <c r="FF42" s="73"/>
      <c r="FG42" s="73"/>
      <c r="FH42" s="73"/>
      <c r="FI42" s="73"/>
      <c r="FJ42" s="73"/>
      <c r="FK42" s="73"/>
      <c r="FL42" s="73"/>
      <c r="FM42" s="73"/>
      <c r="FN42" s="73"/>
      <c r="FO42" s="73"/>
      <c r="FP42" s="73"/>
      <c r="FQ42" s="73"/>
      <c r="FR42" s="73"/>
      <c r="FS42" s="73"/>
      <c r="FT42" s="73"/>
      <c r="FU42" s="73"/>
      <c r="FV42" s="73"/>
      <c r="FW42" s="73"/>
      <c r="FX42" s="73"/>
      <c r="FY42" s="73"/>
      <c r="FZ42" s="73"/>
      <c r="GA42" s="73"/>
      <c r="GB42" s="73"/>
      <c r="GC42" s="73"/>
      <c r="GD42" s="73"/>
      <c r="GE42" s="73"/>
      <c r="GF42" s="73"/>
      <c r="GG42" s="73"/>
      <c r="GH42" s="73"/>
      <c r="GI42" s="73"/>
      <c r="GJ42" s="73"/>
      <c r="GK42" s="73"/>
      <c r="GL42" s="73"/>
      <c r="GM42" s="73"/>
      <c r="GN42" s="73"/>
      <c r="GO42" s="73"/>
      <c r="GP42" s="73"/>
      <c r="GQ42" s="73"/>
      <c r="GR42" s="73"/>
      <c r="GS42" s="73"/>
      <c r="GT42" s="73"/>
      <c r="GU42" s="73"/>
      <c r="GV42" s="73"/>
      <c r="GW42" s="73"/>
      <c r="GX42" s="73"/>
      <c r="GY42" s="73"/>
      <c r="GZ42" s="73"/>
      <c r="HA42" s="73"/>
      <c r="HB42" s="73"/>
      <c r="HC42" s="73"/>
      <c r="HD42" s="73"/>
      <c r="HE42" s="73"/>
      <c r="HF42" s="73"/>
      <c r="HG42" s="73"/>
      <c r="HH42" s="73"/>
      <c r="HI42" s="73"/>
      <c r="HJ42" s="73"/>
      <c r="HK42" s="73"/>
      <c r="HL42" s="73"/>
      <c r="HM42" s="73"/>
      <c r="HN42" s="73"/>
      <c r="HO42" s="73"/>
      <c r="HP42" s="73"/>
      <c r="HQ42" s="73"/>
      <c r="HR42" s="73"/>
      <c r="HS42" s="73"/>
      <c r="HT42" s="73"/>
      <c r="HU42" s="73"/>
    </row>
    <row r="43" spans="1:229" s="74" customFormat="1" hidden="1">
      <c r="A43" s="85" t="s">
        <v>31</v>
      </c>
      <c r="B43" s="87"/>
      <c r="C43" s="85"/>
      <c r="D43" s="88" t="s">
        <v>9</v>
      </c>
      <c r="E43" s="88" t="s">
        <v>9</v>
      </c>
      <c r="F43" s="88"/>
      <c r="G43" s="110" t="s">
        <v>9</v>
      </c>
      <c r="H43" s="93">
        <f t="shared" si="0"/>
        <v>0</v>
      </c>
      <c r="I43" s="94">
        <f t="shared" si="1"/>
        <v>0</v>
      </c>
      <c r="J43" s="111">
        <f t="shared" si="34"/>
        <v>0</v>
      </c>
      <c r="K43" s="95">
        <f t="shared" si="11"/>
        <v>0</v>
      </c>
      <c r="L43" s="93">
        <v>0</v>
      </c>
      <c r="M43" s="94">
        <v>0</v>
      </c>
      <c r="N43" s="137">
        <f t="shared" si="35"/>
        <v>0</v>
      </c>
      <c r="O43" s="22">
        <v>0</v>
      </c>
      <c r="P43" s="23">
        <v>0</v>
      </c>
      <c r="Q43" s="79">
        <f t="shared" si="36"/>
        <v>0</v>
      </c>
      <c r="R43" s="22">
        <f t="shared" si="19"/>
        <v>0</v>
      </c>
      <c r="S43" s="23">
        <f t="shared" si="20"/>
        <v>0</v>
      </c>
      <c r="T43" s="79">
        <f t="shared" si="21"/>
        <v>0</v>
      </c>
      <c r="U43" s="22">
        <f t="shared" si="22"/>
        <v>0</v>
      </c>
      <c r="V43" s="23">
        <f t="shared" si="23"/>
        <v>0</v>
      </c>
      <c r="W43" s="80">
        <f t="shared" si="24"/>
        <v>0</v>
      </c>
      <c r="X43" s="79">
        <f t="shared" si="25"/>
        <v>0</v>
      </c>
      <c r="Y43" s="73"/>
      <c r="Z43" s="185"/>
      <c r="AA43" s="186"/>
      <c r="AB43" s="186"/>
      <c r="AC43" s="186"/>
      <c r="AD43" s="186"/>
      <c r="AE43" s="186"/>
      <c r="AF43" s="186"/>
      <c r="AG43" s="186"/>
      <c r="AH43" s="186"/>
      <c r="AI43" s="186"/>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3"/>
      <c r="BV43" s="73"/>
      <c r="BW43" s="73"/>
      <c r="BX43" s="73"/>
      <c r="BY43" s="73"/>
      <c r="BZ43" s="73"/>
      <c r="CA43" s="73"/>
      <c r="CB43" s="73"/>
      <c r="CC43" s="73"/>
      <c r="CD43" s="73"/>
      <c r="CE43" s="73"/>
      <c r="CF43" s="73"/>
      <c r="CG43" s="73"/>
      <c r="CH43" s="73"/>
      <c r="CI43" s="73"/>
      <c r="CJ43" s="73"/>
      <c r="CK43" s="73"/>
      <c r="CL43" s="73"/>
      <c r="CM43" s="73"/>
      <c r="CN43" s="73"/>
      <c r="CO43" s="73"/>
      <c r="CP43" s="73"/>
      <c r="CQ43" s="73"/>
      <c r="CR43" s="73"/>
      <c r="CS43" s="73"/>
      <c r="CT43" s="73"/>
      <c r="CU43" s="73"/>
      <c r="CV43" s="73"/>
      <c r="CW43" s="73"/>
      <c r="CX43" s="73"/>
      <c r="CY43" s="73"/>
      <c r="CZ43" s="73"/>
      <c r="DA43" s="73"/>
      <c r="DB43" s="73"/>
      <c r="DC43" s="73"/>
      <c r="DD43" s="73"/>
      <c r="DE43" s="73"/>
      <c r="DF43" s="73"/>
      <c r="DG43" s="73"/>
      <c r="DH43" s="73"/>
      <c r="DI43" s="73"/>
      <c r="DJ43" s="73"/>
      <c r="DK43" s="73"/>
      <c r="DL43" s="73"/>
      <c r="DM43" s="73"/>
      <c r="DN43" s="73"/>
      <c r="DO43" s="73"/>
      <c r="DP43" s="73"/>
      <c r="DQ43" s="73"/>
      <c r="DR43" s="73"/>
      <c r="DS43" s="73"/>
      <c r="DT43" s="73"/>
      <c r="DU43" s="73"/>
      <c r="DV43" s="73"/>
      <c r="DW43" s="73"/>
      <c r="DX43" s="73"/>
      <c r="DY43" s="73"/>
      <c r="DZ43" s="73"/>
      <c r="EA43" s="73"/>
      <c r="EB43" s="73"/>
      <c r="EC43" s="73"/>
      <c r="ED43" s="73"/>
      <c r="EE43" s="73"/>
      <c r="EF43" s="73"/>
      <c r="EG43" s="73"/>
      <c r="EH43" s="73"/>
      <c r="EI43" s="73"/>
      <c r="EJ43" s="73"/>
      <c r="EK43" s="73"/>
      <c r="EL43" s="73"/>
      <c r="EM43" s="73"/>
      <c r="EN43" s="73"/>
      <c r="EO43" s="73"/>
      <c r="EP43" s="73"/>
      <c r="EQ43" s="73"/>
      <c r="ER43" s="73"/>
      <c r="ES43" s="73"/>
      <c r="ET43" s="73"/>
      <c r="EU43" s="73"/>
      <c r="EV43" s="73"/>
      <c r="EW43" s="73"/>
      <c r="EX43" s="73"/>
      <c r="EY43" s="73"/>
      <c r="EZ43" s="73"/>
      <c r="FA43" s="73"/>
      <c r="FB43" s="73"/>
      <c r="FC43" s="73"/>
      <c r="FD43" s="73"/>
      <c r="FE43" s="73"/>
      <c r="FF43" s="73"/>
      <c r="FG43" s="73"/>
      <c r="FH43" s="73"/>
      <c r="FI43" s="73"/>
      <c r="FJ43" s="73"/>
      <c r="FK43" s="73"/>
      <c r="FL43" s="73"/>
      <c r="FM43" s="73"/>
      <c r="FN43" s="73"/>
      <c r="FO43" s="73"/>
      <c r="FP43" s="73"/>
      <c r="FQ43" s="73"/>
      <c r="FR43" s="73"/>
      <c r="FS43" s="73"/>
      <c r="FT43" s="73"/>
      <c r="FU43" s="73"/>
      <c r="FV43" s="73"/>
      <c r="FW43" s="73"/>
      <c r="FX43" s="73"/>
      <c r="FY43" s="73"/>
      <c r="FZ43" s="73"/>
      <c r="GA43" s="73"/>
      <c r="GB43" s="73"/>
      <c r="GC43" s="73"/>
      <c r="GD43" s="73"/>
      <c r="GE43" s="73"/>
      <c r="GF43" s="73"/>
      <c r="GG43" s="73"/>
      <c r="GH43" s="73"/>
      <c r="GI43" s="73"/>
      <c r="GJ43" s="73"/>
      <c r="GK43" s="73"/>
      <c r="GL43" s="73"/>
      <c r="GM43" s="73"/>
      <c r="GN43" s="73"/>
      <c r="GO43" s="73"/>
      <c r="GP43" s="73"/>
      <c r="GQ43" s="73"/>
      <c r="GR43" s="73"/>
      <c r="GS43" s="73"/>
      <c r="GT43" s="73"/>
      <c r="GU43" s="73"/>
      <c r="GV43" s="73"/>
      <c r="GW43" s="73"/>
      <c r="GX43" s="73"/>
      <c r="GY43" s="73"/>
      <c r="GZ43" s="73"/>
      <c r="HA43" s="73"/>
      <c r="HB43" s="73"/>
      <c r="HC43" s="73"/>
      <c r="HD43" s="73"/>
      <c r="HE43" s="73"/>
      <c r="HF43" s="73"/>
      <c r="HG43" s="73"/>
      <c r="HH43" s="73"/>
      <c r="HI43" s="73"/>
      <c r="HJ43" s="73"/>
      <c r="HK43" s="73"/>
      <c r="HL43" s="73"/>
      <c r="HM43" s="73"/>
      <c r="HN43" s="73"/>
      <c r="HO43" s="73"/>
      <c r="HP43" s="73"/>
      <c r="HQ43" s="73"/>
      <c r="HR43" s="73"/>
      <c r="HS43" s="73"/>
      <c r="HT43" s="73"/>
      <c r="HU43" s="73"/>
    </row>
    <row r="44" spans="1:229" s="74" customFormat="1" hidden="1">
      <c r="A44" s="85" t="s">
        <v>31</v>
      </c>
      <c r="B44" s="87"/>
      <c r="C44" s="85"/>
      <c r="D44" s="88" t="s">
        <v>9</v>
      </c>
      <c r="E44" s="88" t="s">
        <v>9</v>
      </c>
      <c r="F44" s="88"/>
      <c r="G44" s="110" t="s">
        <v>9</v>
      </c>
      <c r="H44" s="93">
        <f t="shared" si="0"/>
        <v>0</v>
      </c>
      <c r="I44" s="94">
        <f t="shared" si="1"/>
        <v>0</v>
      </c>
      <c r="J44" s="111">
        <f t="shared" si="34"/>
        <v>0</v>
      </c>
      <c r="K44" s="95">
        <f t="shared" si="11"/>
        <v>0</v>
      </c>
      <c r="L44" s="93">
        <v>0</v>
      </c>
      <c r="M44" s="94">
        <v>0</v>
      </c>
      <c r="N44" s="137">
        <f t="shared" si="35"/>
        <v>0</v>
      </c>
      <c r="O44" s="22">
        <v>0</v>
      </c>
      <c r="P44" s="23">
        <v>0</v>
      </c>
      <c r="Q44" s="79">
        <f t="shared" si="36"/>
        <v>0</v>
      </c>
      <c r="R44" s="22">
        <f t="shared" si="19"/>
        <v>0</v>
      </c>
      <c r="S44" s="23">
        <f t="shared" si="20"/>
        <v>0</v>
      </c>
      <c r="T44" s="79">
        <f t="shared" si="21"/>
        <v>0</v>
      </c>
      <c r="U44" s="22">
        <f t="shared" si="22"/>
        <v>0</v>
      </c>
      <c r="V44" s="23">
        <f t="shared" si="23"/>
        <v>0</v>
      </c>
      <c r="W44" s="80">
        <f t="shared" si="24"/>
        <v>0</v>
      </c>
      <c r="X44" s="79">
        <f t="shared" si="25"/>
        <v>0</v>
      </c>
      <c r="Y44" s="73"/>
      <c r="Z44" s="185"/>
      <c r="AA44" s="186"/>
      <c r="AB44" s="186"/>
      <c r="AC44" s="186"/>
      <c r="AD44" s="186"/>
      <c r="AE44" s="186"/>
      <c r="AF44" s="186"/>
      <c r="AG44" s="186"/>
      <c r="AH44" s="186"/>
      <c r="AI44" s="186"/>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c r="BW44" s="73"/>
      <c r="BX44" s="73"/>
      <c r="BY44" s="73"/>
      <c r="BZ44" s="73"/>
      <c r="CA44" s="73"/>
      <c r="CB44" s="73"/>
      <c r="CC44" s="73"/>
      <c r="CD44" s="73"/>
      <c r="CE44" s="73"/>
      <c r="CF44" s="73"/>
      <c r="CG44" s="73"/>
      <c r="CH44" s="73"/>
      <c r="CI44" s="73"/>
      <c r="CJ44" s="73"/>
      <c r="CK44" s="73"/>
      <c r="CL44" s="73"/>
      <c r="CM44" s="73"/>
      <c r="CN44" s="73"/>
      <c r="CO44" s="73"/>
      <c r="CP44" s="73"/>
      <c r="CQ44" s="73"/>
      <c r="CR44" s="73"/>
      <c r="CS44" s="73"/>
      <c r="CT44" s="73"/>
      <c r="CU44" s="73"/>
      <c r="CV44" s="73"/>
      <c r="CW44" s="73"/>
      <c r="CX44" s="73"/>
      <c r="CY44" s="73"/>
      <c r="CZ44" s="73"/>
      <c r="DA44" s="73"/>
      <c r="DB44" s="73"/>
      <c r="DC44" s="73"/>
      <c r="DD44" s="73"/>
      <c r="DE44" s="73"/>
      <c r="DF44" s="73"/>
      <c r="DG44" s="73"/>
      <c r="DH44" s="73"/>
      <c r="DI44" s="73"/>
      <c r="DJ44" s="73"/>
      <c r="DK44" s="73"/>
      <c r="DL44" s="73"/>
      <c r="DM44" s="73"/>
      <c r="DN44" s="73"/>
      <c r="DO44" s="73"/>
      <c r="DP44" s="73"/>
      <c r="DQ44" s="73"/>
      <c r="DR44" s="73"/>
      <c r="DS44" s="73"/>
      <c r="DT44" s="73"/>
      <c r="DU44" s="73"/>
      <c r="DV44" s="73"/>
      <c r="DW44" s="73"/>
      <c r="DX44" s="73"/>
      <c r="DY44" s="73"/>
      <c r="DZ44" s="73"/>
      <c r="EA44" s="73"/>
      <c r="EB44" s="73"/>
      <c r="EC44" s="73"/>
      <c r="ED44" s="73"/>
      <c r="EE44" s="73"/>
      <c r="EF44" s="73"/>
      <c r="EG44" s="73"/>
      <c r="EH44" s="73"/>
      <c r="EI44" s="73"/>
      <c r="EJ44" s="73"/>
      <c r="EK44" s="73"/>
      <c r="EL44" s="73"/>
      <c r="EM44" s="73"/>
      <c r="EN44" s="73"/>
      <c r="EO44" s="73"/>
      <c r="EP44" s="73"/>
      <c r="EQ44" s="73"/>
      <c r="ER44" s="73"/>
      <c r="ES44" s="73"/>
      <c r="ET44" s="73"/>
      <c r="EU44" s="73"/>
      <c r="EV44" s="73"/>
      <c r="EW44" s="73"/>
      <c r="EX44" s="73"/>
      <c r="EY44" s="73"/>
      <c r="EZ44" s="73"/>
      <c r="FA44" s="73"/>
      <c r="FB44" s="73"/>
      <c r="FC44" s="73"/>
      <c r="FD44" s="73"/>
      <c r="FE44" s="73"/>
      <c r="FF44" s="73"/>
      <c r="FG44" s="73"/>
      <c r="FH44" s="73"/>
      <c r="FI44" s="73"/>
      <c r="FJ44" s="73"/>
      <c r="FK44" s="73"/>
      <c r="FL44" s="73"/>
      <c r="FM44" s="73"/>
      <c r="FN44" s="73"/>
      <c r="FO44" s="73"/>
      <c r="FP44" s="73"/>
      <c r="FQ44" s="73"/>
      <c r="FR44" s="73"/>
      <c r="FS44" s="73"/>
      <c r="FT44" s="73"/>
      <c r="FU44" s="73"/>
      <c r="FV44" s="73"/>
      <c r="FW44" s="73"/>
      <c r="FX44" s="73"/>
      <c r="FY44" s="73"/>
      <c r="FZ44" s="73"/>
      <c r="GA44" s="73"/>
      <c r="GB44" s="73"/>
      <c r="GC44" s="73"/>
      <c r="GD44" s="73"/>
      <c r="GE44" s="73"/>
      <c r="GF44" s="73"/>
      <c r="GG44" s="73"/>
      <c r="GH44" s="73"/>
      <c r="GI44" s="73"/>
      <c r="GJ44" s="73"/>
      <c r="GK44" s="73"/>
      <c r="GL44" s="73"/>
      <c r="GM44" s="73"/>
      <c r="GN44" s="73"/>
      <c r="GO44" s="73"/>
      <c r="GP44" s="73"/>
      <c r="GQ44" s="73"/>
      <c r="GR44" s="73"/>
      <c r="GS44" s="73"/>
      <c r="GT44" s="73"/>
      <c r="GU44" s="73"/>
      <c r="GV44" s="73"/>
      <c r="GW44" s="73"/>
      <c r="GX44" s="73"/>
      <c r="GY44" s="73"/>
      <c r="GZ44" s="73"/>
      <c r="HA44" s="73"/>
      <c r="HB44" s="73"/>
      <c r="HC44" s="73"/>
      <c r="HD44" s="73"/>
      <c r="HE44" s="73"/>
      <c r="HF44" s="73"/>
      <c r="HG44" s="73"/>
      <c r="HH44" s="73"/>
      <c r="HI44" s="73"/>
      <c r="HJ44" s="73"/>
      <c r="HK44" s="73"/>
      <c r="HL44" s="73"/>
      <c r="HM44" s="73"/>
      <c r="HN44" s="73"/>
      <c r="HO44" s="73"/>
      <c r="HP44" s="73"/>
      <c r="HQ44" s="73"/>
      <c r="HR44" s="73"/>
      <c r="HS44" s="73"/>
      <c r="HT44" s="73"/>
      <c r="HU44" s="73"/>
    </row>
    <row r="45" spans="1:229" s="74" customFormat="1" hidden="1">
      <c r="A45" s="85" t="s">
        <v>31</v>
      </c>
      <c r="B45" s="87"/>
      <c r="C45" s="85"/>
      <c r="D45" s="88" t="s">
        <v>9</v>
      </c>
      <c r="E45" s="88" t="s">
        <v>9</v>
      </c>
      <c r="F45" s="88"/>
      <c r="G45" s="110" t="s">
        <v>9</v>
      </c>
      <c r="H45" s="93">
        <f t="shared" si="0"/>
        <v>0</v>
      </c>
      <c r="I45" s="94">
        <f t="shared" si="1"/>
        <v>0</v>
      </c>
      <c r="J45" s="111">
        <f t="shared" si="34"/>
        <v>0</v>
      </c>
      <c r="K45" s="95">
        <f t="shared" si="11"/>
        <v>0</v>
      </c>
      <c r="L45" s="93">
        <v>0</v>
      </c>
      <c r="M45" s="94">
        <v>0</v>
      </c>
      <c r="N45" s="137">
        <f t="shared" si="35"/>
        <v>0</v>
      </c>
      <c r="O45" s="22">
        <v>0</v>
      </c>
      <c r="P45" s="23">
        <v>0</v>
      </c>
      <c r="Q45" s="79">
        <f t="shared" si="36"/>
        <v>0</v>
      </c>
      <c r="R45" s="22">
        <f t="shared" si="19"/>
        <v>0</v>
      </c>
      <c r="S45" s="23">
        <f t="shared" si="20"/>
        <v>0</v>
      </c>
      <c r="T45" s="79">
        <f t="shared" si="21"/>
        <v>0</v>
      </c>
      <c r="U45" s="22">
        <f t="shared" si="22"/>
        <v>0</v>
      </c>
      <c r="V45" s="23">
        <f t="shared" si="23"/>
        <v>0</v>
      </c>
      <c r="W45" s="80">
        <f t="shared" si="24"/>
        <v>0</v>
      </c>
      <c r="X45" s="79">
        <f t="shared" si="25"/>
        <v>0</v>
      </c>
      <c r="Y45" s="73"/>
      <c r="Z45" s="185"/>
      <c r="AA45" s="186"/>
      <c r="AB45" s="186"/>
      <c r="AC45" s="186"/>
      <c r="AD45" s="186"/>
      <c r="AE45" s="186"/>
      <c r="AF45" s="186"/>
      <c r="AG45" s="186"/>
      <c r="AH45" s="186"/>
      <c r="AI45" s="186"/>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c r="CA45" s="73"/>
      <c r="CB45" s="73"/>
      <c r="CC45" s="73"/>
      <c r="CD45" s="73"/>
      <c r="CE45" s="73"/>
      <c r="CF45" s="73"/>
      <c r="CG45" s="73"/>
      <c r="CH45" s="73"/>
      <c r="CI45" s="73"/>
      <c r="CJ45" s="73"/>
      <c r="CK45" s="73"/>
      <c r="CL45" s="73"/>
      <c r="CM45" s="73"/>
      <c r="CN45" s="73"/>
      <c r="CO45" s="73"/>
      <c r="CP45" s="73"/>
      <c r="CQ45" s="73"/>
      <c r="CR45" s="73"/>
      <c r="CS45" s="73"/>
      <c r="CT45" s="73"/>
      <c r="CU45" s="73"/>
      <c r="CV45" s="73"/>
      <c r="CW45" s="73"/>
      <c r="CX45" s="73"/>
      <c r="CY45" s="73"/>
      <c r="CZ45" s="73"/>
      <c r="DA45" s="73"/>
      <c r="DB45" s="73"/>
      <c r="DC45" s="73"/>
      <c r="DD45" s="73"/>
      <c r="DE45" s="73"/>
      <c r="DF45" s="73"/>
      <c r="DG45" s="73"/>
      <c r="DH45" s="73"/>
      <c r="DI45" s="73"/>
      <c r="DJ45" s="73"/>
      <c r="DK45" s="73"/>
      <c r="DL45" s="73"/>
      <c r="DM45" s="73"/>
      <c r="DN45" s="73"/>
      <c r="DO45" s="73"/>
      <c r="DP45" s="73"/>
      <c r="DQ45" s="73"/>
      <c r="DR45" s="73"/>
      <c r="DS45" s="73"/>
      <c r="DT45" s="73"/>
      <c r="DU45" s="73"/>
      <c r="DV45" s="73"/>
      <c r="DW45" s="73"/>
      <c r="DX45" s="73"/>
      <c r="DY45" s="73"/>
      <c r="DZ45" s="73"/>
      <c r="EA45" s="73"/>
      <c r="EB45" s="73"/>
      <c r="EC45" s="73"/>
      <c r="ED45" s="73"/>
      <c r="EE45" s="73"/>
      <c r="EF45" s="73"/>
      <c r="EG45" s="73"/>
      <c r="EH45" s="73"/>
      <c r="EI45" s="73"/>
      <c r="EJ45" s="73"/>
      <c r="EK45" s="73"/>
      <c r="EL45" s="73"/>
      <c r="EM45" s="73"/>
      <c r="EN45" s="73"/>
      <c r="EO45" s="73"/>
      <c r="EP45" s="73"/>
      <c r="EQ45" s="73"/>
      <c r="ER45" s="73"/>
      <c r="ES45" s="73"/>
      <c r="ET45" s="73"/>
      <c r="EU45" s="73"/>
      <c r="EV45" s="73"/>
      <c r="EW45" s="73"/>
      <c r="EX45" s="73"/>
      <c r="EY45" s="73"/>
      <c r="EZ45" s="73"/>
      <c r="FA45" s="73"/>
      <c r="FB45" s="73"/>
      <c r="FC45" s="73"/>
      <c r="FD45" s="73"/>
      <c r="FE45" s="73"/>
      <c r="FF45" s="73"/>
      <c r="FG45" s="73"/>
      <c r="FH45" s="73"/>
      <c r="FI45" s="73"/>
      <c r="FJ45" s="73"/>
      <c r="FK45" s="73"/>
      <c r="FL45" s="73"/>
      <c r="FM45" s="73"/>
      <c r="FN45" s="73"/>
      <c r="FO45" s="73"/>
      <c r="FP45" s="73"/>
      <c r="FQ45" s="73"/>
      <c r="FR45" s="73"/>
      <c r="FS45" s="73"/>
      <c r="FT45" s="73"/>
      <c r="FU45" s="73"/>
      <c r="FV45" s="73"/>
      <c r="FW45" s="73"/>
      <c r="FX45" s="73"/>
      <c r="FY45" s="73"/>
      <c r="FZ45" s="73"/>
      <c r="GA45" s="73"/>
      <c r="GB45" s="73"/>
      <c r="GC45" s="73"/>
      <c r="GD45" s="73"/>
      <c r="GE45" s="73"/>
      <c r="GF45" s="73"/>
      <c r="GG45" s="73"/>
      <c r="GH45" s="73"/>
      <c r="GI45" s="73"/>
      <c r="GJ45" s="73"/>
      <c r="GK45" s="73"/>
      <c r="GL45" s="73"/>
      <c r="GM45" s="73"/>
      <c r="GN45" s="73"/>
      <c r="GO45" s="73"/>
      <c r="GP45" s="73"/>
      <c r="GQ45" s="73"/>
      <c r="GR45" s="73"/>
      <c r="GS45" s="73"/>
      <c r="GT45" s="73"/>
      <c r="GU45" s="73"/>
      <c r="GV45" s="73"/>
      <c r="GW45" s="73"/>
      <c r="GX45" s="73"/>
      <c r="GY45" s="73"/>
      <c r="GZ45" s="73"/>
      <c r="HA45" s="73"/>
      <c r="HB45" s="73"/>
      <c r="HC45" s="73"/>
      <c r="HD45" s="73"/>
      <c r="HE45" s="73"/>
      <c r="HF45" s="73"/>
      <c r="HG45" s="73"/>
      <c r="HH45" s="73"/>
      <c r="HI45" s="73"/>
      <c r="HJ45" s="73"/>
      <c r="HK45" s="73"/>
      <c r="HL45" s="73"/>
      <c r="HM45" s="73"/>
      <c r="HN45" s="73"/>
      <c r="HO45" s="73"/>
      <c r="HP45" s="73"/>
      <c r="HQ45" s="73"/>
      <c r="HR45" s="73"/>
      <c r="HS45" s="73"/>
      <c r="HT45" s="73"/>
      <c r="HU45" s="73"/>
    </row>
    <row r="46" spans="1:229" s="74" customFormat="1" hidden="1">
      <c r="A46" s="85" t="s">
        <v>31</v>
      </c>
      <c r="B46" s="87"/>
      <c r="C46" s="85"/>
      <c r="D46" s="88" t="s">
        <v>9</v>
      </c>
      <c r="E46" s="88" t="s">
        <v>9</v>
      </c>
      <c r="F46" s="88"/>
      <c r="G46" s="110" t="s">
        <v>9</v>
      </c>
      <c r="H46" s="93">
        <f t="shared" si="0"/>
        <v>0</v>
      </c>
      <c r="I46" s="94">
        <f t="shared" si="1"/>
        <v>0</v>
      </c>
      <c r="J46" s="111">
        <f t="shared" ref="J46:J51" si="37">SUM(H46:I46)</f>
        <v>0</v>
      </c>
      <c r="K46" s="95">
        <f t="shared" si="11"/>
        <v>0</v>
      </c>
      <c r="L46" s="93">
        <v>0</v>
      </c>
      <c r="M46" s="94">
        <v>0</v>
      </c>
      <c r="N46" s="137">
        <f t="shared" ref="N46:N51" si="38">SUM(L46:M46)</f>
        <v>0</v>
      </c>
      <c r="O46" s="22">
        <v>0</v>
      </c>
      <c r="P46" s="23">
        <v>0</v>
      </c>
      <c r="Q46" s="79">
        <f t="shared" ref="Q46:Q51" si="39">SUM(O46:P46)</f>
        <v>0</v>
      </c>
      <c r="R46" s="22">
        <f t="shared" ref="R46:R51" si="40">H46-L46</f>
        <v>0</v>
      </c>
      <c r="S46" s="23">
        <f t="shared" ref="S46:S51" si="41">I46-M46</f>
        <v>0</v>
      </c>
      <c r="T46" s="79">
        <f t="shared" ref="T46:T51" si="42">SUM(R46:S46)</f>
        <v>0</v>
      </c>
      <c r="U46" s="22">
        <f t="shared" ref="U46:U51" si="43">L46-O46</f>
        <v>0</v>
      </c>
      <c r="V46" s="23">
        <f t="shared" ref="V46:V51" si="44">M46-P46</f>
        <v>0</v>
      </c>
      <c r="W46" s="80">
        <f t="shared" ref="W46:W51" si="45">SUM(U46:V46)</f>
        <v>0</v>
      </c>
      <c r="X46" s="79">
        <f t="shared" si="12"/>
        <v>0</v>
      </c>
      <c r="Y46" s="73"/>
      <c r="Z46" s="185"/>
      <c r="AA46" s="186"/>
      <c r="AB46" s="186"/>
      <c r="AC46" s="186"/>
      <c r="AD46" s="186"/>
      <c r="AE46" s="186"/>
      <c r="AF46" s="186"/>
      <c r="AG46" s="186"/>
      <c r="AH46" s="186"/>
      <c r="AI46" s="186"/>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3"/>
      <c r="BR46" s="73"/>
      <c r="BS46" s="73"/>
      <c r="BT46" s="73"/>
      <c r="BU46" s="73"/>
      <c r="BV46" s="73"/>
      <c r="BW46" s="73"/>
      <c r="BX46" s="73"/>
      <c r="BY46" s="73"/>
      <c r="BZ46" s="73"/>
      <c r="CA46" s="73"/>
      <c r="CB46" s="73"/>
      <c r="CC46" s="73"/>
      <c r="CD46" s="73"/>
      <c r="CE46" s="73"/>
      <c r="CF46" s="73"/>
      <c r="CG46" s="73"/>
      <c r="CH46" s="73"/>
      <c r="CI46" s="73"/>
      <c r="CJ46" s="73"/>
      <c r="CK46" s="73"/>
      <c r="CL46" s="73"/>
      <c r="CM46" s="73"/>
      <c r="CN46" s="73"/>
      <c r="CO46" s="73"/>
      <c r="CP46" s="73"/>
      <c r="CQ46" s="73"/>
      <c r="CR46" s="73"/>
      <c r="CS46" s="73"/>
      <c r="CT46" s="73"/>
      <c r="CU46" s="73"/>
      <c r="CV46" s="73"/>
      <c r="CW46" s="73"/>
      <c r="CX46" s="73"/>
      <c r="CY46" s="73"/>
      <c r="CZ46" s="73"/>
      <c r="DA46" s="73"/>
      <c r="DB46" s="73"/>
      <c r="DC46" s="73"/>
      <c r="DD46" s="73"/>
      <c r="DE46" s="73"/>
      <c r="DF46" s="73"/>
      <c r="DG46" s="73"/>
      <c r="DH46" s="73"/>
      <c r="DI46" s="73"/>
      <c r="DJ46" s="73"/>
      <c r="DK46" s="73"/>
      <c r="DL46" s="73"/>
      <c r="DM46" s="73"/>
      <c r="DN46" s="73"/>
      <c r="DO46" s="73"/>
      <c r="DP46" s="73"/>
      <c r="DQ46" s="73"/>
      <c r="DR46" s="73"/>
      <c r="DS46" s="73"/>
      <c r="DT46" s="73"/>
      <c r="DU46" s="73"/>
      <c r="DV46" s="73"/>
      <c r="DW46" s="73"/>
      <c r="DX46" s="73"/>
      <c r="DY46" s="73"/>
      <c r="DZ46" s="73"/>
      <c r="EA46" s="73"/>
      <c r="EB46" s="73"/>
      <c r="EC46" s="73"/>
      <c r="ED46" s="73"/>
      <c r="EE46" s="73"/>
      <c r="EF46" s="73"/>
      <c r="EG46" s="73"/>
      <c r="EH46" s="73"/>
      <c r="EI46" s="73"/>
      <c r="EJ46" s="73"/>
      <c r="EK46" s="73"/>
      <c r="EL46" s="73"/>
      <c r="EM46" s="73"/>
      <c r="EN46" s="73"/>
      <c r="EO46" s="73"/>
      <c r="EP46" s="73"/>
      <c r="EQ46" s="73"/>
      <c r="ER46" s="73"/>
      <c r="ES46" s="73"/>
      <c r="ET46" s="73"/>
      <c r="EU46" s="73"/>
      <c r="EV46" s="73"/>
      <c r="EW46" s="73"/>
      <c r="EX46" s="73"/>
      <c r="EY46" s="73"/>
      <c r="EZ46" s="73"/>
      <c r="FA46" s="73"/>
      <c r="FB46" s="73"/>
      <c r="FC46" s="73"/>
      <c r="FD46" s="73"/>
      <c r="FE46" s="73"/>
      <c r="FF46" s="73"/>
      <c r="FG46" s="73"/>
      <c r="FH46" s="73"/>
      <c r="FI46" s="73"/>
      <c r="FJ46" s="73"/>
      <c r="FK46" s="73"/>
      <c r="FL46" s="73"/>
      <c r="FM46" s="73"/>
      <c r="FN46" s="73"/>
      <c r="FO46" s="73"/>
      <c r="FP46" s="73"/>
      <c r="FQ46" s="73"/>
      <c r="FR46" s="73"/>
      <c r="FS46" s="73"/>
      <c r="FT46" s="73"/>
      <c r="FU46" s="73"/>
      <c r="FV46" s="73"/>
      <c r="FW46" s="73"/>
      <c r="FX46" s="73"/>
      <c r="FY46" s="73"/>
      <c r="FZ46" s="73"/>
      <c r="GA46" s="73"/>
      <c r="GB46" s="73"/>
      <c r="GC46" s="73"/>
      <c r="GD46" s="73"/>
      <c r="GE46" s="73"/>
      <c r="GF46" s="73"/>
      <c r="GG46" s="73"/>
      <c r="GH46" s="73"/>
      <c r="GI46" s="73"/>
      <c r="GJ46" s="73"/>
      <c r="GK46" s="73"/>
      <c r="GL46" s="73"/>
      <c r="GM46" s="73"/>
      <c r="GN46" s="73"/>
      <c r="GO46" s="73"/>
      <c r="GP46" s="73"/>
      <c r="GQ46" s="73"/>
      <c r="GR46" s="73"/>
      <c r="GS46" s="73"/>
      <c r="GT46" s="73"/>
      <c r="GU46" s="73"/>
      <c r="GV46" s="73"/>
      <c r="GW46" s="73"/>
      <c r="GX46" s="73"/>
      <c r="GY46" s="73"/>
      <c r="GZ46" s="73"/>
      <c r="HA46" s="73"/>
      <c r="HB46" s="73"/>
      <c r="HC46" s="73"/>
      <c r="HD46" s="73"/>
      <c r="HE46" s="73"/>
      <c r="HF46" s="73"/>
      <c r="HG46" s="73"/>
      <c r="HH46" s="73"/>
      <c r="HI46" s="73"/>
      <c r="HJ46" s="73"/>
      <c r="HK46" s="73"/>
      <c r="HL46" s="73"/>
      <c r="HM46" s="73"/>
      <c r="HN46" s="73"/>
      <c r="HO46" s="73"/>
      <c r="HP46" s="73"/>
      <c r="HQ46" s="73"/>
      <c r="HR46" s="73"/>
      <c r="HS46" s="73"/>
      <c r="HT46" s="73"/>
      <c r="HU46" s="73"/>
    </row>
    <row r="47" spans="1:229" s="74" customFormat="1" hidden="1">
      <c r="A47" s="85" t="s">
        <v>31</v>
      </c>
      <c r="B47" s="87"/>
      <c r="C47" s="85"/>
      <c r="D47" s="88" t="s">
        <v>9</v>
      </c>
      <c r="E47" s="88" t="s">
        <v>9</v>
      </c>
      <c r="F47" s="88"/>
      <c r="G47" s="110" t="s">
        <v>9</v>
      </c>
      <c r="H47" s="93">
        <f t="shared" si="0"/>
        <v>0</v>
      </c>
      <c r="I47" s="94">
        <f t="shared" si="1"/>
        <v>0</v>
      </c>
      <c r="J47" s="111">
        <f t="shared" si="37"/>
        <v>0</v>
      </c>
      <c r="K47" s="95">
        <f t="shared" si="11"/>
        <v>0</v>
      </c>
      <c r="L47" s="93">
        <v>0</v>
      </c>
      <c r="M47" s="94">
        <v>0</v>
      </c>
      <c r="N47" s="137">
        <f t="shared" si="38"/>
        <v>0</v>
      </c>
      <c r="O47" s="22">
        <v>0</v>
      </c>
      <c r="P47" s="23">
        <v>0</v>
      </c>
      <c r="Q47" s="79">
        <f t="shared" si="39"/>
        <v>0</v>
      </c>
      <c r="R47" s="22">
        <f t="shared" si="40"/>
        <v>0</v>
      </c>
      <c r="S47" s="23">
        <f t="shared" si="41"/>
        <v>0</v>
      </c>
      <c r="T47" s="79">
        <f t="shared" si="42"/>
        <v>0</v>
      </c>
      <c r="U47" s="22">
        <f t="shared" si="43"/>
        <v>0</v>
      </c>
      <c r="V47" s="23">
        <f t="shared" si="44"/>
        <v>0</v>
      </c>
      <c r="W47" s="80">
        <f t="shared" si="45"/>
        <v>0</v>
      </c>
      <c r="X47" s="79">
        <f t="shared" si="12"/>
        <v>0</v>
      </c>
      <c r="Y47" s="73"/>
      <c r="Z47" s="185"/>
      <c r="AA47" s="186"/>
      <c r="AB47" s="186"/>
      <c r="AC47" s="186"/>
      <c r="AD47" s="186"/>
      <c r="AE47" s="186"/>
      <c r="AF47" s="186"/>
      <c r="AG47" s="186"/>
      <c r="AH47" s="186"/>
      <c r="AI47" s="186"/>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73"/>
      <c r="CB47" s="73"/>
      <c r="CC47" s="73"/>
      <c r="CD47" s="73"/>
      <c r="CE47" s="73"/>
      <c r="CF47" s="73"/>
      <c r="CG47" s="73"/>
      <c r="CH47" s="73"/>
      <c r="CI47" s="73"/>
      <c r="CJ47" s="73"/>
      <c r="CK47" s="73"/>
      <c r="CL47" s="73"/>
      <c r="CM47" s="73"/>
      <c r="CN47" s="73"/>
      <c r="CO47" s="73"/>
      <c r="CP47" s="73"/>
      <c r="CQ47" s="73"/>
      <c r="CR47" s="73"/>
      <c r="CS47" s="73"/>
      <c r="CT47" s="73"/>
      <c r="CU47" s="73"/>
      <c r="CV47" s="73"/>
      <c r="CW47" s="73"/>
      <c r="CX47" s="73"/>
      <c r="CY47" s="73"/>
      <c r="CZ47" s="73"/>
      <c r="DA47" s="73"/>
      <c r="DB47" s="73"/>
      <c r="DC47" s="73"/>
      <c r="DD47" s="73"/>
      <c r="DE47" s="73"/>
      <c r="DF47" s="73"/>
      <c r="DG47" s="73"/>
      <c r="DH47" s="73"/>
      <c r="DI47" s="73"/>
      <c r="DJ47" s="73"/>
      <c r="DK47" s="73"/>
      <c r="DL47" s="73"/>
      <c r="DM47" s="73"/>
      <c r="DN47" s="73"/>
      <c r="DO47" s="73"/>
      <c r="DP47" s="73"/>
      <c r="DQ47" s="73"/>
      <c r="DR47" s="73"/>
      <c r="DS47" s="73"/>
      <c r="DT47" s="73"/>
      <c r="DU47" s="73"/>
      <c r="DV47" s="73"/>
      <c r="DW47" s="73"/>
      <c r="DX47" s="73"/>
      <c r="DY47" s="73"/>
      <c r="DZ47" s="73"/>
      <c r="EA47" s="73"/>
      <c r="EB47" s="73"/>
      <c r="EC47" s="73"/>
      <c r="ED47" s="73"/>
      <c r="EE47" s="73"/>
      <c r="EF47" s="73"/>
      <c r="EG47" s="73"/>
      <c r="EH47" s="73"/>
      <c r="EI47" s="73"/>
      <c r="EJ47" s="73"/>
      <c r="EK47" s="73"/>
      <c r="EL47" s="73"/>
      <c r="EM47" s="73"/>
      <c r="EN47" s="73"/>
      <c r="EO47" s="73"/>
      <c r="EP47" s="73"/>
      <c r="EQ47" s="73"/>
      <c r="ER47" s="73"/>
      <c r="ES47" s="73"/>
      <c r="ET47" s="73"/>
      <c r="EU47" s="73"/>
      <c r="EV47" s="73"/>
      <c r="EW47" s="73"/>
      <c r="EX47" s="73"/>
      <c r="EY47" s="73"/>
      <c r="EZ47" s="73"/>
      <c r="FA47" s="73"/>
      <c r="FB47" s="73"/>
      <c r="FC47" s="73"/>
      <c r="FD47" s="73"/>
      <c r="FE47" s="73"/>
      <c r="FF47" s="73"/>
      <c r="FG47" s="73"/>
      <c r="FH47" s="73"/>
      <c r="FI47" s="73"/>
      <c r="FJ47" s="73"/>
      <c r="FK47" s="73"/>
      <c r="FL47" s="73"/>
      <c r="FM47" s="73"/>
      <c r="FN47" s="73"/>
      <c r="FO47" s="73"/>
      <c r="FP47" s="73"/>
      <c r="FQ47" s="73"/>
      <c r="FR47" s="73"/>
      <c r="FS47" s="73"/>
      <c r="FT47" s="73"/>
      <c r="FU47" s="73"/>
      <c r="FV47" s="73"/>
      <c r="FW47" s="73"/>
      <c r="FX47" s="73"/>
      <c r="FY47" s="73"/>
      <c r="FZ47" s="73"/>
      <c r="GA47" s="73"/>
      <c r="GB47" s="73"/>
      <c r="GC47" s="73"/>
      <c r="GD47" s="73"/>
      <c r="GE47" s="73"/>
      <c r="GF47" s="73"/>
      <c r="GG47" s="73"/>
      <c r="GH47" s="73"/>
      <c r="GI47" s="73"/>
      <c r="GJ47" s="73"/>
      <c r="GK47" s="73"/>
      <c r="GL47" s="73"/>
      <c r="GM47" s="73"/>
      <c r="GN47" s="73"/>
      <c r="GO47" s="73"/>
      <c r="GP47" s="73"/>
      <c r="GQ47" s="73"/>
      <c r="GR47" s="73"/>
      <c r="GS47" s="73"/>
      <c r="GT47" s="73"/>
      <c r="GU47" s="73"/>
      <c r="GV47" s="73"/>
      <c r="GW47" s="73"/>
      <c r="GX47" s="73"/>
      <c r="GY47" s="73"/>
      <c r="GZ47" s="73"/>
      <c r="HA47" s="73"/>
      <c r="HB47" s="73"/>
      <c r="HC47" s="73"/>
      <c r="HD47" s="73"/>
      <c r="HE47" s="73"/>
      <c r="HF47" s="73"/>
      <c r="HG47" s="73"/>
      <c r="HH47" s="73"/>
      <c r="HI47" s="73"/>
      <c r="HJ47" s="73"/>
      <c r="HK47" s="73"/>
      <c r="HL47" s="73"/>
      <c r="HM47" s="73"/>
      <c r="HN47" s="73"/>
      <c r="HO47" s="73"/>
      <c r="HP47" s="73"/>
      <c r="HQ47" s="73"/>
      <c r="HR47" s="73"/>
      <c r="HS47" s="73"/>
      <c r="HT47" s="73"/>
      <c r="HU47" s="73"/>
    </row>
    <row r="48" spans="1:229" s="74" customFormat="1" hidden="1">
      <c r="A48" s="85" t="s">
        <v>31</v>
      </c>
      <c r="B48" s="87"/>
      <c r="C48" s="85"/>
      <c r="D48" s="88" t="s">
        <v>9</v>
      </c>
      <c r="E48" s="88" t="s">
        <v>9</v>
      </c>
      <c r="F48" s="88"/>
      <c r="G48" s="110" t="s">
        <v>9</v>
      </c>
      <c r="H48" s="93">
        <f t="shared" si="0"/>
        <v>0</v>
      </c>
      <c r="I48" s="94">
        <f t="shared" si="1"/>
        <v>0</v>
      </c>
      <c r="J48" s="111">
        <f t="shared" si="37"/>
        <v>0</v>
      </c>
      <c r="K48" s="95">
        <f t="shared" si="11"/>
        <v>0</v>
      </c>
      <c r="L48" s="93">
        <v>0</v>
      </c>
      <c r="M48" s="94">
        <v>0</v>
      </c>
      <c r="N48" s="137">
        <f t="shared" si="38"/>
        <v>0</v>
      </c>
      <c r="O48" s="22">
        <v>0</v>
      </c>
      <c r="P48" s="23">
        <v>0</v>
      </c>
      <c r="Q48" s="79">
        <f t="shared" si="39"/>
        <v>0</v>
      </c>
      <c r="R48" s="22">
        <f t="shared" si="40"/>
        <v>0</v>
      </c>
      <c r="S48" s="23">
        <f t="shared" si="41"/>
        <v>0</v>
      </c>
      <c r="T48" s="79">
        <f t="shared" si="42"/>
        <v>0</v>
      </c>
      <c r="U48" s="22">
        <f t="shared" si="43"/>
        <v>0</v>
      </c>
      <c r="V48" s="23">
        <f t="shared" si="44"/>
        <v>0</v>
      </c>
      <c r="W48" s="80">
        <f t="shared" si="45"/>
        <v>0</v>
      </c>
      <c r="X48" s="79">
        <f t="shared" si="12"/>
        <v>0</v>
      </c>
      <c r="Y48" s="73"/>
      <c r="Z48" s="185"/>
      <c r="AA48" s="186"/>
      <c r="AB48" s="186"/>
      <c r="AC48" s="186"/>
      <c r="AD48" s="186"/>
      <c r="AE48" s="186"/>
      <c r="AF48" s="186"/>
      <c r="AG48" s="186"/>
      <c r="AH48" s="186"/>
      <c r="AI48" s="186"/>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3"/>
      <c r="BY48" s="73"/>
      <c r="BZ48" s="73"/>
      <c r="CA48" s="73"/>
      <c r="CB48" s="73"/>
      <c r="CC48" s="73"/>
      <c r="CD48" s="73"/>
      <c r="CE48" s="73"/>
      <c r="CF48" s="73"/>
      <c r="CG48" s="73"/>
      <c r="CH48" s="73"/>
      <c r="CI48" s="73"/>
      <c r="CJ48" s="73"/>
      <c r="CK48" s="73"/>
      <c r="CL48" s="73"/>
      <c r="CM48" s="73"/>
      <c r="CN48" s="73"/>
      <c r="CO48" s="73"/>
      <c r="CP48" s="73"/>
      <c r="CQ48" s="73"/>
      <c r="CR48" s="73"/>
      <c r="CS48" s="73"/>
      <c r="CT48" s="73"/>
      <c r="CU48" s="73"/>
      <c r="CV48" s="73"/>
      <c r="CW48" s="73"/>
      <c r="CX48" s="73"/>
      <c r="CY48" s="73"/>
      <c r="CZ48" s="73"/>
      <c r="DA48" s="73"/>
      <c r="DB48" s="73"/>
      <c r="DC48" s="73"/>
      <c r="DD48" s="73"/>
      <c r="DE48" s="73"/>
      <c r="DF48" s="73"/>
      <c r="DG48" s="73"/>
      <c r="DH48" s="73"/>
      <c r="DI48" s="73"/>
      <c r="DJ48" s="73"/>
      <c r="DK48" s="73"/>
      <c r="DL48" s="73"/>
      <c r="DM48" s="73"/>
      <c r="DN48" s="73"/>
      <c r="DO48" s="73"/>
      <c r="DP48" s="73"/>
      <c r="DQ48" s="73"/>
      <c r="DR48" s="73"/>
      <c r="DS48" s="73"/>
      <c r="DT48" s="73"/>
      <c r="DU48" s="73"/>
      <c r="DV48" s="73"/>
      <c r="DW48" s="73"/>
      <c r="DX48" s="73"/>
      <c r="DY48" s="73"/>
      <c r="DZ48" s="73"/>
      <c r="EA48" s="73"/>
      <c r="EB48" s="73"/>
      <c r="EC48" s="73"/>
      <c r="ED48" s="73"/>
      <c r="EE48" s="73"/>
      <c r="EF48" s="73"/>
      <c r="EG48" s="73"/>
      <c r="EH48" s="73"/>
      <c r="EI48" s="73"/>
      <c r="EJ48" s="73"/>
      <c r="EK48" s="73"/>
      <c r="EL48" s="73"/>
      <c r="EM48" s="73"/>
      <c r="EN48" s="73"/>
      <c r="EO48" s="73"/>
      <c r="EP48" s="73"/>
      <c r="EQ48" s="73"/>
      <c r="ER48" s="73"/>
      <c r="ES48" s="73"/>
      <c r="ET48" s="73"/>
      <c r="EU48" s="73"/>
      <c r="EV48" s="73"/>
      <c r="EW48" s="73"/>
      <c r="EX48" s="73"/>
      <c r="EY48" s="73"/>
      <c r="EZ48" s="73"/>
      <c r="FA48" s="73"/>
      <c r="FB48" s="73"/>
      <c r="FC48" s="73"/>
      <c r="FD48" s="73"/>
      <c r="FE48" s="73"/>
      <c r="FF48" s="73"/>
      <c r="FG48" s="73"/>
      <c r="FH48" s="73"/>
      <c r="FI48" s="73"/>
      <c r="FJ48" s="73"/>
      <c r="FK48" s="73"/>
      <c r="FL48" s="73"/>
      <c r="FM48" s="73"/>
      <c r="FN48" s="73"/>
      <c r="FO48" s="73"/>
      <c r="FP48" s="73"/>
      <c r="FQ48" s="73"/>
      <c r="FR48" s="73"/>
      <c r="FS48" s="73"/>
      <c r="FT48" s="73"/>
      <c r="FU48" s="73"/>
      <c r="FV48" s="73"/>
      <c r="FW48" s="73"/>
      <c r="FX48" s="73"/>
      <c r="FY48" s="73"/>
      <c r="FZ48" s="73"/>
      <c r="GA48" s="73"/>
      <c r="GB48" s="73"/>
      <c r="GC48" s="73"/>
      <c r="GD48" s="73"/>
      <c r="GE48" s="73"/>
      <c r="GF48" s="73"/>
      <c r="GG48" s="73"/>
      <c r="GH48" s="73"/>
      <c r="GI48" s="73"/>
      <c r="GJ48" s="73"/>
      <c r="GK48" s="73"/>
      <c r="GL48" s="73"/>
      <c r="GM48" s="73"/>
      <c r="GN48" s="73"/>
      <c r="GO48" s="73"/>
      <c r="GP48" s="73"/>
      <c r="GQ48" s="73"/>
      <c r="GR48" s="73"/>
      <c r="GS48" s="73"/>
      <c r="GT48" s="73"/>
      <c r="GU48" s="73"/>
      <c r="GV48" s="73"/>
      <c r="GW48" s="73"/>
      <c r="GX48" s="73"/>
      <c r="GY48" s="73"/>
      <c r="GZ48" s="73"/>
      <c r="HA48" s="73"/>
      <c r="HB48" s="73"/>
      <c r="HC48" s="73"/>
      <c r="HD48" s="73"/>
      <c r="HE48" s="73"/>
      <c r="HF48" s="73"/>
      <c r="HG48" s="73"/>
      <c r="HH48" s="73"/>
      <c r="HI48" s="73"/>
      <c r="HJ48" s="73"/>
      <c r="HK48" s="73"/>
      <c r="HL48" s="73"/>
      <c r="HM48" s="73"/>
      <c r="HN48" s="73"/>
      <c r="HO48" s="73"/>
      <c r="HP48" s="73"/>
      <c r="HQ48" s="73"/>
      <c r="HR48" s="73"/>
      <c r="HS48" s="73"/>
      <c r="HT48" s="73"/>
      <c r="HU48" s="73"/>
    </row>
    <row r="49" spans="1:229" s="74" customFormat="1" hidden="1">
      <c r="A49" s="85" t="s">
        <v>31</v>
      </c>
      <c r="B49" s="87"/>
      <c r="C49" s="85"/>
      <c r="D49" s="88" t="s">
        <v>9</v>
      </c>
      <c r="E49" s="88" t="s">
        <v>9</v>
      </c>
      <c r="F49" s="88"/>
      <c r="G49" s="110" t="s">
        <v>9</v>
      </c>
      <c r="H49" s="93">
        <f t="shared" si="0"/>
        <v>0</v>
      </c>
      <c r="I49" s="94">
        <f t="shared" si="1"/>
        <v>0</v>
      </c>
      <c r="J49" s="111">
        <f t="shared" si="37"/>
        <v>0</v>
      </c>
      <c r="K49" s="95">
        <f t="shared" si="11"/>
        <v>0</v>
      </c>
      <c r="L49" s="93">
        <v>0</v>
      </c>
      <c r="M49" s="94">
        <v>0</v>
      </c>
      <c r="N49" s="137">
        <f t="shared" si="38"/>
        <v>0</v>
      </c>
      <c r="O49" s="22">
        <v>0</v>
      </c>
      <c r="P49" s="23">
        <v>0</v>
      </c>
      <c r="Q49" s="79">
        <f t="shared" si="39"/>
        <v>0</v>
      </c>
      <c r="R49" s="22">
        <f t="shared" si="40"/>
        <v>0</v>
      </c>
      <c r="S49" s="23">
        <f t="shared" si="41"/>
        <v>0</v>
      </c>
      <c r="T49" s="79">
        <f t="shared" si="42"/>
        <v>0</v>
      </c>
      <c r="U49" s="22">
        <f t="shared" si="43"/>
        <v>0</v>
      </c>
      <c r="V49" s="23">
        <f t="shared" si="44"/>
        <v>0</v>
      </c>
      <c r="W49" s="80">
        <f t="shared" si="45"/>
        <v>0</v>
      </c>
      <c r="X49" s="79">
        <f t="shared" si="12"/>
        <v>0</v>
      </c>
      <c r="Y49" s="73"/>
      <c r="Z49" s="185"/>
      <c r="AA49" s="186"/>
      <c r="AB49" s="186"/>
      <c r="AC49" s="186"/>
      <c r="AD49" s="186"/>
      <c r="AE49" s="186"/>
      <c r="AF49" s="186"/>
      <c r="AG49" s="186"/>
      <c r="AH49" s="186"/>
      <c r="AI49" s="186"/>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c r="BZ49" s="73"/>
      <c r="CA49" s="73"/>
      <c r="CB49" s="73"/>
      <c r="CC49" s="73"/>
      <c r="CD49" s="73"/>
      <c r="CE49" s="73"/>
      <c r="CF49" s="73"/>
      <c r="CG49" s="73"/>
      <c r="CH49" s="73"/>
      <c r="CI49" s="73"/>
      <c r="CJ49" s="73"/>
      <c r="CK49" s="73"/>
      <c r="CL49" s="73"/>
      <c r="CM49" s="73"/>
      <c r="CN49" s="73"/>
      <c r="CO49" s="73"/>
      <c r="CP49" s="73"/>
      <c r="CQ49" s="73"/>
      <c r="CR49" s="73"/>
      <c r="CS49" s="73"/>
      <c r="CT49" s="73"/>
      <c r="CU49" s="73"/>
      <c r="CV49" s="73"/>
      <c r="CW49" s="73"/>
      <c r="CX49" s="73"/>
      <c r="CY49" s="73"/>
      <c r="CZ49" s="73"/>
      <c r="DA49" s="73"/>
      <c r="DB49" s="73"/>
      <c r="DC49" s="73"/>
      <c r="DD49" s="73"/>
      <c r="DE49" s="73"/>
      <c r="DF49" s="73"/>
      <c r="DG49" s="73"/>
      <c r="DH49" s="73"/>
      <c r="DI49" s="73"/>
      <c r="DJ49" s="73"/>
      <c r="DK49" s="73"/>
      <c r="DL49" s="73"/>
      <c r="DM49" s="73"/>
      <c r="DN49" s="73"/>
      <c r="DO49" s="73"/>
      <c r="DP49" s="73"/>
      <c r="DQ49" s="73"/>
      <c r="DR49" s="73"/>
      <c r="DS49" s="73"/>
      <c r="DT49" s="73"/>
      <c r="DU49" s="73"/>
      <c r="DV49" s="73"/>
      <c r="DW49" s="73"/>
      <c r="DX49" s="73"/>
      <c r="DY49" s="73"/>
      <c r="DZ49" s="73"/>
      <c r="EA49" s="73"/>
      <c r="EB49" s="73"/>
      <c r="EC49" s="73"/>
      <c r="ED49" s="73"/>
      <c r="EE49" s="73"/>
      <c r="EF49" s="73"/>
      <c r="EG49" s="73"/>
      <c r="EH49" s="73"/>
      <c r="EI49" s="73"/>
      <c r="EJ49" s="73"/>
      <c r="EK49" s="73"/>
      <c r="EL49" s="73"/>
      <c r="EM49" s="73"/>
      <c r="EN49" s="73"/>
      <c r="EO49" s="73"/>
      <c r="EP49" s="73"/>
      <c r="EQ49" s="73"/>
      <c r="ER49" s="73"/>
      <c r="ES49" s="73"/>
      <c r="ET49" s="73"/>
      <c r="EU49" s="73"/>
      <c r="EV49" s="73"/>
      <c r="EW49" s="73"/>
      <c r="EX49" s="73"/>
      <c r="EY49" s="73"/>
      <c r="EZ49" s="73"/>
      <c r="FA49" s="73"/>
      <c r="FB49" s="73"/>
      <c r="FC49" s="73"/>
      <c r="FD49" s="73"/>
      <c r="FE49" s="73"/>
      <c r="FF49" s="73"/>
      <c r="FG49" s="73"/>
      <c r="FH49" s="73"/>
      <c r="FI49" s="73"/>
      <c r="FJ49" s="73"/>
      <c r="FK49" s="73"/>
      <c r="FL49" s="73"/>
      <c r="FM49" s="73"/>
      <c r="FN49" s="73"/>
      <c r="FO49" s="73"/>
      <c r="FP49" s="73"/>
      <c r="FQ49" s="73"/>
      <c r="FR49" s="73"/>
      <c r="FS49" s="73"/>
      <c r="FT49" s="73"/>
      <c r="FU49" s="73"/>
      <c r="FV49" s="73"/>
      <c r="FW49" s="73"/>
      <c r="FX49" s="73"/>
      <c r="FY49" s="73"/>
      <c r="FZ49" s="73"/>
      <c r="GA49" s="73"/>
      <c r="GB49" s="73"/>
      <c r="GC49" s="73"/>
      <c r="GD49" s="73"/>
      <c r="GE49" s="73"/>
      <c r="GF49" s="73"/>
      <c r="GG49" s="73"/>
      <c r="GH49" s="73"/>
      <c r="GI49" s="73"/>
      <c r="GJ49" s="73"/>
      <c r="GK49" s="73"/>
      <c r="GL49" s="73"/>
      <c r="GM49" s="73"/>
      <c r="GN49" s="73"/>
      <c r="GO49" s="73"/>
      <c r="GP49" s="73"/>
      <c r="GQ49" s="73"/>
      <c r="GR49" s="73"/>
      <c r="GS49" s="73"/>
      <c r="GT49" s="73"/>
      <c r="GU49" s="73"/>
      <c r="GV49" s="73"/>
      <c r="GW49" s="73"/>
      <c r="GX49" s="73"/>
      <c r="GY49" s="73"/>
      <c r="GZ49" s="73"/>
      <c r="HA49" s="73"/>
      <c r="HB49" s="73"/>
      <c r="HC49" s="73"/>
      <c r="HD49" s="73"/>
      <c r="HE49" s="73"/>
      <c r="HF49" s="73"/>
      <c r="HG49" s="73"/>
      <c r="HH49" s="73"/>
      <c r="HI49" s="73"/>
      <c r="HJ49" s="73"/>
      <c r="HK49" s="73"/>
      <c r="HL49" s="73"/>
      <c r="HM49" s="73"/>
      <c r="HN49" s="73"/>
      <c r="HO49" s="73"/>
      <c r="HP49" s="73"/>
      <c r="HQ49" s="73"/>
      <c r="HR49" s="73"/>
      <c r="HS49" s="73"/>
      <c r="HT49" s="73"/>
      <c r="HU49" s="73"/>
    </row>
    <row r="50" spans="1:229" s="74" customFormat="1" hidden="1">
      <c r="A50" s="85" t="s">
        <v>31</v>
      </c>
      <c r="B50" s="87"/>
      <c r="C50" s="85"/>
      <c r="D50" s="88" t="s">
        <v>9</v>
      </c>
      <c r="E50" s="88" t="s">
        <v>9</v>
      </c>
      <c r="F50" s="88"/>
      <c r="G50" s="110" t="s">
        <v>9</v>
      </c>
      <c r="H50" s="93">
        <f t="shared" si="0"/>
        <v>0</v>
      </c>
      <c r="I50" s="94">
        <f t="shared" si="1"/>
        <v>0</v>
      </c>
      <c r="J50" s="111">
        <f t="shared" si="37"/>
        <v>0</v>
      </c>
      <c r="K50" s="95">
        <f t="shared" si="11"/>
        <v>0</v>
      </c>
      <c r="L50" s="93">
        <v>0</v>
      </c>
      <c r="M50" s="94">
        <v>0</v>
      </c>
      <c r="N50" s="137">
        <f t="shared" si="38"/>
        <v>0</v>
      </c>
      <c r="O50" s="22">
        <v>0</v>
      </c>
      <c r="P50" s="23">
        <v>0</v>
      </c>
      <c r="Q50" s="79">
        <f t="shared" si="39"/>
        <v>0</v>
      </c>
      <c r="R50" s="22">
        <f t="shared" si="40"/>
        <v>0</v>
      </c>
      <c r="S50" s="23">
        <f t="shared" si="41"/>
        <v>0</v>
      </c>
      <c r="T50" s="79">
        <f t="shared" si="42"/>
        <v>0</v>
      </c>
      <c r="U50" s="22">
        <f t="shared" si="43"/>
        <v>0</v>
      </c>
      <c r="V50" s="23">
        <f t="shared" si="44"/>
        <v>0</v>
      </c>
      <c r="W50" s="80">
        <f t="shared" si="45"/>
        <v>0</v>
      </c>
      <c r="X50" s="79">
        <f t="shared" si="12"/>
        <v>0</v>
      </c>
      <c r="Y50" s="73"/>
      <c r="Z50" s="185"/>
      <c r="AA50" s="186"/>
      <c r="AB50" s="186"/>
      <c r="AC50" s="186"/>
      <c r="AD50" s="186"/>
      <c r="AE50" s="186"/>
      <c r="AF50" s="186"/>
      <c r="AG50" s="186"/>
      <c r="AH50" s="186"/>
      <c r="AI50" s="186"/>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3"/>
      <c r="BR50" s="73"/>
      <c r="BS50" s="73"/>
      <c r="BT50" s="73"/>
      <c r="BU50" s="73"/>
      <c r="BV50" s="73"/>
      <c r="BW50" s="73"/>
      <c r="BX50" s="73"/>
      <c r="BY50" s="73"/>
      <c r="BZ50" s="73"/>
      <c r="CA50" s="73"/>
      <c r="CB50" s="73"/>
      <c r="CC50" s="73"/>
      <c r="CD50" s="73"/>
      <c r="CE50" s="73"/>
      <c r="CF50" s="73"/>
      <c r="CG50" s="73"/>
      <c r="CH50" s="73"/>
      <c r="CI50" s="73"/>
      <c r="CJ50" s="73"/>
      <c r="CK50" s="73"/>
      <c r="CL50" s="73"/>
      <c r="CM50" s="73"/>
      <c r="CN50" s="73"/>
      <c r="CO50" s="73"/>
      <c r="CP50" s="73"/>
      <c r="CQ50" s="73"/>
      <c r="CR50" s="73"/>
      <c r="CS50" s="73"/>
      <c r="CT50" s="73"/>
      <c r="CU50" s="73"/>
      <c r="CV50" s="73"/>
      <c r="CW50" s="73"/>
      <c r="CX50" s="73"/>
      <c r="CY50" s="73"/>
      <c r="CZ50" s="73"/>
      <c r="DA50" s="73"/>
      <c r="DB50" s="73"/>
      <c r="DC50" s="73"/>
      <c r="DD50" s="73"/>
      <c r="DE50" s="73"/>
      <c r="DF50" s="73"/>
      <c r="DG50" s="73"/>
      <c r="DH50" s="73"/>
      <c r="DI50" s="73"/>
      <c r="DJ50" s="73"/>
      <c r="DK50" s="73"/>
      <c r="DL50" s="73"/>
      <c r="DM50" s="73"/>
      <c r="DN50" s="73"/>
      <c r="DO50" s="73"/>
      <c r="DP50" s="73"/>
      <c r="DQ50" s="73"/>
      <c r="DR50" s="73"/>
      <c r="DS50" s="73"/>
      <c r="DT50" s="73"/>
      <c r="DU50" s="73"/>
      <c r="DV50" s="73"/>
      <c r="DW50" s="73"/>
      <c r="DX50" s="73"/>
      <c r="DY50" s="73"/>
      <c r="DZ50" s="73"/>
      <c r="EA50" s="73"/>
      <c r="EB50" s="73"/>
      <c r="EC50" s="73"/>
      <c r="ED50" s="73"/>
      <c r="EE50" s="73"/>
      <c r="EF50" s="73"/>
      <c r="EG50" s="73"/>
      <c r="EH50" s="73"/>
      <c r="EI50" s="73"/>
      <c r="EJ50" s="73"/>
      <c r="EK50" s="73"/>
      <c r="EL50" s="73"/>
      <c r="EM50" s="73"/>
      <c r="EN50" s="73"/>
      <c r="EO50" s="73"/>
      <c r="EP50" s="73"/>
      <c r="EQ50" s="73"/>
      <c r="ER50" s="73"/>
      <c r="ES50" s="73"/>
      <c r="ET50" s="73"/>
      <c r="EU50" s="73"/>
      <c r="EV50" s="73"/>
      <c r="EW50" s="73"/>
      <c r="EX50" s="73"/>
      <c r="EY50" s="73"/>
      <c r="EZ50" s="73"/>
      <c r="FA50" s="73"/>
      <c r="FB50" s="73"/>
      <c r="FC50" s="73"/>
      <c r="FD50" s="73"/>
      <c r="FE50" s="73"/>
      <c r="FF50" s="73"/>
      <c r="FG50" s="73"/>
      <c r="FH50" s="73"/>
      <c r="FI50" s="73"/>
      <c r="FJ50" s="73"/>
      <c r="FK50" s="73"/>
      <c r="FL50" s="73"/>
      <c r="FM50" s="73"/>
      <c r="FN50" s="73"/>
      <c r="FO50" s="73"/>
      <c r="FP50" s="73"/>
      <c r="FQ50" s="73"/>
      <c r="FR50" s="73"/>
      <c r="FS50" s="73"/>
      <c r="FT50" s="73"/>
      <c r="FU50" s="73"/>
      <c r="FV50" s="73"/>
      <c r="FW50" s="73"/>
      <c r="FX50" s="73"/>
      <c r="FY50" s="73"/>
      <c r="FZ50" s="73"/>
      <c r="GA50" s="73"/>
      <c r="GB50" s="73"/>
      <c r="GC50" s="73"/>
      <c r="GD50" s="73"/>
      <c r="GE50" s="73"/>
      <c r="GF50" s="73"/>
      <c r="GG50" s="73"/>
      <c r="GH50" s="73"/>
      <c r="GI50" s="73"/>
      <c r="GJ50" s="73"/>
      <c r="GK50" s="73"/>
      <c r="GL50" s="73"/>
      <c r="GM50" s="73"/>
      <c r="GN50" s="73"/>
      <c r="GO50" s="73"/>
      <c r="GP50" s="73"/>
      <c r="GQ50" s="73"/>
      <c r="GR50" s="73"/>
      <c r="GS50" s="73"/>
      <c r="GT50" s="73"/>
      <c r="GU50" s="73"/>
      <c r="GV50" s="73"/>
      <c r="GW50" s="73"/>
      <c r="GX50" s="73"/>
      <c r="GY50" s="73"/>
      <c r="GZ50" s="73"/>
      <c r="HA50" s="73"/>
      <c r="HB50" s="73"/>
      <c r="HC50" s="73"/>
      <c r="HD50" s="73"/>
      <c r="HE50" s="73"/>
      <c r="HF50" s="73"/>
      <c r="HG50" s="73"/>
      <c r="HH50" s="73"/>
      <c r="HI50" s="73"/>
      <c r="HJ50" s="73"/>
      <c r="HK50" s="73"/>
      <c r="HL50" s="73"/>
      <c r="HM50" s="73"/>
      <c r="HN50" s="73"/>
      <c r="HO50" s="73"/>
      <c r="HP50" s="73"/>
      <c r="HQ50" s="73"/>
      <c r="HR50" s="73"/>
      <c r="HS50" s="73"/>
      <c r="HT50" s="73"/>
      <c r="HU50" s="73"/>
    </row>
    <row r="51" spans="1:229" s="74" customFormat="1" hidden="1">
      <c r="A51" s="85" t="s">
        <v>31</v>
      </c>
      <c r="B51" s="87"/>
      <c r="C51" s="85"/>
      <c r="D51" s="88" t="s">
        <v>9</v>
      </c>
      <c r="E51" s="88" t="s">
        <v>9</v>
      </c>
      <c r="F51" s="88"/>
      <c r="G51" s="110" t="s">
        <v>9</v>
      </c>
      <c r="H51" s="93">
        <f t="shared" si="0"/>
        <v>0</v>
      </c>
      <c r="I51" s="94">
        <f t="shared" si="1"/>
        <v>0</v>
      </c>
      <c r="J51" s="111">
        <f t="shared" si="37"/>
        <v>0</v>
      </c>
      <c r="K51" s="95">
        <f t="shared" si="11"/>
        <v>0</v>
      </c>
      <c r="L51" s="93">
        <v>0</v>
      </c>
      <c r="M51" s="94">
        <v>0</v>
      </c>
      <c r="N51" s="137">
        <f t="shared" si="38"/>
        <v>0</v>
      </c>
      <c r="O51" s="22">
        <v>0</v>
      </c>
      <c r="P51" s="23">
        <v>0</v>
      </c>
      <c r="Q51" s="79">
        <f t="shared" si="39"/>
        <v>0</v>
      </c>
      <c r="R51" s="22">
        <f t="shared" si="40"/>
        <v>0</v>
      </c>
      <c r="S51" s="23">
        <f t="shared" si="41"/>
        <v>0</v>
      </c>
      <c r="T51" s="79">
        <f t="shared" si="42"/>
        <v>0</v>
      </c>
      <c r="U51" s="22">
        <f t="shared" si="43"/>
        <v>0</v>
      </c>
      <c r="V51" s="23">
        <f t="shared" si="44"/>
        <v>0</v>
      </c>
      <c r="W51" s="80">
        <f t="shared" si="45"/>
        <v>0</v>
      </c>
      <c r="X51" s="79">
        <f t="shared" si="12"/>
        <v>0</v>
      </c>
      <c r="Y51" s="73"/>
      <c r="Z51" s="185"/>
      <c r="AA51" s="186"/>
      <c r="AB51" s="186"/>
      <c r="AC51" s="186"/>
      <c r="AD51" s="186"/>
      <c r="AE51" s="186"/>
      <c r="AF51" s="186"/>
      <c r="AG51" s="186"/>
      <c r="AH51" s="186"/>
      <c r="AI51" s="186"/>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c r="BW51" s="73"/>
      <c r="BX51" s="73"/>
      <c r="BY51" s="73"/>
      <c r="BZ51" s="73"/>
      <c r="CA51" s="73"/>
      <c r="CB51" s="73"/>
      <c r="CC51" s="73"/>
      <c r="CD51" s="73"/>
      <c r="CE51" s="73"/>
      <c r="CF51" s="73"/>
      <c r="CG51" s="73"/>
      <c r="CH51" s="73"/>
      <c r="CI51" s="73"/>
      <c r="CJ51" s="73"/>
      <c r="CK51" s="73"/>
      <c r="CL51" s="73"/>
      <c r="CM51" s="73"/>
      <c r="CN51" s="73"/>
      <c r="CO51" s="73"/>
      <c r="CP51" s="73"/>
      <c r="CQ51" s="73"/>
      <c r="CR51" s="73"/>
      <c r="CS51" s="73"/>
      <c r="CT51" s="73"/>
      <c r="CU51" s="73"/>
      <c r="CV51" s="73"/>
      <c r="CW51" s="73"/>
      <c r="CX51" s="73"/>
      <c r="CY51" s="73"/>
      <c r="CZ51" s="73"/>
      <c r="DA51" s="73"/>
      <c r="DB51" s="73"/>
      <c r="DC51" s="73"/>
      <c r="DD51" s="73"/>
      <c r="DE51" s="73"/>
      <c r="DF51" s="73"/>
      <c r="DG51" s="73"/>
      <c r="DH51" s="73"/>
      <c r="DI51" s="73"/>
      <c r="DJ51" s="73"/>
      <c r="DK51" s="73"/>
      <c r="DL51" s="73"/>
      <c r="DM51" s="73"/>
      <c r="DN51" s="73"/>
      <c r="DO51" s="73"/>
      <c r="DP51" s="73"/>
      <c r="DQ51" s="73"/>
      <c r="DR51" s="73"/>
      <c r="DS51" s="73"/>
      <c r="DT51" s="73"/>
      <c r="DU51" s="73"/>
      <c r="DV51" s="73"/>
      <c r="DW51" s="73"/>
      <c r="DX51" s="73"/>
      <c r="DY51" s="73"/>
      <c r="DZ51" s="73"/>
      <c r="EA51" s="73"/>
      <c r="EB51" s="73"/>
      <c r="EC51" s="73"/>
      <c r="ED51" s="73"/>
      <c r="EE51" s="73"/>
      <c r="EF51" s="73"/>
      <c r="EG51" s="73"/>
      <c r="EH51" s="73"/>
      <c r="EI51" s="73"/>
      <c r="EJ51" s="73"/>
      <c r="EK51" s="73"/>
      <c r="EL51" s="73"/>
      <c r="EM51" s="73"/>
      <c r="EN51" s="73"/>
      <c r="EO51" s="73"/>
      <c r="EP51" s="73"/>
      <c r="EQ51" s="73"/>
      <c r="ER51" s="73"/>
      <c r="ES51" s="73"/>
      <c r="ET51" s="73"/>
      <c r="EU51" s="73"/>
      <c r="EV51" s="73"/>
      <c r="EW51" s="73"/>
      <c r="EX51" s="73"/>
      <c r="EY51" s="73"/>
      <c r="EZ51" s="73"/>
      <c r="FA51" s="73"/>
      <c r="FB51" s="73"/>
      <c r="FC51" s="73"/>
      <c r="FD51" s="73"/>
      <c r="FE51" s="73"/>
      <c r="FF51" s="73"/>
      <c r="FG51" s="73"/>
      <c r="FH51" s="73"/>
      <c r="FI51" s="73"/>
      <c r="FJ51" s="73"/>
      <c r="FK51" s="73"/>
      <c r="FL51" s="73"/>
      <c r="FM51" s="73"/>
      <c r="FN51" s="73"/>
      <c r="FO51" s="73"/>
      <c r="FP51" s="73"/>
      <c r="FQ51" s="73"/>
      <c r="FR51" s="73"/>
      <c r="FS51" s="73"/>
      <c r="FT51" s="73"/>
      <c r="FU51" s="73"/>
      <c r="FV51" s="73"/>
      <c r="FW51" s="73"/>
      <c r="FX51" s="73"/>
      <c r="FY51" s="73"/>
      <c r="FZ51" s="73"/>
      <c r="GA51" s="73"/>
      <c r="GB51" s="73"/>
      <c r="GC51" s="73"/>
      <c r="GD51" s="73"/>
      <c r="GE51" s="73"/>
      <c r="GF51" s="73"/>
      <c r="GG51" s="73"/>
      <c r="GH51" s="73"/>
      <c r="GI51" s="73"/>
      <c r="GJ51" s="73"/>
      <c r="GK51" s="73"/>
      <c r="GL51" s="73"/>
      <c r="GM51" s="73"/>
      <c r="GN51" s="73"/>
      <c r="GO51" s="73"/>
      <c r="GP51" s="73"/>
      <c r="GQ51" s="73"/>
      <c r="GR51" s="73"/>
      <c r="GS51" s="73"/>
      <c r="GT51" s="73"/>
      <c r="GU51" s="73"/>
      <c r="GV51" s="73"/>
      <c r="GW51" s="73"/>
      <c r="GX51" s="73"/>
      <c r="GY51" s="73"/>
      <c r="GZ51" s="73"/>
      <c r="HA51" s="73"/>
      <c r="HB51" s="73"/>
      <c r="HC51" s="73"/>
      <c r="HD51" s="73"/>
      <c r="HE51" s="73"/>
      <c r="HF51" s="73"/>
      <c r="HG51" s="73"/>
      <c r="HH51" s="73"/>
      <c r="HI51" s="73"/>
      <c r="HJ51" s="73"/>
      <c r="HK51" s="73"/>
      <c r="HL51" s="73"/>
      <c r="HM51" s="73"/>
      <c r="HN51" s="73"/>
      <c r="HO51" s="73"/>
      <c r="HP51" s="73"/>
      <c r="HQ51" s="73"/>
      <c r="HR51" s="73"/>
      <c r="HS51" s="73"/>
      <c r="HT51" s="73"/>
      <c r="HU51" s="73"/>
    </row>
    <row r="52" spans="1:229" s="74" customFormat="1">
      <c r="A52" s="85"/>
      <c r="B52" s="87"/>
      <c r="C52" s="85"/>
      <c r="D52" s="88"/>
      <c r="E52" s="88"/>
      <c r="F52" s="88"/>
      <c r="G52" s="110"/>
      <c r="H52" s="93"/>
      <c r="I52" s="96"/>
      <c r="J52" s="97"/>
      <c r="K52" s="217"/>
      <c r="L52" s="93"/>
      <c r="M52" s="96"/>
      <c r="N52" s="138"/>
      <c r="O52" s="22"/>
      <c r="P52" s="81"/>
      <c r="Q52" s="82"/>
      <c r="R52" s="22"/>
      <c r="S52" s="81"/>
      <c r="T52" s="82"/>
      <c r="U52" s="22"/>
      <c r="V52" s="81"/>
      <c r="W52" s="83"/>
      <c r="X52" s="84"/>
      <c r="Y52" s="73"/>
      <c r="Z52" s="185"/>
      <c r="AA52" s="186"/>
      <c r="AB52" s="186"/>
      <c r="AC52" s="186"/>
      <c r="AD52" s="186"/>
      <c r="AE52" s="186"/>
      <c r="AF52" s="186"/>
      <c r="AG52" s="186"/>
      <c r="AH52" s="186"/>
      <c r="AI52" s="186"/>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3"/>
      <c r="BR52" s="73"/>
      <c r="BS52" s="73"/>
      <c r="BT52" s="73"/>
      <c r="BU52" s="73"/>
      <c r="BV52" s="73"/>
      <c r="BW52" s="73"/>
      <c r="BX52" s="73"/>
      <c r="BY52" s="73"/>
      <c r="BZ52" s="73"/>
      <c r="CA52" s="73"/>
      <c r="CB52" s="73"/>
      <c r="CC52" s="73"/>
      <c r="CD52" s="73"/>
      <c r="CE52" s="73"/>
      <c r="CF52" s="73"/>
      <c r="CG52" s="73"/>
      <c r="CH52" s="73"/>
      <c r="CI52" s="73"/>
      <c r="CJ52" s="73"/>
      <c r="CK52" s="73"/>
      <c r="CL52" s="73"/>
      <c r="CM52" s="73"/>
      <c r="CN52" s="73"/>
      <c r="CO52" s="73"/>
      <c r="CP52" s="73"/>
      <c r="CQ52" s="73"/>
      <c r="CR52" s="73"/>
      <c r="CS52" s="73"/>
      <c r="CT52" s="73"/>
      <c r="CU52" s="73"/>
      <c r="CV52" s="73"/>
      <c r="CW52" s="73"/>
      <c r="CX52" s="73"/>
      <c r="CY52" s="73"/>
      <c r="CZ52" s="73"/>
      <c r="DA52" s="73"/>
      <c r="DB52" s="73"/>
      <c r="DC52" s="73"/>
      <c r="DD52" s="73"/>
      <c r="DE52" s="73"/>
      <c r="DF52" s="73"/>
      <c r="DG52" s="73"/>
      <c r="DH52" s="73"/>
      <c r="DI52" s="73"/>
      <c r="DJ52" s="73"/>
      <c r="DK52" s="73"/>
      <c r="DL52" s="73"/>
      <c r="DM52" s="73"/>
      <c r="DN52" s="73"/>
      <c r="DO52" s="73"/>
      <c r="DP52" s="73"/>
      <c r="DQ52" s="73"/>
      <c r="DR52" s="73"/>
      <c r="DS52" s="73"/>
      <c r="DT52" s="73"/>
      <c r="DU52" s="73"/>
      <c r="DV52" s="73"/>
      <c r="DW52" s="73"/>
      <c r="DX52" s="73"/>
      <c r="DY52" s="73"/>
      <c r="DZ52" s="73"/>
      <c r="EA52" s="73"/>
      <c r="EB52" s="73"/>
      <c r="EC52" s="73"/>
      <c r="ED52" s="73"/>
      <c r="EE52" s="73"/>
      <c r="EF52" s="73"/>
      <c r="EG52" s="73"/>
      <c r="EH52" s="73"/>
      <c r="EI52" s="73"/>
      <c r="EJ52" s="73"/>
      <c r="EK52" s="73"/>
      <c r="EL52" s="73"/>
      <c r="EM52" s="73"/>
      <c r="EN52" s="73"/>
      <c r="EO52" s="73"/>
      <c r="EP52" s="73"/>
      <c r="EQ52" s="73"/>
      <c r="ER52" s="73"/>
      <c r="ES52" s="73"/>
      <c r="ET52" s="73"/>
      <c r="EU52" s="73"/>
      <c r="EV52" s="73"/>
      <c r="EW52" s="73"/>
      <c r="EX52" s="73"/>
      <c r="EY52" s="73"/>
      <c r="EZ52" s="73"/>
      <c r="FA52" s="73"/>
      <c r="FB52" s="73"/>
      <c r="FC52" s="73"/>
      <c r="FD52" s="73"/>
      <c r="FE52" s="73"/>
      <c r="FF52" s="73"/>
      <c r="FG52" s="73"/>
      <c r="FH52" s="73"/>
      <c r="FI52" s="73"/>
      <c r="FJ52" s="73"/>
      <c r="FK52" s="73"/>
      <c r="FL52" s="73"/>
      <c r="FM52" s="73"/>
      <c r="FN52" s="73"/>
      <c r="FO52" s="73"/>
      <c r="FP52" s="73"/>
      <c r="FQ52" s="73"/>
      <c r="FR52" s="73"/>
      <c r="FS52" s="73"/>
      <c r="FT52" s="73"/>
      <c r="FU52" s="73"/>
      <c r="FV52" s="73"/>
      <c r="FW52" s="73"/>
      <c r="FX52" s="73"/>
      <c r="FY52" s="73"/>
      <c r="FZ52" s="73"/>
      <c r="GA52" s="73"/>
      <c r="GB52" s="73"/>
      <c r="GC52" s="73"/>
      <c r="GD52" s="73"/>
      <c r="GE52" s="73"/>
      <c r="GF52" s="73"/>
      <c r="GG52" s="73"/>
      <c r="GH52" s="73"/>
      <c r="GI52" s="73"/>
      <c r="GJ52" s="73"/>
      <c r="GK52" s="73"/>
      <c r="GL52" s="73"/>
      <c r="GM52" s="73"/>
      <c r="GN52" s="73"/>
      <c r="GO52" s="73"/>
      <c r="GP52" s="73"/>
      <c r="GQ52" s="73"/>
      <c r="GR52" s="73"/>
      <c r="GS52" s="73"/>
      <c r="GT52" s="73"/>
      <c r="GU52" s="73"/>
      <c r="GV52" s="73"/>
      <c r="GW52" s="73"/>
      <c r="GX52" s="73"/>
      <c r="GY52" s="73"/>
      <c r="GZ52" s="73"/>
      <c r="HA52" s="73"/>
      <c r="HB52" s="73"/>
      <c r="HC52" s="73"/>
      <c r="HD52" s="73"/>
      <c r="HE52" s="73"/>
      <c r="HF52" s="73"/>
      <c r="HG52" s="73"/>
      <c r="HH52" s="73"/>
      <c r="HI52" s="73"/>
      <c r="HJ52" s="73"/>
      <c r="HK52" s="73"/>
      <c r="HL52" s="73"/>
      <c r="HM52" s="73"/>
      <c r="HN52" s="73"/>
      <c r="HO52" s="73"/>
      <c r="HP52" s="73"/>
      <c r="HQ52" s="73"/>
      <c r="HR52" s="73"/>
      <c r="HS52" s="73"/>
      <c r="HT52" s="73"/>
      <c r="HU52" s="73"/>
    </row>
    <row r="53" spans="1:229" ht="13.8" thickBot="1">
      <c r="A53" s="25" t="s">
        <v>30</v>
      </c>
      <c r="B53" s="26"/>
      <c r="C53" s="27"/>
      <c r="D53" s="28"/>
      <c r="E53" s="28"/>
      <c r="F53" s="28"/>
      <c r="G53" s="68"/>
      <c r="H53" s="65">
        <f t="shared" ref="H53:X53" si="46">SUM(H6:H52)</f>
        <v>70775000</v>
      </c>
      <c r="I53" s="65">
        <f t="shared" si="46"/>
        <v>4001000</v>
      </c>
      <c r="J53" s="65">
        <f t="shared" si="46"/>
        <v>74776000</v>
      </c>
      <c r="K53" s="66">
        <f t="shared" si="46"/>
        <v>0</v>
      </c>
      <c r="L53" s="65">
        <f t="shared" si="46"/>
        <v>68109000</v>
      </c>
      <c r="M53" s="65">
        <f t="shared" si="46"/>
        <v>3838900</v>
      </c>
      <c r="N53" s="139">
        <f t="shared" si="46"/>
        <v>71947900</v>
      </c>
      <c r="O53" s="65">
        <f t="shared" si="46"/>
        <v>73434000</v>
      </c>
      <c r="P53" s="65">
        <f t="shared" si="46"/>
        <v>2718000</v>
      </c>
      <c r="Q53" s="65">
        <f t="shared" si="46"/>
        <v>76152000</v>
      </c>
      <c r="R53" s="65">
        <f t="shared" si="46"/>
        <v>2666000</v>
      </c>
      <c r="S53" s="65">
        <f t="shared" si="46"/>
        <v>162100</v>
      </c>
      <c r="T53" s="65">
        <f t="shared" si="46"/>
        <v>2828100</v>
      </c>
      <c r="U53" s="65">
        <f t="shared" si="46"/>
        <v>-5325000</v>
      </c>
      <c r="V53" s="65">
        <f t="shared" si="46"/>
        <v>1120900</v>
      </c>
      <c r="W53" s="65">
        <f t="shared" si="46"/>
        <v>-4204100</v>
      </c>
      <c r="X53" s="66">
        <f t="shared" si="46"/>
        <v>0</v>
      </c>
      <c r="Z53" s="187"/>
      <c r="AA53" s="187"/>
      <c r="AB53" s="187"/>
      <c r="AC53" s="187"/>
      <c r="AD53" s="187"/>
      <c r="AE53" s="187"/>
      <c r="AF53" s="187"/>
      <c r="AG53" s="187"/>
      <c r="AH53" s="187"/>
      <c r="AI53" s="187"/>
    </row>
    <row r="54" spans="1:229" ht="13.8" thickTop="1">
      <c r="A54" s="67"/>
      <c r="B54" s="20"/>
      <c r="C54" s="19"/>
      <c r="D54" s="21"/>
      <c r="E54" s="21"/>
      <c r="F54" s="21"/>
      <c r="G54" s="1"/>
      <c r="H54" s="75"/>
      <c r="I54" s="76"/>
      <c r="J54" s="76"/>
      <c r="K54" s="78"/>
      <c r="L54" s="75"/>
      <c r="M54" s="76"/>
      <c r="N54" s="140"/>
      <c r="O54" s="75"/>
      <c r="P54" s="76"/>
      <c r="Q54" s="76"/>
      <c r="R54" s="75"/>
      <c r="S54" s="76"/>
      <c r="T54" s="76"/>
      <c r="U54" s="75"/>
      <c r="V54" s="76"/>
      <c r="W54" s="77"/>
      <c r="X54" s="78"/>
      <c r="Z54" s="188"/>
      <c r="AA54" s="189"/>
      <c r="AB54" s="189"/>
      <c r="AC54" s="189"/>
      <c r="AD54" s="189"/>
      <c r="AE54" s="189"/>
      <c r="AF54" s="189"/>
      <c r="AG54" s="189"/>
      <c r="AH54" s="189"/>
      <c r="AI54" s="189"/>
    </row>
    <row r="55" spans="1:229">
      <c r="A55" s="89" t="s">
        <v>212</v>
      </c>
      <c r="B55" s="90"/>
      <c r="C55" s="91"/>
      <c r="D55" s="92"/>
      <c r="E55" s="92"/>
      <c r="F55" s="92"/>
      <c r="G55" s="112"/>
      <c r="H55" s="93"/>
      <c r="I55" s="94"/>
      <c r="J55" s="113"/>
      <c r="K55" s="98"/>
      <c r="L55" s="93"/>
      <c r="M55" s="94"/>
      <c r="N55" s="141"/>
      <c r="O55" s="22"/>
      <c r="P55" s="23"/>
      <c r="Q55" s="34"/>
      <c r="R55" s="22"/>
      <c r="S55" s="23"/>
      <c r="T55" s="34"/>
      <c r="U55" s="22"/>
      <c r="V55" s="23"/>
      <c r="W55" s="54"/>
      <c r="X55" s="34"/>
      <c r="Z55" s="188"/>
      <c r="AA55" s="189"/>
      <c r="AB55" s="189"/>
      <c r="AC55" s="189"/>
      <c r="AD55" s="189"/>
      <c r="AE55" s="189"/>
      <c r="AF55" s="189"/>
      <c r="AG55" s="189"/>
      <c r="AH55" s="189"/>
      <c r="AI55" s="189"/>
    </row>
    <row r="56" spans="1:229" s="74" customFormat="1" ht="20.399999999999999">
      <c r="A56" s="85" t="s">
        <v>154</v>
      </c>
      <c r="B56" s="87">
        <v>6307150</v>
      </c>
      <c r="C56" s="85" t="s">
        <v>152</v>
      </c>
      <c r="D56" s="88" t="s">
        <v>153</v>
      </c>
      <c r="E56" s="88" t="s">
        <v>142</v>
      </c>
      <c r="F56" s="85" t="s">
        <v>147</v>
      </c>
      <c r="G56" s="110">
        <v>45163</v>
      </c>
      <c r="H56" s="93">
        <f t="shared" ref="H56:H76" si="47">ROUNDUP(L56*ign/igo,afrind)</f>
        <v>0</v>
      </c>
      <c r="I56" s="94">
        <f t="shared" ref="I56:I76" si="48">ROUNDUP(M56*iin/iio,afrind)</f>
        <v>1185000</v>
      </c>
      <c r="J56" s="111">
        <f>SUM(H56:I56)</f>
        <v>1185000</v>
      </c>
      <c r="K56" s="95">
        <f>ROUND(J56*premieOW/1000,2)</f>
        <v>0</v>
      </c>
      <c r="L56" s="93">
        <v>0</v>
      </c>
      <c r="M56" s="94">
        <v>1137000</v>
      </c>
      <c r="N56" s="137">
        <f>SUM(L56:M56)</f>
        <v>1137000</v>
      </c>
      <c r="O56" s="93">
        <v>0</v>
      </c>
      <c r="P56" s="94">
        <v>1137000</v>
      </c>
      <c r="Q56" s="79">
        <f>SUM(O56:P56)</f>
        <v>1137000</v>
      </c>
      <c r="R56" s="22">
        <f>H56-L56</f>
        <v>0</v>
      </c>
      <c r="S56" s="23">
        <f>I56-M56</f>
        <v>48000</v>
      </c>
      <c r="T56" s="79">
        <f>SUM(R56:S56)</f>
        <v>48000</v>
      </c>
      <c r="U56" s="22">
        <f>L56-O56</f>
        <v>0</v>
      </c>
      <c r="V56" s="23">
        <f>M56-P56</f>
        <v>0</v>
      </c>
      <c r="W56" s="80">
        <f>SUM(U56:V56)</f>
        <v>0</v>
      </c>
      <c r="X56" s="79">
        <f>ROUND(W56*premieGM,2)</f>
        <v>0</v>
      </c>
      <c r="Y56" s="73"/>
      <c r="Z56" s="190" t="s">
        <v>84</v>
      </c>
      <c r="AA56" s="191" t="s">
        <v>82</v>
      </c>
      <c r="AB56" s="191" t="s">
        <v>82</v>
      </c>
      <c r="AC56" s="191" t="s">
        <v>83</v>
      </c>
      <c r="AD56" s="191" t="s">
        <v>83</v>
      </c>
      <c r="AE56" s="191"/>
      <c r="AF56" s="191" t="s">
        <v>83</v>
      </c>
      <c r="AG56" s="191"/>
      <c r="AH56" s="191"/>
      <c r="AI56" s="191"/>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3"/>
      <c r="BR56" s="73"/>
      <c r="BS56" s="73"/>
      <c r="BT56" s="73"/>
      <c r="BU56" s="73"/>
      <c r="BV56" s="73"/>
      <c r="BW56" s="73"/>
      <c r="BX56" s="73"/>
      <c r="BY56" s="73"/>
      <c r="BZ56" s="73"/>
      <c r="CA56" s="73"/>
      <c r="CB56" s="73"/>
      <c r="CC56" s="73"/>
      <c r="CD56" s="73"/>
      <c r="CE56" s="73"/>
      <c r="CF56" s="73"/>
      <c r="CG56" s="73"/>
      <c r="CH56" s="73"/>
      <c r="CI56" s="73"/>
      <c r="CJ56" s="73"/>
      <c r="CK56" s="73"/>
      <c r="CL56" s="73"/>
      <c r="CM56" s="73"/>
      <c r="CN56" s="73"/>
      <c r="CO56" s="73"/>
      <c r="CP56" s="73"/>
      <c r="CQ56" s="73"/>
      <c r="CR56" s="73"/>
      <c r="CS56" s="73"/>
      <c r="CT56" s="73"/>
      <c r="CU56" s="73"/>
      <c r="CV56" s="73"/>
      <c r="CW56" s="73"/>
      <c r="CX56" s="73"/>
      <c r="CY56" s="73"/>
      <c r="CZ56" s="73"/>
      <c r="DA56" s="73"/>
      <c r="DB56" s="73"/>
      <c r="DC56" s="73"/>
      <c r="DD56" s="73"/>
      <c r="DE56" s="73"/>
      <c r="DF56" s="73"/>
      <c r="DG56" s="73"/>
      <c r="DH56" s="73"/>
      <c r="DI56" s="73"/>
      <c r="DJ56" s="73"/>
      <c r="DK56" s="73"/>
      <c r="DL56" s="73"/>
      <c r="DM56" s="73"/>
      <c r="DN56" s="73"/>
      <c r="DO56" s="73"/>
      <c r="DP56" s="73"/>
      <c r="DQ56" s="73"/>
      <c r="DR56" s="73"/>
      <c r="DS56" s="73"/>
      <c r="DT56" s="73"/>
      <c r="DU56" s="73"/>
      <c r="DV56" s="73"/>
      <c r="DW56" s="73"/>
      <c r="DX56" s="73"/>
      <c r="DY56" s="73"/>
      <c r="DZ56" s="73"/>
      <c r="EA56" s="73"/>
      <c r="EB56" s="73"/>
      <c r="EC56" s="73"/>
      <c r="ED56" s="73"/>
      <c r="EE56" s="73"/>
      <c r="EF56" s="73"/>
      <c r="EG56" s="73"/>
      <c r="EH56" s="73"/>
      <c r="EI56" s="73"/>
      <c r="EJ56" s="73"/>
      <c r="EK56" s="73"/>
      <c r="EL56" s="73"/>
      <c r="EM56" s="73"/>
      <c r="EN56" s="73"/>
      <c r="EO56" s="73"/>
      <c r="EP56" s="73"/>
      <c r="EQ56" s="73"/>
      <c r="ER56" s="73"/>
      <c r="ES56" s="73"/>
      <c r="ET56" s="73"/>
      <c r="EU56" s="73"/>
      <c r="EV56" s="73"/>
      <c r="EW56" s="73"/>
      <c r="EX56" s="73"/>
      <c r="EY56" s="73"/>
      <c r="EZ56" s="73"/>
      <c r="FA56" s="73"/>
      <c r="FB56" s="73"/>
      <c r="FC56" s="73"/>
      <c r="FD56" s="73"/>
      <c r="FE56" s="73"/>
      <c r="FF56" s="73"/>
      <c r="FG56" s="73"/>
      <c r="FH56" s="73"/>
      <c r="FI56" s="73"/>
      <c r="FJ56" s="73"/>
      <c r="FK56" s="73"/>
      <c r="FL56" s="73"/>
      <c r="FM56" s="73"/>
      <c r="FN56" s="73"/>
      <c r="FO56" s="73"/>
      <c r="FP56" s="73"/>
      <c r="FQ56" s="73"/>
      <c r="FR56" s="73"/>
      <c r="FS56" s="73"/>
      <c r="FT56" s="73"/>
      <c r="FU56" s="73"/>
      <c r="FV56" s="73"/>
      <c r="FW56" s="73"/>
      <c r="FX56" s="73"/>
      <c r="FY56" s="73"/>
      <c r="FZ56" s="73"/>
      <c r="GA56" s="73"/>
      <c r="GB56" s="73"/>
      <c r="GC56" s="73"/>
      <c r="GD56" s="73"/>
      <c r="GE56" s="73"/>
      <c r="GF56" s="73"/>
      <c r="GG56" s="73"/>
      <c r="GH56" s="73"/>
      <c r="GI56" s="73"/>
      <c r="GJ56" s="73"/>
      <c r="GK56" s="73"/>
      <c r="GL56" s="73"/>
      <c r="GM56" s="73"/>
      <c r="GN56" s="73"/>
      <c r="GO56" s="73"/>
      <c r="GP56" s="73"/>
      <c r="GQ56" s="73"/>
      <c r="GR56" s="73"/>
      <c r="GS56" s="73"/>
      <c r="GT56" s="73"/>
      <c r="GU56" s="73"/>
      <c r="GV56" s="73"/>
      <c r="GW56" s="73"/>
      <c r="GX56" s="73"/>
      <c r="GY56" s="73"/>
      <c r="GZ56" s="73"/>
      <c r="HA56" s="73"/>
      <c r="HB56" s="73"/>
      <c r="HC56" s="73"/>
      <c r="HD56" s="73"/>
      <c r="HE56" s="73"/>
      <c r="HF56" s="73"/>
      <c r="HG56" s="73"/>
      <c r="HH56" s="73"/>
      <c r="HI56" s="73"/>
      <c r="HJ56" s="73"/>
      <c r="HK56" s="73"/>
      <c r="HL56" s="73"/>
      <c r="HM56" s="73"/>
      <c r="HN56" s="73"/>
      <c r="HO56" s="73"/>
      <c r="HP56" s="73"/>
      <c r="HQ56" s="73"/>
      <c r="HR56" s="73"/>
      <c r="HS56" s="73"/>
      <c r="HT56" s="73"/>
      <c r="HU56" s="73"/>
    </row>
    <row r="57" spans="1:229" s="74" customFormat="1">
      <c r="A57" s="85" t="s">
        <v>126</v>
      </c>
      <c r="B57" s="87">
        <v>6307150</v>
      </c>
      <c r="C57" s="85" t="s">
        <v>155</v>
      </c>
      <c r="D57" s="88" t="s">
        <v>151</v>
      </c>
      <c r="E57" s="88" t="s">
        <v>133</v>
      </c>
      <c r="F57" s="85" t="s">
        <v>147</v>
      </c>
      <c r="G57" s="110">
        <v>45163</v>
      </c>
      <c r="H57" s="93">
        <f t="shared" si="47"/>
        <v>4930000</v>
      </c>
      <c r="I57" s="94">
        <f t="shared" si="48"/>
        <v>674000</v>
      </c>
      <c r="J57" s="111">
        <f>SUM(H57:I57)</f>
        <v>5604000</v>
      </c>
      <c r="K57" s="95">
        <f t="shared" ref="K57:K76" si="49">ROUND(J57*premieOW/1000,2)</f>
        <v>0</v>
      </c>
      <c r="L57" s="93">
        <v>4745000</v>
      </c>
      <c r="M57" s="94">
        <v>646000</v>
      </c>
      <c r="N57" s="137">
        <f>SUM(L57:M57)</f>
        <v>5391000</v>
      </c>
      <c r="O57" s="93">
        <v>4745000</v>
      </c>
      <c r="P57" s="94">
        <v>646000</v>
      </c>
      <c r="Q57" s="79">
        <f>SUM(O57:P57)</f>
        <v>5391000</v>
      </c>
      <c r="R57" s="22">
        <f>H57-L57</f>
        <v>185000</v>
      </c>
      <c r="S57" s="23">
        <f>I57-M57</f>
        <v>28000</v>
      </c>
      <c r="T57" s="79">
        <f>SUM(R57:S57)</f>
        <v>213000</v>
      </c>
      <c r="U57" s="22">
        <f>L57-O57</f>
        <v>0</v>
      </c>
      <c r="V57" s="23">
        <f>M57-P57</f>
        <v>0</v>
      </c>
      <c r="W57" s="80">
        <f>SUM(U57:V57)</f>
        <v>0</v>
      </c>
      <c r="X57" s="79">
        <f t="shared" ref="X57:X76" si="50">ROUND(W57*premieGM,2)</f>
        <v>0</v>
      </c>
      <c r="Y57" s="73"/>
      <c r="Z57" s="190" t="s">
        <v>84</v>
      </c>
      <c r="AA57" s="191" t="s">
        <v>82</v>
      </c>
      <c r="AB57" s="191" t="s">
        <v>82</v>
      </c>
      <c r="AC57" s="191" t="s">
        <v>83</v>
      </c>
      <c r="AD57" s="191" t="s">
        <v>83</v>
      </c>
      <c r="AE57" s="191"/>
      <c r="AF57" s="191" t="s">
        <v>82</v>
      </c>
      <c r="AG57" s="191"/>
      <c r="AH57" s="191"/>
      <c r="AI57" s="191"/>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c r="BY57" s="73"/>
      <c r="BZ57" s="73"/>
      <c r="CA57" s="73"/>
      <c r="CB57" s="73"/>
      <c r="CC57" s="73"/>
      <c r="CD57" s="73"/>
      <c r="CE57" s="73"/>
      <c r="CF57" s="73"/>
      <c r="CG57" s="73"/>
      <c r="CH57" s="73"/>
      <c r="CI57" s="73"/>
      <c r="CJ57" s="73"/>
      <c r="CK57" s="73"/>
      <c r="CL57" s="73"/>
      <c r="CM57" s="73"/>
      <c r="CN57" s="73"/>
      <c r="CO57" s="73"/>
      <c r="CP57" s="73"/>
      <c r="CQ57" s="73"/>
      <c r="CR57" s="73"/>
      <c r="CS57" s="73"/>
      <c r="CT57" s="73"/>
      <c r="CU57" s="73"/>
      <c r="CV57" s="73"/>
      <c r="CW57" s="73"/>
      <c r="CX57" s="73"/>
      <c r="CY57" s="73"/>
      <c r="CZ57" s="73"/>
      <c r="DA57" s="73"/>
      <c r="DB57" s="73"/>
      <c r="DC57" s="73"/>
      <c r="DD57" s="73"/>
      <c r="DE57" s="73"/>
      <c r="DF57" s="73"/>
      <c r="DG57" s="73"/>
      <c r="DH57" s="73"/>
      <c r="DI57" s="73"/>
      <c r="DJ57" s="73"/>
      <c r="DK57" s="73"/>
      <c r="DL57" s="73"/>
      <c r="DM57" s="73"/>
      <c r="DN57" s="73"/>
      <c r="DO57" s="73"/>
      <c r="DP57" s="73"/>
      <c r="DQ57" s="73"/>
      <c r="DR57" s="73"/>
      <c r="DS57" s="73"/>
      <c r="DT57" s="73"/>
      <c r="DU57" s="73"/>
      <c r="DV57" s="73"/>
      <c r="DW57" s="73"/>
      <c r="DX57" s="73"/>
      <c r="DY57" s="73"/>
      <c r="DZ57" s="73"/>
      <c r="EA57" s="73"/>
      <c r="EB57" s="73"/>
      <c r="EC57" s="73"/>
      <c r="ED57" s="73"/>
      <c r="EE57" s="73"/>
      <c r="EF57" s="73"/>
      <c r="EG57" s="73"/>
      <c r="EH57" s="73"/>
      <c r="EI57" s="73"/>
      <c r="EJ57" s="73"/>
      <c r="EK57" s="73"/>
      <c r="EL57" s="73"/>
      <c r="EM57" s="73"/>
      <c r="EN57" s="73"/>
      <c r="EO57" s="73"/>
      <c r="EP57" s="73"/>
      <c r="EQ57" s="73"/>
      <c r="ER57" s="73"/>
      <c r="ES57" s="73"/>
      <c r="ET57" s="73"/>
      <c r="EU57" s="73"/>
      <c r="EV57" s="73"/>
      <c r="EW57" s="73"/>
      <c r="EX57" s="73"/>
      <c r="EY57" s="73"/>
      <c r="EZ57" s="73"/>
      <c r="FA57" s="73"/>
      <c r="FB57" s="73"/>
      <c r="FC57" s="73"/>
      <c r="FD57" s="73"/>
      <c r="FE57" s="73"/>
      <c r="FF57" s="73"/>
      <c r="FG57" s="73"/>
      <c r="FH57" s="73"/>
      <c r="FI57" s="73"/>
      <c r="FJ57" s="73"/>
      <c r="FK57" s="73"/>
      <c r="FL57" s="73"/>
      <c r="FM57" s="73"/>
      <c r="FN57" s="73"/>
      <c r="FO57" s="73"/>
      <c r="FP57" s="73"/>
      <c r="FQ57" s="73"/>
      <c r="FR57" s="73"/>
      <c r="FS57" s="73"/>
      <c r="FT57" s="73"/>
      <c r="FU57" s="73"/>
      <c r="FV57" s="73"/>
      <c r="FW57" s="73"/>
      <c r="FX57" s="73"/>
      <c r="FY57" s="73"/>
      <c r="FZ57" s="73"/>
      <c r="GA57" s="73"/>
      <c r="GB57" s="73"/>
      <c r="GC57" s="73"/>
      <c r="GD57" s="73"/>
      <c r="GE57" s="73"/>
      <c r="GF57" s="73"/>
      <c r="GG57" s="73"/>
      <c r="GH57" s="73"/>
      <c r="GI57" s="73"/>
      <c r="GJ57" s="73"/>
      <c r="GK57" s="73"/>
      <c r="GL57" s="73"/>
      <c r="GM57" s="73"/>
      <c r="GN57" s="73"/>
      <c r="GO57" s="73"/>
      <c r="GP57" s="73"/>
      <c r="GQ57" s="73"/>
      <c r="GR57" s="73"/>
      <c r="GS57" s="73"/>
      <c r="GT57" s="73"/>
      <c r="GU57" s="73"/>
      <c r="GV57" s="73"/>
      <c r="GW57" s="73"/>
      <c r="GX57" s="73"/>
      <c r="GY57" s="73"/>
      <c r="GZ57" s="73"/>
      <c r="HA57" s="73"/>
      <c r="HB57" s="73"/>
      <c r="HC57" s="73"/>
      <c r="HD57" s="73"/>
      <c r="HE57" s="73"/>
      <c r="HF57" s="73"/>
      <c r="HG57" s="73"/>
      <c r="HH57" s="73"/>
      <c r="HI57" s="73"/>
      <c r="HJ57" s="73"/>
      <c r="HK57" s="73"/>
      <c r="HL57" s="73"/>
      <c r="HM57" s="73"/>
      <c r="HN57" s="73"/>
      <c r="HO57" s="73"/>
      <c r="HP57" s="73"/>
      <c r="HQ57" s="73"/>
      <c r="HR57" s="73"/>
      <c r="HS57" s="73"/>
      <c r="HT57" s="73"/>
      <c r="HU57" s="73"/>
    </row>
    <row r="58" spans="1:229" s="74" customFormat="1">
      <c r="A58" s="85" t="s">
        <v>127</v>
      </c>
      <c r="B58" s="87">
        <v>6307150</v>
      </c>
      <c r="C58" s="85" t="s">
        <v>155</v>
      </c>
      <c r="D58" s="88" t="s">
        <v>151</v>
      </c>
      <c r="E58" s="88" t="s">
        <v>134</v>
      </c>
      <c r="F58" s="85" t="s">
        <v>147</v>
      </c>
      <c r="G58" s="110">
        <v>45163</v>
      </c>
      <c r="H58" s="93">
        <f t="shared" si="47"/>
        <v>1001000</v>
      </c>
      <c r="I58" s="94">
        <f t="shared" si="48"/>
        <v>97000</v>
      </c>
      <c r="J58" s="111">
        <f t="shared" ref="J58:J66" si="51">SUM(H58:I58)</f>
        <v>1098000</v>
      </c>
      <c r="K58" s="95">
        <f t="shared" si="49"/>
        <v>0</v>
      </c>
      <c r="L58" s="93">
        <v>963000</v>
      </c>
      <c r="M58" s="94">
        <v>93000</v>
      </c>
      <c r="N58" s="137">
        <f t="shared" ref="N58:N66" si="52">SUM(L58:M58)</f>
        <v>1056000</v>
      </c>
      <c r="O58" s="93">
        <v>963000</v>
      </c>
      <c r="P58" s="94">
        <v>93000</v>
      </c>
      <c r="Q58" s="79">
        <f t="shared" ref="Q58:Q66" si="53">SUM(O58:P58)</f>
        <v>1056000</v>
      </c>
      <c r="R58" s="22">
        <f t="shared" ref="R58:R66" si="54">H58-L58</f>
        <v>38000</v>
      </c>
      <c r="S58" s="23">
        <f t="shared" ref="S58:S66" si="55">I58-M58</f>
        <v>4000</v>
      </c>
      <c r="T58" s="79">
        <f t="shared" ref="T58:T66" si="56">SUM(R58:S58)</f>
        <v>42000</v>
      </c>
      <c r="U58" s="22">
        <f t="shared" ref="U58:U66" si="57">L58-O58</f>
        <v>0</v>
      </c>
      <c r="V58" s="23">
        <f t="shared" ref="V58:V66" si="58">M58-P58</f>
        <v>0</v>
      </c>
      <c r="W58" s="80">
        <f t="shared" ref="W58:W66" si="59">SUM(U58:V58)</f>
        <v>0</v>
      </c>
      <c r="X58" s="79">
        <f t="shared" si="50"/>
        <v>0</v>
      </c>
      <c r="Y58" s="73"/>
      <c r="Z58" s="190" t="s">
        <v>84</v>
      </c>
      <c r="AA58" s="191" t="s">
        <v>83</v>
      </c>
      <c r="AB58" s="191" t="s">
        <v>83</v>
      </c>
      <c r="AC58" s="191" t="s">
        <v>83</v>
      </c>
      <c r="AD58" s="191" t="s">
        <v>83</v>
      </c>
      <c r="AE58" s="191"/>
      <c r="AF58" s="191" t="s">
        <v>83</v>
      </c>
      <c r="AG58" s="191"/>
      <c r="AH58" s="191"/>
      <c r="AI58" s="191"/>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3"/>
      <c r="BR58" s="73"/>
      <c r="BS58" s="73"/>
      <c r="BT58" s="73"/>
      <c r="BU58" s="73"/>
      <c r="BV58" s="73"/>
      <c r="BW58" s="73"/>
      <c r="BX58" s="73"/>
      <c r="BY58" s="73"/>
      <c r="BZ58" s="73"/>
      <c r="CA58" s="73"/>
      <c r="CB58" s="73"/>
      <c r="CC58" s="73"/>
      <c r="CD58" s="73"/>
      <c r="CE58" s="73"/>
      <c r="CF58" s="73"/>
      <c r="CG58" s="73"/>
      <c r="CH58" s="73"/>
      <c r="CI58" s="73"/>
      <c r="CJ58" s="73"/>
      <c r="CK58" s="73"/>
      <c r="CL58" s="73"/>
      <c r="CM58" s="73"/>
      <c r="CN58" s="73"/>
      <c r="CO58" s="73"/>
      <c r="CP58" s="73"/>
      <c r="CQ58" s="73"/>
      <c r="CR58" s="73"/>
      <c r="CS58" s="73"/>
      <c r="CT58" s="73"/>
      <c r="CU58" s="73"/>
      <c r="CV58" s="73"/>
      <c r="CW58" s="73"/>
      <c r="CX58" s="73"/>
      <c r="CY58" s="73"/>
      <c r="CZ58" s="73"/>
      <c r="DA58" s="73"/>
      <c r="DB58" s="73"/>
      <c r="DC58" s="73"/>
      <c r="DD58" s="73"/>
      <c r="DE58" s="73"/>
      <c r="DF58" s="73"/>
      <c r="DG58" s="73"/>
      <c r="DH58" s="73"/>
      <c r="DI58" s="73"/>
      <c r="DJ58" s="73"/>
      <c r="DK58" s="73"/>
      <c r="DL58" s="73"/>
      <c r="DM58" s="73"/>
      <c r="DN58" s="73"/>
      <c r="DO58" s="73"/>
      <c r="DP58" s="73"/>
      <c r="DQ58" s="73"/>
      <c r="DR58" s="73"/>
      <c r="DS58" s="73"/>
      <c r="DT58" s="73"/>
      <c r="DU58" s="73"/>
      <c r="DV58" s="73"/>
      <c r="DW58" s="73"/>
      <c r="DX58" s="73"/>
      <c r="DY58" s="73"/>
      <c r="DZ58" s="73"/>
      <c r="EA58" s="73"/>
      <c r="EB58" s="73"/>
      <c r="EC58" s="73"/>
      <c r="ED58" s="73"/>
      <c r="EE58" s="73"/>
      <c r="EF58" s="73"/>
      <c r="EG58" s="73"/>
      <c r="EH58" s="73"/>
      <c r="EI58" s="73"/>
      <c r="EJ58" s="73"/>
      <c r="EK58" s="73"/>
      <c r="EL58" s="73"/>
      <c r="EM58" s="73"/>
      <c r="EN58" s="73"/>
      <c r="EO58" s="73"/>
      <c r="EP58" s="73"/>
      <c r="EQ58" s="73"/>
      <c r="ER58" s="73"/>
      <c r="ES58" s="73"/>
      <c r="ET58" s="73"/>
      <c r="EU58" s="73"/>
      <c r="EV58" s="73"/>
      <c r="EW58" s="73"/>
      <c r="EX58" s="73"/>
      <c r="EY58" s="73"/>
      <c r="EZ58" s="73"/>
      <c r="FA58" s="73"/>
      <c r="FB58" s="73"/>
      <c r="FC58" s="73"/>
      <c r="FD58" s="73"/>
      <c r="FE58" s="73"/>
      <c r="FF58" s="73"/>
      <c r="FG58" s="73"/>
      <c r="FH58" s="73"/>
      <c r="FI58" s="73"/>
      <c r="FJ58" s="73"/>
      <c r="FK58" s="73"/>
      <c r="FL58" s="73"/>
      <c r="FM58" s="73"/>
      <c r="FN58" s="73"/>
      <c r="FO58" s="73"/>
      <c r="FP58" s="73"/>
      <c r="FQ58" s="73"/>
      <c r="FR58" s="73"/>
      <c r="FS58" s="73"/>
      <c r="FT58" s="73"/>
      <c r="FU58" s="73"/>
      <c r="FV58" s="73"/>
      <c r="FW58" s="73"/>
      <c r="FX58" s="73"/>
      <c r="FY58" s="73"/>
      <c r="FZ58" s="73"/>
      <c r="GA58" s="73"/>
      <c r="GB58" s="73"/>
      <c r="GC58" s="73"/>
      <c r="GD58" s="73"/>
      <c r="GE58" s="73"/>
      <c r="GF58" s="73"/>
      <c r="GG58" s="73"/>
      <c r="GH58" s="73"/>
      <c r="GI58" s="73"/>
      <c r="GJ58" s="73"/>
      <c r="GK58" s="73"/>
      <c r="GL58" s="73"/>
      <c r="GM58" s="73"/>
      <c r="GN58" s="73"/>
      <c r="GO58" s="73"/>
      <c r="GP58" s="73"/>
      <c r="GQ58" s="73"/>
      <c r="GR58" s="73"/>
      <c r="GS58" s="73"/>
      <c r="GT58" s="73"/>
      <c r="GU58" s="73"/>
      <c r="GV58" s="73"/>
      <c r="GW58" s="73"/>
      <c r="GX58" s="73"/>
      <c r="GY58" s="73"/>
      <c r="GZ58" s="73"/>
      <c r="HA58" s="73"/>
      <c r="HB58" s="73"/>
      <c r="HC58" s="73"/>
      <c r="HD58" s="73"/>
      <c r="HE58" s="73"/>
      <c r="HF58" s="73"/>
      <c r="HG58" s="73"/>
      <c r="HH58" s="73"/>
      <c r="HI58" s="73"/>
      <c r="HJ58" s="73"/>
      <c r="HK58" s="73"/>
      <c r="HL58" s="73"/>
      <c r="HM58" s="73"/>
      <c r="HN58" s="73"/>
      <c r="HO58" s="73"/>
      <c r="HP58" s="73"/>
      <c r="HQ58" s="73"/>
      <c r="HR58" s="73"/>
      <c r="HS58" s="73"/>
      <c r="HT58" s="73"/>
      <c r="HU58" s="73"/>
    </row>
    <row r="59" spans="1:229" s="74" customFormat="1">
      <c r="A59" s="85" t="s">
        <v>128</v>
      </c>
      <c r="B59" s="87">
        <v>6307100</v>
      </c>
      <c r="C59" s="85" t="s">
        <v>161</v>
      </c>
      <c r="D59" s="88" t="s">
        <v>149</v>
      </c>
      <c r="E59" s="88" t="s">
        <v>135</v>
      </c>
      <c r="F59" s="85" t="s">
        <v>147</v>
      </c>
      <c r="G59" s="110">
        <v>45163</v>
      </c>
      <c r="H59" s="93">
        <f t="shared" si="47"/>
        <v>4736000</v>
      </c>
      <c r="I59" s="94">
        <f t="shared" si="48"/>
        <v>871000</v>
      </c>
      <c r="J59" s="111">
        <f t="shared" si="51"/>
        <v>5607000</v>
      </c>
      <c r="K59" s="95">
        <f t="shared" si="49"/>
        <v>0</v>
      </c>
      <c r="L59" s="93">
        <v>4558000</v>
      </c>
      <c r="M59" s="94">
        <v>836000</v>
      </c>
      <c r="N59" s="137">
        <f t="shared" si="52"/>
        <v>5394000</v>
      </c>
      <c r="O59" s="93">
        <v>4558000</v>
      </c>
      <c r="P59" s="94">
        <v>836000</v>
      </c>
      <c r="Q59" s="79">
        <f t="shared" si="53"/>
        <v>5394000</v>
      </c>
      <c r="R59" s="22">
        <f t="shared" si="54"/>
        <v>178000</v>
      </c>
      <c r="S59" s="23">
        <f t="shared" si="55"/>
        <v>35000</v>
      </c>
      <c r="T59" s="79">
        <f t="shared" si="56"/>
        <v>213000</v>
      </c>
      <c r="U59" s="22">
        <f t="shared" si="57"/>
        <v>0</v>
      </c>
      <c r="V59" s="23">
        <f t="shared" si="58"/>
        <v>0</v>
      </c>
      <c r="W59" s="80">
        <f t="shared" si="59"/>
        <v>0</v>
      </c>
      <c r="X59" s="79">
        <f t="shared" si="50"/>
        <v>0</v>
      </c>
      <c r="Y59" s="73"/>
      <c r="Z59" s="190" t="s">
        <v>84</v>
      </c>
      <c r="AA59" s="191"/>
      <c r="AB59" s="191"/>
      <c r="AC59" s="191"/>
      <c r="AD59" s="191"/>
      <c r="AE59" s="191"/>
      <c r="AF59" s="191"/>
      <c r="AG59" s="191"/>
      <c r="AH59" s="191"/>
      <c r="AI59" s="191"/>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73"/>
      <c r="CB59" s="73"/>
      <c r="CC59" s="73"/>
      <c r="CD59" s="73"/>
      <c r="CE59" s="73"/>
      <c r="CF59" s="73"/>
      <c r="CG59" s="73"/>
      <c r="CH59" s="73"/>
      <c r="CI59" s="73"/>
      <c r="CJ59" s="73"/>
      <c r="CK59" s="73"/>
      <c r="CL59" s="73"/>
      <c r="CM59" s="73"/>
      <c r="CN59" s="73"/>
      <c r="CO59" s="73"/>
      <c r="CP59" s="73"/>
      <c r="CQ59" s="73"/>
      <c r="CR59" s="73"/>
      <c r="CS59" s="73"/>
      <c r="CT59" s="73"/>
      <c r="CU59" s="73"/>
      <c r="CV59" s="73"/>
      <c r="CW59" s="73"/>
      <c r="CX59" s="73"/>
      <c r="CY59" s="73"/>
      <c r="CZ59" s="73"/>
      <c r="DA59" s="73"/>
      <c r="DB59" s="73"/>
      <c r="DC59" s="73"/>
      <c r="DD59" s="73"/>
      <c r="DE59" s="73"/>
      <c r="DF59" s="73"/>
      <c r="DG59" s="73"/>
      <c r="DH59" s="73"/>
      <c r="DI59" s="73"/>
      <c r="DJ59" s="73"/>
      <c r="DK59" s="73"/>
      <c r="DL59" s="73"/>
      <c r="DM59" s="73"/>
      <c r="DN59" s="73"/>
      <c r="DO59" s="73"/>
      <c r="DP59" s="73"/>
      <c r="DQ59" s="73"/>
      <c r="DR59" s="73"/>
      <c r="DS59" s="73"/>
      <c r="DT59" s="73"/>
      <c r="DU59" s="73"/>
      <c r="DV59" s="73"/>
      <c r="DW59" s="73"/>
      <c r="DX59" s="73"/>
      <c r="DY59" s="73"/>
      <c r="DZ59" s="73"/>
      <c r="EA59" s="73"/>
      <c r="EB59" s="73"/>
      <c r="EC59" s="73"/>
      <c r="ED59" s="73"/>
      <c r="EE59" s="73"/>
      <c r="EF59" s="73"/>
      <c r="EG59" s="73"/>
      <c r="EH59" s="73"/>
      <c r="EI59" s="73"/>
      <c r="EJ59" s="73"/>
      <c r="EK59" s="73"/>
      <c r="EL59" s="73"/>
      <c r="EM59" s="73"/>
      <c r="EN59" s="73"/>
      <c r="EO59" s="73"/>
      <c r="EP59" s="73"/>
      <c r="EQ59" s="73"/>
      <c r="ER59" s="73"/>
      <c r="ES59" s="73"/>
      <c r="ET59" s="73"/>
      <c r="EU59" s="73"/>
      <c r="EV59" s="73"/>
      <c r="EW59" s="73"/>
      <c r="EX59" s="73"/>
      <c r="EY59" s="73"/>
      <c r="EZ59" s="73"/>
      <c r="FA59" s="73"/>
      <c r="FB59" s="73"/>
      <c r="FC59" s="73"/>
      <c r="FD59" s="73"/>
      <c r="FE59" s="73"/>
      <c r="FF59" s="73"/>
      <c r="FG59" s="73"/>
      <c r="FH59" s="73"/>
      <c r="FI59" s="73"/>
      <c r="FJ59" s="73"/>
      <c r="FK59" s="73"/>
      <c r="FL59" s="73"/>
      <c r="FM59" s="73"/>
      <c r="FN59" s="73"/>
      <c r="FO59" s="73"/>
      <c r="FP59" s="73"/>
      <c r="FQ59" s="73"/>
      <c r="FR59" s="73"/>
      <c r="FS59" s="73"/>
      <c r="FT59" s="73"/>
      <c r="FU59" s="73"/>
      <c r="FV59" s="73"/>
      <c r="FW59" s="73"/>
      <c r="FX59" s="73"/>
      <c r="FY59" s="73"/>
      <c r="FZ59" s="73"/>
      <c r="GA59" s="73"/>
      <c r="GB59" s="73"/>
      <c r="GC59" s="73"/>
      <c r="GD59" s="73"/>
      <c r="GE59" s="73"/>
      <c r="GF59" s="73"/>
      <c r="GG59" s="73"/>
      <c r="GH59" s="73"/>
      <c r="GI59" s="73"/>
      <c r="GJ59" s="73"/>
      <c r="GK59" s="73"/>
      <c r="GL59" s="73"/>
      <c r="GM59" s="73"/>
      <c r="GN59" s="73"/>
      <c r="GO59" s="73"/>
      <c r="GP59" s="73"/>
      <c r="GQ59" s="73"/>
      <c r="GR59" s="73"/>
      <c r="GS59" s="73"/>
      <c r="GT59" s="73"/>
      <c r="GU59" s="73"/>
      <c r="GV59" s="73"/>
      <c r="GW59" s="73"/>
      <c r="GX59" s="73"/>
      <c r="GY59" s="73"/>
      <c r="GZ59" s="73"/>
      <c r="HA59" s="73"/>
      <c r="HB59" s="73"/>
      <c r="HC59" s="73"/>
      <c r="HD59" s="73"/>
      <c r="HE59" s="73"/>
      <c r="HF59" s="73"/>
      <c r="HG59" s="73"/>
      <c r="HH59" s="73"/>
      <c r="HI59" s="73"/>
      <c r="HJ59" s="73"/>
      <c r="HK59" s="73"/>
      <c r="HL59" s="73"/>
      <c r="HM59" s="73"/>
      <c r="HN59" s="73"/>
      <c r="HO59" s="73"/>
      <c r="HP59" s="73"/>
      <c r="HQ59" s="73"/>
      <c r="HR59" s="73"/>
      <c r="HS59" s="73"/>
      <c r="HT59" s="73"/>
      <c r="HU59" s="73"/>
    </row>
    <row r="60" spans="1:229" s="74" customFormat="1">
      <c r="A60" s="85" t="s">
        <v>129</v>
      </c>
      <c r="B60" s="87">
        <v>6307100</v>
      </c>
      <c r="C60" s="85" t="s">
        <v>161</v>
      </c>
      <c r="D60" s="88" t="s">
        <v>149</v>
      </c>
      <c r="E60" s="88" t="s">
        <v>136</v>
      </c>
      <c r="F60" s="85" t="s">
        <v>147</v>
      </c>
      <c r="G60" s="110">
        <v>45163</v>
      </c>
      <c r="H60" s="93">
        <f t="shared" si="47"/>
        <v>246000</v>
      </c>
      <c r="I60" s="94">
        <f t="shared" si="48"/>
        <v>0</v>
      </c>
      <c r="J60" s="111">
        <f t="shared" si="51"/>
        <v>246000</v>
      </c>
      <c r="K60" s="95">
        <f t="shared" si="49"/>
        <v>0</v>
      </c>
      <c r="L60" s="93">
        <v>236000</v>
      </c>
      <c r="M60" s="94">
        <v>0</v>
      </c>
      <c r="N60" s="137">
        <f t="shared" si="52"/>
        <v>236000</v>
      </c>
      <c r="O60" s="93">
        <v>236000</v>
      </c>
      <c r="P60" s="94">
        <v>0</v>
      </c>
      <c r="Q60" s="79">
        <f t="shared" si="53"/>
        <v>236000</v>
      </c>
      <c r="R60" s="22">
        <f t="shared" si="54"/>
        <v>10000</v>
      </c>
      <c r="S60" s="23">
        <f t="shared" si="55"/>
        <v>0</v>
      </c>
      <c r="T60" s="79">
        <f t="shared" si="56"/>
        <v>10000</v>
      </c>
      <c r="U60" s="22">
        <f t="shared" si="57"/>
        <v>0</v>
      </c>
      <c r="V60" s="23">
        <f t="shared" si="58"/>
        <v>0</v>
      </c>
      <c r="W60" s="80">
        <f t="shared" si="59"/>
        <v>0</v>
      </c>
      <c r="X60" s="79">
        <f t="shared" si="50"/>
        <v>0</v>
      </c>
      <c r="Y60" s="73"/>
      <c r="Z60" s="190" t="s">
        <v>84</v>
      </c>
      <c r="AA60" s="191"/>
      <c r="AB60" s="191"/>
      <c r="AC60" s="191"/>
      <c r="AD60" s="191"/>
      <c r="AE60" s="191"/>
      <c r="AF60" s="191"/>
      <c r="AG60" s="191"/>
      <c r="AH60" s="191"/>
      <c r="AI60" s="191"/>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3"/>
      <c r="BS60" s="73"/>
      <c r="BT60" s="73"/>
      <c r="BU60" s="73"/>
      <c r="BV60" s="73"/>
      <c r="BW60" s="73"/>
      <c r="BX60" s="73"/>
      <c r="BY60" s="73"/>
      <c r="BZ60" s="73"/>
      <c r="CA60" s="73"/>
      <c r="CB60" s="73"/>
      <c r="CC60" s="73"/>
      <c r="CD60" s="73"/>
      <c r="CE60" s="73"/>
      <c r="CF60" s="73"/>
      <c r="CG60" s="73"/>
      <c r="CH60" s="73"/>
      <c r="CI60" s="73"/>
      <c r="CJ60" s="73"/>
      <c r="CK60" s="73"/>
      <c r="CL60" s="73"/>
      <c r="CM60" s="73"/>
      <c r="CN60" s="73"/>
      <c r="CO60" s="73"/>
      <c r="CP60" s="73"/>
      <c r="CQ60" s="73"/>
      <c r="CR60" s="73"/>
      <c r="CS60" s="73"/>
      <c r="CT60" s="73"/>
      <c r="CU60" s="73"/>
      <c r="CV60" s="73"/>
      <c r="CW60" s="73"/>
      <c r="CX60" s="73"/>
      <c r="CY60" s="73"/>
      <c r="CZ60" s="73"/>
      <c r="DA60" s="73"/>
      <c r="DB60" s="73"/>
      <c r="DC60" s="73"/>
      <c r="DD60" s="73"/>
      <c r="DE60" s="73"/>
      <c r="DF60" s="73"/>
      <c r="DG60" s="73"/>
      <c r="DH60" s="73"/>
      <c r="DI60" s="73"/>
      <c r="DJ60" s="73"/>
      <c r="DK60" s="73"/>
      <c r="DL60" s="73"/>
      <c r="DM60" s="73"/>
      <c r="DN60" s="73"/>
      <c r="DO60" s="73"/>
      <c r="DP60" s="73"/>
      <c r="DQ60" s="73"/>
      <c r="DR60" s="73"/>
      <c r="DS60" s="73"/>
      <c r="DT60" s="73"/>
      <c r="DU60" s="73"/>
      <c r="DV60" s="73"/>
      <c r="DW60" s="73"/>
      <c r="DX60" s="73"/>
      <c r="DY60" s="73"/>
      <c r="DZ60" s="73"/>
      <c r="EA60" s="73"/>
      <c r="EB60" s="73"/>
      <c r="EC60" s="73"/>
      <c r="ED60" s="73"/>
      <c r="EE60" s="73"/>
      <c r="EF60" s="73"/>
      <c r="EG60" s="73"/>
      <c r="EH60" s="73"/>
      <c r="EI60" s="73"/>
      <c r="EJ60" s="73"/>
      <c r="EK60" s="73"/>
      <c r="EL60" s="73"/>
      <c r="EM60" s="73"/>
      <c r="EN60" s="73"/>
      <c r="EO60" s="73"/>
      <c r="EP60" s="73"/>
      <c r="EQ60" s="73"/>
      <c r="ER60" s="73"/>
      <c r="ES60" s="73"/>
      <c r="ET60" s="73"/>
      <c r="EU60" s="73"/>
      <c r="EV60" s="73"/>
      <c r="EW60" s="73"/>
      <c r="EX60" s="73"/>
      <c r="EY60" s="73"/>
      <c r="EZ60" s="73"/>
      <c r="FA60" s="73"/>
      <c r="FB60" s="73"/>
      <c r="FC60" s="73"/>
      <c r="FD60" s="73"/>
      <c r="FE60" s="73"/>
      <c r="FF60" s="73"/>
      <c r="FG60" s="73"/>
      <c r="FH60" s="73"/>
      <c r="FI60" s="73"/>
      <c r="FJ60" s="73"/>
      <c r="FK60" s="73"/>
      <c r="FL60" s="73"/>
      <c r="FM60" s="73"/>
      <c r="FN60" s="73"/>
      <c r="FO60" s="73"/>
      <c r="FP60" s="73"/>
      <c r="FQ60" s="73"/>
      <c r="FR60" s="73"/>
      <c r="FS60" s="73"/>
      <c r="FT60" s="73"/>
      <c r="FU60" s="73"/>
      <c r="FV60" s="73"/>
      <c r="FW60" s="73"/>
      <c r="FX60" s="73"/>
      <c r="FY60" s="73"/>
      <c r="FZ60" s="73"/>
      <c r="GA60" s="73"/>
      <c r="GB60" s="73"/>
      <c r="GC60" s="73"/>
      <c r="GD60" s="73"/>
      <c r="GE60" s="73"/>
      <c r="GF60" s="73"/>
      <c r="GG60" s="73"/>
      <c r="GH60" s="73"/>
      <c r="GI60" s="73"/>
      <c r="GJ60" s="73"/>
      <c r="GK60" s="73"/>
      <c r="GL60" s="73"/>
      <c r="GM60" s="73"/>
      <c r="GN60" s="73"/>
      <c r="GO60" s="73"/>
      <c r="GP60" s="73"/>
      <c r="GQ60" s="73"/>
      <c r="GR60" s="73"/>
      <c r="GS60" s="73"/>
      <c r="GT60" s="73"/>
      <c r="GU60" s="73"/>
      <c r="GV60" s="73"/>
      <c r="GW60" s="73"/>
      <c r="GX60" s="73"/>
      <c r="GY60" s="73"/>
      <c r="GZ60" s="73"/>
      <c r="HA60" s="73"/>
      <c r="HB60" s="73"/>
      <c r="HC60" s="73"/>
      <c r="HD60" s="73"/>
      <c r="HE60" s="73"/>
      <c r="HF60" s="73"/>
      <c r="HG60" s="73"/>
      <c r="HH60" s="73"/>
      <c r="HI60" s="73"/>
      <c r="HJ60" s="73"/>
      <c r="HK60" s="73"/>
      <c r="HL60" s="73"/>
      <c r="HM60" s="73"/>
      <c r="HN60" s="73"/>
      <c r="HO60" s="73"/>
      <c r="HP60" s="73"/>
      <c r="HQ60" s="73"/>
      <c r="HR60" s="73"/>
      <c r="HS60" s="73"/>
      <c r="HT60" s="73"/>
      <c r="HU60" s="73"/>
    </row>
    <row r="61" spans="1:229" s="74" customFormat="1">
      <c r="A61" s="85" t="s">
        <v>130</v>
      </c>
      <c r="B61" s="87">
        <v>6307350</v>
      </c>
      <c r="C61" s="85" t="s">
        <v>172</v>
      </c>
      <c r="D61" s="88" t="s">
        <v>149</v>
      </c>
      <c r="E61" s="88" t="s">
        <v>137</v>
      </c>
      <c r="F61" s="85" t="s">
        <v>147</v>
      </c>
      <c r="G61" s="110">
        <v>45163</v>
      </c>
      <c r="H61" s="93">
        <f t="shared" si="47"/>
        <v>8717000</v>
      </c>
      <c r="I61" s="94">
        <f t="shared" si="48"/>
        <v>1294000</v>
      </c>
      <c r="J61" s="111">
        <f t="shared" si="51"/>
        <v>10011000</v>
      </c>
      <c r="K61" s="95">
        <f t="shared" si="49"/>
        <v>0</v>
      </c>
      <c r="L61" s="93">
        <v>8390000</v>
      </c>
      <c r="M61" s="94">
        <v>1242000</v>
      </c>
      <c r="N61" s="137">
        <f t="shared" si="52"/>
        <v>9632000</v>
      </c>
      <c r="O61" s="93">
        <v>8390000</v>
      </c>
      <c r="P61" s="94">
        <v>1242000</v>
      </c>
      <c r="Q61" s="79">
        <f t="shared" si="53"/>
        <v>9632000</v>
      </c>
      <c r="R61" s="22">
        <f t="shared" si="54"/>
        <v>327000</v>
      </c>
      <c r="S61" s="23">
        <f t="shared" si="55"/>
        <v>52000</v>
      </c>
      <c r="T61" s="79">
        <f t="shared" si="56"/>
        <v>379000</v>
      </c>
      <c r="U61" s="22">
        <f t="shared" si="57"/>
        <v>0</v>
      </c>
      <c r="V61" s="23">
        <f t="shared" si="58"/>
        <v>0</v>
      </c>
      <c r="W61" s="80">
        <f t="shared" si="59"/>
        <v>0</v>
      </c>
      <c r="X61" s="79">
        <f t="shared" si="50"/>
        <v>0</v>
      </c>
      <c r="Y61" s="73"/>
      <c r="Z61" s="190" t="s">
        <v>84</v>
      </c>
      <c r="AA61" s="191"/>
      <c r="AB61" s="191"/>
      <c r="AC61" s="191"/>
      <c r="AD61" s="191"/>
      <c r="AE61" s="191"/>
      <c r="AF61" s="191"/>
      <c r="AG61" s="191"/>
      <c r="AH61" s="191"/>
      <c r="AI61" s="191"/>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c r="EN61" s="73"/>
      <c r="EO61" s="73"/>
      <c r="EP61" s="73"/>
      <c r="EQ61" s="73"/>
      <c r="ER61" s="73"/>
      <c r="ES61" s="73"/>
      <c r="ET61" s="73"/>
      <c r="EU61" s="73"/>
      <c r="EV61" s="73"/>
      <c r="EW61" s="73"/>
      <c r="EX61" s="73"/>
      <c r="EY61" s="73"/>
      <c r="EZ61" s="73"/>
      <c r="FA61" s="73"/>
      <c r="FB61" s="73"/>
      <c r="FC61" s="73"/>
      <c r="FD61" s="73"/>
      <c r="FE61" s="73"/>
      <c r="FF61" s="73"/>
      <c r="FG61" s="73"/>
      <c r="FH61" s="73"/>
      <c r="FI61" s="73"/>
      <c r="FJ61" s="73"/>
      <c r="FK61" s="73"/>
      <c r="FL61" s="73"/>
      <c r="FM61" s="73"/>
      <c r="FN61" s="73"/>
      <c r="FO61" s="73"/>
      <c r="FP61" s="73"/>
      <c r="FQ61" s="73"/>
      <c r="FR61" s="73"/>
      <c r="FS61" s="73"/>
      <c r="FT61" s="73"/>
      <c r="FU61" s="73"/>
      <c r="FV61" s="73"/>
      <c r="FW61" s="73"/>
      <c r="FX61" s="73"/>
      <c r="FY61" s="73"/>
      <c r="FZ61" s="73"/>
      <c r="GA61" s="73"/>
      <c r="GB61" s="73"/>
      <c r="GC61" s="73"/>
      <c r="GD61" s="73"/>
      <c r="GE61" s="73"/>
      <c r="GF61" s="73"/>
      <c r="GG61" s="73"/>
      <c r="GH61" s="73"/>
      <c r="GI61" s="73"/>
      <c r="GJ61" s="73"/>
      <c r="GK61" s="73"/>
      <c r="GL61" s="73"/>
      <c r="GM61" s="73"/>
      <c r="GN61" s="73"/>
      <c r="GO61" s="73"/>
      <c r="GP61" s="73"/>
      <c r="GQ61" s="73"/>
      <c r="GR61" s="73"/>
      <c r="GS61" s="73"/>
      <c r="GT61" s="73"/>
      <c r="GU61" s="73"/>
      <c r="GV61" s="73"/>
      <c r="GW61" s="73"/>
      <c r="GX61" s="73"/>
      <c r="GY61" s="73"/>
      <c r="GZ61" s="73"/>
      <c r="HA61" s="73"/>
      <c r="HB61" s="73"/>
      <c r="HC61" s="73"/>
      <c r="HD61" s="73"/>
      <c r="HE61" s="73"/>
      <c r="HF61" s="73"/>
      <c r="HG61" s="73"/>
      <c r="HH61" s="73"/>
      <c r="HI61" s="73"/>
      <c r="HJ61" s="73"/>
      <c r="HK61" s="73"/>
      <c r="HL61" s="73"/>
      <c r="HM61" s="73"/>
      <c r="HN61" s="73"/>
      <c r="HO61" s="73"/>
      <c r="HP61" s="73"/>
      <c r="HQ61" s="73"/>
      <c r="HR61" s="73"/>
      <c r="HS61" s="73"/>
      <c r="HT61" s="73"/>
      <c r="HU61" s="73"/>
    </row>
    <row r="62" spans="1:229" s="74" customFormat="1">
      <c r="A62" s="85" t="s">
        <v>131</v>
      </c>
      <c r="B62" s="87">
        <v>6307150</v>
      </c>
      <c r="C62" s="85" t="s">
        <v>177</v>
      </c>
      <c r="D62" s="88" t="s">
        <v>149</v>
      </c>
      <c r="E62" s="88" t="s">
        <v>138</v>
      </c>
      <c r="F62" s="85" t="s">
        <v>147</v>
      </c>
      <c r="G62" s="110">
        <v>45163</v>
      </c>
      <c r="H62" s="93">
        <f t="shared" si="47"/>
        <v>4162000</v>
      </c>
      <c r="I62" s="94">
        <f t="shared" si="48"/>
        <v>609000</v>
      </c>
      <c r="J62" s="111">
        <f t="shared" si="51"/>
        <v>4771000</v>
      </c>
      <c r="K62" s="95">
        <f t="shared" si="49"/>
        <v>0</v>
      </c>
      <c r="L62" s="93">
        <v>4006000</v>
      </c>
      <c r="M62" s="94">
        <v>584000</v>
      </c>
      <c r="N62" s="137">
        <f t="shared" si="52"/>
        <v>4590000</v>
      </c>
      <c r="O62" s="93">
        <v>4006000</v>
      </c>
      <c r="P62" s="94">
        <v>584000</v>
      </c>
      <c r="Q62" s="79">
        <f t="shared" si="53"/>
        <v>4590000</v>
      </c>
      <c r="R62" s="22">
        <f t="shared" si="54"/>
        <v>156000</v>
      </c>
      <c r="S62" s="23">
        <f t="shared" si="55"/>
        <v>25000</v>
      </c>
      <c r="T62" s="79">
        <f t="shared" si="56"/>
        <v>181000</v>
      </c>
      <c r="U62" s="22">
        <f t="shared" si="57"/>
        <v>0</v>
      </c>
      <c r="V62" s="23">
        <f t="shared" si="58"/>
        <v>0</v>
      </c>
      <c r="W62" s="80">
        <f t="shared" si="59"/>
        <v>0</v>
      </c>
      <c r="X62" s="79">
        <f t="shared" si="50"/>
        <v>0</v>
      </c>
      <c r="Y62" s="73"/>
      <c r="Z62" s="190" t="s">
        <v>84</v>
      </c>
      <c r="AA62" s="191" t="s">
        <v>82</v>
      </c>
      <c r="AB62" s="191" t="s">
        <v>82</v>
      </c>
      <c r="AC62" s="191" t="s">
        <v>83</v>
      </c>
      <c r="AD62" s="191" t="s">
        <v>83</v>
      </c>
      <c r="AE62" s="191"/>
      <c r="AF62" s="191" t="s">
        <v>83</v>
      </c>
      <c r="AG62" s="191"/>
      <c r="AH62" s="191"/>
      <c r="AI62" s="191"/>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c r="CC62" s="73"/>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c r="EN62" s="73"/>
      <c r="EO62" s="73"/>
      <c r="EP62" s="73"/>
      <c r="EQ62" s="73"/>
      <c r="ER62" s="73"/>
      <c r="ES62" s="73"/>
      <c r="ET62" s="73"/>
      <c r="EU62" s="73"/>
      <c r="EV62" s="73"/>
      <c r="EW62" s="73"/>
      <c r="EX62" s="73"/>
      <c r="EY62" s="73"/>
      <c r="EZ62" s="73"/>
      <c r="FA62" s="73"/>
      <c r="FB62" s="73"/>
      <c r="FC62" s="73"/>
      <c r="FD62" s="73"/>
      <c r="FE62" s="73"/>
      <c r="FF62" s="73"/>
      <c r="FG62" s="73"/>
      <c r="FH62" s="73"/>
      <c r="FI62" s="73"/>
      <c r="FJ62" s="73"/>
      <c r="FK62" s="73"/>
      <c r="FL62" s="73"/>
      <c r="FM62" s="73"/>
      <c r="FN62" s="73"/>
      <c r="FO62" s="73"/>
      <c r="FP62" s="73"/>
      <c r="FQ62" s="73"/>
      <c r="FR62" s="73"/>
      <c r="FS62" s="73"/>
      <c r="FT62" s="73"/>
      <c r="FU62" s="73"/>
      <c r="FV62" s="73"/>
      <c r="FW62" s="73"/>
      <c r="FX62" s="73"/>
      <c r="FY62" s="73"/>
      <c r="FZ62" s="73"/>
      <c r="GA62" s="73"/>
      <c r="GB62" s="73"/>
      <c r="GC62" s="73"/>
      <c r="GD62" s="73"/>
      <c r="GE62" s="73"/>
      <c r="GF62" s="73"/>
      <c r="GG62" s="73"/>
      <c r="GH62" s="73"/>
      <c r="GI62" s="73"/>
      <c r="GJ62" s="73"/>
      <c r="GK62" s="73"/>
      <c r="GL62" s="73"/>
      <c r="GM62" s="73"/>
      <c r="GN62" s="73"/>
      <c r="GO62" s="73"/>
      <c r="GP62" s="73"/>
      <c r="GQ62" s="73"/>
      <c r="GR62" s="73"/>
      <c r="GS62" s="73"/>
      <c r="GT62" s="73"/>
      <c r="GU62" s="73"/>
      <c r="GV62" s="73"/>
      <c r="GW62" s="73"/>
      <c r="GX62" s="73"/>
      <c r="GY62" s="73"/>
      <c r="GZ62" s="73"/>
      <c r="HA62" s="73"/>
      <c r="HB62" s="73"/>
      <c r="HC62" s="73"/>
      <c r="HD62" s="73"/>
      <c r="HE62" s="73"/>
      <c r="HF62" s="73"/>
      <c r="HG62" s="73"/>
      <c r="HH62" s="73"/>
      <c r="HI62" s="73"/>
      <c r="HJ62" s="73"/>
      <c r="HK62" s="73"/>
      <c r="HL62" s="73"/>
      <c r="HM62" s="73"/>
      <c r="HN62" s="73"/>
      <c r="HO62" s="73"/>
      <c r="HP62" s="73"/>
      <c r="HQ62" s="73"/>
      <c r="HR62" s="73"/>
      <c r="HS62" s="73"/>
      <c r="HT62" s="73"/>
      <c r="HU62" s="73"/>
    </row>
    <row r="63" spans="1:229" s="74" customFormat="1">
      <c r="A63" s="85" t="s">
        <v>179</v>
      </c>
      <c r="B63" s="87">
        <v>6307150</v>
      </c>
      <c r="C63" s="85" t="s">
        <v>180</v>
      </c>
      <c r="D63" s="88" t="s">
        <v>153</v>
      </c>
      <c r="E63" s="88" t="s">
        <v>139</v>
      </c>
      <c r="F63" s="85" t="s">
        <v>147</v>
      </c>
      <c r="G63" s="110">
        <v>45163</v>
      </c>
      <c r="H63" s="93">
        <f t="shared" si="47"/>
        <v>4685000</v>
      </c>
      <c r="I63" s="94">
        <f t="shared" si="48"/>
        <v>635000</v>
      </c>
      <c r="J63" s="111">
        <f t="shared" si="51"/>
        <v>5320000</v>
      </c>
      <c r="K63" s="95">
        <f t="shared" si="49"/>
        <v>0</v>
      </c>
      <c r="L63" s="93">
        <v>4509000</v>
      </c>
      <c r="M63" s="94">
        <v>609000</v>
      </c>
      <c r="N63" s="137">
        <f t="shared" si="52"/>
        <v>5118000</v>
      </c>
      <c r="O63" s="93">
        <v>4509000</v>
      </c>
      <c r="P63" s="94">
        <v>609000</v>
      </c>
      <c r="Q63" s="79">
        <f t="shared" si="53"/>
        <v>5118000</v>
      </c>
      <c r="R63" s="22">
        <f t="shared" si="54"/>
        <v>176000</v>
      </c>
      <c r="S63" s="23">
        <f t="shared" si="55"/>
        <v>26000</v>
      </c>
      <c r="T63" s="79">
        <f t="shared" si="56"/>
        <v>202000</v>
      </c>
      <c r="U63" s="22">
        <f t="shared" si="57"/>
        <v>0</v>
      </c>
      <c r="V63" s="23">
        <f t="shared" si="58"/>
        <v>0</v>
      </c>
      <c r="W63" s="80">
        <f t="shared" si="59"/>
        <v>0</v>
      </c>
      <c r="X63" s="79">
        <f t="shared" si="50"/>
        <v>0</v>
      </c>
      <c r="Y63" s="73"/>
      <c r="Z63" s="190" t="s">
        <v>84</v>
      </c>
      <c r="AA63" s="191" t="s">
        <v>82</v>
      </c>
      <c r="AB63" s="191" t="s">
        <v>82</v>
      </c>
      <c r="AC63" s="191" t="s">
        <v>83</v>
      </c>
      <c r="AD63" s="191" t="s">
        <v>83</v>
      </c>
      <c r="AE63" s="191"/>
      <c r="AF63" s="191" t="s">
        <v>83</v>
      </c>
      <c r="AG63" s="191"/>
      <c r="AH63" s="191"/>
      <c r="AI63" s="191"/>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c r="CC63" s="73"/>
      <c r="CD63" s="73"/>
      <c r="CE63" s="73"/>
      <c r="CF63" s="73"/>
      <c r="CG63" s="73"/>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c r="EO63" s="73"/>
      <c r="EP63" s="73"/>
      <c r="EQ63" s="73"/>
      <c r="ER63" s="73"/>
      <c r="ES63" s="73"/>
      <c r="ET63" s="73"/>
      <c r="EU63" s="73"/>
      <c r="EV63" s="73"/>
      <c r="EW63" s="73"/>
      <c r="EX63" s="73"/>
      <c r="EY63" s="73"/>
      <c r="EZ63" s="73"/>
      <c r="FA63" s="73"/>
      <c r="FB63" s="73"/>
      <c r="FC63" s="73"/>
      <c r="FD63" s="73"/>
      <c r="FE63" s="73"/>
      <c r="FF63" s="73"/>
      <c r="FG63" s="73"/>
      <c r="FH63" s="73"/>
      <c r="FI63" s="73"/>
      <c r="FJ63" s="73"/>
      <c r="FK63" s="73"/>
      <c r="FL63" s="73"/>
      <c r="FM63" s="73"/>
      <c r="FN63" s="73"/>
      <c r="FO63" s="73"/>
      <c r="FP63" s="73"/>
      <c r="FQ63" s="73"/>
      <c r="FR63" s="73"/>
      <c r="FS63" s="73"/>
      <c r="FT63" s="73"/>
      <c r="FU63" s="73"/>
      <c r="FV63" s="73"/>
      <c r="FW63" s="73"/>
      <c r="FX63" s="73"/>
      <c r="FY63" s="73"/>
      <c r="FZ63" s="73"/>
      <c r="GA63" s="73"/>
      <c r="GB63" s="73"/>
      <c r="GC63" s="73"/>
      <c r="GD63" s="73"/>
      <c r="GE63" s="73"/>
      <c r="GF63" s="73"/>
      <c r="GG63" s="73"/>
      <c r="GH63" s="73"/>
      <c r="GI63" s="73"/>
      <c r="GJ63" s="73"/>
      <c r="GK63" s="73"/>
      <c r="GL63" s="73"/>
      <c r="GM63" s="73"/>
      <c r="GN63" s="73"/>
      <c r="GO63" s="73"/>
      <c r="GP63" s="73"/>
      <c r="GQ63" s="73"/>
      <c r="GR63" s="73"/>
      <c r="GS63" s="73"/>
      <c r="GT63" s="73"/>
      <c r="GU63" s="73"/>
      <c r="GV63" s="73"/>
      <c r="GW63" s="73"/>
      <c r="GX63" s="73"/>
      <c r="GY63" s="73"/>
      <c r="GZ63" s="73"/>
      <c r="HA63" s="73"/>
      <c r="HB63" s="73"/>
      <c r="HC63" s="73"/>
      <c r="HD63" s="73"/>
      <c r="HE63" s="73"/>
      <c r="HF63" s="73"/>
      <c r="HG63" s="73"/>
      <c r="HH63" s="73"/>
      <c r="HI63" s="73"/>
      <c r="HJ63" s="73"/>
      <c r="HK63" s="73"/>
      <c r="HL63" s="73"/>
      <c r="HM63" s="73"/>
      <c r="HN63" s="73"/>
      <c r="HO63" s="73"/>
      <c r="HP63" s="73"/>
      <c r="HQ63" s="73"/>
      <c r="HR63" s="73"/>
      <c r="HS63" s="73"/>
      <c r="HT63" s="73"/>
      <c r="HU63" s="73"/>
    </row>
    <row r="64" spans="1:229" s="74" customFormat="1" ht="20.399999999999999">
      <c r="A64" s="85" t="s">
        <v>132</v>
      </c>
      <c r="B64" s="87">
        <v>6779000</v>
      </c>
      <c r="C64" s="85" t="s">
        <v>186</v>
      </c>
      <c r="D64" s="88" t="s">
        <v>153</v>
      </c>
      <c r="E64" s="88" t="s">
        <v>140</v>
      </c>
      <c r="F64" s="85" t="s">
        <v>147</v>
      </c>
      <c r="G64" s="110">
        <v>45163</v>
      </c>
      <c r="H64" s="93">
        <f t="shared" si="47"/>
        <v>0</v>
      </c>
      <c r="I64" s="94">
        <f t="shared" si="48"/>
        <v>538000</v>
      </c>
      <c r="J64" s="111">
        <f t="shared" si="51"/>
        <v>538000</v>
      </c>
      <c r="K64" s="95">
        <f t="shared" si="49"/>
        <v>0</v>
      </c>
      <c r="L64" s="93">
        <v>0</v>
      </c>
      <c r="M64" s="94">
        <v>516000</v>
      </c>
      <c r="N64" s="137">
        <f t="shared" si="52"/>
        <v>516000</v>
      </c>
      <c r="O64" s="93">
        <v>516000</v>
      </c>
      <c r="P64" s="94">
        <v>0</v>
      </c>
      <c r="Q64" s="79">
        <f t="shared" si="53"/>
        <v>516000</v>
      </c>
      <c r="R64" s="22">
        <f t="shared" si="54"/>
        <v>0</v>
      </c>
      <c r="S64" s="23">
        <f t="shared" si="55"/>
        <v>22000</v>
      </c>
      <c r="T64" s="79">
        <f t="shared" si="56"/>
        <v>22000</v>
      </c>
      <c r="U64" s="22">
        <f t="shared" si="57"/>
        <v>-516000</v>
      </c>
      <c r="V64" s="23">
        <f t="shared" si="58"/>
        <v>516000</v>
      </c>
      <c r="W64" s="80">
        <f t="shared" si="59"/>
        <v>0</v>
      </c>
      <c r="X64" s="79">
        <f t="shared" si="50"/>
        <v>0</v>
      </c>
      <c r="Y64" s="73"/>
      <c r="Z64" s="190" t="s">
        <v>84</v>
      </c>
      <c r="AA64" s="191"/>
      <c r="AB64" s="191"/>
      <c r="AC64" s="191"/>
      <c r="AD64" s="191"/>
      <c r="AE64" s="191"/>
      <c r="AF64" s="191"/>
      <c r="AG64" s="191"/>
      <c r="AH64" s="191"/>
      <c r="AI64" s="191"/>
      <c r="AJ64" s="73"/>
      <c r="AK64" s="73"/>
      <c r="AL64" s="73"/>
      <c r="AM64" s="73"/>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73"/>
      <c r="BW64" s="73"/>
      <c r="BX64" s="73"/>
      <c r="BY64" s="73"/>
      <c r="BZ64" s="73"/>
      <c r="CA64" s="73"/>
      <c r="CB64" s="73"/>
      <c r="CC64" s="73"/>
      <c r="CD64" s="73"/>
      <c r="CE64" s="73"/>
      <c r="CF64" s="73"/>
      <c r="CG64" s="73"/>
      <c r="CH64" s="73"/>
      <c r="CI64" s="73"/>
      <c r="CJ64" s="73"/>
      <c r="CK64" s="73"/>
      <c r="CL64" s="73"/>
      <c r="CM64" s="73"/>
      <c r="CN64" s="73"/>
      <c r="CO64" s="73"/>
      <c r="CP64" s="73"/>
      <c r="CQ64" s="73"/>
      <c r="CR64" s="73"/>
      <c r="CS64" s="73"/>
      <c r="CT64" s="73"/>
      <c r="CU64" s="73"/>
      <c r="CV64" s="73"/>
      <c r="CW64" s="73"/>
      <c r="CX64" s="73"/>
      <c r="CY64" s="73"/>
      <c r="CZ64" s="73"/>
      <c r="DA64" s="73"/>
      <c r="DB64" s="73"/>
      <c r="DC64" s="73"/>
      <c r="DD64" s="73"/>
      <c r="DE64" s="73"/>
      <c r="DF64" s="73"/>
      <c r="DG64" s="73"/>
      <c r="DH64" s="73"/>
      <c r="DI64" s="73"/>
      <c r="DJ64" s="73"/>
      <c r="DK64" s="73"/>
      <c r="DL64" s="73"/>
      <c r="DM64" s="73"/>
      <c r="DN64" s="73"/>
      <c r="DO64" s="73"/>
      <c r="DP64" s="73"/>
      <c r="DQ64" s="73"/>
      <c r="DR64" s="73"/>
      <c r="DS64" s="73"/>
      <c r="DT64" s="73"/>
      <c r="DU64" s="73"/>
      <c r="DV64" s="73"/>
      <c r="DW64" s="73"/>
      <c r="DX64" s="73"/>
      <c r="DY64" s="73"/>
      <c r="DZ64" s="73"/>
      <c r="EA64" s="73"/>
      <c r="EB64" s="73"/>
      <c r="EC64" s="73"/>
      <c r="ED64" s="73"/>
      <c r="EE64" s="73"/>
      <c r="EF64" s="73"/>
      <c r="EG64" s="73"/>
      <c r="EH64" s="73"/>
      <c r="EI64" s="73"/>
      <c r="EJ64" s="73"/>
      <c r="EK64" s="73"/>
      <c r="EL64" s="73"/>
      <c r="EM64" s="73"/>
      <c r="EN64" s="73"/>
      <c r="EO64" s="73"/>
      <c r="EP64" s="73"/>
      <c r="EQ64" s="73"/>
      <c r="ER64" s="73"/>
      <c r="ES64" s="73"/>
      <c r="ET64" s="73"/>
      <c r="EU64" s="73"/>
      <c r="EV64" s="73"/>
      <c r="EW64" s="73"/>
      <c r="EX64" s="73"/>
      <c r="EY64" s="73"/>
      <c r="EZ64" s="73"/>
      <c r="FA64" s="73"/>
      <c r="FB64" s="73"/>
      <c r="FC64" s="73"/>
      <c r="FD64" s="73"/>
      <c r="FE64" s="73"/>
      <c r="FF64" s="73"/>
      <c r="FG64" s="73"/>
      <c r="FH64" s="73"/>
      <c r="FI64" s="73"/>
      <c r="FJ64" s="73"/>
      <c r="FK64" s="73"/>
      <c r="FL64" s="73"/>
      <c r="FM64" s="73"/>
      <c r="FN64" s="73"/>
      <c r="FO64" s="73"/>
      <c r="FP64" s="73"/>
      <c r="FQ64" s="73"/>
      <c r="FR64" s="73"/>
      <c r="FS64" s="73"/>
      <c r="FT64" s="73"/>
      <c r="FU64" s="73"/>
      <c r="FV64" s="73"/>
      <c r="FW64" s="73"/>
      <c r="FX64" s="73"/>
      <c r="FY64" s="73"/>
      <c r="FZ64" s="73"/>
      <c r="GA64" s="73"/>
      <c r="GB64" s="73"/>
      <c r="GC64" s="73"/>
      <c r="GD64" s="73"/>
      <c r="GE64" s="73"/>
      <c r="GF64" s="73"/>
      <c r="GG64" s="73"/>
      <c r="GH64" s="73"/>
      <c r="GI64" s="73"/>
      <c r="GJ64" s="73"/>
      <c r="GK64" s="73"/>
      <c r="GL64" s="73"/>
      <c r="GM64" s="73"/>
      <c r="GN64" s="73"/>
      <c r="GO64" s="73"/>
      <c r="GP64" s="73"/>
      <c r="GQ64" s="73"/>
      <c r="GR64" s="73"/>
      <c r="GS64" s="73"/>
      <c r="GT64" s="73"/>
      <c r="GU64" s="73"/>
      <c r="GV64" s="73"/>
      <c r="GW64" s="73"/>
      <c r="GX64" s="73"/>
      <c r="GY64" s="73"/>
      <c r="GZ64" s="73"/>
      <c r="HA64" s="73"/>
      <c r="HB64" s="73"/>
      <c r="HC64" s="73"/>
      <c r="HD64" s="73"/>
      <c r="HE64" s="73"/>
      <c r="HF64" s="73"/>
      <c r="HG64" s="73"/>
      <c r="HH64" s="73"/>
      <c r="HI64" s="73"/>
      <c r="HJ64" s="73"/>
      <c r="HK64" s="73"/>
      <c r="HL64" s="73"/>
      <c r="HM64" s="73"/>
      <c r="HN64" s="73"/>
      <c r="HO64" s="73"/>
      <c r="HP64" s="73"/>
      <c r="HQ64" s="73"/>
      <c r="HR64" s="73"/>
      <c r="HS64" s="73"/>
      <c r="HT64" s="73"/>
      <c r="HU64" s="73"/>
    </row>
    <row r="65" spans="1:229" s="74" customFormat="1" ht="20.399999999999999">
      <c r="A65" s="85" t="s">
        <v>214</v>
      </c>
      <c r="B65" s="87">
        <v>6307150</v>
      </c>
      <c r="C65" s="85" t="s">
        <v>189</v>
      </c>
      <c r="D65" s="88" t="s">
        <v>156</v>
      </c>
      <c r="E65" s="88" t="s">
        <v>191</v>
      </c>
      <c r="F65" s="85" t="s">
        <v>147</v>
      </c>
      <c r="G65" s="110">
        <v>45401</v>
      </c>
      <c r="H65" s="93">
        <f t="shared" si="47"/>
        <v>5438000</v>
      </c>
      <c r="I65" s="94">
        <f t="shared" si="48"/>
        <v>606000</v>
      </c>
      <c r="J65" s="111">
        <f t="shared" si="51"/>
        <v>6044000</v>
      </c>
      <c r="K65" s="95">
        <f t="shared" si="49"/>
        <v>0</v>
      </c>
      <c r="L65" s="93">
        <v>5233250</v>
      </c>
      <c r="M65" s="94">
        <v>580800</v>
      </c>
      <c r="N65" s="137">
        <f t="shared" si="52"/>
        <v>5814050</v>
      </c>
      <c r="O65" s="93">
        <v>3956000</v>
      </c>
      <c r="P65" s="94">
        <v>486000</v>
      </c>
      <c r="Q65" s="79">
        <f t="shared" si="53"/>
        <v>4442000</v>
      </c>
      <c r="R65" s="22">
        <f t="shared" si="54"/>
        <v>204750</v>
      </c>
      <c r="S65" s="23">
        <f t="shared" si="55"/>
        <v>25200</v>
      </c>
      <c r="T65" s="79">
        <f t="shared" si="56"/>
        <v>229950</v>
      </c>
      <c r="U65" s="22">
        <f t="shared" si="57"/>
        <v>1277250</v>
      </c>
      <c r="V65" s="23">
        <f t="shared" si="58"/>
        <v>94800</v>
      </c>
      <c r="W65" s="80">
        <f t="shared" si="59"/>
        <v>1372050</v>
      </c>
      <c r="X65" s="79">
        <f t="shared" si="50"/>
        <v>0</v>
      </c>
      <c r="Y65" s="73"/>
      <c r="Z65" s="192" t="s">
        <v>84</v>
      </c>
      <c r="AA65" s="191" t="s">
        <v>82</v>
      </c>
      <c r="AB65" s="191" t="s">
        <v>82</v>
      </c>
      <c r="AC65" s="191" t="s">
        <v>83</v>
      </c>
      <c r="AD65" s="191" t="s">
        <v>83</v>
      </c>
      <c r="AE65" s="191"/>
      <c r="AF65" s="191" t="s">
        <v>83</v>
      </c>
      <c r="AG65" s="191"/>
      <c r="AH65" s="191"/>
      <c r="AI65" s="191"/>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c r="BS65" s="73"/>
      <c r="BT65" s="73"/>
      <c r="BU65" s="73"/>
      <c r="BV65" s="73"/>
      <c r="BW65" s="73"/>
      <c r="BX65" s="73"/>
      <c r="BY65" s="73"/>
      <c r="BZ65" s="73"/>
      <c r="CA65" s="73"/>
      <c r="CB65" s="73"/>
      <c r="CC65" s="73"/>
      <c r="CD65" s="73"/>
      <c r="CE65" s="73"/>
      <c r="CF65" s="73"/>
      <c r="CG65" s="73"/>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c r="DL65" s="73"/>
      <c r="DM65" s="73"/>
      <c r="DN65" s="73"/>
      <c r="DO65" s="73"/>
      <c r="DP65" s="73"/>
      <c r="DQ65" s="73"/>
      <c r="DR65" s="73"/>
      <c r="DS65" s="73"/>
      <c r="DT65" s="73"/>
      <c r="DU65" s="73"/>
      <c r="DV65" s="73"/>
      <c r="DW65" s="73"/>
      <c r="DX65" s="73"/>
      <c r="DY65" s="73"/>
      <c r="DZ65" s="73"/>
      <c r="EA65" s="73"/>
      <c r="EB65" s="73"/>
      <c r="EC65" s="73"/>
      <c r="ED65" s="73"/>
      <c r="EE65" s="73"/>
      <c r="EF65" s="73"/>
      <c r="EG65" s="73"/>
      <c r="EH65" s="73"/>
      <c r="EI65" s="73"/>
      <c r="EJ65" s="73"/>
      <c r="EK65" s="73"/>
      <c r="EL65" s="73"/>
      <c r="EM65" s="73"/>
      <c r="EN65" s="73"/>
      <c r="EO65" s="73"/>
      <c r="EP65" s="73"/>
      <c r="EQ65" s="73"/>
      <c r="ER65" s="73"/>
      <c r="ES65" s="73"/>
      <c r="ET65" s="73"/>
      <c r="EU65" s="73"/>
      <c r="EV65" s="73"/>
      <c r="EW65" s="73"/>
      <c r="EX65" s="73"/>
      <c r="EY65" s="73"/>
      <c r="EZ65" s="73"/>
      <c r="FA65" s="73"/>
      <c r="FB65" s="73"/>
      <c r="FC65" s="73"/>
      <c r="FD65" s="73"/>
      <c r="FE65" s="73"/>
      <c r="FF65" s="73"/>
      <c r="FG65" s="73"/>
      <c r="FH65" s="73"/>
      <c r="FI65" s="73"/>
      <c r="FJ65" s="73"/>
      <c r="FK65" s="73"/>
      <c r="FL65" s="73"/>
      <c r="FM65" s="73"/>
      <c r="FN65" s="73"/>
      <c r="FO65" s="73"/>
      <c r="FP65" s="73"/>
      <c r="FQ65" s="73"/>
      <c r="FR65" s="73"/>
      <c r="FS65" s="73"/>
      <c r="FT65" s="73"/>
      <c r="FU65" s="73"/>
      <c r="FV65" s="73"/>
      <c r="FW65" s="73"/>
      <c r="FX65" s="73"/>
      <c r="FY65" s="73"/>
      <c r="FZ65" s="73"/>
      <c r="GA65" s="73"/>
      <c r="GB65" s="73"/>
      <c r="GC65" s="73"/>
      <c r="GD65" s="73"/>
      <c r="GE65" s="73"/>
      <c r="GF65" s="73"/>
      <c r="GG65" s="73"/>
      <c r="GH65" s="73"/>
      <c r="GI65" s="73"/>
      <c r="GJ65" s="73"/>
      <c r="GK65" s="73"/>
      <c r="GL65" s="73"/>
      <c r="GM65" s="73"/>
      <c r="GN65" s="73"/>
      <c r="GO65" s="73"/>
      <c r="GP65" s="73"/>
      <c r="GQ65" s="73"/>
      <c r="GR65" s="73"/>
      <c r="GS65" s="73"/>
      <c r="GT65" s="73"/>
      <c r="GU65" s="73"/>
      <c r="GV65" s="73"/>
      <c r="GW65" s="73"/>
      <c r="GX65" s="73"/>
      <c r="GY65" s="73"/>
      <c r="GZ65" s="73"/>
      <c r="HA65" s="73"/>
      <c r="HB65" s="73"/>
      <c r="HC65" s="73"/>
      <c r="HD65" s="73"/>
      <c r="HE65" s="73"/>
      <c r="HF65" s="73"/>
      <c r="HG65" s="73"/>
      <c r="HH65" s="73"/>
      <c r="HI65" s="73"/>
      <c r="HJ65" s="73"/>
      <c r="HK65" s="73"/>
      <c r="HL65" s="73"/>
      <c r="HM65" s="73"/>
      <c r="HN65" s="73"/>
      <c r="HO65" s="73"/>
      <c r="HP65" s="73"/>
      <c r="HQ65" s="73"/>
      <c r="HR65" s="73"/>
      <c r="HS65" s="73"/>
      <c r="HT65" s="73"/>
      <c r="HU65" s="73"/>
    </row>
    <row r="66" spans="1:229" s="74" customFormat="1">
      <c r="A66" s="85" t="s">
        <v>197</v>
      </c>
      <c r="B66" s="87">
        <v>6307100</v>
      </c>
      <c r="C66" s="85" t="s">
        <v>198</v>
      </c>
      <c r="D66" s="88" t="s">
        <v>153</v>
      </c>
      <c r="E66" s="88" t="s">
        <v>141</v>
      </c>
      <c r="F66" s="88" t="s">
        <v>147</v>
      </c>
      <c r="G66" s="110">
        <v>45163</v>
      </c>
      <c r="H66" s="93">
        <f t="shared" si="47"/>
        <v>3208000</v>
      </c>
      <c r="I66" s="94">
        <f t="shared" si="48"/>
        <v>405000</v>
      </c>
      <c r="J66" s="111">
        <f t="shared" si="51"/>
        <v>3613000</v>
      </c>
      <c r="K66" s="95">
        <f t="shared" si="49"/>
        <v>0</v>
      </c>
      <c r="L66" s="93">
        <v>3087000</v>
      </c>
      <c r="M66" s="94">
        <v>388000</v>
      </c>
      <c r="N66" s="137">
        <f t="shared" si="52"/>
        <v>3475000</v>
      </c>
      <c r="O66" s="93">
        <v>3087000</v>
      </c>
      <c r="P66" s="94">
        <v>388000</v>
      </c>
      <c r="Q66" s="79">
        <f t="shared" si="53"/>
        <v>3475000</v>
      </c>
      <c r="R66" s="22">
        <f t="shared" si="54"/>
        <v>121000</v>
      </c>
      <c r="S66" s="23">
        <f t="shared" si="55"/>
        <v>17000</v>
      </c>
      <c r="T66" s="79">
        <f t="shared" si="56"/>
        <v>138000</v>
      </c>
      <c r="U66" s="22">
        <f t="shared" si="57"/>
        <v>0</v>
      </c>
      <c r="V66" s="23">
        <f t="shared" si="58"/>
        <v>0</v>
      </c>
      <c r="W66" s="80">
        <f t="shared" si="59"/>
        <v>0</v>
      </c>
      <c r="X66" s="79">
        <f t="shared" si="50"/>
        <v>0</v>
      </c>
      <c r="Y66" s="73"/>
      <c r="Z66" s="190" t="s">
        <v>84</v>
      </c>
      <c r="AA66" s="191"/>
      <c r="AB66" s="191"/>
      <c r="AC66" s="191"/>
      <c r="AD66" s="191"/>
      <c r="AE66" s="191"/>
      <c r="AF66" s="191"/>
      <c r="AG66" s="191"/>
      <c r="AH66" s="191"/>
      <c r="AI66" s="191"/>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c r="BS66" s="73"/>
      <c r="BT66" s="73"/>
      <c r="BU66" s="73"/>
      <c r="BV66" s="73"/>
      <c r="BW66" s="73"/>
      <c r="BX66" s="73"/>
      <c r="BY66" s="73"/>
      <c r="BZ66" s="73"/>
      <c r="CA66" s="73"/>
      <c r="CB66" s="73"/>
      <c r="CC66" s="73"/>
      <c r="CD66" s="73"/>
      <c r="CE66" s="73"/>
      <c r="CF66" s="73"/>
      <c r="CG66" s="73"/>
      <c r="CH66" s="73"/>
      <c r="CI66" s="73"/>
      <c r="CJ66" s="73"/>
      <c r="CK66" s="73"/>
      <c r="CL66" s="73"/>
      <c r="CM66" s="73"/>
      <c r="CN66" s="73"/>
      <c r="CO66" s="73"/>
      <c r="CP66" s="73"/>
      <c r="CQ66" s="73"/>
      <c r="CR66" s="73"/>
      <c r="CS66" s="73"/>
      <c r="CT66" s="73"/>
      <c r="CU66" s="73"/>
      <c r="CV66" s="73"/>
      <c r="CW66" s="73"/>
      <c r="CX66" s="73"/>
      <c r="CY66" s="73"/>
      <c r="CZ66" s="73"/>
      <c r="DA66" s="73"/>
      <c r="DB66" s="73"/>
      <c r="DC66" s="73"/>
      <c r="DD66" s="73"/>
      <c r="DE66" s="73"/>
      <c r="DF66" s="73"/>
      <c r="DG66" s="73"/>
      <c r="DH66" s="73"/>
      <c r="DI66" s="73"/>
      <c r="DJ66" s="73"/>
      <c r="DK66" s="73"/>
      <c r="DL66" s="73"/>
      <c r="DM66" s="73"/>
      <c r="DN66" s="73"/>
      <c r="DO66" s="73"/>
      <c r="DP66" s="73"/>
      <c r="DQ66" s="73"/>
      <c r="DR66" s="73"/>
      <c r="DS66" s="73"/>
      <c r="DT66" s="73"/>
      <c r="DU66" s="73"/>
      <c r="DV66" s="73"/>
      <c r="DW66" s="73"/>
      <c r="DX66" s="73"/>
      <c r="DY66" s="73"/>
      <c r="DZ66" s="73"/>
      <c r="EA66" s="73"/>
      <c r="EB66" s="73"/>
      <c r="EC66" s="73"/>
      <c r="ED66" s="73"/>
      <c r="EE66" s="73"/>
      <c r="EF66" s="73"/>
      <c r="EG66" s="73"/>
      <c r="EH66" s="73"/>
      <c r="EI66" s="73"/>
      <c r="EJ66" s="73"/>
      <c r="EK66" s="73"/>
      <c r="EL66" s="73"/>
      <c r="EM66" s="73"/>
      <c r="EN66" s="73"/>
      <c r="EO66" s="73"/>
      <c r="EP66" s="73"/>
      <c r="EQ66" s="73"/>
      <c r="ER66" s="73"/>
      <c r="ES66" s="73"/>
      <c r="ET66" s="73"/>
      <c r="EU66" s="73"/>
      <c r="EV66" s="73"/>
      <c r="EW66" s="73"/>
      <c r="EX66" s="73"/>
      <c r="EY66" s="73"/>
      <c r="EZ66" s="73"/>
      <c r="FA66" s="73"/>
      <c r="FB66" s="73"/>
      <c r="FC66" s="73"/>
      <c r="FD66" s="73"/>
      <c r="FE66" s="73"/>
      <c r="FF66" s="73"/>
      <c r="FG66" s="73"/>
      <c r="FH66" s="73"/>
      <c r="FI66" s="73"/>
      <c r="FJ66" s="73"/>
      <c r="FK66" s="73"/>
      <c r="FL66" s="73"/>
      <c r="FM66" s="73"/>
      <c r="FN66" s="73"/>
      <c r="FO66" s="73"/>
      <c r="FP66" s="73"/>
      <c r="FQ66" s="73"/>
      <c r="FR66" s="73"/>
      <c r="FS66" s="73"/>
      <c r="FT66" s="73"/>
      <c r="FU66" s="73"/>
      <c r="FV66" s="73"/>
      <c r="FW66" s="73"/>
      <c r="FX66" s="73"/>
      <c r="FY66" s="73"/>
      <c r="FZ66" s="73"/>
      <c r="GA66" s="73"/>
      <c r="GB66" s="73"/>
      <c r="GC66" s="73"/>
      <c r="GD66" s="73"/>
      <c r="GE66" s="73"/>
      <c r="GF66" s="73"/>
      <c r="GG66" s="73"/>
      <c r="GH66" s="73"/>
      <c r="GI66" s="73"/>
      <c r="GJ66" s="73"/>
      <c r="GK66" s="73"/>
      <c r="GL66" s="73"/>
      <c r="GM66" s="73"/>
      <c r="GN66" s="73"/>
      <c r="GO66" s="73"/>
      <c r="GP66" s="73"/>
      <c r="GQ66" s="73"/>
      <c r="GR66" s="73"/>
      <c r="GS66" s="73"/>
      <c r="GT66" s="73"/>
      <c r="GU66" s="73"/>
      <c r="GV66" s="73"/>
      <c r="GW66" s="73"/>
      <c r="GX66" s="73"/>
      <c r="GY66" s="73"/>
      <c r="GZ66" s="73"/>
      <c r="HA66" s="73"/>
      <c r="HB66" s="73"/>
      <c r="HC66" s="73"/>
      <c r="HD66" s="73"/>
      <c r="HE66" s="73"/>
      <c r="HF66" s="73"/>
      <c r="HG66" s="73"/>
      <c r="HH66" s="73"/>
      <c r="HI66" s="73"/>
      <c r="HJ66" s="73"/>
      <c r="HK66" s="73"/>
      <c r="HL66" s="73"/>
      <c r="HM66" s="73"/>
      <c r="HN66" s="73"/>
      <c r="HO66" s="73"/>
      <c r="HP66" s="73"/>
      <c r="HQ66" s="73"/>
      <c r="HR66" s="73"/>
      <c r="HS66" s="73"/>
      <c r="HT66" s="73"/>
      <c r="HU66" s="73"/>
    </row>
    <row r="67" spans="1:229" hidden="1">
      <c r="A67" s="91" t="s">
        <v>31</v>
      </c>
      <c r="B67" s="90"/>
      <c r="C67" s="91"/>
      <c r="D67" s="92"/>
      <c r="E67" s="92"/>
      <c r="F67" s="92"/>
      <c r="G67" s="112"/>
      <c r="H67" s="93">
        <f t="shared" si="47"/>
        <v>0</v>
      </c>
      <c r="I67" s="94">
        <f t="shared" si="48"/>
        <v>0</v>
      </c>
      <c r="J67" s="113">
        <f>SUM(H67:I67)</f>
        <v>0</v>
      </c>
      <c r="K67" s="98">
        <f t="shared" si="49"/>
        <v>0</v>
      </c>
      <c r="L67" s="93">
        <v>0</v>
      </c>
      <c r="M67" s="94">
        <v>0</v>
      </c>
      <c r="N67" s="141">
        <f>SUM(L67:M67)</f>
        <v>0</v>
      </c>
      <c r="O67" s="22">
        <v>0</v>
      </c>
      <c r="P67" s="23">
        <v>0</v>
      </c>
      <c r="Q67" s="34">
        <f>SUM(O67:P67)</f>
        <v>0</v>
      </c>
      <c r="R67" s="22">
        <f t="shared" ref="R67:S71" si="60">H67-L67</f>
        <v>0</v>
      </c>
      <c r="S67" s="23">
        <f t="shared" si="60"/>
        <v>0</v>
      </c>
      <c r="T67" s="34">
        <f>SUM(R67:S67)</f>
        <v>0</v>
      </c>
      <c r="U67" s="22">
        <f t="shared" ref="U67:V71" si="61">L67-O67</f>
        <v>0</v>
      </c>
      <c r="V67" s="23">
        <f t="shared" si="61"/>
        <v>0</v>
      </c>
      <c r="W67" s="54">
        <f>SUM(U67:V67)</f>
        <v>0</v>
      </c>
      <c r="X67" s="34">
        <f t="shared" si="50"/>
        <v>0</v>
      </c>
      <c r="Z67" s="188"/>
      <c r="AA67" s="189"/>
      <c r="AB67" s="189"/>
      <c r="AC67" s="189"/>
      <c r="AD67" s="189"/>
      <c r="AE67" s="189"/>
      <c r="AF67" s="189"/>
      <c r="AG67" s="189"/>
      <c r="AH67" s="189"/>
      <c r="AI67" s="189"/>
    </row>
    <row r="68" spans="1:229" hidden="1">
      <c r="A68" s="91" t="s">
        <v>31</v>
      </c>
      <c r="B68" s="90"/>
      <c r="C68" s="91"/>
      <c r="D68" s="92"/>
      <c r="E68" s="92"/>
      <c r="F68" s="92"/>
      <c r="G68" s="112"/>
      <c r="H68" s="93">
        <f t="shared" si="47"/>
        <v>0</v>
      </c>
      <c r="I68" s="94">
        <f t="shared" si="48"/>
        <v>0</v>
      </c>
      <c r="J68" s="113">
        <f>SUM(H68:I68)</f>
        <v>0</v>
      </c>
      <c r="K68" s="98">
        <f t="shared" si="49"/>
        <v>0</v>
      </c>
      <c r="L68" s="93">
        <v>0</v>
      </c>
      <c r="M68" s="94">
        <v>0</v>
      </c>
      <c r="N68" s="141">
        <f>SUM(L68:M68)</f>
        <v>0</v>
      </c>
      <c r="O68" s="22">
        <v>0</v>
      </c>
      <c r="P68" s="23">
        <v>0</v>
      </c>
      <c r="Q68" s="34">
        <f>SUM(O68:P68)</f>
        <v>0</v>
      </c>
      <c r="R68" s="22">
        <f t="shared" si="60"/>
        <v>0</v>
      </c>
      <c r="S68" s="23">
        <f t="shared" si="60"/>
        <v>0</v>
      </c>
      <c r="T68" s="34">
        <f>SUM(R68:S68)</f>
        <v>0</v>
      </c>
      <c r="U68" s="22">
        <f t="shared" si="61"/>
        <v>0</v>
      </c>
      <c r="V68" s="23">
        <f t="shared" si="61"/>
        <v>0</v>
      </c>
      <c r="W68" s="54">
        <f>SUM(U68:V68)</f>
        <v>0</v>
      </c>
      <c r="X68" s="34">
        <f t="shared" si="50"/>
        <v>0</v>
      </c>
      <c r="Z68" s="188"/>
      <c r="AA68" s="189"/>
      <c r="AB68" s="189"/>
      <c r="AC68" s="189"/>
      <c r="AD68" s="189"/>
      <c r="AE68" s="189"/>
      <c r="AF68" s="189"/>
      <c r="AG68" s="189"/>
      <c r="AH68" s="189"/>
      <c r="AI68" s="189"/>
    </row>
    <row r="69" spans="1:229" hidden="1">
      <c r="A69" s="91" t="s">
        <v>31</v>
      </c>
      <c r="B69" s="90"/>
      <c r="C69" s="91"/>
      <c r="D69" s="92"/>
      <c r="E69" s="92"/>
      <c r="F69" s="92"/>
      <c r="G69" s="112"/>
      <c r="H69" s="93">
        <f t="shared" si="47"/>
        <v>0</v>
      </c>
      <c r="I69" s="94">
        <f t="shared" si="48"/>
        <v>0</v>
      </c>
      <c r="J69" s="113">
        <f>SUM(H69:I69)</f>
        <v>0</v>
      </c>
      <c r="K69" s="98">
        <f t="shared" si="49"/>
        <v>0</v>
      </c>
      <c r="L69" s="93">
        <v>0</v>
      </c>
      <c r="M69" s="94">
        <v>0</v>
      </c>
      <c r="N69" s="141">
        <f>SUM(L69:M69)</f>
        <v>0</v>
      </c>
      <c r="O69" s="22">
        <v>0</v>
      </c>
      <c r="P69" s="23">
        <v>0</v>
      </c>
      <c r="Q69" s="34">
        <f>SUM(O69:P69)</f>
        <v>0</v>
      </c>
      <c r="R69" s="22">
        <f t="shared" si="60"/>
        <v>0</v>
      </c>
      <c r="S69" s="23">
        <f t="shared" si="60"/>
        <v>0</v>
      </c>
      <c r="T69" s="34">
        <f>SUM(R69:S69)</f>
        <v>0</v>
      </c>
      <c r="U69" s="22">
        <f t="shared" si="61"/>
        <v>0</v>
      </c>
      <c r="V69" s="23">
        <f t="shared" si="61"/>
        <v>0</v>
      </c>
      <c r="W69" s="54">
        <f>SUM(U69:V69)</f>
        <v>0</v>
      </c>
      <c r="X69" s="34">
        <f t="shared" si="50"/>
        <v>0</v>
      </c>
      <c r="Z69" s="188"/>
      <c r="AA69" s="189"/>
      <c r="AB69" s="189"/>
      <c r="AC69" s="189"/>
      <c r="AD69" s="189"/>
      <c r="AE69" s="189"/>
      <c r="AF69" s="189"/>
      <c r="AG69" s="189"/>
      <c r="AH69" s="189"/>
      <c r="AI69" s="189"/>
    </row>
    <row r="70" spans="1:229" hidden="1">
      <c r="A70" s="91" t="s">
        <v>31</v>
      </c>
      <c r="B70" s="90"/>
      <c r="C70" s="91"/>
      <c r="D70" s="92"/>
      <c r="E70" s="92"/>
      <c r="F70" s="92"/>
      <c r="G70" s="112"/>
      <c r="H70" s="93">
        <f t="shared" si="47"/>
        <v>0</v>
      </c>
      <c r="I70" s="94">
        <f t="shared" si="48"/>
        <v>0</v>
      </c>
      <c r="J70" s="113">
        <f>SUM(H70:I70)</f>
        <v>0</v>
      </c>
      <c r="K70" s="98">
        <f t="shared" si="49"/>
        <v>0</v>
      </c>
      <c r="L70" s="93">
        <v>0</v>
      </c>
      <c r="M70" s="94">
        <v>0</v>
      </c>
      <c r="N70" s="141">
        <f>SUM(L70:M70)</f>
        <v>0</v>
      </c>
      <c r="O70" s="22">
        <v>0</v>
      </c>
      <c r="P70" s="23">
        <v>0</v>
      </c>
      <c r="Q70" s="34">
        <f>SUM(O70:P70)</f>
        <v>0</v>
      </c>
      <c r="R70" s="22">
        <f t="shared" si="60"/>
        <v>0</v>
      </c>
      <c r="S70" s="23">
        <f t="shared" si="60"/>
        <v>0</v>
      </c>
      <c r="T70" s="34">
        <f>SUM(R70:S70)</f>
        <v>0</v>
      </c>
      <c r="U70" s="22">
        <f t="shared" si="61"/>
        <v>0</v>
      </c>
      <c r="V70" s="23">
        <f t="shared" si="61"/>
        <v>0</v>
      </c>
      <c r="W70" s="54">
        <f>SUM(U70:V70)</f>
        <v>0</v>
      </c>
      <c r="X70" s="34">
        <f t="shared" si="50"/>
        <v>0</v>
      </c>
      <c r="Z70" s="188"/>
      <c r="AA70" s="189"/>
      <c r="AB70" s="189"/>
      <c r="AC70" s="189"/>
      <c r="AD70" s="189"/>
      <c r="AE70" s="189"/>
      <c r="AF70" s="189"/>
      <c r="AG70" s="189"/>
      <c r="AH70" s="189"/>
      <c r="AI70" s="189"/>
    </row>
    <row r="71" spans="1:229" hidden="1">
      <c r="A71" s="91" t="s">
        <v>31</v>
      </c>
      <c r="B71" s="90"/>
      <c r="C71" s="91"/>
      <c r="D71" s="92"/>
      <c r="E71" s="92"/>
      <c r="F71" s="92"/>
      <c r="G71" s="112"/>
      <c r="H71" s="93">
        <f t="shared" si="47"/>
        <v>0</v>
      </c>
      <c r="I71" s="94">
        <f t="shared" si="48"/>
        <v>0</v>
      </c>
      <c r="J71" s="113">
        <f>SUM(H71:I71)</f>
        <v>0</v>
      </c>
      <c r="K71" s="98">
        <f t="shared" si="49"/>
        <v>0</v>
      </c>
      <c r="L71" s="93">
        <v>0</v>
      </c>
      <c r="M71" s="94">
        <v>0</v>
      </c>
      <c r="N71" s="141">
        <f>SUM(L71:M71)</f>
        <v>0</v>
      </c>
      <c r="O71" s="22">
        <v>0</v>
      </c>
      <c r="P71" s="23">
        <v>0</v>
      </c>
      <c r="Q71" s="34">
        <f>SUM(O71:P71)</f>
        <v>0</v>
      </c>
      <c r="R71" s="22">
        <f t="shared" si="60"/>
        <v>0</v>
      </c>
      <c r="S71" s="23">
        <f t="shared" si="60"/>
        <v>0</v>
      </c>
      <c r="T71" s="34">
        <f>SUM(R71:S71)</f>
        <v>0</v>
      </c>
      <c r="U71" s="22">
        <f t="shared" si="61"/>
        <v>0</v>
      </c>
      <c r="V71" s="23">
        <f t="shared" si="61"/>
        <v>0</v>
      </c>
      <c r="W71" s="54">
        <f>SUM(U71:V71)</f>
        <v>0</v>
      </c>
      <c r="X71" s="34">
        <f t="shared" si="50"/>
        <v>0</v>
      </c>
      <c r="Z71" s="188"/>
      <c r="AA71" s="189"/>
      <c r="AB71" s="189"/>
      <c r="AC71" s="189"/>
      <c r="AD71" s="189"/>
      <c r="AE71" s="189"/>
      <c r="AF71" s="189"/>
      <c r="AG71" s="189"/>
      <c r="AH71" s="189"/>
      <c r="AI71" s="189"/>
    </row>
    <row r="72" spans="1:229" hidden="1">
      <c r="A72" s="91" t="s">
        <v>31</v>
      </c>
      <c r="B72" s="90"/>
      <c r="C72" s="91"/>
      <c r="D72" s="92"/>
      <c r="E72" s="92"/>
      <c r="F72" s="92"/>
      <c r="G72" s="112"/>
      <c r="H72" s="93">
        <f t="shared" si="47"/>
        <v>0</v>
      </c>
      <c r="I72" s="94">
        <f t="shared" si="48"/>
        <v>0</v>
      </c>
      <c r="J72" s="113">
        <f t="shared" ref="J72:J76" si="62">SUM(H72:I72)</f>
        <v>0</v>
      </c>
      <c r="K72" s="98">
        <f t="shared" si="49"/>
        <v>0</v>
      </c>
      <c r="L72" s="93">
        <v>0</v>
      </c>
      <c r="M72" s="94">
        <v>0</v>
      </c>
      <c r="N72" s="141">
        <f t="shared" ref="N72:N76" si="63">SUM(L72:M72)</f>
        <v>0</v>
      </c>
      <c r="O72" s="22">
        <v>0</v>
      </c>
      <c r="P72" s="23">
        <v>0</v>
      </c>
      <c r="Q72" s="34">
        <f t="shared" ref="Q72:Q76" si="64">SUM(O72:P72)</f>
        <v>0</v>
      </c>
      <c r="R72" s="22">
        <f t="shared" ref="R72:R76" si="65">H72-L72</f>
        <v>0</v>
      </c>
      <c r="S72" s="23">
        <f t="shared" ref="S72:S76" si="66">I72-M72</f>
        <v>0</v>
      </c>
      <c r="T72" s="34">
        <f t="shared" ref="T72:T76" si="67">SUM(R72:S72)</f>
        <v>0</v>
      </c>
      <c r="U72" s="22">
        <f t="shared" ref="U72:U76" si="68">L72-O72</f>
        <v>0</v>
      </c>
      <c r="V72" s="23">
        <f t="shared" ref="V72:V76" si="69">M72-P72</f>
        <v>0</v>
      </c>
      <c r="W72" s="54">
        <f t="shared" ref="W72:W76" si="70">SUM(U72:V72)</f>
        <v>0</v>
      </c>
      <c r="X72" s="34">
        <f t="shared" si="50"/>
        <v>0</v>
      </c>
      <c r="Z72" s="188"/>
      <c r="AA72" s="189"/>
      <c r="AB72" s="189"/>
      <c r="AC72" s="189"/>
      <c r="AD72" s="189"/>
      <c r="AE72" s="189"/>
      <c r="AF72" s="189"/>
      <c r="AG72" s="189"/>
      <c r="AH72" s="189"/>
      <c r="AI72" s="189"/>
    </row>
    <row r="73" spans="1:229" hidden="1">
      <c r="A73" s="91" t="s">
        <v>31</v>
      </c>
      <c r="B73" s="90"/>
      <c r="C73" s="91"/>
      <c r="D73" s="92"/>
      <c r="E73" s="92"/>
      <c r="F73" s="92"/>
      <c r="G73" s="112"/>
      <c r="H73" s="93">
        <f t="shared" si="47"/>
        <v>0</v>
      </c>
      <c r="I73" s="94">
        <f t="shared" si="48"/>
        <v>0</v>
      </c>
      <c r="J73" s="113">
        <f t="shared" si="62"/>
        <v>0</v>
      </c>
      <c r="K73" s="98">
        <f t="shared" si="49"/>
        <v>0</v>
      </c>
      <c r="L73" s="93">
        <v>0</v>
      </c>
      <c r="M73" s="94">
        <v>0</v>
      </c>
      <c r="N73" s="141">
        <f t="shared" si="63"/>
        <v>0</v>
      </c>
      <c r="O73" s="22">
        <v>0</v>
      </c>
      <c r="P73" s="23">
        <v>0</v>
      </c>
      <c r="Q73" s="34">
        <f t="shared" si="64"/>
        <v>0</v>
      </c>
      <c r="R73" s="22">
        <f t="shared" si="65"/>
        <v>0</v>
      </c>
      <c r="S73" s="23">
        <f t="shared" si="66"/>
        <v>0</v>
      </c>
      <c r="T73" s="34">
        <f t="shared" si="67"/>
        <v>0</v>
      </c>
      <c r="U73" s="22">
        <f t="shared" si="68"/>
        <v>0</v>
      </c>
      <c r="V73" s="23">
        <f t="shared" si="69"/>
        <v>0</v>
      </c>
      <c r="W73" s="54">
        <f t="shared" si="70"/>
        <v>0</v>
      </c>
      <c r="X73" s="34">
        <f t="shared" si="50"/>
        <v>0</v>
      </c>
      <c r="Z73" s="188"/>
      <c r="AA73" s="189"/>
      <c r="AB73" s="189"/>
      <c r="AC73" s="189"/>
      <c r="AD73" s="189"/>
      <c r="AE73" s="189"/>
      <c r="AF73" s="189"/>
      <c r="AG73" s="189"/>
      <c r="AH73" s="189"/>
      <c r="AI73" s="189"/>
    </row>
    <row r="74" spans="1:229" hidden="1">
      <c r="A74" s="91" t="s">
        <v>31</v>
      </c>
      <c r="B74" s="90"/>
      <c r="C74" s="91"/>
      <c r="D74" s="92"/>
      <c r="E74" s="92"/>
      <c r="F74" s="92"/>
      <c r="G74" s="112"/>
      <c r="H74" s="93">
        <f t="shared" si="47"/>
        <v>0</v>
      </c>
      <c r="I74" s="94">
        <f t="shared" si="48"/>
        <v>0</v>
      </c>
      <c r="J74" s="113">
        <f t="shared" si="62"/>
        <v>0</v>
      </c>
      <c r="K74" s="98">
        <f t="shared" si="49"/>
        <v>0</v>
      </c>
      <c r="L74" s="93">
        <v>0</v>
      </c>
      <c r="M74" s="94">
        <v>0</v>
      </c>
      <c r="N74" s="141">
        <f t="shared" si="63"/>
        <v>0</v>
      </c>
      <c r="O74" s="22">
        <v>0</v>
      </c>
      <c r="P74" s="23">
        <v>0</v>
      </c>
      <c r="Q74" s="34">
        <f t="shared" si="64"/>
        <v>0</v>
      </c>
      <c r="R74" s="22">
        <f t="shared" si="65"/>
        <v>0</v>
      </c>
      <c r="S74" s="23">
        <f t="shared" si="66"/>
        <v>0</v>
      </c>
      <c r="T74" s="34">
        <f t="shared" si="67"/>
        <v>0</v>
      </c>
      <c r="U74" s="22">
        <f t="shared" si="68"/>
        <v>0</v>
      </c>
      <c r="V74" s="23">
        <f t="shared" si="69"/>
        <v>0</v>
      </c>
      <c r="W74" s="54">
        <f t="shared" si="70"/>
        <v>0</v>
      </c>
      <c r="X74" s="34">
        <f t="shared" si="50"/>
        <v>0</v>
      </c>
      <c r="Z74" s="188"/>
      <c r="AA74" s="189"/>
      <c r="AB74" s="189"/>
      <c r="AC74" s="189"/>
      <c r="AD74" s="189"/>
      <c r="AE74" s="189"/>
      <c r="AF74" s="189"/>
      <c r="AG74" s="189"/>
      <c r="AH74" s="189"/>
      <c r="AI74" s="189"/>
    </row>
    <row r="75" spans="1:229" hidden="1">
      <c r="A75" s="91" t="s">
        <v>31</v>
      </c>
      <c r="B75" s="90"/>
      <c r="C75" s="91"/>
      <c r="D75" s="92"/>
      <c r="E75" s="92"/>
      <c r="F75" s="92"/>
      <c r="G75" s="112"/>
      <c r="H75" s="93">
        <f t="shared" si="47"/>
        <v>0</v>
      </c>
      <c r="I75" s="94">
        <f t="shared" si="48"/>
        <v>0</v>
      </c>
      <c r="J75" s="113">
        <f t="shared" si="62"/>
        <v>0</v>
      </c>
      <c r="K75" s="98">
        <f t="shared" si="49"/>
        <v>0</v>
      </c>
      <c r="L75" s="93">
        <v>0</v>
      </c>
      <c r="M75" s="94">
        <v>0</v>
      </c>
      <c r="N75" s="141">
        <f t="shared" si="63"/>
        <v>0</v>
      </c>
      <c r="O75" s="22">
        <v>0</v>
      </c>
      <c r="P75" s="23">
        <v>0</v>
      </c>
      <c r="Q75" s="34">
        <f t="shared" si="64"/>
        <v>0</v>
      </c>
      <c r="R75" s="22">
        <f t="shared" si="65"/>
        <v>0</v>
      </c>
      <c r="S75" s="23">
        <f t="shared" si="66"/>
        <v>0</v>
      </c>
      <c r="T75" s="34">
        <f t="shared" si="67"/>
        <v>0</v>
      </c>
      <c r="U75" s="22">
        <f t="shared" si="68"/>
        <v>0</v>
      </c>
      <c r="V75" s="23">
        <f t="shared" si="69"/>
        <v>0</v>
      </c>
      <c r="W75" s="54">
        <f t="shared" si="70"/>
        <v>0</v>
      </c>
      <c r="X75" s="34">
        <f t="shared" si="50"/>
        <v>0</v>
      </c>
      <c r="Z75" s="188"/>
      <c r="AA75" s="189"/>
      <c r="AB75" s="189"/>
      <c r="AC75" s="189"/>
      <c r="AD75" s="189"/>
      <c r="AE75" s="189"/>
      <c r="AF75" s="189"/>
      <c r="AG75" s="189"/>
      <c r="AH75" s="189"/>
      <c r="AI75" s="189"/>
    </row>
    <row r="76" spans="1:229" hidden="1">
      <c r="A76" s="91" t="s">
        <v>31</v>
      </c>
      <c r="B76" s="90"/>
      <c r="C76" s="91"/>
      <c r="D76" s="92"/>
      <c r="E76" s="92"/>
      <c r="F76" s="92"/>
      <c r="G76" s="112"/>
      <c r="H76" s="93">
        <f t="shared" si="47"/>
        <v>0</v>
      </c>
      <c r="I76" s="94">
        <f t="shared" si="48"/>
        <v>0</v>
      </c>
      <c r="J76" s="113">
        <f t="shared" si="62"/>
        <v>0</v>
      </c>
      <c r="K76" s="98">
        <f t="shared" si="49"/>
        <v>0</v>
      </c>
      <c r="L76" s="93">
        <v>0</v>
      </c>
      <c r="M76" s="94">
        <v>0</v>
      </c>
      <c r="N76" s="141">
        <f t="shared" si="63"/>
        <v>0</v>
      </c>
      <c r="O76" s="22">
        <v>0</v>
      </c>
      <c r="P76" s="23">
        <v>0</v>
      </c>
      <c r="Q76" s="34">
        <f t="shared" si="64"/>
        <v>0</v>
      </c>
      <c r="R76" s="22">
        <f t="shared" si="65"/>
        <v>0</v>
      </c>
      <c r="S76" s="23">
        <f t="shared" si="66"/>
        <v>0</v>
      </c>
      <c r="T76" s="34">
        <f t="shared" si="67"/>
        <v>0</v>
      </c>
      <c r="U76" s="22">
        <f t="shared" si="68"/>
        <v>0</v>
      </c>
      <c r="V76" s="23">
        <f t="shared" si="69"/>
        <v>0</v>
      </c>
      <c r="W76" s="54">
        <f t="shared" si="70"/>
        <v>0</v>
      </c>
      <c r="X76" s="34">
        <f t="shared" si="50"/>
        <v>0</v>
      </c>
      <c r="Z76" s="188"/>
      <c r="AA76" s="189"/>
      <c r="AB76" s="189"/>
      <c r="AC76" s="189"/>
      <c r="AD76" s="189"/>
      <c r="AE76" s="189"/>
      <c r="AF76" s="189"/>
      <c r="AG76" s="189"/>
      <c r="AH76" s="189"/>
      <c r="AI76" s="189"/>
    </row>
    <row r="77" spans="1:229">
      <c r="A77" s="91"/>
      <c r="B77" s="90"/>
      <c r="C77" s="91"/>
      <c r="D77" s="92"/>
      <c r="E77" s="92"/>
      <c r="F77" s="92"/>
      <c r="G77" s="112"/>
      <c r="H77" s="93"/>
      <c r="I77" s="96"/>
      <c r="J77" s="143"/>
      <c r="K77" s="218"/>
      <c r="L77" s="93"/>
      <c r="M77" s="96"/>
      <c r="N77" s="144"/>
      <c r="O77" s="22"/>
      <c r="P77" s="81"/>
      <c r="Q77" s="145"/>
      <c r="R77" s="22"/>
      <c r="S77" s="81"/>
      <c r="T77" s="145"/>
      <c r="U77" s="22"/>
      <c r="V77" s="81"/>
      <c r="W77" s="146"/>
      <c r="X77" s="147"/>
      <c r="Z77" s="188"/>
      <c r="AA77" s="189"/>
      <c r="AB77" s="189"/>
      <c r="AC77" s="189"/>
      <c r="AD77" s="189"/>
      <c r="AE77" s="189"/>
      <c r="AF77" s="189"/>
      <c r="AG77" s="189"/>
      <c r="AH77" s="189"/>
      <c r="AI77" s="189"/>
    </row>
    <row r="78" spans="1:229" ht="13.8" thickBot="1">
      <c r="A78" s="25" t="s">
        <v>213</v>
      </c>
      <c r="B78" s="26"/>
      <c r="C78" s="27"/>
      <c r="D78" s="28"/>
      <c r="E78" s="28"/>
      <c r="F78" s="28"/>
      <c r="G78" s="68"/>
      <c r="H78" s="65">
        <f t="shared" ref="H78:X78" si="71">SUM(H56:H76)</f>
        <v>37123000</v>
      </c>
      <c r="I78" s="65">
        <f t="shared" si="71"/>
        <v>6914000</v>
      </c>
      <c r="J78" s="65">
        <f t="shared" si="71"/>
        <v>44037000</v>
      </c>
      <c r="K78" s="66">
        <f t="shared" si="71"/>
        <v>0</v>
      </c>
      <c r="L78" s="65">
        <f t="shared" si="71"/>
        <v>35727250</v>
      </c>
      <c r="M78" s="65">
        <f t="shared" si="71"/>
        <v>6631800</v>
      </c>
      <c r="N78" s="139">
        <f t="shared" si="71"/>
        <v>42359050</v>
      </c>
      <c r="O78" s="65">
        <f t="shared" si="71"/>
        <v>34966000</v>
      </c>
      <c r="P78" s="65">
        <f t="shared" si="71"/>
        <v>6021000</v>
      </c>
      <c r="Q78" s="65">
        <f t="shared" si="71"/>
        <v>40987000</v>
      </c>
      <c r="R78" s="65">
        <f t="shared" si="71"/>
        <v>1395750</v>
      </c>
      <c r="S78" s="65">
        <f t="shared" si="71"/>
        <v>282200</v>
      </c>
      <c r="T78" s="65">
        <f t="shared" si="71"/>
        <v>1677950</v>
      </c>
      <c r="U78" s="65">
        <f t="shared" si="71"/>
        <v>761250</v>
      </c>
      <c r="V78" s="65">
        <f t="shared" si="71"/>
        <v>610800</v>
      </c>
      <c r="W78" s="65">
        <f t="shared" si="71"/>
        <v>1372050</v>
      </c>
      <c r="X78" s="66">
        <f t="shared" si="71"/>
        <v>0</v>
      </c>
      <c r="Z78" s="187"/>
      <c r="AA78" s="187"/>
      <c r="AB78" s="187"/>
      <c r="AC78" s="187"/>
      <c r="AD78" s="187"/>
      <c r="AE78" s="187"/>
      <c r="AF78" s="187"/>
      <c r="AG78" s="187"/>
      <c r="AH78" s="187"/>
      <c r="AI78" s="187"/>
    </row>
    <row r="79" spans="1:229" ht="13.8" thickTop="1">
      <c r="A79" s="67"/>
      <c r="B79" s="20"/>
      <c r="C79" s="19"/>
      <c r="D79" s="21"/>
      <c r="E79" s="21"/>
      <c r="F79" s="21"/>
      <c r="G79" s="1"/>
      <c r="H79" s="75"/>
      <c r="I79" s="76"/>
      <c r="J79" s="76"/>
      <c r="K79" s="78"/>
      <c r="L79" s="75"/>
      <c r="M79" s="76"/>
      <c r="N79" s="140"/>
      <c r="O79" s="75"/>
      <c r="P79" s="76"/>
      <c r="Q79" s="76"/>
      <c r="R79" s="75"/>
      <c r="S79" s="76"/>
      <c r="T79" s="76"/>
      <c r="U79" s="75"/>
      <c r="V79" s="76"/>
      <c r="W79" s="77"/>
      <c r="X79" s="78"/>
      <c r="Z79" s="188"/>
      <c r="AA79" s="189"/>
      <c r="AB79" s="189"/>
      <c r="AC79" s="189"/>
      <c r="AD79" s="189"/>
      <c r="AE79" s="189"/>
      <c r="AF79" s="189"/>
      <c r="AG79" s="189"/>
      <c r="AH79" s="189"/>
      <c r="AI79" s="189"/>
    </row>
    <row r="80" spans="1:229">
      <c r="A80" s="89" t="s">
        <v>144</v>
      </c>
      <c r="B80" s="90"/>
      <c r="C80" s="91"/>
      <c r="D80" s="92"/>
      <c r="E80" s="92"/>
      <c r="F80" s="92"/>
      <c r="G80" s="112"/>
      <c r="H80" s="93"/>
      <c r="I80" s="94"/>
      <c r="J80" s="113"/>
      <c r="K80" s="98"/>
      <c r="L80" s="93"/>
      <c r="M80" s="94"/>
      <c r="N80" s="141"/>
      <c r="O80" s="22"/>
      <c r="P80" s="23"/>
      <c r="Q80" s="34"/>
      <c r="R80" s="22"/>
      <c r="S80" s="23"/>
      <c r="T80" s="34"/>
      <c r="U80" s="22"/>
      <c r="V80" s="23"/>
      <c r="W80" s="54"/>
      <c r="X80" s="34"/>
      <c r="Z80" s="188"/>
      <c r="AA80" s="189"/>
      <c r="AB80" s="189"/>
      <c r="AC80" s="189"/>
      <c r="AD80" s="189"/>
      <c r="AE80" s="189"/>
      <c r="AF80" s="189"/>
      <c r="AG80" s="189"/>
      <c r="AH80" s="189"/>
      <c r="AI80" s="189"/>
    </row>
    <row r="81" spans="1:35" ht="20.399999999999999">
      <c r="A81" s="175" t="s">
        <v>143</v>
      </c>
      <c r="B81" s="90">
        <v>6772000</v>
      </c>
      <c r="C81" s="91"/>
      <c r="D81" s="92"/>
      <c r="E81" s="92"/>
      <c r="F81" s="92"/>
      <c r="G81" s="112"/>
      <c r="H81" s="93">
        <f>ROUND(L81*ign/igo,afrind)</f>
        <v>0</v>
      </c>
      <c r="I81" s="94">
        <f>ROUND(M81*iin/iio,afrind)</f>
        <v>0</v>
      </c>
      <c r="J81" s="94">
        <v>500000</v>
      </c>
      <c r="K81" s="98">
        <f t="shared" ref="K81:K91" si="72">ROUND(J81*premieOW/1000,2)</f>
        <v>0</v>
      </c>
      <c r="L81" s="93">
        <v>0</v>
      </c>
      <c r="M81" s="94">
        <v>0</v>
      </c>
      <c r="N81" s="34">
        <v>500000</v>
      </c>
      <c r="O81" s="22">
        <v>0</v>
      </c>
      <c r="P81" s="23">
        <v>0</v>
      </c>
      <c r="Q81" s="34">
        <v>500000</v>
      </c>
      <c r="R81" s="22">
        <f t="shared" ref="R81:R91" si="73">H81-L81</f>
        <v>0</v>
      </c>
      <c r="S81" s="23">
        <f t="shared" ref="S81:S91" si="74">I81-M81</f>
        <v>0</v>
      </c>
      <c r="T81" s="34">
        <f t="shared" ref="T81:T91" si="75">SUM(R81:S81)</f>
        <v>0</v>
      </c>
      <c r="U81" s="22">
        <f t="shared" ref="U81:U91" si="76">L81-O81</f>
        <v>0</v>
      </c>
      <c r="V81" s="23">
        <f t="shared" ref="V81:V91" si="77">M81-P81</f>
        <v>0</v>
      </c>
      <c r="W81" s="54">
        <f t="shared" ref="W81:W91" si="78">SUM(U81:V81)</f>
        <v>0</v>
      </c>
      <c r="X81" s="34">
        <f t="shared" ref="X81:X91" si="79">ROUND(W81*premieGM,2)</f>
        <v>0</v>
      </c>
      <c r="Z81" s="188"/>
      <c r="AA81" s="189"/>
      <c r="AB81" s="189"/>
      <c r="AC81" s="189"/>
      <c r="AD81" s="189"/>
      <c r="AE81" s="189"/>
      <c r="AF81" s="189"/>
      <c r="AG81" s="189"/>
      <c r="AH81" s="189"/>
      <c r="AI81" s="189"/>
    </row>
    <row r="82" spans="1:35" hidden="1">
      <c r="A82" s="91" t="s">
        <v>31</v>
      </c>
      <c r="B82" s="90"/>
      <c r="C82" s="91"/>
      <c r="D82" s="92"/>
      <c r="E82" s="92" t="s">
        <v>23</v>
      </c>
      <c r="F82" s="92"/>
      <c r="G82" s="112" t="s">
        <v>32</v>
      </c>
      <c r="H82" s="93">
        <f>ROUND(L82*ign/igo,afrind)</f>
        <v>0</v>
      </c>
      <c r="I82" s="94">
        <f>ROUND(M82*iin/iio,afrind)</f>
        <v>0</v>
      </c>
      <c r="J82" s="113">
        <f>SUM(H82:I82)</f>
        <v>0</v>
      </c>
      <c r="K82" s="98">
        <f t="shared" si="72"/>
        <v>0</v>
      </c>
      <c r="L82" s="93">
        <v>0</v>
      </c>
      <c r="M82" s="94">
        <v>0</v>
      </c>
      <c r="N82" s="141">
        <f>SUM(L82:M82)</f>
        <v>0</v>
      </c>
      <c r="O82" s="22">
        <f>ROUND(S82*ign/igo,afrind)</f>
        <v>0</v>
      </c>
      <c r="P82" s="23">
        <f>ROUND(T82*iin/iio,afrind)</f>
        <v>0</v>
      </c>
      <c r="Q82" s="34">
        <f>SUM(O82:P82)</f>
        <v>0</v>
      </c>
      <c r="R82" s="22">
        <f t="shared" ref="R82:S85" si="80">H82-L82</f>
        <v>0</v>
      </c>
      <c r="S82" s="23">
        <f t="shared" si="80"/>
        <v>0</v>
      </c>
      <c r="T82" s="34">
        <f>SUM(R82:S82)</f>
        <v>0</v>
      </c>
      <c r="U82" s="22">
        <f t="shared" ref="U82:V85" si="81">L82-O82</f>
        <v>0</v>
      </c>
      <c r="V82" s="23">
        <f t="shared" si="81"/>
        <v>0</v>
      </c>
      <c r="W82" s="54">
        <f>SUM(U82:V82)</f>
        <v>0</v>
      </c>
      <c r="X82" s="34">
        <f t="shared" si="79"/>
        <v>0</v>
      </c>
      <c r="Z82" s="188"/>
      <c r="AA82" s="189"/>
      <c r="AB82" s="189"/>
      <c r="AC82" s="189"/>
      <c r="AD82" s="189"/>
      <c r="AE82" s="189"/>
      <c r="AF82" s="189"/>
      <c r="AG82" s="189"/>
      <c r="AH82" s="189"/>
      <c r="AI82" s="189"/>
    </row>
    <row r="83" spans="1:35" hidden="1">
      <c r="A83" s="91" t="s">
        <v>31</v>
      </c>
      <c r="B83" s="90"/>
      <c r="C83" s="91"/>
      <c r="D83" s="92"/>
      <c r="E83" s="92" t="s">
        <v>23</v>
      </c>
      <c r="F83" s="92"/>
      <c r="G83" s="112" t="s">
        <v>32</v>
      </c>
      <c r="H83" s="93">
        <f>ROUND(L83*ign/igo,afrind)</f>
        <v>0</v>
      </c>
      <c r="I83" s="94">
        <f>ROUND(M83*iin/iio,afrind)</f>
        <v>0</v>
      </c>
      <c r="J83" s="113">
        <f>SUM(H83:I83)</f>
        <v>0</v>
      </c>
      <c r="K83" s="98">
        <f t="shared" si="72"/>
        <v>0</v>
      </c>
      <c r="L83" s="93">
        <v>0</v>
      </c>
      <c r="M83" s="94">
        <v>0</v>
      </c>
      <c r="N83" s="141">
        <f>SUM(L83:M83)</f>
        <v>0</v>
      </c>
      <c r="O83" s="22">
        <f>ROUND(S83*ign/igo,afrind)</f>
        <v>0</v>
      </c>
      <c r="P83" s="23">
        <f>ROUND(T83*iin/iio,afrind)</f>
        <v>0</v>
      </c>
      <c r="Q83" s="34">
        <f>SUM(O83:P83)</f>
        <v>0</v>
      </c>
      <c r="R83" s="22">
        <f t="shared" si="80"/>
        <v>0</v>
      </c>
      <c r="S83" s="23">
        <f t="shared" si="80"/>
        <v>0</v>
      </c>
      <c r="T83" s="34">
        <f>SUM(R83:S83)</f>
        <v>0</v>
      </c>
      <c r="U83" s="22">
        <f t="shared" si="81"/>
        <v>0</v>
      </c>
      <c r="V83" s="23">
        <f t="shared" si="81"/>
        <v>0</v>
      </c>
      <c r="W83" s="54">
        <f>SUM(U83:V83)</f>
        <v>0</v>
      </c>
      <c r="X83" s="34">
        <f t="shared" si="79"/>
        <v>0</v>
      </c>
      <c r="Z83" s="188"/>
      <c r="AA83" s="189"/>
      <c r="AB83" s="189"/>
      <c r="AC83" s="189"/>
      <c r="AD83" s="189"/>
      <c r="AE83" s="189"/>
      <c r="AF83" s="189"/>
      <c r="AG83" s="189"/>
      <c r="AH83" s="189"/>
      <c r="AI83" s="189"/>
    </row>
    <row r="84" spans="1:35" hidden="1">
      <c r="A84" s="91" t="s">
        <v>31</v>
      </c>
      <c r="B84" s="90"/>
      <c r="C84" s="91"/>
      <c r="D84" s="92"/>
      <c r="E84" s="92" t="s">
        <v>23</v>
      </c>
      <c r="F84" s="92"/>
      <c r="G84" s="112" t="s">
        <v>32</v>
      </c>
      <c r="H84" s="93">
        <f>ROUND(L84*ign/igo,afrind)</f>
        <v>0</v>
      </c>
      <c r="I84" s="94">
        <f>ROUND(M84*iin/iio,afrind)</f>
        <v>0</v>
      </c>
      <c r="J84" s="113">
        <f>SUM(H84:I84)</f>
        <v>0</v>
      </c>
      <c r="K84" s="98">
        <f t="shared" si="72"/>
        <v>0</v>
      </c>
      <c r="L84" s="93">
        <v>0</v>
      </c>
      <c r="M84" s="94">
        <v>0</v>
      </c>
      <c r="N84" s="141">
        <f>SUM(L84:M84)</f>
        <v>0</v>
      </c>
      <c r="O84" s="22">
        <f>ROUND(S84*ign/igo,afrind)</f>
        <v>0</v>
      </c>
      <c r="P84" s="23">
        <f>ROUND(T84*iin/iio,afrind)</f>
        <v>0</v>
      </c>
      <c r="Q84" s="34">
        <f>SUM(O84:P84)</f>
        <v>0</v>
      </c>
      <c r="R84" s="22">
        <f t="shared" si="80"/>
        <v>0</v>
      </c>
      <c r="S84" s="23">
        <f t="shared" si="80"/>
        <v>0</v>
      </c>
      <c r="T84" s="34">
        <f>SUM(R84:S84)</f>
        <v>0</v>
      </c>
      <c r="U84" s="22">
        <f t="shared" si="81"/>
        <v>0</v>
      </c>
      <c r="V84" s="23">
        <f t="shared" si="81"/>
        <v>0</v>
      </c>
      <c r="W84" s="54">
        <f>SUM(U84:V84)</f>
        <v>0</v>
      </c>
      <c r="X84" s="34">
        <f t="shared" si="79"/>
        <v>0</v>
      </c>
      <c r="Z84" s="188"/>
      <c r="AA84" s="189"/>
      <c r="AB84" s="189"/>
      <c r="AC84" s="189"/>
      <c r="AD84" s="189"/>
      <c r="AE84" s="189"/>
      <c r="AF84" s="189"/>
      <c r="AG84" s="189"/>
      <c r="AH84" s="189"/>
      <c r="AI84" s="189"/>
    </row>
    <row r="85" spans="1:35" hidden="1">
      <c r="A85" s="91" t="s">
        <v>31</v>
      </c>
      <c r="B85" s="90"/>
      <c r="C85" s="91"/>
      <c r="D85" s="92"/>
      <c r="E85" s="92" t="s">
        <v>23</v>
      </c>
      <c r="F85" s="92"/>
      <c r="G85" s="112" t="s">
        <v>32</v>
      </c>
      <c r="H85" s="93">
        <f>ROUND(L85*ign/igo,afrind)</f>
        <v>0</v>
      </c>
      <c r="I85" s="94">
        <f>ROUND(M85*iin/iio,afrind)</f>
        <v>0</v>
      </c>
      <c r="J85" s="113">
        <f>SUM(H85:I85)</f>
        <v>0</v>
      </c>
      <c r="K85" s="98">
        <f t="shared" si="72"/>
        <v>0</v>
      </c>
      <c r="L85" s="93">
        <v>0</v>
      </c>
      <c r="M85" s="94">
        <v>0</v>
      </c>
      <c r="N85" s="141">
        <f>SUM(L85:M85)</f>
        <v>0</v>
      </c>
      <c r="O85" s="22">
        <v>0</v>
      </c>
      <c r="P85" s="23">
        <v>0</v>
      </c>
      <c r="Q85" s="34">
        <f>SUM(O85:P85)</f>
        <v>0</v>
      </c>
      <c r="R85" s="22">
        <f t="shared" si="80"/>
        <v>0</v>
      </c>
      <c r="S85" s="23">
        <f t="shared" si="80"/>
        <v>0</v>
      </c>
      <c r="T85" s="34">
        <f>SUM(R85:S85)</f>
        <v>0</v>
      </c>
      <c r="U85" s="22">
        <f t="shared" si="81"/>
        <v>0</v>
      </c>
      <c r="V85" s="23">
        <f t="shared" si="81"/>
        <v>0</v>
      </c>
      <c r="W85" s="54">
        <f>SUM(U85:V85)</f>
        <v>0</v>
      </c>
      <c r="X85" s="34">
        <f t="shared" si="79"/>
        <v>0</v>
      </c>
      <c r="Z85" s="188"/>
      <c r="AA85" s="189"/>
      <c r="AB85" s="189"/>
      <c r="AC85" s="189"/>
      <c r="AD85" s="189"/>
      <c r="AE85" s="189"/>
      <c r="AF85" s="189"/>
      <c r="AG85" s="189"/>
      <c r="AH85" s="189"/>
      <c r="AI85" s="189"/>
    </row>
    <row r="86" spans="1:35" hidden="1">
      <c r="A86" s="91" t="s">
        <v>31</v>
      </c>
      <c r="B86" s="90"/>
      <c r="C86" s="91"/>
      <c r="D86" s="92"/>
      <c r="E86" s="92" t="s">
        <v>23</v>
      </c>
      <c r="F86" s="92"/>
      <c r="G86" s="112" t="s">
        <v>32</v>
      </c>
      <c r="H86" s="93">
        <f t="shared" ref="H86:H91" si="82">ROUND(L86*ign/igo,afrind)</f>
        <v>0</v>
      </c>
      <c r="I86" s="94">
        <f t="shared" ref="I86:I91" si="83">ROUND(M86*iin/iio,afrind)</f>
        <v>0</v>
      </c>
      <c r="J86" s="113">
        <f t="shared" ref="J86:J91" si="84">SUM(H86:I86)</f>
        <v>0</v>
      </c>
      <c r="K86" s="98">
        <f t="shared" si="72"/>
        <v>0</v>
      </c>
      <c r="L86" s="93">
        <v>0</v>
      </c>
      <c r="M86" s="94">
        <v>0</v>
      </c>
      <c r="N86" s="141">
        <f t="shared" ref="N86:N91" si="85">SUM(L86:M86)</f>
        <v>0</v>
      </c>
      <c r="O86" s="22">
        <v>0</v>
      </c>
      <c r="P86" s="23">
        <v>0</v>
      </c>
      <c r="Q86" s="34">
        <f t="shared" ref="Q86:Q91" si="86">SUM(O86:P86)</f>
        <v>0</v>
      </c>
      <c r="R86" s="22">
        <f t="shared" si="73"/>
        <v>0</v>
      </c>
      <c r="S86" s="23">
        <f t="shared" si="74"/>
        <v>0</v>
      </c>
      <c r="T86" s="34">
        <f t="shared" si="75"/>
        <v>0</v>
      </c>
      <c r="U86" s="22">
        <f t="shared" si="76"/>
        <v>0</v>
      </c>
      <c r="V86" s="23">
        <f t="shared" si="77"/>
        <v>0</v>
      </c>
      <c r="W86" s="54">
        <f t="shared" si="78"/>
        <v>0</v>
      </c>
      <c r="X86" s="34">
        <f t="shared" si="79"/>
        <v>0</v>
      </c>
      <c r="Z86" s="188"/>
      <c r="AA86" s="189"/>
      <c r="AB86" s="189"/>
      <c r="AC86" s="189"/>
      <c r="AD86" s="189"/>
      <c r="AE86" s="189"/>
      <c r="AF86" s="189"/>
      <c r="AG86" s="189"/>
      <c r="AH86" s="189"/>
      <c r="AI86" s="189"/>
    </row>
    <row r="87" spans="1:35" hidden="1">
      <c r="A87" s="91" t="s">
        <v>31</v>
      </c>
      <c r="B87" s="90"/>
      <c r="C87" s="91"/>
      <c r="D87" s="92"/>
      <c r="E87" s="92" t="s">
        <v>23</v>
      </c>
      <c r="F87" s="92"/>
      <c r="G87" s="112" t="s">
        <v>32</v>
      </c>
      <c r="H87" s="93">
        <f t="shared" si="82"/>
        <v>0</v>
      </c>
      <c r="I87" s="94">
        <f t="shared" si="83"/>
        <v>0</v>
      </c>
      <c r="J87" s="113">
        <f t="shared" si="84"/>
        <v>0</v>
      </c>
      <c r="K87" s="98">
        <f t="shared" si="72"/>
        <v>0</v>
      </c>
      <c r="L87" s="93">
        <v>0</v>
      </c>
      <c r="M87" s="94">
        <v>0</v>
      </c>
      <c r="N87" s="141">
        <f t="shared" si="85"/>
        <v>0</v>
      </c>
      <c r="O87" s="22">
        <v>0</v>
      </c>
      <c r="P87" s="23">
        <v>0</v>
      </c>
      <c r="Q87" s="34">
        <f t="shared" si="86"/>
        <v>0</v>
      </c>
      <c r="R87" s="22">
        <f t="shared" si="73"/>
        <v>0</v>
      </c>
      <c r="S87" s="23">
        <f t="shared" si="74"/>
        <v>0</v>
      </c>
      <c r="T87" s="34">
        <f t="shared" si="75"/>
        <v>0</v>
      </c>
      <c r="U87" s="22">
        <f t="shared" si="76"/>
        <v>0</v>
      </c>
      <c r="V87" s="23">
        <f t="shared" si="77"/>
        <v>0</v>
      </c>
      <c r="W87" s="54">
        <f t="shared" si="78"/>
        <v>0</v>
      </c>
      <c r="X87" s="34">
        <f t="shared" si="79"/>
        <v>0</v>
      </c>
      <c r="Z87" s="188"/>
      <c r="AA87" s="189"/>
      <c r="AB87" s="189"/>
      <c r="AC87" s="189"/>
      <c r="AD87" s="189"/>
      <c r="AE87" s="189"/>
      <c r="AF87" s="189"/>
      <c r="AG87" s="189"/>
      <c r="AH87" s="189"/>
      <c r="AI87" s="189"/>
    </row>
    <row r="88" spans="1:35" hidden="1">
      <c r="A88" s="91" t="s">
        <v>31</v>
      </c>
      <c r="B88" s="90"/>
      <c r="C88" s="91"/>
      <c r="D88" s="92"/>
      <c r="E88" s="92" t="s">
        <v>23</v>
      </c>
      <c r="F88" s="92"/>
      <c r="G88" s="112" t="s">
        <v>32</v>
      </c>
      <c r="H88" s="93">
        <f t="shared" si="82"/>
        <v>0</v>
      </c>
      <c r="I88" s="94">
        <f t="shared" si="83"/>
        <v>0</v>
      </c>
      <c r="J88" s="113">
        <f t="shared" si="84"/>
        <v>0</v>
      </c>
      <c r="K88" s="98">
        <f t="shared" si="72"/>
        <v>0</v>
      </c>
      <c r="L88" s="93">
        <v>0</v>
      </c>
      <c r="M88" s="94">
        <v>0</v>
      </c>
      <c r="N88" s="141">
        <f t="shared" si="85"/>
        <v>0</v>
      </c>
      <c r="O88" s="22">
        <v>0</v>
      </c>
      <c r="P88" s="23">
        <v>0</v>
      </c>
      <c r="Q88" s="34">
        <f t="shared" si="86"/>
        <v>0</v>
      </c>
      <c r="R88" s="22">
        <f t="shared" si="73"/>
        <v>0</v>
      </c>
      <c r="S88" s="23">
        <f t="shared" si="74"/>
        <v>0</v>
      </c>
      <c r="T88" s="34">
        <f t="shared" si="75"/>
        <v>0</v>
      </c>
      <c r="U88" s="22">
        <f t="shared" si="76"/>
        <v>0</v>
      </c>
      <c r="V88" s="23">
        <f t="shared" si="77"/>
        <v>0</v>
      </c>
      <c r="W88" s="54">
        <f t="shared" si="78"/>
        <v>0</v>
      </c>
      <c r="X88" s="34">
        <f t="shared" si="79"/>
        <v>0</v>
      </c>
      <c r="Z88" s="188"/>
      <c r="AA88" s="189"/>
      <c r="AB88" s="189"/>
      <c r="AC88" s="189"/>
      <c r="AD88" s="189"/>
      <c r="AE88" s="189"/>
      <c r="AF88" s="189"/>
      <c r="AG88" s="189"/>
      <c r="AH88" s="189"/>
      <c r="AI88" s="189"/>
    </row>
    <row r="89" spans="1:35" hidden="1">
      <c r="A89" s="91" t="s">
        <v>31</v>
      </c>
      <c r="B89" s="90"/>
      <c r="C89" s="91"/>
      <c r="D89" s="92"/>
      <c r="E89" s="92" t="s">
        <v>23</v>
      </c>
      <c r="F89" s="92"/>
      <c r="G89" s="112" t="s">
        <v>32</v>
      </c>
      <c r="H89" s="93">
        <f t="shared" si="82"/>
        <v>0</v>
      </c>
      <c r="I89" s="94">
        <f t="shared" si="83"/>
        <v>0</v>
      </c>
      <c r="J89" s="113">
        <f t="shared" si="84"/>
        <v>0</v>
      </c>
      <c r="K89" s="98">
        <f t="shared" si="72"/>
        <v>0</v>
      </c>
      <c r="L89" s="93">
        <v>0</v>
      </c>
      <c r="M89" s="94">
        <v>0</v>
      </c>
      <c r="N89" s="141">
        <f t="shared" si="85"/>
        <v>0</v>
      </c>
      <c r="O89" s="22">
        <v>0</v>
      </c>
      <c r="P89" s="23">
        <v>0</v>
      </c>
      <c r="Q89" s="34">
        <f t="shared" si="86"/>
        <v>0</v>
      </c>
      <c r="R89" s="22">
        <f t="shared" si="73"/>
        <v>0</v>
      </c>
      <c r="S89" s="23">
        <f t="shared" si="74"/>
        <v>0</v>
      </c>
      <c r="T89" s="34">
        <f t="shared" si="75"/>
        <v>0</v>
      </c>
      <c r="U89" s="22">
        <f t="shared" si="76"/>
        <v>0</v>
      </c>
      <c r="V89" s="23">
        <f t="shared" si="77"/>
        <v>0</v>
      </c>
      <c r="W89" s="54">
        <f t="shared" si="78"/>
        <v>0</v>
      </c>
      <c r="X89" s="34">
        <f t="shared" si="79"/>
        <v>0</v>
      </c>
      <c r="Z89" s="188"/>
      <c r="AA89" s="189"/>
      <c r="AB89" s="189"/>
      <c r="AC89" s="189"/>
      <c r="AD89" s="189"/>
      <c r="AE89" s="189"/>
      <c r="AF89" s="189"/>
      <c r="AG89" s="189"/>
      <c r="AH89" s="189"/>
      <c r="AI89" s="189"/>
    </row>
    <row r="90" spans="1:35" hidden="1">
      <c r="A90" s="91" t="s">
        <v>31</v>
      </c>
      <c r="B90" s="90"/>
      <c r="C90" s="91"/>
      <c r="D90" s="92"/>
      <c r="E90" s="92" t="s">
        <v>23</v>
      </c>
      <c r="F90" s="92"/>
      <c r="G90" s="112" t="s">
        <v>32</v>
      </c>
      <c r="H90" s="93">
        <f t="shared" si="82"/>
        <v>0</v>
      </c>
      <c r="I90" s="94">
        <f t="shared" si="83"/>
        <v>0</v>
      </c>
      <c r="J90" s="113">
        <f t="shared" si="84"/>
        <v>0</v>
      </c>
      <c r="K90" s="98">
        <f t="shared" si="72"/>
        <v>0</v>
      </c>
      <c r="L90" s="93">
        <v>0</v>
      </c>
      <c r="M90" s="94">
        <v>0</v>
      </c>
      <c r="N90" s="141">
        <f t="shared" si="85"/>
        <v>0</v>
      </c>
      <c r="O90" s="22">
        <v>0</v>
      </c>
      <c r="P90" s="23">
        <v>0</v>
      </c>
      <c r="Q90" s="34">
        <f t="shared" si="86"/>
        <v>0</v>
      </c>
      <c r="R90" s="22">
        <f t="shared" si="73"/>
        <v>0</v>
      </c>
      <c r="S90" s="23">
        <f t="shared" si="74"/>
        <v>0</v>
      </c>
      <c r="T90" s="34">
        <f t="shared" si="75"/>
        <v>0</v>
      </c>
      <c r="U90" s="22">
        <f t="shared" si="76"/>
        <v>0</v>
      </c>
      <c r="V90" s="23">
        <f t="shared" si="77"/>
        <v>0</v>
      </c>
      <c r="W90" s="54">
        <f t="shared" si="78"/>
        <v>0</v>
      </c>
      <c r="X90" s="34">
        <f t="shared" si="79"/>
        <v>0</v>
      </c>
      <c r="Z90" s="188"/>
      <c r="AA90" s="189"/>
      <c r="AB90" s="189"/>
      <c r="AC90" s="189"/>
      <c r="AD90" s="189"/>
      <c r="AE90" s="189"/>
      <c r="AF90" s="189"/>
      <c r="AG90" s="189"/>
      <c r="AH90" s="189"/>
      <c r="AI90" s="189"/>
    </row>
    <row r="91" spans="1:35" hidden="1">
      <c r="A91" s="91" t="s">
        <v>31</v>
      </c>
      <c r="B91" s="90"/>
      <c r="C91" s="91"/>
      <c r="D91" s="92"/>
      <c r="E91" s="92" t="s">
        <v>23</v>
      </c>
      <c r="F91" s="92"/>
      <c r="G91" s="112" t="s">
        <v>32</v>
      </c>
      <c r="H91" s="93">
        <f t="shared" si="82"/>
        <v>0</v>
      </c>
      <c r="I91" s="94">
        <f t="shared" si="83"/>
        <v>0</v>
      </c>
      <c r="J91" s="113">
        <f t="shared" si="84"/>
        <v>0</v>
      </c>
      <c r="K91" s="98">
        <f t="shared" si="72"/>
        <v>0</v>
      </c>
      <c r="L91" s="93">
        <v>0</v>
      </c>
      <c r="M91" s="94">
        <v>0</v>
      </c>
      <c r="N91" s="141">
        <f t="shared" si="85"/>
        <v>0</v>
      </c>
      <c r="O91" s="22">
        <v>0</v>
      </c>
      <c r="P91" s="23">
        <v>0</v>
      </c>
      <c r="Q91" s="34">
        <f t="shared" si="86"/>
        <v>0</v>
      </c>
      <c r="R91" s="22">
        <f t="shared" si="73"/>
        <v>0</v>
      </c>
      <c r="S91" s="23">
        <f t="shared" si="74"/>
        <v>0</v>
      </c>
      <c r="T91" s="34">
        <f t="shared" si="75"/>
        <v>0</v>
      </c>
      <c r="U91" s="22">
        <f t="shared" si="76"/>
        <v>0</v>
      </c>
      <c r="V91" s="23">
        <f t="shared" si="77"/>
        <v>0</v>
      </c>
      <c r="W91" s="54">
        <f t="shared" si="78"/>
        <v>0</v>
      </c>
      <c r="X91" s="34">
        <f t="shared" si="79"/>
        <v>0</v>
      </c>
      <c r="Z91" s="188"/>
      <c r="AA91" s="189"/>
      <c r="AB91" s="189"/>
      <c r="AC91" s="189"/>
      <c r="AD91" s="189"/>
      <c r="AE91" s="189"/>
      <c r="AF91" s="189"/>
      <c r="AG91" s="189"/>
      <c r="AH91" s="189"/>
      <c r="AI91" s="189"/>
    </row>
    <row r="92" spans="1:35">
      <c r="A92" s="91"/>
      <c r="B92" s="90"/>
      <c r="C92" s="91"/>
      <c r="D92" s="92"/>
      <c r="E92" s="92"/>
      <c r="F92" s="92"/>
      <c r="G92" s="112"/>
      <c r="H92" s="93"/>
      <c r="I92" s="96"/>
      <c r="J92" s="143"/>
      <c r="K92" s="218"/>
      <c r="L92" s="93"/>
      <c r="M92" s="96"/>
      <c r="N92" s="144"/>
      <c r="O92" s="22"/>
      <c r="P92" s="81"/>
      <c r="Q92" s="145"/>
      <c r="R92" s="22"/>
      <c r="S92" s="81"/>
      <c r="T92" s="145"/>
      <c r="U92" s="22"/>
      <c r="V92" s="81"/>
      <c r="W92" s="146"/>
      <c r="X92" s="147"/>
      <c r="Z92" s="188"/>
      <c r="AA92" s="189"/>
      <c r="AB92" s="189"/>
      <c r="AC92" s="189"/>
      <c r="AD92" s="189"/>
      <c r="AE92" s="189"/>
      <c r="AF92" s="189"/>
      <c r="AG92" s="189"/>
      <c r="AH92" s="189"/>
      <c r="AI92" s="189"/>
    </row>
    <row r="93" spans="1:35" ht="13.8" thickBot="1">
      <c r="A93" s="25" t="s">
        <v>145</v>
      </c>
      <c r="B93" s="26"/>
      <c r="C93" s="27"/>
      <c r="D93" s="28"/>
      <c r="E93" s="28"/>
      <c r="F93" s="28"/>
      <c r="G93" s="68"/>
      <c r="H93" s="65">
        <f t="shared" ref="H93:X93" si="87">SUM(H81:H91)</f>
        <v>0</v>
      </c>
      <c r="I93" s="65">
        <f t="shared" si="87"/>
        <v>0</v>
      </c>
      <c r="J93" s="65">
        <f t="shared" si="87"/>
        <v>500000</v>
      </c>
      <c r="K93" s="66">
        <f t="shared" si="87"/>
        <v>0</v>
      </c>
      <c r="L93" s="65">
        <f t="shared" si="87"/>
        <v>0</v>
      </c>
      <c r="M93" s="65">
        <f t="shared" si="87"/>
        <v>0</v>
      </c>
      <c r="N93" s="139">
        <f t="shared" si="87"/>
        <v>500000</v>
      </c>
      <c r="O93" s="65">
        <f t="shared" si="87"/>
        <v>0</v>
      </c>
      <c r="P93" s="65">
        <f t="shared" si="87"/>
        <v>0</v>
      </c>
      <c r="Q93" s="65">
        <f t="shared" si="87"/>
        <v>500000</v>
      </c>
      <c r="R93" s="65">
        <f t="shared" si="87"/>
        <v>0</v>
      </c>
      <c r="S93" s="65">
        <f t="shared" si="87"/>
        <v>0</v>
      </c>
      <c r="T93" s="65">
        <f t="shared" si="87"/>
        <v>0</v>
      </c>
      <c r="U93" s="65">
        <f t="shared" si="87"/>
        <v>0</v>
      </c>
      <c r="V93" s="65">
        <f t="shared" si="87"/>
        <v>0</v>
      </c>
      <c r="W93" s="65">
        <f t="shared" si="87"/>
        <v>0</v>
      </c>
      <c r="X93" s="66">
        <f t="shared" si="87"/>
        <v>0</v>
      </c>
      <c r="Z93" s="187"/>
      <c r="AA93" s="187"/>
      <c r="AB93" s="187"/>
      <c r="AC93" s="187"/>
      <c r="AD93" s="187"/>
      <c r="AE93" s="187"/>
      <c r="AF93" s="187"/>
      <c r="AG93" s="187"/>
      <c r="AH93" s="187"/>
      <c r="AI93" s="187"/>
    </row>
    <row r="94" spans="1:35" ht="13.8" thickTop="1">
      <c r="A94" s="19"/>
      <c r="B94" s="20"/>
      <c r="C94" s="19"/>
      <c r="D94" s="21"/>
      <c r="E94" s="21"/>
      <c r="F94" s="21"/>
      <c r="G94" s="1"/>
      <c r="H94" s="22"/>
      <c r="I94" s="23"/>
      <c r="J94" s="33"/>
      <c r="K94" s="34"/>
      <c r="L94" s="22"/>
      <c r="M94" s="23"/>
      <c r="N94" s="141"/>
      <c r="O94" s="22"/>
      <c r="P94" s="23"/>
      <c r="Q94" s="34"/>
      <c r="R94" s="22"/>
      <c r="S94" s="23"/>
      <c r="T94" s="34"/>
      <c r="U94" s="22"/>
      <c r="V94" s="23"/>
      <c r="W94" s="54"/>
      <c r="X94" s="34"/>
    </row>
    <row r="95" spans="1:35">
      <c r="A95" s="19"/>
      <c r="B95" s="20"/>
      <c r="C95" s="19"/>
      <c r="D95" s="21"/>
      <c r="E95" s="21"/>
      <c r="F95" s="21"/>
      <c r="G95" s="1"/>
      <c r="H95" s="22"/>
      <c r="I95" s="23"/>
      <c r="J95" s="33"/>
      <c r="K95" s="34"/>
      <c r="L95" s="22"/>
      <c r="M95" s="23"/>
      <c r="N95" s="141"/>
      <c r="O95" s="22"/>
      <c r="P95" s="23"/>
      <c r="Q95" s="34"/>
      <c r="R95" s="22"/>
      <c r="S95" s="23"/>
      <c r="T95" s="34"/>
      <c r="U95" s="22"/>
      <c r="V95" s="23"/>
      <c r="W95" s="54"/>
      <c r="X95" s="34"/>
    </row>
    <row r="96" spans="1:35" ht="13.8" thickBot="1">
      <c r="A96" s="25" t="s">
        <v>33</v>
      </c>
      <c r="B96" s="26"/>
      <c r="C96" s="27"/>
      <c r="D96" s="28"/>
      <c r="E96" s="28"/>
      <c r="F96" s="72"/>
      <c r="G96" s="29"/>
      <c r="H96" s="30">
        <f t="shared" ref="H96:X96" si="88">H53+H78+H93</f>
        <v>107898000</v>
      </c>
      <c r="I96" s="31">
        <f t="shared" si="88"/>
        <v>10915000</v>
      </c>
      <c r="J96" s="35">
        <f t="shared" si="88"/>
        <v>119313000</v>
      </c>
      <c r="K96" s="36">
        <f t="shared" si="88"/>
        <v>0</v>
      </c>
      <c r="L96" s="30">
        <f t="shared" si="88"/>
        <v>103836250</v>
      </c>
      <c r="M96" s="31">
        <f t="shared" si="88"/>
        <v>10470700</v>
      </c>
      <c r="N96" s="142">
        <f t="shared" si="88"/>
        <v>114806950</v>
      </c>
      <c r="O96" s="30">
        <f t="shared" si="88"/>
        <v>108400000</v>
      </c>
      <c r="P96" s="31">
        <f t="shared" si="88"/>
        <v>8739000</v>
      </c>
      <c r="Q96" s="36">
        <f t="shared" si="88"/>
        <v>117639000</v>
      </c>
      <c r="R96" s="30">
        <f t="shared" si="88"/>
        <v>4061750</v>
      </c>
      <c r="S96" s="31">
        <f t="shared" si="88"/>
        <v>444300</v>
      </c>
      <c r="T96" s="36">
        <f t="shared" si="88"/>
        <v>4506050</v>
      </c>
      <c r="U96" s="30">
        <f t="shared" si="88"/>
        <v>-4563750</v>
      </c>
      <c r="V96" s="31">
        <f t="shared" si="88"/>
        <v>1731700</v>
      </c>
      <c r="W96" s="55">
        <f t="shared" si="88"/>
        <v>-2832050</v>
      </c>
      <c r="X96" s="36">
        <f t="shared" si="88"/>
        <v>0</v>
      </c>
    </row>
    <row r="97" spans="1:11" ht="65.25" customHeight="1" thickTop="1">
      <c r="J97" s="248" t="s">
        <v>48</v>
      </c>
      <c r="K97" s="248"/>
    </row>
    <row r="98" spans="1:11" hidden="1">
      <c r="A98" s="101" t="s">
        <v>34</v>
      </c>
    </row>
    <row r="99" spans="1:11" hidden="1"/>
    <row r="100" spans="1:11" hidden="1">
      <c r="A100" s="101" t="s">
        <v>35</v>
      </c>
    </row>
    <row r="101" spans="1:11" hidden="1">
      <c r="A101" s="99" t="s">
        <v>36</v>
      </c>
    </row>
    <row r="102" spans="1:11" hidden="1">
      <c r="A102" s="99" t="s">
        <v>37</v>
      </c>
    </row>
    <row r="103" spans="1:11" hidden="1">
      <c r="A103" s="100" t="s">
        <v>201</v>
      </c>
    </row>
    <row r="104" spans="1:11" hidden="1">
      <c r="A104" s="100" t="s">
        <v>38</v>
      </c>
    </row>
    <row r="105" spans="1:11" hidden="1"/>
    <row r="106" spans="1:11" hidden="1">
      <c r="A106" s="101" t="s">
        <v>39</v>
      </c>
    </row>
    <row r="107" spans="1:11" hidden="1">
      <c r="A107" s="99" t="s">
        <v>202</v>
      </c>
    </row>
    <row r="108" spans="1:11" hidden="1"/>
    <row r="109" spans="1:11" hidden="1">
      <c r="A109" s="101" t="s">
        <v>40</v>
      </c>
    </row>
    <row r="110" spans="1:11" hidden="1"/>
    <row r="111" spans="1:11" hidden="1">
      <c r="A111" s="99" t="s">
        <v>203</v>
      </c>
    </row>
    <row r="112" spans="1:11" hidden="1">
      <c r="A112" s="102" t="s">
        <v>41</v>
      </c>
    </row>
    <row r="113" spans="1:1" hidden="1">
      <c r="A113" s="102" t="s">
        <v>42</v>
      </c>
    </row>
    <row r="114" spans="1:1" hidden="1"/>
    <row r="115" spans="1:1" hidden="1">
      <c r="A115" s="101" t="s">
        <v>43</v>
      </c>
    </row>
    <row r="116" spans="1:1" hidden="1">
      <c r="A116" s="99" t="s">
        <v>44</v>
      </c>
    </row>
    <row r="117" spans="1:1" hidden="1">
      <c r="A117" s="99" t="s">
        <v>204</v>
      </c>
    </row>
    <row r="118" spans="1:1" hidden="1">
      <c r="A118" s="99" t="s">
        <v>205</v>
      </c>
    </row>
    <row r="119" spans="1:1" hidden="1"/>
    <row r="120" spans="1:1" hidden="1">
      <c r="A120" s="102" t="s">
        <v>45</v>
      </c>
    </row>
    <row r="121" spans="1:1" hidden="1"/>
    <row r="122" spans="1:1" hidden="1"/>
    <row r="123" spans="1:1" hidden="1"/>
  </sheetData>
  <protectedRanges>
    <protectedRange algorithmName="SHA-512" hashValue="hs6Os/iLC7fj59VSnqHdVX8AVwOU9BAoCXPviRBnih7r0L7xS83G6y244r90v1aBxKWbENRAQPH1MzomBWF6Vw==" saltValue="pJYpNpv957LsUSj7TcP68A==" spinCount="100000" sqref="Z26:AG32 Z15:AG24" name="Bereik1_3" securityDescriptor="O:WDG:WDD:(A;;CC;;;S-1-5-21-2371683607-2785607077-1018088511-12431)(A;;CC;;;S-1-5-21-2371683607-2785607077-1018088511-22760)(A;;CC;;;S-1-5-21-2371683607-2785607077-1018088511-22869)(A;;CC;;;S-1-5-21-2371683607-2785607077-1018088511-29190)(A;;CC;;;S-1-5-21-2371683607-2785607077-1018088511-54193)(A;;CC;;;S-1-5-21-2371683607-2785607077-1018088511-54227)(A;;CC;;;S-1-5-21-2371683607-2785607077-1018088511-7023)(A;;CC;;;S-1-5-21-2371683607-2785607077-1018088511-7035)"/>
    <protectedRange algorithmName="SHA-512" hashValue="hs6Os/iLC7fj59VSnqHdVX8AVwOU9BAoCXPviRBnih7r0L7xS83G6y244r90v1aBxKWbENRAQPH1MzomBWF6Vw==" saltValue="pJYpNpv957LsUSj7TcP68A==" spinCount="100000" sqref="Z25:AG25 Z13:AG13 Z33:AG41" name="Bereik1_4" securityDescriptor="O:WDG:WDD:(A;;CC;;;S-1-5-21-2371683607-2785607077-1018088511-12431)(A;;CC;;;S-1-5-21-2371683607-2785607077-1018088511-22760)(A;;CC;;;S-1-5-21-2371683607-2785607077-1018088511-22869)(A;;CC;;;S-1-5-21-2371683607-2785607077-1018088511-29190)(A;;CC;;;S-1-5-21-2371683607-2785607077-1018088511-54193)(A;;CC;;;S-1-5-21-2371683607-2785607077-1018088511-54227)(A;;CC;;;S-1-5-21-2371683607-2785607077-1018088511-7023)(A;;CC;;;S-1-5-21-2371683607-2785607077-1018088511-7035)"/>
    <protectedRange algorithmName="SHA-512" hashValue="hs6Os/iLC7fj59VSnqHdVX8AVwOU9BAoCXPviRBnih7r0L7xS83G6y244r90v1aBxKWbENRAQPH1MzomBWF6Vw==" saltValue="pJYpNpv957LsUSj7TcP68A==" spinCount="100000" sqref="Z56:AG66" name="Bereik1_2" securityDescriptor="O:WDG:WDD:(A;;CC;;;S-1-5-21-2371683607-2785607077-1018088511-12431)(A;;CC;;;S-1-5-21-2371683607-2785607077-1018088511-22760)(A;;CC;;;S-1-5-21-2371683607-2785607077-1018088511-22869)(A;;CC;;;S-1-5-21-2371683607-2785607077-1018088511-29190)(A;;CC;;;S-1-5-21-2371683607-2785607077-1018088511-54193)(A;;CC;;;S-1-5-21-2371683607-2785607077-1018088511-54227)(A;;CC;;;S-1-5-21-2371683607-2785607077-1018088511-7023)(A;;CC;;;S-1-5-21-2371683607-2785607077-1018088511-7035)"/>
  </protectedRanges>
  <mergeCells count="7">
    <mergeCell ref="J97:K97"/>
    <mergeCell ref="Z2:AI2"/>
    <mergeCell ref="U4:X4"/>
    <mergeCell ref="H4:K4"/>
    <mergeCell ref="L4:N4"/>
    <mergeCell ref="O4:Q4"/>
    <mergeCell ref="R4:T4"/>
  </mergeCells>
  <phoneticPr fontId="0" type="noConversion"/>
  <printOptions horizontalCentered="1" gridLines="1"/>
  <pageMargins left="0.19685039370078741" right="0.19685039370078741" top="0.98425196850393704" bottom="0.98425196850393704" header="0.51181102362204722" footer="0.51181102362204722"/>
  <pageSetup paperSize="9" scale="69" orientation="landscape" r:id="rId1"/>
  <headerFooter alignWithMargins="0">
    <oddFooter>&amp;L&amp;F&amp;C&amp;D &amp;T&amp;RPage &amp;P</oddFooter>
  </headerFooter>
  <rowBreaks count="2" manualBreakCount="2">
    <brk id="54" max="10" man="1"/>
    <brk id="78"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2ADAA-DC46-4D45-892C-722924E3F208}">
  <dimension ref="A1:F51"/>
  <sheetViews>
    <sheetView topLeftCell="A28" workbookViewId="0">
      <selection activeCell="F38" sqref="F38:F39"/>
    </sheetView>
  </sheetViews>
  <sheetFormatPr defaultRowHeight="13.2"/>
  <cols>
    <col min="1" max="1" width="22.33203125" bestFit="1" customWidth="1"/>
    <col min="4" max="4" width="15" customWidth="1"/>
    <col min="5" max="5" width="19.77734375" customWidth="1"/>
    <col min="6" max="6" width="77.6640625" style="244" customWidth="1"/>
  </cols>
  <sheetData>
    <row r="1" spans="1:6" ht="13.8" thickBot="1">
      <c r="A1" s="267" t="s">
        <v>224</v>
      </c>
      <c r="B1" s="268"/>
      <c r="C1" s="268"/>
      <c r="D1" s="268"/>
      <c r="E1" s="268"/>
      <c r="F1" s="269"/>
    </row>
    <row r="2" spans="1:6">
      <c r="A2" s="221" t="s">
        <v>20</v>
      </c>
      <c r="B2" s="222" t="s">
        <v>57</v>
      </c>
      <c r="C2" s="221" t="s">
        <v>21</v>
      </c>
      <c r="D2" s="221" t="s">
        <v>22</v>
      </c>
      <c r="E2" s="221" t="s">
        <v>23</v>
      </c>
      <c r="F2" s="223" t="s">
        <v>225</v>
      </c>
    </row>
    <row r="3" spans="1:6">
      <c r="A3" s="270" t="s">
        <v>13</v>
      </c>
      <c r="B3" s="271"/>
      <c r="C3" s="271"/>
      <c r="D3" s="271"/>
      <c r="E3" s="271"/>
      <c r="F3" s="272"/>
    </row>
    <row r="4" spans="1:6">
      <c r="A4" s="228" t="s">
        <v>59</v>
      </c>
      <c r="B4" s="229">
        <v>5300130</v>
      </c>
      <c r="C4" s="228" t="s">
        <v>148</v>
      </c>
      <c r="D4" s="224" t="s">
        <v>149</v>
      </c>
      <c r="E4" s="240" t="s">
        <v>65</v>
      </c>
      <c r="F4" s="244" t="s">
        <v>229</v>
      </c>
    </row>
    <row r="5" spans="1:6">
      <c r="A5" s="228" t="s">
        <v>60</v>
      </c>
      <c r="B5" s="230">
        <v>6075200</v>
      </c>
      <c r="C5" s="228" t="s">
        <v>150</v>
      </c>
      <c r="D5" s="224" t="s">
        <v>151</v>
      </c>
      <c r="E5" s="240" t="s">
        <v>66</v>
      </c>
      <c r="F5" s="244" t="s">
        <v>230</v>
      </c>
    </row>
    <row r="6" spans="1:6">
      <c r="A6" s="231" t="s">
        <v>61</v>
      </c>
      <c r="B6" s="232">
        <v>6727025</v>
      </c>
      <c r="C6" s="231"/>
      <c r="D6" s="225"/>
      <c r="E6" s="241" t="s">
        <v>67</v>
      </c>
      <c r="F6" s="225" t="s">
        <v>228</v>
      </c>
    </row>
    <row r="7" spans="1:6">
      <c r="A7" s="231" t="s">
        <v>62</v>
      </c>
      <c r="B7" s="232">
        <v>6727025</v>
      </c>
      <c r="C7" s="231"/>
      <c r="D7" s="225" t="s">
        <v>156</v>
      </c>
      <c r="E7" s="241" t="s">
        <v>68</v>
      </c>
      <c r="F7" s="244" t="s">
        <v>231</v>
      </c>
    </row>
    <row r="8" spans="1:6">
      <c r="A8" s="231" t="s">
        <v>159</v>
      </c>
      <c r="B8" s="232">
        <v>6075400</v>
      </c>
      <c r="C8" s="231" t="s">
        <v>157</v>
      </c>
      <c r="D8" s="225" t="s">
        <v>158</v>
      </c>
      <c r="E8" s="241" t="s">
        <v>69</v>
      </c>
      <c r="F8" s="244" t="s">
        <v>232</v>
      </c>
    </row>
    <row r="9" spans="1:6" ht="51">
      <c r="A9" s="231" t="s">
        <v>63</v>
      </c>
      <c r="B9" s="232">
        <v>6487000</v>
      </c>
      <c r="C9" s="231" t="s">
        <v>160</v>
      </c>
      <c r="D9" s="225" t="s">
        <v>149</v>
      </c>
      <c r="E9" s="241" t="s">
        <v>216</v>
      </c>
      <c r="F9" s="239" t="s">
        <v>233</v>
      </c>
    </row>
    <row r="10" spans="1:6">
      <c r="A10" s="231" t="s">
        <v>117</v>
      </c>
      <c r="B10" s="232"/>
      <c r="C10" s="231"/>
      <c r="D10" s="225"/>
      <c r="E10" s="241" t="s">
        <v>124</v>
      </c>
      <c r="F10" s="244" t="s">
        <v>234</v>
      </c>
    </row>
    <row r="11" spans="1:6" ht="20.399999999999999">
      <c r="A11" s="231" t="s">
        <v>64</v>
      </c>
      <c r="B11" s="232">
        <v>6497300</v>
      </c>
      <c r="C11" s="231" t="s">
        <v>162</v>
      </c>
      <c r="D11" s="225" t="s">
        <v>149</v>
      </c>
      <c r="E11" s="241" t="s">
        <v>70</v>
      </c>
      <c r="F11" s="244" t="s">
        <v>232</v>
      </c>
    </row>
    <row r="12" spans="1:6" ht="20.399999999999999">
      <c r="A12" s="231" t="s">
        <v>163</v>
      </c>
      <c r="B12" s="232">
        <v>6497200</v>
      </c>
      <c r="C12" s="231" t="s">
        <v>164</v>
      </c>
      <c r="D12" s="225" t="s">
        <v>153</v>
      </c>
      <c r="E12" s="241" t="s">
        <v>94</v>
      </c>
      <c r="F12" s="244" t="s">
        <v>234</v>
      </c>
    </row>
    <row r="13" spans="1:6">
      <c r="A13" s="231" t="s">
        <v>165</v>
      </c>
      <c r="B13" s="232" t="s">
        <v>9</v>
      </c>
      <c r="C13" s="231"/>
      <c r="D13" s="225" t="s">
        <v>153</v>
      </c>
      <c r="E13" s="241" t="s">
        <v>95</v>
      </c>
      <c r="F13" s="244" t="s">
        <v>234</v>
      </c>
    </row>
    <row r="14" spans="1:6">
      <c r="A14" s="231" t="s">
        <v>166</v>
      </c>
      <c r="B14" s="232">
        <v>6497500</v>
      </c>
      <c r="C14" s="231" t="s">
        <v>167</v>
      </c>
      <c r="D14" s="225" t="s">
        <v>151</v>
      </c>
      <c r="E14" s="241" t="s">
        <v>96</v>
      </c>
      <c r="F14" s="244" t="s">
        <v>232</v>
      </c>
    </row>
    <row r="15" spans="1:6" ht="51">
      <c r="A15" s="231" t="s">
        <v>168</v>
      </c>
      <c r="B15" s="232">
        <v>6487000</v>
      </c>
      <c r="C15" s="231" t="s">
        <v>170</v>
      </c>
      <c r="D15" s="225" t="s">
        <v>151</v>
      </c>
      <c r="E15" s="241" t="s">
        <v>218</v>
      </c>
      <c r="F15" s="239" t="s">
        <v>236</v>
      </c>
    </row>
    <row r="16" spans="1:6" ht="20.399999999999999">
      <c r="A16" s="231" t="s">
        <v>169</v>
      </c>
      <c r="B16" s="232">
        <v>6497600</v>
      </c>
      <c r="C16" s="231" t="s">
        <v>171</v>
      </c>
      <c r="D16" s="225" t="s">
        <v>156</v>
      </c>
      <c r="E16" s="241" t="s">
        <v>97</v>
      </c>
      <c r="F16" s="244" t="s">
        <v>234</v>
      </c>
    </row>
    <row r="17" spans="1:6" ht="20.399999999999999">
      <c r="A17" s="231" t="s">
        <v>173</v>
      </c>
      <c r="B17" s="232">
        <v>6075300</v>
      </c>
      <c r="C17" s="231" t="s">
        <v>157</v>
      </c>
      <c r="D17" s="225" t="s">
        <v>153</v>
      </c>
      <c r="E17" s="241" t="s">
        <v>98</v>
      </c>
      <c r="F17" s="244" t="s">
        <v>237</v>
      </c>
    </row>
    <row r="18" spans="1:6">
      <c r="A18" s="231" t="s">
        <v>86</v>
      </c>
      <c r="B18" s="232">
        <v>6343100</v>
      </c>
      <c r="C18" s="231" t="s">
        <v>174</v>
      </c>
      <c r="D18" s="225" t="s">
        <v>153</v>
      </c>
      <c r="E18" s="241" t="s">
        <v>99</v>
      </c>
      <c r="F18" s="244" t="s">
        <v>238</v>
      </c>
    </row>
    <row r="19" spans="1:6">
      <c r="A19" s="231" t="s">
        <v>87</v>
      </c>
      <c r="B19" s="232">
        <v>6717100</v>
      </c>
      <c r="C19" s="231" t="s">
        <v>175</v>
      </c>
      <c r="D19" s="225" t="s">
        <v>153</v>
      </c>
      <c r="E19" s="241" t="s">
        <v>100</v>
      </c>
      <c r="F19" s="244" t="s">
        <v>230</v>
      </c>
    </row>
    <row r="20" spans="1:6">
      <c r="A20" s="231" t="s">
        <v>88</v>
      </c>
      <c r="B20" s="232">
        <v>5300150</v>
      </c>
      <c r="C20" s="231" t="s">
        <v>176</v>
      </c>
      <c r="D20" s="225" t="s">
        <v>149</v>
      </c>
      <c r="E20" s="241" t="s">
        <v>101</v>
      </c>
      <c r="F20" s="244" t="s">
        <v>232</v>
      </c>
    </row>
    <row r="21" spans="1:6">
      <c r="A21" s="231" t="s">
        <v>89</v>
      </c>
      <c r="B21" s="232">
        <v>6727025</v>
      </c>
      <c r="C21" s="231"/>
      <c r="D21" s="225"/>
      <c r="E21" s="241" t="s">
        <v>102</v>
      </c>
      <c r="F21" s="225" t="s">
        <v>228</v>
      </c>
    </row>
    <row r="22" spans="1:6">
      <c r="A22" s="231" t="s">
        <v>116</v>
      </c>
      <c r="B22" s="232"/>
      <c r="C22" s="231" t="s">
        <v>178</v>
      </c>
      <c r="D22" s="225" t="s">
        <v>153</v>
      </c>
      <c r="E22" s="241" t="s">
        <v>123</v>
      </c>
      <c r="F22" s="244" t="s">
        <v>239</v>
      </c>
    </row>
    <row r="23" spans="1:6">
      <c r="A23" s="231" t="s">
        <v>90</v>
      </c>
      <c r="B23" s="232">
        <v>6772300</v>
      </c>
      <c r="C23" s="231" t="s">
        <v>181</v>
      </c>
      <c r="D23" s="225" t="s">
        <v>149</v>
      </c>
      <c r="E23" s="241" t="s">
        <v>103</v>
      </c>
      <c r="F23" s="244" t="s">
        <v>228</v>
      </c>
    </row>
    <row r="24" spans="1:6">
      <c r="A24" s="231" t="s">
        <v>91</v>
      </c>
      <c r="B24" s="232">
        <v>6343100</v>
      </c>
      <c r="C24" s="231" t="s">
        <v>181</v>
      </c>
      <c r="D24" s="225" t="s">
        <v>149</v>
      </c>
      <c r="E24" s="241" t="s">
        <v>104</v>
      </c>
      <c r="F24" s="244" t="s">
        <v>240</v>
      </c>
    </row>
    <row r="25" spans="1:6">
      <c r="A25" s="228" t="s">
        <v>182</v>
      </c>
      <c r="B25" s="230">
        <v>6343100</v>
      </c>
      <c r="C25" s="228" t="s">
        <v>183</v>
      </c>
      <c r="D25" s="224" t="s">
        <v>153</v>
      </c>
      <c r="E25" s="240" t="s">
        <v>105</v>
      </c>
      <c r="F25" s="244" t="s">
        <v>230</v>
      </c>
    </row>
    <row r="26" spans="1:6" ht="40.799999999999997">
      <c r="A26" s="228" t="s">
        <v>184</v>
      </c>
      <c r="B26" s="230">
        <v>6487000</v>
      </c>
      <c r="C26" s="228" t="s">
        <v>185</v>
      </c>
      <c r="D26" s="224" t="s">
        <v>153</v>
      </c>
      <c r="E26" s="240" t="s">
        <v>217</v>
      </c>
      <c r="F26" s="239" t="s">
        <v>241</v>
      </c>
    </row>
    <row r="27" spans="1:6">
      <c r="A27" s="228" t="s">
        <v>92</v>
      </c>
      <c r="B27" s="230">
        <v>5300101</v>
      </c>
      <c r="C27" s="228" t="s">
        <v>185</v>
      </c>
      <c r="D27" s="224" t="s">
        <v>153</v>
      </c>
      <c r="E27" s="240" t="s">
        <v>106</v>
      </c>
      <c r="F27" s="224" t="s">
        <v>235</v>
      </c>
    </row>
    <row r="28" spans="1:6">
      <c r="A28" s="228" t="s">
        <v>93</v>
      </c>
      <c r="B28" s="230">
        <v>6081000</v>
      </c>
      <c r="C28" s="228" t="s">
        <v>187</v>
      </c>
      <c r="D28" s="224" t="s">
        <v>149</v>
      </c>
      <c r="E28" s="240" t="s">
        <v>107</v>
      </c>
      <c r="F28" s="244" t="s">
        <v>242</v>
      </c>
    </row>
    <row r="29" spans="1:6" ht="30.6">
      <c r="A29" s="228" t="s">
        <v>188</v>
      </c>
      <c r="B29" s="230"/>
      <c r="C29" s="228" t="s">
        <v>189</v>
      </c>
      <c r="D29" s="224" t="s">
        <v>156</v>
      </c>
      <c r="E29" s="240" t="s">
        <v>190</v>
      </c>
      <c r="F29" s="239" t="s">
        <v>247</v>
      </c>
    </row>
    <row r="30" spans="1:6" ht="20.399999999999999">
      <c r="A30" s="228" t="s">
        <v>108</v>
      </c>
      <c r="B30" s="230">
        <v>6727025</v>
      </c>
      <c r="C30" s="228" t="s">
        <v>192</v>
      </c>
      <c r="D30" s="224" t="s">
        <v>149</v>
      </c>
      <c r="E30" s="240" t="s">
        <v>118</v>
      </c>
      <c r="F30" s="244" t="s">
        <v>238</v>
      </c>
    </row>
    <row r="31" spans="1:6">
      <c r="A31" s="228" t="s">
        <v>109</v>
      </c>
      <c r="B31" s="230">
        <v>6717100</v>
      </c>
      <c r="C31" s="228" t="s">
        <v>193</v>
      </c>
      <c r="D31" s="224" t="s">
        <v>153</v>
      </c>
      <c r="E31" s="240" t="s">
        <v>100</v>
      </c>
      <c r="F31" s="244" t="s">
        <v>230</v>
      </c>
    </row>
    <row r="32" spans="1:6">
      <c r="A32" s="228" t="s">
        <v>194</v>
      </c>
      <c r="B32" s="230"/>
      <c r="C32" s="228"/>
      <c r="D32" s="224" t="s">
        <v>153</v>
      </c>
      <c r="E32" s="240" t="s">
        <v>215</v>
      </c>
      <c r="F32" s="244" t="s">
        <v>243</v>
      </c>
    </row>
    <row r="33" spans="1:6">
      <c r="A33" s="228" t="s">
        <v>110</v>
      </c>
      <c r="B33" s="230">
        <v>6085005</v>
      </c>
      <c r="C33" s="228" t="s">
        <v>195</v>
      </c>
      <c r="D33" s="224" t="s">
        <v>153</v>
      </c>
      <c r="E33" s="240" t="s">
        <v>119</v>
      </c>
      <c r="F33" s="244" t="s">
        <v>244</v>
      </c>
    </row>
    <row r="34" spans="1:6">
      <c r="A34" s="228" t="s">
        <v>111</v>
      </c>
      <c r="B34" s="230">
        <v>6717100</v>
      </c>
      <c r="C34" s="228" t="s">
        <v>196</v>
      </c>
      <c r="D34" s="224" t="s">
        <v>153</v>
      </c>
      <c r="E34" s="240" t="s">
        <v>100</v>
      </c>
      <c r="F34" s="244" t="s">
        <v>230</v>
      </c>
    </row>
    <row r="35" spans="1:6">
      <c r="A35" s="228" t="s">
        <v>112</v>
      </c>
      <c r="B35" s="230">
        <v>6727025</v>
      </c>
      <c r="C35" s="228"/>
      <c r="D35" s="224"/>
      <c r="E35" s="240" t="s">
        <v>120</v>
      </c>
      <c r="F35" s="224"/>
    </row>
    <row r="36" spans="1:6" ht="20.399999999999999">
      <c r="A36" s="228" t="s">
        <v>113</v>
      </c>
      <c r="B36" s="230">
        <v>6497300</v>
      </c>
      <c r="C36" s="228" t="s">
        <v>199</v>
      </c>
      <c r="D36" s="224" t="s">
        <v>149</v>
      </c>
      <c r="E36" s="240" t="s">
        <v>121</v>
      </c>
      <c r="F36" s="244" t="s">
        <v>234</v>
      </c>
    </row>
    <row r="37" spans="1:6" ht="20.399999999999999">
      <c r="A37" s="228" t="s">
        <v>114</v>
      </c>
      <c r="B37" s="230">
        <v>6085000</v>
      </c>
      <c r="C37" s="228" t="s">
        <v>199</v>
      </c>
      <c r="D37" s="224" t="s">
        <v>149</v>
      </c>
      <c r="E37" s="240" t="s">
        <v>122</v>
      </c>
      <c r="F37" s="244" t="s">
        <v>245</v>
      </c>
    </row>
    <row r="38" spans="1:6" ht="20.399999999999999">
      <c r="A38" s="228" t="s">
        <v>115</v>
      </c>
      <c r="B38" s="230">
        <v>6497300</v>
      </c>
      <c r="C38" s="228" t="s">
        <v>199</v>
      </c>
      <c r="D38" s="224" t="s">
        <v>149</v>
      </c>
      <c r="E38" s="240" t="s">
        <v>200</v>
      </c>
      <c r="F38" s="244" t="s">
        <v>246</v>
      </c>
    </row>
    <row r="39" spans="1:6">
      <c r="A39" s="235"/>
      <c r="B39" s="236"/>
      <c r="C39" s="237"/>
      <c r="D39" s="227"/>
      <c r="E39" s="242"/>
      <c r="F39" s="238"/>
    </row>
    <row r="40" spans="1:6">
      <c r="A40" s="270" t="s">
        <v>212</v>
      </c>
      <c r="B40" s="271"/>
      <c r="C40" s="271"/>
      <c r="D40" s="271"/>
      <c r="E40" s="271"/>
      <c r="F40" s="272"/>
    </row>
    <row r="41" spans="1:6" ht="30.6">
      <c r="A41" s="233" t="s">
        <v>154</v>
      </c>
      <c r="B41" s="234">
        <v>6307150</v>
      </c>
      <c r="C41" s="233" t="s">
        <v>152</v>
      </c>
      <c r="D41" s="226" t="s">
        <v>153</v>
      </c>
      <c r="E41" s="243" t="s">
        <v>142</v>
      </c>
      <c r="F41" s="239" t="s">
        <v>232</v>
      </c>
    </row>
    <row r="42" spans="1:6">
      <c r="A42" s="233" t="s">
        <v>126</v>
      </c>
      <c r="B42" s="234">
        <v>6307150</v>
      </c>
      <c r="C42" s="233" t="s">
        <v>155</v>
      </c>
      <c r="D42" s="226" t="s">
        <v>151</v>
      </c>
      <c r="E42" s="243" t="s">
        <v>133</v>
      </c>
      <c r="F42" s="244" t="s">
        <v>248</v>
      </c>
    </row>
    <row r="43" spans="1:6">
      <c r="A43" s="233" t="s">
        <v>127</v>
      </c>
      <c r="B43" s="234">
        <v>6307150</v>
      </c>
      <c r="C43" s="233" t="s">
        <v>155</v>
      </c>
      <c r="D43" s="226" t="s">
        <v>151</v>
      </c>
      <c r="E43" s="243" t="s">
        <v>134</v>
      </c>
      <c r="F43" s="244" t="s">
        <v>234</v>
      </c>
    </row>
    <row r="44" spans="1:6">
      <c r="A44" s="233" t="s">
        <v>128</v>
      </c>
      <c r="B44" s="234">
        <v>6307100</v>
      </c>
      <c r="C44" s="233" t="s">
        <v>161</v>
      </c>
      <c r="D44" s="226" t="s">
        <v>149</v>
      </c>
      <c r="E44" s="243" t="s">
        <v>135</v>
      </c>
      <c r="F44" s="244" t="s">
        <v>234</v>
      </c>
    </row>
    <row r="45" spans="1:6" ht="20.399999999999999">
      <c r="A45" s="233" t="s">
        <v>129</v>
      </c>
      <c r="B45" s="234">
        <v>6307100</v>
      </c>
      <c r="C45" s="233" t="s">
        <v>161</v>
      </c>
      <c r="D45" s="226" t="s">
        <v>149</v>
      </c>
      <c r="E45" s="243" t="s">
        <v>136</v>
      </c>
      <c r="F45" s="239" t="s">
        <v>249</v>
      </c>
    </row>
    <row r="46" spans="1:6">
      <c r="A46" s="233" t="s">
        <v>130</v>
      </c>
      <c r="B46" s="234">
        <v>6307350</v>
      </c>
      <c r="C46" s="233" t="s">
        <v>172</v>
      </c>
      <c r="D46" s="226" t="s">
        <v>149</v>
      </c>
      <c r="E46" s="243" t="s">
        <v>137</v>
      </c>
      <c r="F46" s="244" t="s">
        <v>250</v>
      </c>
    </row>
    <row r="47" spans="1:6">
      <c r="A47" s="233" t="s">
        <v>131</v>
      </c>
      <c r="B47" s="234">
        <v>6307150</v>
      </c>
      <c r="C47" s="233" t="s">
        <v>177</v>
      </c>
      <c r="D47" s="226" t="s">
        <v>149</v>
      </c>
      <c r="E47" s="243" t="s">
        <v>138</v>
      </c>
      <c r="F47" s="244" t="s">
        <v>251</v>
      </c>
    </row>
    <row r="48" spans="1:6">
      <c r="A48" s="233" t="s">
        <v>179</v>
      </c>
      <c r="B48" s="234">
        <v>6307150</v>
      </c>
      <c r="C48" s="233" t="s">
        <v>180</v>
      </c>
      <c r="D48" s="226" t="s">
        <v>153</v>
      </c>
      <c r="E48" s="243" t="s">
        <v>139</v>
      </c>
      <c r="F48" s="244" t="s">
        <v>232</v>
      </c>
    </row>
    <row r="49" spans="1:6" ht="30.6">
      <c r="A49" s="233" t="s">
        <v>132</v>
      </c>
      <c r="B49" s="234">
        <v>6779000</v>
      </c>
      <c r="C49" s="233" t="s">
        <v>186</v>
      </c>
      <c r="D49" s="226" t="s">
        <v>153</v>
      </c>
      <c r="E49" s="243" t="s">
        <v>140</v>
      </c>
      <c r="F49" s="239" t="s">
        <v>252</v>
      </c>
    </row>
    <row r="50" spans="1:6" ht="30.6">
      <c r="A50" s="233" t="s">
        <v>214</v>
      </c>
      <c r="B50" s="234">
        <v>6307150</v>
      </c>
      <c r="C50" s="233" t="s">
        <v>189</v>
      </c>
      <c r="D50" s="226" t="s">
        <v>156</v>
      </c>
      <c r="E50" s="243" t="s">
        <v>191</v>
      </c>
      <c r="F50" s="239" t="s">
        <v>247</v>
      </c>
    </row>
    <row r="51" spans="1:6">
      <c r="A51" s="233" t="s">
        <v>197</v>
      </c>
      <c r="B51" s="234">
        <v>6307100</v>
      </c>
      <c r="C51" s="233" t="s">
        <v>198</v>
      </c>
      <c r="D51" s="226" t="s">
        <v>153</v>
      </c>
      <c r="E51" s="243" t="s">
        <v>141</v>
      </c>
      <c r="F51" s="244" t="s">
        <v>234</v>
      </c>
    </row>
  </sheetData>
  <mergeCells count="3">
    <mergeCell ref="A1:F1"/>
    <mergeCell ref="A3:F3"/>
    <mergeCell ref="A40:F4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8777E-C428-4BD5-81C1-D8D926C993D5}">
  <dimension ref="A1:T69"/>
  <sheetViews>
    <sheetView tabSelected="1" topLeftCell="B1" workbookViewId="0">
      <selection activeCell="K26" sqref="K26"/>
    </sheetView>
  </sheetViews>
  <sheetFormatPr defaultRowHeight="13.2"/>
  <cols>
    <col min="1" max="1" width="22.33203125" bestFit="1" customWidth="1"/>
    <col min="4" max="4" width="15" customWidth="1"/>
    <col min="5" max="6" width="19.77734375" customWidth="1"/>
    <col min="7" max="7" width="23.77734375" style="280" customWidth="1"/>
    <col min="8" max="8" width="9.77734375" style="288" customWidth="1"/>
    <col min="9" max="9" width="8.88671875" style="282"/>
    <col min="10" max="10" width="8.88671875" style="282" customWidth="1"/>
    <col min="11" max="20" width="8.88671875" style="282"/>
  </cols>
  <sheetData>
    <row r="1" spans="1:20" ht="13.8" thickBot="1">
      <c r="A1" s="267" t="s">
        <v>227</v>
      </c>
      <c r="B1" s="268"/>
      <c r="C1" s="268"/>
      <c r="D1" s="268"/>
      <c r="E1" s="268"/>
      <c r="F1" s="269"/>
    </row>
    <row r="2" spans="1:20">
      <c r="A2" s="221" t="s">
        <v>20</v>
      </c>
      <c r="B2" s="222" t="s">
        <v>57</v>
      </c>
      <c r="C2" s="221" t="s">
        <v>21</v>
      </c>
      <c r="D2" s="221" t="s">
        <v>22</v>
      </c>
      <c r="E2" s="221" t="s">
        <v>23</v>
      </c>
      <c r="F2" s="277" t="s">
        <v>226</v>
      </c>
    </row>
    <row r="3" spans="1:20">
      <c r="A3" s="270" t="s">
        <v>13</v>
      </c>
      <c r="B3" s="271"/>
      <c r="C3" s="271"/>
      <c r="D3" s="271"/>
      <c r="E3" s="271"/>
      <c r="F3" s="272"/>
    </row>
    <row r="4" spans="1:20">
      <c r="A4" s="228" t="s">
        <v>59</v>
      </c>
      <c r="B4" s="229">
        <v>5300130</v>
      </c>
      <c r="C4" s="228" t="s">
        <v>148</v>
      </c>
      <c r="D4" s="224" t="s">
        <v>149</v>
      </c>
      <c r="E4" s="224" t="s">
        <v>65</v>
      </c>
      <c r="F4" s="240" t="s">
        <v>83</v>
      </c>
    </row>
    <row r="5" spans="1:20">
      <c r="A5" s="228" t="s">
        <v>60</v>
      </c>
      <c r="B5" s="230">
        <v>6075200</v>
      </c>
      <c r="C5" s="228" t="s">
        <v>150</v>
      </c>
      <c r="D5" s="224" t="s">
        <v>151</v>
      </c>
      <c r="E5" s="224" t="s">
        <v>66</v>
      </c>
      <c r="F5" s="240" t="s">
        <v>82</v>
      </c>
      <c r="G5" s="224" t="s">
        <v>255</v>
      </c>
      <c r="H5" s="289"/>
    </row>
    <row r="6" spans="1:20" s="276" customFormat="1" ht="13.8">
      <c r="A6" s="273" t="s">
        <v>61</v>
      </c>
      <c r="B6" s="274">
        <v>6727025</v>
      </c>
      <c r="C6" s="273"/>
      <c r="D6" s="275"/>
      <c r="E6" s="275" t="s">
        <v>67</v>
      </c>
      <c r="F6" s="278"/>
      <c r="G6" s="281"/>
      <c r="H6" s="290"/>
      <c r="I6" s="283"/>
      <c r="J6" s="283"/>
      <c r="K6" s="283"/>
      <c r="L6" s="283"/>
      <c r="M6" s="283"/>
      <c r="N6" s="283"/>
      <c r="O6" s="283"/>
      <c r="P6" s="283"/>
      <c r="Q6" s="283"/>
      <c r="R6" s="283"/>
      <c r="S6" s="283"/>
      <c r="T6" s="283"/>
    </row>
    <row r="7" spans="1:20">
      <c r="A7" s="231" t="s">
        <v>62</v>
      </c>
      <c r="B7" s="232">
        <v>6727025</v>
      </c>
      <c r="C7" s="231"/>
      <c r="D7" s="225" t="s">
        <v>156</v>
      </c>
      <c r="E7" s="225" t="s">
        <v>68</v>
      </c>
      <c r="F7" s="241" t="s">
        <v>82</v>
      </c>
      <c r="G7" s="279" t="s">
        <v>255</v>
      </c>
      <c r="H7" s="291"/>
    </row>
    <row r="8" spans="1:20">
      <c r="A8" s="231" t="s">
        <v>159</v>
      </c>
      <c r="B8" s="232">
        <v>6075400</v>
      </c>
      <c r="C8" s="231" t="s">
        <v>157</v>
      </c>
      <c r="D8" s="225" t="s">
        <v>158</v>
      </c>
      <c r="E8" s="225" t="s">
        <v>69</v>
      </c>
      <c r="F8" s="241" t="s">
        <v>83</v>
      </c>
    </row>
    <row r="9" spans="1:20" ht="51">
      <c r="A9" s="231" t="s">
        <v>63</v>
      </c>
      <c r="B9" s="232">
        <v>6487000</v>
      </c>
      <c r="C9" s="231" t="s">
        <v>160</v>
      </c>
      <c r="D9" s="225" t="s">
        <v>149</v>
      </c>
      <c r="E9" s="225" t="s">
        <v>216</v>
      </c>
      <c r="F9" s="241" t="s">
        <v>83</v>
      </c>
      <c r="I9" s="285" t="s">
        <v>254</v>
      </c>
      <c r="J9" s="286" t="s">
        <v>257</v>
      </c>
      <c r="K9" s="284"/>
      <c r="L9" s="284"/>
      <c r="M9" s="284"/>
      <c r="N9" s="284"/>
      <c r="O9" s="284"/>
      <c r="P9" s="284"/>
      <c r="Q9" s="284"/>
      <c r="R9" s="284"/>
      <c r="S9" s="284"/>
      <c r="T9" s="284"/>
    </row>
    <row r="10" spans="1:20">
      <c r="A10" s="231" t="s">
        <v>117</v>
      </c>
      <c r="B10" s="232"/>
      <c r="C10" s="231"/>
      <c r="D10" s="225"/>
      <c r="E10" s="225" t="s">
        <v>124</v>
      </c>
      <c r="F10" s="241" t="s">
        <v>83</v>
      </c>
      <c r="I10" s="286" t="s">
        <v>255</v>
      </c>
      <c r="J10" s="284" t="s">
        <v>258</v>
      </c>
      <c r="K10" s="284"/>
      <c r="L10" s="284"/>
      <c r="M10" s="284"/>
      <c r="N10" s="284"/>
      <c r="O10" s="284"/>
      <c r="P10" s="284"/>
      <c r="Q10" s="284"/>
      <c r="R10" s="284"/>
      <c r="S10" s="284"/>
      <c r="T10" s="284"/>
    </row>
    <row r="11" spans="1:20" ht="20.399999999999999">
      <c r="A11" s="231" t="s">
        <v>64</v>
      </c>
      <c r="B11" s="232">
        <v>6497300</v>
      </c>
      <c r="C11" s="231" t="s">
        <v>162</v>
      </c>
      <c r="D11" s="225" t="s">
        <v>149</v>
      </c>
      <c r="E11" s="225" t="s">
        <v>70</v>
      </c>
      <c r="F11" s="241" t="s">
        <v>83</v>
      </c>
      <c r="I11" s="287" t="s">
        <v>256</v>
      </c>
      <c r="J11" s="293" t="s">
        <v>259</v>
      </c>
      <c r="K11" s="284"/>
      <c r="L11" s="284"/>
      <c r="M11" s="284"/>
      <c r="N11" s="284"/>
      <c r="O11" s="284"/>
      <c r="P11" s="284"/>
      <c r="Q11" s="284"/>
      <c r="R11" s="284"/>
      <c r="S11" s="284"/>
      <c r="T11" s="284"/>
    </row>
    <row r="12" spans="1:20" ht="20.399999999999999">
      <c r="A12" s="231" t="s">
        <v>163</v>
      </c>
      <c r="B12" s="232">
        <v>6497200</v>
      </c>
      <c r="C12" s="231" t="s">
        <v>164</v>
      </c>
      <c r="D12" s="225" t="s">
        <v>153</v>
      </c>
      <c r="E12" s="225" t="s">
        <v>94</v>
      </c>
      <c r="F12" s="241" t="s">
        <v>83</v>
      </c>
    </row>
    <row r="13" spans="1:20">
      <c r="A13" s="231" t="s">
        <v>165</v>
      </c>
      <c r="B13" s="232" t="s">
        <v>9</v>
      </c>
      <c r="C13" s="231"/>
      <c r="D13" s="225" t="s">
        <v>153</v>
      </c>
      <c r="E13" s="225" t="s">
        <v>95</v>
      </c>
      <c r="F13" s="241" t="s">
        <v>83</v>
      </c>
    </row>
    <row r="14" spans="1:20">
      <c r="A14" s="231" t="s">
        <v>166</v>
      </c>
      <c r="B14" s="232">
        <v>6497500</v>
      </c>
      <c r="C14" s="231" t="s">
        <v>167</v>
      </c>
      <c r="D14" s="225" t="s">
        <v>151</v>
      </c>
      <c r="E14" s="225" t="s">
        <v>96</v>
      </c>
      <c r="F14" s="241" t="s">
        <v>83</v>
      </c>
    </row>
    <row r="15" spans="1:20" ht="51">
      <c r="A15" s="231" t="s">
        <v>168</v>
      </c>
      <c r="B15" s="232">
        <v>6487000</v>
      </c>
      <c r="C15" s="231" t="s">
        <v>170</v>
      </c>
      <c r="D15" s="225" t="s">
        <v>151</v>
      </c>
      <c r="E15" s="225" t="s">
        <v>218</v>
      </c>
      <c r="F15" s="241" t="s">
        <v>83</v>
      </c>
    </row>
    <row r="16" spans="1:20" ht="20.399999999999999">
      <c r="A16" s="231" t="s">
        <v>169</v>
      </c>
      <c r="B16" s="232">
        <v>6497600</v>
      </c>
      <c r="C16" s="231" t="s">
        <v>171</v>
      </c>
      <c r="D16" s="225" t="s">
        <v>156</v>
      </c>
      <c r="E16" s="225" t="s">
        <v>97</v>
      </c>
      <c r="F16" s="241" t="s">
        <v>83</v>
      </c>
    </row>
    <row r="17" spans="1:20" ht="20.399999999999999">
      <c r="A17" s="231" t="s">
        <v>173</v>
      </c>
      <c r="B17" s="232">
        <v>6075300</v>
      </c>
      <c r="C17" s="231" t="s">
        <v>157</v>
      </c>
      <c r="D17" s="225" t="s">
        <v>153</v>
      </c>
      <c r="E17" s="225" t="s">
        <v>98</v>
      </c>
      <c r="F17" s="241" t="s">
        <v>83</v>
      </c>
    </row>
    <row r="18" spans="1:20">
      <c r="A18" s="231" t="s">
        <v>86</v>
      </c>
      <c r="B18" s="232">
        <v>6343100</v>
      </c>
      <c r="C18" s="231" t="s">
        <v>174</v>
      </c>
      <c r="D18" s="225" t="s">
        <v>153</v>
      </c>
      <c r="E18" s="225" t="s">
        <v>99</v>
      </c>
      <c r="F18" s="241" t="s">
        <v>82</v>
      </c>
      <c r="G18" s="279" t="s">
        <v>254</v>
      </c>
      <c r="H18" s="291"/>
    </row>
    <row r="19" spans="1:20">
      <c r="A19" s="231" t="s">
        <v>87</v>
      </c>
      <c r="B19" s="232">
        <v>6717100</v>
      </c>
      <c r="C19" s="231" t="s">
        <v>175</v>
      </c>
      <c r="D19" s="225" t="s">
        <v>153</v>
      </c>
      <c r="E19" s="225" t="s">
        <v>100</v>
      </c>
      <c r="F19" s="241" t="s">
        <v>82</v>
      </c>
      <c r="G19" s="244" t="s">
        <v>255</v>
      </c>
      <c r="H19" s="292"/>
    </row>
    <row r="20" spans="1:20">
      <c r="A20" s="231" t="s">
        <v>88</v>
      </c>
      <c r="B20" s="232">
        <v>5300150</v>
      </c>
      <c r="C20" s="231" t="s">
        <v>176</v>
      </c>
      <c r="D20" s="225" t="s">
        <v>149</v>
      </c>
      <c r="E20" s="225" t="s">
        <v>101</v>
      </c>
      <c r="F20" s="241" t="s">
        <v>83</v>
      </c>
    </row>
    <row r="21" spans="1:20" s="276" customFormat="1" ht="13.8">
      <c r="A21" s="273" t="s">
        <v>89</v>
      </c>
      <c r="B21" s="274">
        <v>6727025</v>
      </c>
      <c r="C21" s="273"/>
      <c r="D21" s="275"/>
      <c r="E21" s="275" t="s">
        <v>102</v>
      </c>
      <c r="F21" s="278"/>
      <c r="G21" s="281"/>
      <c r="H21" s="290"/>
      <c r="I21" s="283"/>
      <c r="J21" s="283"/>
      <c r="K21" s="283"/>
      <c r="L21" s="283"/>
      <c r="M21" s="283"/>
      <c r="N21" s="283"/>
      <c r="O21" s="283"/>
      <c r="P21" s="283"/>
      <c r="Q21" s="283"/>
      <c r="R21" s="283"/>
      <c r="S21" s="283"/>
      <c r="T21" s="283"/>
    </row>
    <row r="22" spans="1:20">
      <c r="A22" s="231" t="s">
        <v>116</v>
      </c>
      <c r="B22" s="232"/>
      <c r="C22" s="231" t="s">
        <v>178</v>
      </c>
      <c r="D22" s="225" t="s">
        <v>153</v>
      </c>
      <c r="E22" s="225" t="s">
        <v>123</v>
      </c>
      <c r="F22" s="241" t="s">
        <v>83</v>
      </c>
    </row>
    <row r="23" spans="1:20" s="276" customFormat="1" ht="13.8">
      <c r="A23" s="273" t="s">
        <v>90</v>
      </c>
      <c r="B23" s="274">
        <v>6772300</v>
      </c>
      <c r="C23" s="273" t="s">
        <v>181</v>
      </c>
      <c r="D23" s="275" t="s">
        <v>149</v>
      </c>
      <c r="E23" s="275" t="s">
        <v>103</v>
      </c>
      <c r="F23" s="278"/>
      <c r="G23" s="281"/>
      <c r="H23" s="290"/>
      <c r="I23" s="283"/>
      <c r="J23" s="283"/>
      <c r="K23" s="283"/>
      <c r="L23" s="283"/>
      <c r="M23" s="283"/>
      <c r="N23" s="283"/>
      <c r="O23" s="283"/>
      <c r="P23" s="283"/>
      <c r="Q23" s="283"/>
      <c r="R23" s="283"/>
      <c r="S23" s="283"/>
      <c r="T23" s="283"/>
    </row>
    <row r="24" spans="1:20">
      <c r="A24" s="231" t="s">
        <v>91</v>
      </c>
      <c r="B24" s="232">
        <v>6343100</v>
      </c>
      <c r="C24" s="231" t="s">
        <v>181</v>
      </c>
      <c r="D24" s="225" t="s">
        <v>149</v>
      </c>
      <c r="E24" s="225" t="s">
        <v>104</v>
      </c>
      <c r="F24" s="241" t="s">
        <v>82</v>
      </c>
      <c r="G24" s="244" t="s">
        <v>254</v>
      </c>
      <c r="H24" s="292"/>
    </row>
    <row r="25" spans="1:20">
      <c r="A25" s="228" t="s">
        <v>182</v>
      </c>
      <c r="B25" s="230">
        <v>6343100</v>
      </c>
      <c r="C25" s="228" t="s">
        <v>183</v>
      </c>
      <c r="D25" s="224" t="s">
        <v>153</v>
      </c>
      <c r="E25" s="224" t="s">
        <v>105</v>
      </c>
      <c r="F25" s="240" t="s">
        <v>82</v>
      </c>
      <c r="G25" s="244" t="s">
        <v>254</v>
      </c>
      <c r="H25" s="292"/>
    </row>
    <row r="26" spans="1:20" ht="40.799999999999997">
      <c r="A26" s="228" t="s">
        <v>184</v>
      </c>
      <c r="B26" s="230">
        <v>6487000</v>
      </c>
      <c r="C26" s="228" t="s">
        <v>185</v>
      </c>
      <c r="D26" s="224" t="s">
        <v>153</v>
      </c>
      <c r="E26" s="224" t="s">
        <v>217</v>
      </c>
      <c r="F26" s="240" t="s">
        <v>83</v>
      </c>
    </row>
    <row r="27" spans="1:20">
      <c r="A27" s="228" t="s">
        <v>92</v>
      </c>
      <c r="B27" s="230">
        <v>5300101</v>
      </c>
      <c r="C27" s="228" t="s">
        <v>185</v>
      </c>
      <c r="D27" s="224" t="s">
        <v>153</v>
      </c>
      <c r="E27" s="224" t="s">
        <v>106</v>
      </c>
      <c r="F27" s="240" t="s">
        <v>83</v>
      </c>
    </row>
    <row r="28" spans="1:20">
      <c r="A28" s="228" t="s">
        <v>93</v>
      </c>
      <c r="B28" s="230">
        <v>6081000</v>
      </c>
      <c r="C28" s="228" t="s">
        <v>187</v>
      </c>
      <c r="D28" s="224" t="s">
        <v>149</v>
      </c>
      <c r="E28" s="224" t="s">
        <v>107</v>
      </c>
      <c r="F28" s="240" t="s">
        <v>83</v>
      </c>
    </row>
    <row r="29" spans="1:20" ht="30.6">
      <c r="A29" s="228" t="s">
        <v>188</v>
      </c>
      <c r="B29" s="230"/>
      <c r="C29" s="228" t="s">
        <v>189</v>
      </c>
      <c r="D29" s="224" t="s">
        <v>156</v>
      </c>
      <c r="E29" s="224" t="s">
        <v>190</v>
      </c>
      <c r="F29" s="240" t="s">
        <v>83</v>
      </c>
    </row>
    <row r="30" spans="1:20" ht="20.399999999999999">
      <c r="A30" s="228" t="s">
        <v>108</v>
      </c>
      <c r="B30" s="230">
        <v>6727025</v>
      </c>
      <c r="C30" s="228" t="s">
        <v>192</v>
      </c>
      <c r="D30" s="224" t="s">
        <v>149</v>
      </c>
      <c r="E30" s="224" t="s">
        <v>118</v>
      </c>
      <c r="F30" s="240" t="s">
        <v>83</v>
      </c>
    </row>
    <row r="31" spans="1:20">
      <c r="A31" s="228" t="s">
        <v>109</v>
      </c>
      <c r="B31" s="230">
        <v>6717100</v>
      </c>
      <c r="C31" s="228" t="s">
        <v>193</v>
      </c>
      <c r="D31" s="224" t="s">
        <v>153</v>
      </c>
      <c r="E31" s="224" t="s">
        <v>100</v>
      </c>
      <c r="F31" s="240" t="s">
        <v>82</v>
      </c>
      <c r="G31" s="244" t="s">
        <v>253</v>
      </c>
      <c r="H31" s="292"/>
    </row>
    <row r="32" spans="1:20">
      <c r="A32" s="228" t="s">
        <v>194</v>
      </c>
      <c r="B32" s="230"/>
      <c r="C32" s="228"/>
      <c r="D32" s="224" t="s">
        <v>153</v>
      </c>
      <c r="E32" s="224" t="s">
        <v>215</v>
      </c>
      <c r="F32" s="240" t="s">
        <v>83</v>
      </c>
    </row>
    <row r="33" spans="1:6">
      <c r="A33" s="228" t="s">
        <v>110</v>
      </c>
      <c r="B33" s="230">
        <v>6085005</v>
      </c>
      <c r="C33" s="228" t="s">
        <v>195</v>
      </c>
      <c r="D33" s="224" t="s">
        <v>153</v>
      </c>
      <c r="E33" s="224" t="s">
        <v>119</v>
      </c>
      <c r="F33" s="240" t="s">
        <v>83</v>
      </c>
    </row>
    <row r="34" spans="1:6">
      <c r="A34" s="228" t="s">
        <v>111</v>
      </c>
      <c r="B34" s="230">
        <v>6717100</v>
      </c>
      <c r="C34" s="228" t="s">
        <v>196</v>
      </c>
      <c r="D34" s="224" t="s">
        <v>153</v>
      </c>
      <c r="E34" s="224" t="s">
        <v>100</v>
      </c>
      <c r="F34" s="240" t="s">
        <v>83</v>
      </c>
    </row>
    <row r="35" spans="1:6">
      <c r="A35" s="228" t="s">
        <v>112</v>
      </c>
      <c r="B35" s="230">
        <v>6727025</v>
      </c>
      <c r="C35" s="228"/>
      <c r="D35" s="224"/>
      <c r="E35" s="224" t="s">
        <v>120</v>
      </c>
      <c r="F35" s="240" t="s">
        <v>83</v>
      </c>
    </row>
    <row r="36" spans="1:6" ht="20.399999999999999">
      <c r="A36" s="228" t="s">
        <v>113</v>
      </c>
      <c r="B36" s="230">
        <v>6497300</v>
      </c>
      <c r="C36" s="228" t="s">
        <v>199</v>
      </c>
      <c r="D36" s="224" t="s">
        <v>149</v>
      </c>
      <c r="E36" s="224" t="s">
        <v>121</v>
      </c>
      <c r="F36" s="240" t="s">
        <v>83</v>
      </c>
    </row>
    <row r="37" spans="1:6" ht="20.399999999999999">
      <c r="A37" s="228" t="s">
        <v>114</v>
      </c>
      <c r="B37" s="230">
        <v>6085000</v>
      </c>
      <c r="C37" s="228" t="s">
        <v>199</v>
      </c>
      <c r="D37" s="224" t="s">
        <v>149</v>
      </c>
      <c r="E37" s="224" t="s">
        <v>122</v>
      </c>
      <c r="F37" s="240" t="s">
        <v>83</v>
      </c>
    </row>
    <row r="38" spans="1:6" ht="20.399999999999999">
      <c r="A38" s="228" t="s">
        <v>115</v>
      </c>
      <c r="B38" s="230">
        <v>6497300</v>
      </c>
      <c r="C38" s="228" t="s">
        <v>199</v>
      </c>
      <c r="D38" s="224" t="s">
        <v>149</v>
      </c>
      <c r="E38" s="224" t="s">
        <v>200</v>
      </c>
      <c r="F38" s="240" t="s">
        <v>83</v>
      </c>
    </row>
    <row r="39" spans="1:6">
      <c r="A39" s="235"/>
      <c r="B39" s="236"/>
      <c r="C39" s="237"/>
      <c r="D39" s="227"/>
      <c r="E39" s="227"/>
      <c r="F39" s="242"/>
    </row>
    <row r="40" spans="1:6">
      <c r="A40" s="270" t="s">
        <v>212</v>
      </c>
      <c r="B40" s="271"/>
      <c r="C40" s="271"/>
      <c r="D40" s="271"/>
      <c r="E40" s="271"/>
      <c r="F40" s="272"/>
    </row>
    <row r="41" spans="1:6" ht="30.6">
      <c r="A41" s="233" t="s">
        <v>154</v>
      </c>
      <c r="B41" s="234">
        <v>6307150</v>
      </c>
      <c r="C41" s="233" t="s">
        <v>152</v>
      </c>
      <c r="D41" s="226" t="s">
        <v>153</v>
      </c>
      <c r="E41" s="226" t="s">
        <v>142</v>
      </c>
      <c r="F41" s="243" t="s">
        <v>83</v>
      </c>
    </row>
    <row r="42" spans="1:6">
      <c r="A42" s="233" t="s">
        <v>126</v>
      </c>
      <c r="B42" s="234">
        <v>6307150</v>
      </c>
      <c r="C42" s="233" t="s">
        <v>155</v>
      </c>
      <c r="D42" s="226" t="s">
        <v>151</v>
      </c>
      <c r="E42" s="226" t="s">
        <v>133</v>
      </c>
      <c r="F42" s="243" t="s">
        <v>83</v>
      </c>
    </row>
    <row r="43" spans="1:6">
      <c r="A43" s="233" t="s">
        <v>127</v>
      </c>
      <c r="B43" s="234">
        <v>6307150</v>
      </c>
      <c r="C43" s="233" t="s">
        <v>155</v>
      </c>
      <c r="D43" s="226" t="s">
        <v>151</v>
      </c>
      <c r="E43" s="226" t="s">
        <v>134</v>
      </c>
      <c r="F43" s="243" t="s">
        <v>83</v>
      </c>
    </row>
    <row r="44" spans="1:6">
      <c r="A44" s="233" t="s">
        <v>128</v>
      </c>
      <c r="B44" s="234">
        <v>6307100</v>
      </c>
      <c r="C44" s="233" t="s">
        <v>161</v>
      </c>
      <c r="D44" s="226" t="s">
        <v>149</v>
      </c>
      <c r="E44" s="226" t="s">
        <v>135</v>
      </c>
      <c r="F44" s="243" t="s">
        <v>83</v>
      </c>
    </row>
    <row r="45" spans="1:6" ht="20.399999999999999">
      <c r="A45" s="233" t="s">
        <v>129</v>
      </c>
      <c r="B45" s="234">
        <v>6307100</v>
      </c>
      <c r="C45" s="233" t="s">
        <v>161</v>
      </c>
      <c r="D45" s="226" t="s">
        <v>149</v>
      </c>
      <c r="E45" s="226" t="s">
        <v>136</v>
      </c>
      <c r="F45" s="243" t="s">
        <v>83</v>
      </c>
    </row>
    <row r="46" spans="1:6">
      <c r="A46" s="233" t="s">
        <v>130</v>
      </c>
      <c r="B46" s="234">
        <v>6307350</v>
      </c>
      <c r="C46" s="233" t="s">
        <v>172</v>
      </c>
      <c r="D46" s="226" t="s">
        <v>149</v>
      </c>
      <c r="E46" s="226" t="s">
        <v>137</v>
      </c>
      <c r="F46" s="243" t="s">
        <v>83</v>
      </c>
    </row>
    <row r="47" spans="1:6">
      <c r="A47" s="233" t="s">
        <v>131</v>
      </c>
      <c r="B47" s="234">
        <v>6307150</v>
      </c>
      <c r="C47" s="233" t="s">
        <v>177</v>
      </c>
      <c r="D47" s="226" t="s">
        <v>149</v>
      </c>
      <c r="E47" s="226" t="s">
        <v>138</v>
      </c>
      <c r="F47" s="243" t="s">
        <v>83</v>
      </c>
    </row>
    <row r="48" spans="1:6">
      <c r="A48" s="233" t="s">
        <v>179</v>
      </c>
      <c r="B48" s="234">
        <v>6307150</v>
      </c>
      <c r="C48" s="233" t="s">
        <v>180</v>
      </c>
      <c r="D48" s="226" t="s">
        <v>153</v>
      </c>
      <c r="E48" s="226" t="s">
        <v>139</v>
      </c>
      <c r="F48" s="243" t="s">
        <v>83</v>
      </c>
    </row>
    <row r="49" spans="1:8" ht="30.6">
      <c r="A49" s="233" t="s">
        <v>132</v>
      </c>
      <c r="B49" s="234">
        <v>6779000</v>
      </c>
      <c r="C49" s="233" t="s">
        <v>186</v>
      </c>
      <c r="D49" s="226" t="s">
        <v>153</v>
      </c>
      <c r="E49" s="226" t="s">
        <v>140</v>
      </c>
      <c r="F49" s="243" t="s">
        <v>82</v>
      </c>
      <c r="G49" s="244" t="s">
        <v>255</v>
      </c>
      <c r="H49" s="292"/>
    </row>
    <row r="50" spans="1:8" ht="30.6">
      <c r="A50" s="233" t="s">
        <v>214</v>
      </c>
      <c r="B50" s="234">
        <v>6307150</v>
      </c>
      <c r="C50" s="233" t="s">
        <v>189</v>
      </c>
      <c r="D50" s="226" t="s">
        <v>156</v>
      </c>
      <c r="E50" s="226" t="s">
        <v>191</v>
      </c>
      <c r="F50" s="243" t="s">
        <v>83</v>
      </c>
    </row>
    <row r="51" spans="1:8">
      <c r="A51" s="233" t="s">
        <v>197</v>
      </c>
      <c r="B51" s="234">
        <v>6307100</v>
      </c>
      <c r="C51" s="233" t="s">
        <v>198</v>
      </c>
      <c r="D51" s="226" t="s">
        <v>153</v>
      </c>
      <c r="E51" s="226" t="s">
        <v>141</v>
      </c>
      <c r="F51" s="243" t="s">
        <v>83</v>
      </c>
    </row>
    <row r="68" spans="1:1">
      <c r="A68" s="220" t="s">
        <v>82</v>
      </c>
    </row>
    <row r="69" spans="1:1">
      <c r="A69" s="220" t="s">
        <v>83</v>
      </c>
    </row>
  </sheetData>
  <mergeCells count="3">
    <mergeCell ref="A1:F1"/>
    <mergeCell ref="A3:F3"/>
    <mergeCell ref="A40:F40"/>
  </mergeCells>
  <dataValidations count="1">
    <dataValidation type="list" allowBlank="1" showInputMessage="1" showErrorMessage="1" sqref="F4:F38 F41:F51" xr:uid="{6433ED56-C456-4A0A-85C1-D2EBA5D79B8E}">
      <formula1>$A$68:$A$69</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72362D23840384AA44F195D95F9E0FB" ma:contentTypeVersion="11" ma:contentTypeDescription="Een nieuw document maken." ma:contentTypeScope="" ma:versionID="ca8520c24e78db00729079aecb4fdfc8">
  <xsd:schema xmlns:xsd="http://www.w3.org/2001/XMLSchema" xmlns:xs="http://www.w3.org/2001/XMLSchema" xmlns:p="http://schemas.microsoft.com/office/2006/metadata/properties" xmlns:ns2="38304d66-90c6-4335-b1c9-5b3984399988" xmlns:ns3="41d8d177-be5a-477d-be00-e01547a293a3" targetNamespace="http://schemas.microsoft.com/office/2006/metadata/properties" ma:root="true" ma:fieldsID="7909cf58901756741df84dabf0850b4b" ns2:_="" ns3:_="">
    <xsd:import namespace="38304d66-90c6-4335-b1c9-5b3984399988"/>
    <xsd:import namespace="41d8d177-be5a-477d-be00-e01547a293a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304d66-90c6-4335-b1c9-5b3984399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1fdf30fe-1347-464b-aacb-c31a0be721f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d8d177-be5a-477d-be00-e01547a293a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941151a-63b3-4332-b62e-f2b7c2e016f0}" ma:internalName="TaxCatchAll" ma:showField="CatchAllData" ma:web="41d8d177-be5a-477d-be00-e01547a293a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A6D468-72F5-4726-AC3A-DAECF689534E}">
  <ds:schemaRefs>
    <ds:schemaRef ds:uri="http://schemas.microsoft.com/sharepoint/v3/contenttype/forms"/>
  </ds:schemaRefs>
</ds:datastoreItem>
</file>

<file path=customXml/itemProps2.xml><?xml version="1.0" encoding="utf-8"?>
<ds:datastoreItem xmlns:ds="http://schemas.openxmlformats.org/officeDocument/2006/customXml" ds:itemID="{0CA9FCC8-E2B5-4285-A756-573C62D5F5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304d66-90c6-4335-b1c9-5b3984399988"/>
    <ds:schemaRef ds:uri="41d8d177-be5a-477d-be00-e01547a293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594dfe1-fe52-46e6-8027-611c6d259581}" enabled="0" method="" siteId="{c594dfe1-fe52-46e6-8027-611c6d2595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12</vt:i4>
      </vt:variant>
    </vt:vector>
  </HeadingPairs>
  <TitlesOfParts>
    <vt:vector size="17" baseType="lpstr">
      <vt:lpstr>General Info</vt:lpstr>
      <vt:lpstr>Polisblad</vt:lpstr>
      <vt:lpstr>Bestand dd 1 januari 2025</vt:lpstr>
      <vt:lpstr>Antwoord vraag 3</vt:lpstr>
      <vt:lpstr>Antwoord vraag 4</vt:lpstr>
      <vt:lpstr>'Bestand dd 1 januari 2025'!Afdrukbereik</vt:lpstr>
      <vt:lpstr>'General Info'!Afdrukbereik</vt:lpstr>
      <vt:lpstr>'Bestand dd 1 januari 2025'!Afdruktitels</vt:lpstr>
      <vt:lpstr>afrind</vt:lpstr>
      <vt:lpstr>cad</vt:lpstr>
      <vt:lpstr>ign</vt:lpstr>
      <vt:lpstr>igo</vt:lpstr>
      <vt:lpstr>iin</vt:lpstr>
      <vt:lpstr>iio</vt:lpstr>
      <vt:lpstr>index</vt:lpstr>
      <vt:lpstr>premieGM</vt:lpstr>
      <vt:lpstr>premieOW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Gemeente Dantumadeel</dc:title>
  <dc:subject/>
  <dc:creator>C.J. van Doornewaard</dc:creator>
  <cp:keywords/>
  <dc:description/>
  <cp:lastModifiedBy>Marina Steenbergen</cp:lastModifiedBy>
  <cp:revision/>
  <cp:lastPrinted>2024-04-17T12:36:25Z</cp:lastPrinted>
  <dcterms:created xsi:type="dcterms:W3CDTF">2000-08-08T13:09:59Z</dcterms:created>
  <dcterms:modified xsi:type="dcterms:W3CDTF">2025-09-29T07:06:09Z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213f7cf8-533b-44c2-977d-56d1df31a213</vt:lpwstr>
  </property>
  <property fmtid="{D5CDD505-2E9C-101B-9397-08002B2CF9AE}" pid="3" name="AonClassification">
    <vt:lpwstr>ADC_class_200</vt:lpwstr>
  </property>
  <property fmtid="{D5CDD505-2E9C-101B-9397-08002B2CF9AE}" pid="4" name="MSIP_Label_875a5b46-6a40-4ffc-90be-3fcbddbfaaf1_ActionId">
    <vt:lpwstr>d2cbde38-976a-4eee-afb0-61185e3350da</vt:lpwstr>
  </property>
  <property fmtid="{D5CDD505-2E9C-101B-9397-08002B2CF9AE}" pid="5" name="MSIP_Label_875a5b46-6a40-4ffc-90be-3fcbddbfaaf1_Name">
    <vt:lpwstr>CONFIDENTIAL \ CONFIDENTIAL</vt:lpwstr>
  </property>
  <property fmtid="{D5CDD505-2E9C-101B-9397-08002B2CF9AE}" pid="6" name="MSIP_Label_875a5b46-6a40-4ffc-90be-3fcbddbfaaf1_SetDate">
    <vt:lpwstr>2025-02-18T09:47:31Z</vt:lpwstr>
  </property>
  <property fmtid="{D5CDD505-2E9C-101B-9397-08002B2CF9AE}" pid="7" name="MSIP_Label_875a5b46-6a40-4ffc-90be-3fcbddbfaaf1_SiteId">
    <vt:lpwstr>94cfddbc-0627-494a-ad7a-29aea3aea832</vt:lpwstr>
  </property>
  <property fmtid="{D5CDD505-2E9C-101B-9397-08002B2CF9AE}" pid="8" name="MSIP_Label_875a5b46-6a40-4ffc-90be-3fcbddbfaaf1_Enabled">
    <vt:lpwstr>True</vt:lpwstr>
  </property>
  <property fmtid="{D5CDD505-2E9C-101B-9397-08002B2CF9AE}" pid="9" name="MSIP_Label_875a5b46-6a40-4ffc-90be-3fcbddbfaaf1_Removed">
    <vt:lpwstr>False</vt:lpwstr>
  </property>
  <property fmtid="{D5CDD505-2E9C-101B-9397-08002B2CF9AE}" pid="10" name="MSIP_Label_875a5b46-6a40-4ffc-90be-3fcbddbfaaf1_Parent">
    <vt:lpwstr>fa45f789-1f0b-4e07-bb5a-5b7474c73833</vt:lpwstr>
  </property>
  <property fmtid="{D5CDD505-2E9C-101B-9397-08002B2CF9AE}" pid="11" name="MSIP_Label_875a5b46-6a40-4ffc-90be-3fcbddbfaaf1_Extended_MSFT_Method">
    <vt:lpwstr>Standard</vt:lpwstr>
  </property>
  <property fmtid="{D5CDD505-2E9C-101B-9397-08002B2CF9AE}" pid="12" name="MSIP_Label_fa45f789-1f0b-4e07-bb5a-5b7474c73833_Enabled">
    <vt:lpwstr>True</vt:lpwstr>
  </property>
  <property fmtid="{D5CDD505-2E9C-101B-9397-08002B2CF9AE}" pid="13" name="MSIP_Label_fa45f789-1f0b-4e07-bb5a-5b7474c73833_SiteId">
    <vt:lpwstr>94cfddbc-0627-494a-ad7a-29aea3aea832</vt:lpwstr>
  </property>
  <property fmtid="{D5CDD505-2E9C-101B-9397-08002B2CF9AE}" pid="14" name="MSIP_Label_fa45f789-1f0b-4e07-bb5a-5b7474c73833_SetDate">
    <vt:lpwstr>2025-02-18T09:47:31Z</vt:lpwstr>
  </property>
  <property fmtid="{D5CDD505-2E9C-101B-9397-08002B2CF9AE}" pid="15" name="MSIP_Label_fa45f789-1f0b-4e07-bb5a-5b7474c73833_Name">
    <vt:lpwstr>CONFIDENTIAL</vt:lpwstr>
  </property>
  <property fmtid="{D5CDD505-2E9C-101B-9397-08002B2CF9AE}" pid="16" name="MSIP_Label_fa45f789-1f0b-4e07-bb5a-5b7474c73833_ActionId">
    <vt:lpwstr>e7a7c00c-1998-4028-92e5-56a2798047d9</vt:lpwstr>
  </property>
  <property fmtid="{D5CDD505-2E9C-101B-9397-08002B2CF9AE}" pid="17" name="MSIP_Label_fa45f789-1f0b-4e07-bb5a-5b7474c73833_Extended_MSFT_Method">
    <vt:lpwstr>Standard</vt:lpwstr>
  </property>
  <property fmtid="{D5CDD505-2E9C-101B-9397-08002B2CF9AE}" pid="18" name="Sensitivity">
    <vt:lpwstr>CONFIDENTIAL \ CONFIDENTIAL CONFIDENTIAL</vt:lpwstr>
  </property>
</Properties>
</file>