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Brand\Europese Aanbestedingen\Scholen\Summa College\NvI\Publiceren NvI 1\"/>
    </mc:Choice>
  </mc:AlternateContent>
  <xr:revisionPtr revIDLastSave="0" documentId="8_{DB409F7B-404F-421F-B71A-556C1DD5CF94}" xr6:coauthVersionLast="47" xr6:coauthVersionMax="47" xr10:uidLastSave="{00000000-0000-0000-0000-000000000000}"/>
  <bookViews>
    <workbookView xWindow="-108" yWindow="-108" windowWidth="23256" windowHeight="13896" activeTab="3" xr2:uid="{C2387117-6612-483B-837F-D77809057071}"/>
  </bookViews>
  <sheets>
    <sheet name="Spec verzekerde  1-1-25+toev 25" sheetId="1" r:id="rId1"/>
    <sheet name="Antwoord op vraag 4" sheetId="2" r:id="rId2"/>
    <sheet name="Antwoord op vraag 8" sheetId="3" r:id="rId3"/>
    <sheet name="Antwoord op vraag 9" sheetId="4" r:id="rId4"/>
  </sheets>
  <definedNames>
    <definedName name="_xlnm._FilterDatabase" localSheetId="0" hidden="1">'Spec verzekerde  1-1-25+toev 25'!$A$19:$Q$150</definedName>
    <definedName name="_xlnm.Print_Area" localSheetId="0">'Spec verzekerde  1-1-25+toev 25'!$A:$L</definedName>
    <definedName name="_xlnm.Print_Titles" localSheetId="0">'Spec verzekerde  1-1-25+toev 25'!$1:$20</definedName>
    <definedName name="renewaldate" localSheetId="0">'Spec verzekerde  1-1-25+toev 25'!#REF!</definedName>
    <definedName name="renewal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8" i="1" l="1"/>
  <c r="I158" i="1"/>
  <c r="L157" i="1"/>
  <c r="J155" i="1"/>
  <c r="I155" i="1"/>
  <c r="P152" i="1"/>
  <c r="P151" i="1"/>
  <c r="O150" i="1"/>
  <c r="N150" i="1"/>
  <c r="P150" i="1" s="1"/>
  <c r="M150" i="1"/>
  <c r="L150" i="1"/>
  <c r="O149" i="1"/>
  <c r="P149" i="1" s="1"/>
  <c r="N149" i="1"/>
  <c r="M149" i="1"/>
  <c r="L149" i="1"/>
  <c r="O147" i="1"/>
  <c r="N147" i="1"/>
  <c r="M147" i="1"/>
  <c r="P147" i="1" s="1"/>
  <c r="L147" i="1"/>
  <c r="O146" i="1"/>
  <c r="N146" i="1"/>
  <c r="M146" i="1"/>
  <c r="P146" i="1" s="1"/>
  <c r="L146" i="1"/>
  <c r="K146" i="1"/>
  <c r="O144" i="1"/>
  <c r="N144" i="1"/>
  <c r="M144" i="1"/>
  <c r="P144" i="1" s="1"/>
  <c r="L144" i="1"/>
  <c r="P143" i="1"/>
  <c r="O143" i="1"/>
  <c r="N143" i="1"/>
  <c r="M143" i="1"/>
  <c r="L143" i="1"/>
  <c r="O141" i="1"/>
  <c r="N141" i="1"/>
  <c r="M141" i="1"/>
  <c r="P141" i="1" s="1"/>
  <c r="L141" i="1"/>
  <c r="O140" i="1"/>
  <c r="N140" i="1"/>
  <c r="P140" i="1" s="1"/>
  <c r="M140" i="1"/>
  <c r="L140" i="1"/>
  <c r="P139" i="1"/>
  <c r="O139" i="1"/>
  <c r="N139" i="1"/>
  <c r="M139" i="1"/>
  <c r="L139" i="1"/>
  <c r="O137" i="1"/>
  <c r="N137" i="1"/>
  <c r="M137" i="1"/>
  <c r="P137" i="1" s="1"/>
  <c r="L137" i="1"/>
  <c r="O136" i="1"/>
  <c r="N136" i="1"/>
  <c r="M136" i="1"/>
  <c r="P136" i="1" s="1"/>
  <c r="L136" i="1"/>
  <c r="O135" i="1"/>
  <c r="N135" i="1"/>
  <c r="M135" i="1"/>
  <c r="P135" i="1" s="1"/>
  <c r="L135" i="1"/>
  <c r="O133" i="1"/>
  <c r="P133" i="1" s="1"/>
  <c r="N133" i="1"/>
  <c r="M133" i="1"/>
  <c r="L133" i="1"/>
  <c r="O132" i="1"/>
  <c r="N132" i="1"/>
  <c r="M132" i="1"/>
  <c r="P132" i="1" s="1"/>
  <c r="L132" i="1"/>
  <c r="O131" i="1"/>
  <c r="N131" i="1"/>
  <c r="M131" i="1"/>
  <c r="P131" i="1" s="1"/>
  <c r="L131" i="1"/>
  <c r="P130" i="1"/>
  <c r="O130" i="1"/>
  <c r="N130" i="1"/>
  <c r="M130" i="1"/>
  <c r="L130" i="1"/>
  <c r="O128" i="1"/>
  <c r="N128" i="1"/>
  <c r="M128" i="1"/>
  <c r="P128" i="1" s="1"/>
  <c r="L128" i="1"/>
  <c r="P127" i="1"/>
  <c r="O127" i="1"/>
  <c r="N127" i="1"/>
  <c r="M127" i="1"/>
  <c r="L127" i="1"/>
  <c r="O125" i="1"/>
  <c r="N125" i="1"/>
  <c r="M125" i="1"/>
  <c r="P125" i="1" s="1"/>
  <c r="L125" i="1"/>
  <c r="O124" i="1"/>
  <c r="N124" i="1"/>
  <c r="P124" i="1" s="1"/>
  <c r="M124" i="1"/>
  <c r="L124" i="1"/>
  <c r="O123" i="1"/>
  <c r="N123" i="1"/>
  <c r="M123" i="1"/>
  <c r="P123" i="1" s="1"/>
  <c r="L123" i="1"/>
  <c r="O122" i="1"/>
  <c r="N122" i="1"/>
  <c r="M122" i="1"/>
  <c r="P122" i="1" s="1"/>
  <c r="L122" i="1"/>
  <c r="O120" i="1"/>
  <c r="N120" i="1"/>
  <c r="M120" i="1"/>
  <c r="P120" i="1" s="1"/>
  <c r="L120" i="1"/>
  <c r="O119" i="1"/>
  <c r="N119" i="1"/>
  <c r="M119" i="1"/>
  <c r="P119" i="1" s="1"/>
  <c r="L119" i="1"/>
  <c r="O118" i="1"/>
  <c r="P118" i="1" s="1"/>
  <c r="N118" i="1"/>
  <c r="M118" i="1"/>
  <c r="L118" i="1"/>
  <c r="O116" i="1"/>
  <c r="N116" i="1"/>
  <c r="M116" i="1"/>
  <c r="P116" i="1" s="1"/>
  <c r="L116" i="1"/>
  <c r="O115" i="1"/>
  <c r="N115" i="1"/>
  <c r="M115" i="1"/>
  <c r="P115" i="1" s="1"/>
  <c r="L115" i="1"/>
  <c r="P114" i="1"/>
  <c r="O114" i="1"/>
  <c r="N114" i="1"/>
  <c r="M114" i="1"/>
  <c r="L114" i="1"/>
  <c r="O113" i="1"/>
  <c r="N113" i="1"/>
  <c r="M113" i="1"/>
  <c r="P113" i="1" s="1"/>
  <c r="L113" i="1"/>
  <c r="P111" i="1"/>
  <c r="O111" i="1"/>
  <c r="N111" i="1"/>
  <c r="M111" i="1"/>
  <c r="L111" i="1"/>
  <c r="O110" i="1"/>
  <c r="N110" i="1"/>
  <c r="M110" i="1"/>
  <c r="P110" i="1" s="1"/>
  <c r="L110" i="1"/>
  <c r="O108" i="1"/>
  <c r="N108" i="1"/>
  <c r="P108" i="1" s="1"/>
  <c r="M108" i="1"/>
  <c r="L108" i="1"/>
  <c r="O107" i="1"/>
  <c r="N107" i="1"/>
  <c r="M107" i="1"/>
  <c r="P107" i="1" s="1"/>
  <c r="L107" i="1"/>
  <c r="O106" i="1"/>
  <c r="N106" i="1"/>
  <c r="M106" i="1"/>
  <c r="P106" i="1" s="1"/>
  <c r="L106" i="1"/>
  <c r="O105" i="1"/>
  <c r="N105" i="1"/>
  <c r="M105" i="1"/>
  <c r="P105" i="1" s="1"/>
  <c r="L105" i="1"/>
  <c r="O103" i="1"/>
  <c r="N103" i="1"/>
  <c r="M103" i="1"/>
  <c r="P103" i="1" s="1"/>
  <c r="L103" i="1"/>
  <c r="O101" i="1"/>
  <c r="P101" i="1" s="1"/>
  <c r="N101" i="1"/>
  <c r="M101" i="1"/>
  <c r="L101" i="1"/>
  <c r="O100" i="1"/>
  <c r="N100" i="1"/>
  <c r="M100" i="1"/>
  <c r="P100" i="1" s="1"/>
  <c r="L100" i="1"/>
  <c r="O99" i="1"/>
  <c r="N99" i="1"/>
  <c r="M99" i="1"/>
  <c r="P99" i="1" s="1"/>
  <c r="L99" i="1"/>
  <c r="P98" i="1"/>
  <c r="O98" i="1"/>
  <c r="N98" i="1"/>
  <c r="M98" i="1"/>
  <c r="L98" i="1"/>
  <c r="O96" i="1"/>
  <c r="N96" i="1"/>
  <c r="M96" i="1"/>
  <c r="P96" i="1" s="1"/>
  <c r="L96" i="1"/>
  <c r="P95" i="1"/>
  <c r="O95" i="1"/>
  <c r="N95" i="1"/>
  <c r="M95" i="1"/>
  <c r="L95" i="1"/>
  <c r="O94" i="1"/>
  <c r="N94" i="1"/>
  <c r="M94" i="1"/>
  <c r="P94" i="1" s="1"/>
  <c r="L94" i="1"/>
  <c r="O93" i="1"/>
  <c r="N93" i="1"/>
  <c r="P93" i="1" s="1"/>
  <c r="M93" i="1"/>
  <c r="L93" i="1"/>
  <c r="N91" i="1"/>
  <c r="M91" i="1"/>
  <c r="K91" i="1"/>
  <c r="O91" i="1" s="1"/>
  <c r="O90" i="1"/>
  <c r="N90" i="1"/>
  <c r="M90" i="1"/>
  <c r="P90" i="1" s="1"/>
  <c r="L90" i="1"/>
  <c r="P89" i="1"/>
  <c r="O89" i="1"/>
  <c r="N89" i="1"/>
  <c r="M89" i="1"/>
  <c r="L89" i="1"/>
  <c r="O88" i="1"/>
  <c r="N88" i="1"/>
  <c r="M88" i="1"/>
  <c r="P88" i="1" s="1"/>
  <c r="L88" i="1"/>
  <c r="P86" i="1"/>
  <c r="O86" i="1"/>
  <c r="N86" i="1"/>
  <c r="M86" i="1"/>
  <c r="L86" i="1"/>
  <c r="O85" i="1"/>
  <c r="N85" i="1"/>
  <c r="M85" i="1"/>
  <c r="P85" i="1" s="1"/>
  <c r="L85" i="1"/>
  <c r="O84" i="1"/>
  <c r="N84" i="1"/>
  <c r="P84" i="1" s="1"/>
  <c r="M84" i="1"/>
  <c r="L84" i="1"/>
  <c r="O83" i="1"/>
  <c r="N83" i="1"/>
  <c r="M83" i="1"/>
  <c r="P83" i="1" s="1"/>
  <c r="L83" i="1"/>
  <c r="O81" i="1"/>
  <c r="N81" i="1"/>
  <c r="M81" i="1"/>
  <c r="P81" i="1" s="1"/>
  <c r="L81" i="1"/>
  <c r="O80" i="1"/>
  <c r="N80" i="1"/>
  <c r="P80" i="1" s="1"/>
  <c r="M80" i="1"/>
  <c r="L80" i="1"/>
  <c r="O79" i="1"/>
  <c r="N79" i="1"/>
  <c r="M79" i="1"/>
  <c r="P79" i="1" s="1"/>
  <c r="L79" i="1"/>
  <c r="O78" i="1"/>
  <c r="P78" i="1" s="1"/>
  <c r="N78" i="1"/>
  <c r="M78" i="1"/>
  <c r="L78" i="1"/>
  <c r="O76" i="1"/>
  <c r="N76" i="1"/>
  <c r="M76" i="1"/>
  <c r="P76" i="1" s="1"/>
  <c r="L76" i="1"/>
  <c r="O75" i="1"/>
  <c r="N75" i="1"/>
  <c r="M75" i="1"/>
  <c r="P75" i="1" s="1"/>
  <c r="L75" i="1"/>
  <c r="P74" i="1"/>
  <c r="O74" i="1"/>
  <c r="N74" i="1"/>
  <c r="M74" i="1"/>
  <c r="L74" i="1"/>
  <c r="N72" i="1"/>
  <c r="M72" i="1"/>
  <c r="K72" i="1"/>
  <c r="L72" i="1" s="1"/>
  <c r="O71" i="1"/>
  <c r="N71" i="1"/>
  <c r="M71" i="1"/>
  <c r="P71" i="1" s="1"/>
  <c r="L71" i="1"/>
  <c r="O70" i="1"/>
  <c r="N70" i="1"/>
  <c r="M70" i="1"/>
  <c r="P70" i="1" s="1"/>
  <c r="L70" i="1"/>
  <c r="O68" i="1"/>
  <c r="P68" i="1" s="1"/>
  <c r="N68" i="1"/>
  <c r="M68" i="1"/>
  <c r="L68" i="1"/>
  <c r="O67" i="1"/>
  <c r="N67" i="1"/>
  <c r="M67" i="1"/>
  <c r="P67" i="1" s="1"/>
  <c r="L67" i="1"/>
  <c r="O65" i="1"/>
  <c r="N65" i="1"/>
  <c r="M65" i="1"/>
  <c r="P65" i="1" s="1"/>
  <c r="L65" i="1"/>
  <c r="P63" i="1"/>
  <c r="O63" i="1"/>
  <c r="N63" i="1"/>
  <c r="M63" i="1"/>
  <c r="L63" i="1"/>
  <c r="O62" i="1"/>
  <c r="N62" i="1"/>
  <c r="M62" i="1"/>
  <c r="P62" i="1" s="1"/>
  <c r="L62" i="1"/>
  <c r="P61" i="1"/>
  <c r="O61" i="1"/>
  <c r="N61" i="1"/>
  <c r="M61" i="1"/>
  <c r="L61" i="1"/>
  <c r="O59" i="1"/>
  <c r="N59" i="1"/>
  <c r="M59" i="1"/>
  <c r="P59" i="1" s="1"/>
  <c r="L59" i="1"/>
  <c r="O58" i="1"/>
  <c r="N58" i="1"/>
  <c r="P58" i="1" s="1"/>
  <c r="M58" i="1"/>
  <c r="L58" i="1"/>
  <c r="O57" i="1"/>
  <c r="N57" i="1"/>
  <c r="M57" i="1"/>
  <c r="P57" i="1" s="1"/>
  <c r="L57" i="1"/>
  <c r="O56" i="1"/>
  <c r="N56" i="1"/>
  <c r="M56" i="1"/>
  <c r="P56" i="1" s="1"/>
  <c r="L56" i="1"/>
  <c r="O54" i="1"/>
  <c r="N54" i="1"/>
  <c r="M54" i="1"/>
  <c r="P54" i="1" s="1"/>
  <c r="L54" i="1"/>
  <c r="O53" i="1"/>
  <c r="N53" i="1"/>
  <c r="M53" i="1"/>
  <c r="P53" i="1" s="1"/>
  <c r="L53" i="1"/>
  <c r="O52" i="1"/>
  <c r="P52" i="1" s="1"/>
  <c r="N52" i="1"/>
  <c r="M52" i="1"/>
  <c r="L52" i="1"/>
  <c r="O50" i="1"/>
  <c r="N50" i="1"/>
  <c r="M50" i="1"/>
  <c r="P50" i="1" s="1"/>
  <c r="L50" i="1"/>
  <c r="O49" i="1"/>
  <c r="N49" i="1"/>
  <c r="M49" i="1"/>
  <c r="P49" i="1" s="1"/>
  <c r="L49" i="1"/>
  <c r="P48" i="1"/>
  <c r="O48" i="1"/>
  <c r="N48" i="1"/>
  <c r="M48" i="1"/>
  <c r="L48" i="1"/>
  <c r="O47" i="1"/>
  <c r="N47" i="1"/>
  <c r="M47" i="1"/>
  <c r="P47" i="1" s="1"/>
  <c r="L47" i="1"/>
  <c r="P45" i="1"/>
  <c r="O45" i="1"/>
  <c r="N45" i="1"/>
  <c r="M45" i="1"/>
  <c r="L45" i="1"/>
  <c r="O44" i="1"/>
  <c r="N44" i="1"/>
  <c r="M44" i="1"/>
  <c r="P44" i="1" s="1"/>
  <c r="L44" i="1"/>
  <c r="O43" i="1"/>
  <c r="N43" i="1"/>
  <c r="P43" i="1" s="1"/>
  <c r="M43" i="1"/>
  <c r="L43" i="1"/>
  <c r="O42" i="1"/>
  <c r="N42" i="1"/>
  <c r="M42" i="1"/>
  <c r="P42" i="1" s="1"/>
  <c r="L42" i="1"/>
  <c r="O40" i="1"/>
  <c r="N40" i="1"/>
  <c r="M40" i="1"/>
  <c r="P40" i="1" s="1"/>
  <c r="L40" i="1"/>
  <c r="O39" i="1"/>
  <c r="N39" i="1"/>
  <c r="M39" i="1"/>
  <c r="P39" i="1" s="1"/>
  <c r="L39" i="1"/>
  <c r="O38" i="1"/>
  <c r="N38" i="1"/>
  <c r="M38" i="1"/>
  <c r="P38" i="1" s="1"/>
  <c r="L38" i="1"/>
  <c r="O36" i="1"/>
  <c r="P36" i="1" s="1"/>
  <c r="N36" i="1"/>
  <c r="M36" i="1"/>
  <c r="L36" i="1"/>
  <c r="O35" i="1"/>
  <c r="N35" i="1"/>
  <c r="M35" i="1"/>
  <c r="P35" i="1" s="1"/>
  <c r="L35" i="1"/>
  <c r="O33" i="1"/>
  <c r="N33" i="1"/>
  <c r="M33" i="1"/>
  <c r="P33" i="1" s="1"/>
  <c r="L33" i="1"/>
  <c r="P32" i="1"/>
  <c r="O32" i="1"/>
  <c r="N32" i="1"/>
  <c r="M32" i="1"/>
  <c r="L32" i="1"/>
  <c r="O31" i="1"/>
  <c r="N31" i="1"/>
  <c r="M31" i="1"/>
  <c r="P31" i="1" s="1"/>
  <c r="L31" i="1"/>
  <c r="P30" i="1"/>
  <c r="P164" i="1" s="1"/>
  <c r="P29" i="1"/>
  <c r="P28" i="1"/>
  <c r="N27" i="1"/>
  <c r="P27" i="1" s="1"/>
  <c r="M27" i="1"/>
  <c r="P26" i="1"/>
  <c r="L26" i="1"/>
  <c r="O25" i="1"/>
  <c r="N25" i="1"/>
  <c r="M25" i="1"/>
  <c r="P25" i="1" s="1"/>
  <c r="L25" i="1"/>
  <c r="O24" i="1"/>
  <c r="N24" i="1"/>
  <c r="M24" i="1"/>
  <c r="P24" i="1" s="1"/>
  <c r="L24" i="1"/>
  <c r="O23" i="1"/>
  <c r="N23" i="1"/>
  <c r="N155" i="1" s="1"/>
  <c r="N158" i="1" s="1"/>
  <c r="M23" i="1"/>
  <c r="P23" i="1" s="1"/>
  <c r="L23" i="1"/>
  <c r="O22" i="1"/>
  <c r="N22" i="1"/>
  <c r="M22" i="1"/>
  <c r="M155" i="1" s="1"/>
  <c r="L22" i="1"/>
  <c r="B10" i="1"/>
  <c r="B9" i="1"/>
  <c r="M158" i="1" l="1"/>
  <c r="P91" i="1"/>
  <c r="L91" i="1"/>
  <c r="L155" i="1" s="1"/>
  <c r="L158" i="1" s="1"/>
  <c r="B160" i="1" s="1"/>
  <c r="K155" i="1"/>
  <c r="O72" i="1"/>
  <c r="O155" i="1" s="1"/>
  <c r="P22" i="1"/>
  <c r="O158" i="1" l="1"/>
  <c r="P160" i="1"/>
  <c r="B11" i="1"/>
  <c r="B13" i="1" s="1"/>
  <c r="K158" i="1"/>
  <c r="P72" i="1"/>
  <c r="P155" i="1" s="1"/>
  <c r="L156" i="1"/>
  <c r="P158" i="1" l="1"/>
  <c r="B161" i="1" s="1"/>
  <c r="B162" i="1" s="1"/>
  <c r="P163" i="1"/>
  <c r="P166" i="1" s="1"/>
</calcChain>
</file>

<file path=xl/sharedStrings.xml><?xml version="1.0" encoding="utf-8"?>
<sst xmlns="http://schemas.openxmlformats.org/spreadsheetml/2006/main" count="638" uniqueCount="170">
  <si>
    <t>Specificatie Brandverzekering Stichting ROC Summa College</t>
  </si>
  <si>
    <t>Polisnummer : B0100129453</t>
  </si>
  <si>
    <t>Stand per: 14 oktober 2021</t>
  </si>
  <si>
    <t>index gebouwen/HB</t>
  </si>
  <si>
    <t>index inventaris</t>
  </si>
  <si>
    <t>Verzekeringnemer</t>
  </si>
  <si>
    <t>Stichting ROC Summa College</t>
  </si>
  <si>
    <t>Land</t>
  </si>
  <si>
    <t>Netherlands</t>
  </si>
  <si>
    <t>Verzekerde bedragen:</t>
  </si>
  <si>
    <t>- gebouwen</t>
  </si>
  <si>
    <t>-huurdersbelang</t>
  </si>
  <si>
    <t>-inventaris</t>
  </si>
  <si>
    <t>totaal verzekerd bedrag</t>
  </si>
  <si>
    <t>Valuta</t>
  </si>
  <si>
    <t>EUR</t>
  </si>
  <si>
    <t>Plaats</t>
  </si>
  <si>
    <t>Adres</t>
  </si>
  <si>
    <t>Postcode</t>
  </si>
  <si>
    <t>Code</t>
  </si>
  <si>
    <t>Bestemming</t>
  </si>
  <si>
    <t>taxatie</t>
  </si>
  <si>
    <t>Gebouwen</t>
  </si>
  <si>
    <t>Huurdersbelang</t>
  </si>
  <si>
    <t xml:space="preserve">Inventaris </t>
  </si>
  <si>
    <t xml:space="preserve">Totaal </t>
  </si>
  <si>
    <t>Opmerkingen</t>
  </si>
  <si>
    <t>gebouwen</t>
  </si>
  <si>
    <t>huurdersbelang</t>
  </si>
  <si>
    <t>inventaris</t>
  </si>
  <si>
    <t>Geïndexeerd</t>
  </si>
  <si>
    <t>diverse plaatsen IT middelen</t>
  </si>
  <si>
    <t>diverse adressen</t>
  </si>
  <si>
    <t>Computer en telefooninstallaties</t>
  </si>
  <si>
    <t>Computer en telefooninstallaties aangekocht 2022</t>
  </si>
  <si>
    <t>Computer en telefoonisntallaties aangekocht 2023</t>
  </si>
  <si>
    <t>Computer en telefoonisntallaties aangekocht 2024</t>
  </si>
  <si>
    <t>IT middelen Koenraadlaad 102</t>
  </si>
  <si>
    <t>Computer en telefoonisntallaties aangekocht 2025</t>
  </si>
  <si>
    <t>tbv aanbesteding 1-1-26 periode 1tm8 Onderhanden werk (grootboekrekening 108xx)</t>
  </si>
  <si>
    <t>Div locaties Summa (zie bestand) uitsplitsing op pand op deze korte termijn niet mogelijk</t>
  </si>
  <si>
    <t>tbv aanbesteding 1-1-26 geactiveerd. (m01tm07 obv aanschafwaarde)</t>
  </si>
  <si>
    <t>Helmond</t>
  </si>
  <si>
    <t>Automotive Campus 50</t>
  </si>
  <si>
    <t>5708 JZ</t>
  </si>
  <si>
    <t>huur</t>
  </si>
  <si>
    <t>aangeschaft 2022</t>
  </si>
  <si>
    <t>Eindhoven</t>
  </si>
  <si>
    <t>Catharinaplein 21</t>
  </si>
  <si>
    <t>5611 DE</t>
  </si>
  <si>
    <t>Croy 49</t>
  </si>
  <si>
    <t>5653 LC</t>
  </si>
  <si>
    <t xml:space="preserve"> 12-02-2019</t>
  </si>
  <si>
    <t>geinvesteerd 2023</t>
  </si>
  <si>
    <t>De Blécourtstraat 1</t>
  </si>
  <si>
    <t>5652 GB</t>
  </si>
  <si>
    <t>aangeschaft 2023</t>
  </si>
  <si>
    <t>Veldhoven</t>
  </si>
  <si>
    <t>De Run 4250 R2+R3</t>
  </si>
  <si>
    <t>5503 LL</t>
  </si>
  <si>
    <t>samenstelling de Run</t>
  </si>
  <si>
    <t xml:space="preserve"> 12-2-2019</t>
  </si>
  <si>
    <t>De Run is onderdeel van gebouwencomplex Techniekhuys en de opstallen zijn via VVE verzekerd investeringen op opstallen zijn niet opgenomen in dit overzicht. Huurdersbelang en inventaris wel.</t>
  </si>
  <si>
    <t>Furkapas 1</t>
  </si>
  <si>
    <t xml:space="preserve">5624 MD  </t>
  </si>
  <si>
    <t>Habsburglaan 1</t>
  </si>
  <si>
    <t>5616 HV</t>
  </si>
  <si>
    <t>Eigendom</t>
  </si>
  <si>
    <t>31.08.2021</t>
  </si>
  <si>
    <t>Habsburglaan wordt momenteel verbouwd en valt onder CAR verzekering van aannemer. Investeringen daarom niet opgenomen in dit overzicht.</t>
  </si>
  <si>
    <t>2749000 inventaris verhuisd naar Limburglaan met Montesorri College.</t>
  </si>
  <si>
    <t>Het Eeuwsel 2 (TU/E-S2)</t>
  </si>
  <si>
    <t>5612 AZ</t>
  </si>
  <si>
    <t>Hightech Campus 53</t>
  </si>
  <si>
    <t>5656 AE</t>
  </si>
  <si>
    <t xml:space="preserve">Klokgebouw 300 </t>
  </si>
  <si>
    <t>5617 AD</t>
  </si>
  <si>
    <t>Limburglaan 41-43</t>
  </si>
  <si>
    <t>5616 HR</t>
  </si>
  <si>
    <t>+ 14 noodlokalen</t>
  </si>
  <si>
    <t>2339000 mee met Summa Plus naar Sterrenlaan 6</t>
  </si>
  <si>
    <t xml:space="preserve">Montesorri college verhuisd naar Limburglaan ivm verbouwing habsburglaan. </t>
  </si>
  <si>
    <t xml:space="preserve">Ruysdaelbaan 7 </t>
  </si>
  <si>
    <t>5642 JJ</t>
  </si>
  <si>
    <t>aangeschaft 2022 alleen werkplaats</t>
  </si>
  <si>
    <t>BIC 1</t>
  </si>
  <si>
    <t>5657 BX</t>
  </si>
  <si>
    <t>aangeschaft 2022/bruikleen machines</t>
  </si>
  <si>
    <t>Sterrenlaan 4</t>
  </si>
  <si>
    <t>5631 BX</t>
  </si>
  <si>
    <t>Sterrenlaan 6</t>
  </si>
  <si>
    <t>1768000 mee met Fashion naar Prof. Dorgelolaan</t>
  </si>
  <si>
    <t>Summa Plus van Limburglaan verhuisd naar Sterrenlaan 6</t>
  </si>
  <si>
    <t xml:space="preserve">Sterrenlaan 8 </t>
  </si>
  <si>
    <t xml:space="preserve">5631 KA </t>
  </si>
  <si>
    <t xml:space="preserve">Sterrenlaan 10 </t>
  </si>
  <si>
    <t>Boxtel</t>
  </si>
  <si>
    <t>de Tijvert 2</t>
  </si>
  <si>
    <t>5582 RL</t>
  </si>
  <si>
    <t xml:space="preserve">Vijfkamplaan 4 </t>
  </si>
  <si>
    <t>5631 EN</t>
  </si>
  <si>
    <t xml:space="preserve">Willem de Rijkelaan 3 </t>
  </si>
  <si>
    <t>5616 EA</t>
  </si>
  <si>
    <t>6+8 noodlokalen</t>
  </si>
  <si>
    <t>Vestdijk 30</t>
  </si>
  <si>
    <t>5611 CC</t>
  </si>
  <si>
    <t>Automotive Campus 250</t>
  </si>
  <si>
    <t>nieuwbouw</t>
  </si>
  <si>
    <t>Luchthavenweg 18a</t>
  </si>
  <si>
    <t>5657 EB</t>
  </si>
  <si>
    <t>Furkapas 4</t>
  </si>
  <si>
    <t>VEVA opleiding/huurpand</t>
  </si>
  <si>
    <t>Luchthavenweg 21</t>
  </si>
  <si>
    <t>Kastanjelaan 400</t>
  </si>
  <si>
    <t>5616 LZ</t>
  </si>
  <si>
    <t>(microlab abonnement ) huur</t>
  </si>
  <si>
    <t>Prof Dorgololaan 2</t>
  </si>
  <si>
    <t>huur 2023</t>
  </si>
  <si>
    <t>Fashion verhuisd van Sterrenlaan 6 naar de prof Dorgelolaan</t>
  </si>
  <si>
    <t>Torenallee 20</t>
  </si>
  <si>
    <t>Koenraadlaan 102</t>
  </si>
  <si>
    <t xml:space="preserve">huur 2025 </t>
  </si>
  <si>
    <t>Totalen</t>
  </si>
  <si>
    <t>SOL</t>
  </si>
  <si>
    <t>IST</t>
  </si>
  <si>
    <t>Stand 2024</t>
  </si>
  <si>
    <t>Investeringen 2024/Indexering 2025</t>
  </si>
  <si>
    <t>Investeringen 2024</t>
  </si>
  <si>
    <t>check</t>
  </si>
  <si>
    <t>Indexering 2025</t>
  </si>
  <si>
    <t>Totale waardeverandering per 01-01-2025</t>
  </si>
  <si>
    <t>check oud bedrag</t>
  </si>
  <si>
    <t>check nieuw</t>
  </si>
  <si>
    <t xml:space="preserve"> </t>
  </si>
  <si>
    <t>verschil toevoegingen</t>
  </si>
  <si>
    <t>Meerjarig onderhoud schoolgebouwen</t>
  </si>
  <si>
    <t>Objecten verzekerde waarde vanaf EUR 15.000.000,-</t>
  </si>
  <si>
    <t>Bouwaard, leegstand, monument, asbest/saneringsbeleid</t>
  </si>
  <si>
    <t>Goed</t>
  </si>
  <si>
    <t xml:space="preserve">Voldoende </t>
  </si>
  <si>
    <t>Onvoldoende</t>
  </si>
  <si>
    <t>Bouwaard</t>
  </si>
  <si>
    <t>Isolatiemateriaal 
gevel</t>
  </si>
  <si>
    <t>Isolatiemateriaal 
dak</t>
  </si>
  <si>
    <t>MPL</t>
  </si>
  <si>
    <t>Leegstand</t>
  </si>
  <si>
    <t>Monument</t>
  </si>
  <si>
    <t>Asbest/
saneringsbeleid</t>
  </si>
  <si>
    <t>ja</t>
  </si>
  <si>
    <t>nee</t>
  </si>
  <si>
    <t>ziet niet meer bij Summa</t>
  </si>
  <si>
    <t>5657 EA</t>
  </si>
  <si>
    <t>5611 BA</t>
  </si>
  <si>
    <t>5617 BC</t>
  </si>
  <si>
    <t>5651 EZ</t>
  </si>
  <si>
    <t>sandwichpaneel</t>
  </si>
  <si>
    <t>onbekend</t>
  </si>
  <si>
    <t>metselwerk met betonvloeren</t>
  </si>
  <si>
    <t>Staalconstructie met betonvloeren en systeemwanden</t>
  </si>
  <si>
    <t>Betonconstructie, beton gevels en betonvloeren, binnenwanden systeembouw</t>
  </si>
  <si>
    <t>Metselwerk gevels, betonvloeren en metselwerk binnenwanden</t>
  </si>
  <si>
    <t>betongevels(binnen), betonvloeren, betondak en systeemwanden</t>
  </si>
  <si>
    <t>constructie beton, vloeren beton, hsb gevels en systeemwanden binnen</t>
  </si>
  <si>
    <t>minerale wol</t>
  </si>
  <si>
    <t>minerale wol/ EPS</t>
  </si>
  <si>
    <t>EPS</t>
  </si>
  <si>
    <t>PIR</t>
  </si>
  <si>
    <t>EPS/ PIR</t>
  </si>
  <si>
    <t>niet meer voor/ van Summa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</si>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</sst>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0_-"/>
    <numFmt numFmtId="166" formatCode="_-&quot;EUR&quot;\ * #,##0.00_-;_-&quot;EUR&quot;\ * #,##0.00\-;_-&quot;EUR&quot;\ * &quot;-&quot;??_-;_-@_-"/>
    <numFmt numFmtId="167" formatCode="#,##0.0000_-"/>
    <numFmt numFmtId="168" formatCode="#,##0.00_ ;\-#,##0.00\ "/>
  </numFmts>
  <fonts count="20">
    <font>
      <sz val="10"/>
      <name val="Arial"/>
      <family val="2"/>
    </font>
    <font>
      <sz val="10"/>
      <name val="Arial"/>
      <family val="2"/>
    </font>
    <font>
      <b/>
      <sz val="14"/>
      <color indexed="8"/>
      <name val="Univers (W1)"/>
    </font>
    <font>
      <b/>
      <i/>
      <sz val="12"/>
      <color indexed="8"/>
      <name val="Univers (W1)"/>
      <family val="2"/>
    </font>
    <font>
      <sz val="10"/>
      <color indexed="8"/>
      <name val="Times New Roman"/>
      <family val="1"/>
    </font>
    <font>
      <b/>
      <i/>
      <sz val="12"/>
      <color indexed="8"/>
      <name val="Univers (W1)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2"/>
      <color indexed="58"/>
      <name val="Arial"/>
      <family val="2"/>
    </font>
    <font>
      <b/>
      <sz val="14"/>
      <color indexed="5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sz val="10"/>
      <name val="Arial "/>
    </font>
    <font>
      <b/>
      <sz val="10"/>
      <color indexed="8"/>
      <name val="Arial "/>
    </font>
    <font>
      <b/>
      <sz val="10"/>
      <color indexed="58"/>
      <name val="Arial "/>
    </font>
    <font>
      <b/>
      <sz val="10"/>
      <color indexed="8"/>
      <name val="Arial"/>
      <family val="2"/>
    </font>
    <font>
      <b/>
      <sz val="10"/>
      <color indexed="5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9">
    <xf numFmtId="0" fontId="0" fillId="0" borderId="0" xfId="0"/>
    <xf numFmtId="1" fontId="2" fillId="2" borderId="0" xfId="1" applyNumberFormat="1" applyFont="1" applyFill="1" applyBorder="1" applyAlignment="1" applyProtection="1">
      <alignment horizontal="left" vertical="top"/>
      <protection locked="0"/>
    </xf>
    <xf numFmtId="1" fontId="3" fillId="2" borderId="0" xfId="1" applyNumberFormat="1" applyFont="1" applyFill="1" applyBorder="1" applyAlignment="1" applyProtection="1">
      <alignment horizontal="left" vertical="top"/>
      <protection locked="0"/>
    </xf>
    <xf numFmtId="0" fontId="4" fillId="2" borderId="0" xfId="0" applyFont="1" applyFill="1" applyAlignment="1" applyProtection="1">
      <alignment horizontal="left" vertical="top"/>
      <protection locked="0"/>
    </xf>
    <xf numFmtId="164" fontId="3" fillId="2" borderId="0" xfId="1" quotePrefix="1" applyFont="1" applyFill="1" applyBorder="1" applyAlignment="1" applyProtection="1">
      <alignment horizontal="left" vertical="top"/>
      <protection locked="0"/>
    </xf>
    <xf numFmtId="164" fontId="5" fillId="2" borderId="0" xfId="1" applyFont="1" applyFill="1" applyBorder="1" applyAlignment="1" applyProtection="1">
      <alignment horizontal="left" vertical="top" wrapText="1"/>
      <protection locked="0"/>
    </xf>
    <xf numFmtId="1" fontId="2" fillId="2" borderId="1" xfId="1" applyNumberFormat="1" applyFont="1" applyFill="1" applyBorder="1" applyAlignment="1" applyProtection="1">
      <alignment horizontal="left" vertical="top"/>
      <protection locked="0"/>
    </xf>
    <xf numFmtId="1" fontId="3" fillId="2" borderId="1" xfId="1" applyNumberFormat="1" applyFont="1" applyFill="1" applyBorder="1" applyAlignment="1" applyProtection="1">
      <alignment horizontal="left" vertical="top"/>
      <protection locked="0"/>
    </xf>
    <xf numFmtId="0" fontId="4" fillId="2" borderId="1" xfId="0" applyFont="1" applyFill="1" applyBorder="1" applyAlignment="1" applyProtection="1">
      <alignment horizontal="left" vertical="top"/>
      <protection locked="0"/>
    </xf>
    <xf numFmtId="164" fontId="3" fillId="2" borderId="1" xfId="1" quotePrefix="1" applyFont="1" applyFill="1" applyBorder="1" applyAlignment="1" applyProtection="1">
      <alignment horizontal="left" vertical="top"/>
      <protection locked="0"/>
    </xf>
    <xf numFmtId="164" fontId="5" fillId="2" borderId="1" xfId="1" applyFont="1" applyFill="1" applyBorder="1" applyAlignment="1" applyProtection="1">
      <alignment horizontal="left" vertical="top" wrapText="1"/>
      <protection locked="0"/>
    </xf>
    <xf numFmtId="165" fontId="0" fillId="0" borderId="0" xfId="0" applyNumberFormat="1"/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7" fillId="0" borderId="0" xfId="0" applyFont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6" fontId="7" fillId="0" borderId="0" xfId="0" applyNumberFormat="1" applyFont="1" applyAlignment="1">
      <alignment horizontal="center"/>
    </xf>
    <xf numFmtId="49" fontId="6" fillId="0" borderId="0" xfId="0" applyNumberFormat="1" applyFont="1"/>
    <xf numFmtId="167" fontId="0" fillId="0" borderId="0" xfId="0" applyNumberFormat="1" applyAlignment="1">
      <alignment horizontal="left"/>
    </xf>
    <xf numFmtId="166" fontId="7" fillId="0" borderId="0" xfId="0" applyNumberFormat="1" applyFont="1"/>
    <xf numFmtId="168" fontId="7" fillId="0" borderId="0" xfId="0" applyNumberFormat="1" applyFont="1"/>
    <xf numFmtId="166" fontId="7" fillId="0" borderId="0" xfId="0" applyNumberFormat="1" applyFont="1" applyAlignment="1">
      <alignment horizontal="left"/>
    </xf>
    <xf numFmtId="165" fontId="7" fillId="0" borderId="0" xfId="0" applyNumberFormat="1" applyFont="1"/>
    <xf numFmtId="0" fontId="6" fillId="3" borderId="2" xfId="0" applyFont="1" applyFill="1" applyBorder="1"/>
    <xf numFmtId="165" fontId="7" fillId="3" borderId="3" xfId="0" applyNumberFormat="1" applyFont="1" applyFill="1" applyBorder="1"/>
    <xf numFmtId="165" fontId="7" fillId="3" borderId="3" xfId="0" applyNumberFormat="1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0" borderId="4" xfId="0" applyFont="1" applyBorder="1"/>
    <xf numFmtId="165" fontId="7" fillId="0" borderId="4" xfId="0" applyNumberFormat="1" applyFont="1" applyBorder="1"/>
    <xf numFmtId="165" fontId="7" fillId="0" borderId="4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166" fontId="9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 wrapText="1"/>
    </xf>
    <xf numFmtId="0" fontId="10" fillId="4" borderId="5" xfId="0" applyFont="1" applyFill="1" applyBorder="1"/>
    <xf numFmtId="0" fontId="10" fillId="4" borderId="5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center"/>
    </xf>
    <xf numFmtId="166" fontId="11" fillId="4" borderId="5" xfId="0" applyNumberFormat="1" applyFont="1" applyFill="1" applyBorder="1" applyAlignment="1">
      <alignment horizontal="center"/>
    </xf>
    <xf numFmtId="166" fontId="11" fillId="4" borderId="6" xfId="0" applyNumberFormat="1" applyFont="1" applyFill="1" applyBorder="1" applyAlignment="1">
      <alignment horizontal="center"/>
    </xf>
    <xf numFmtId="166" fontId="11" fillId="4" borderId="7" xfId="0" applyNumberFormat="1" applyFont="1" applyFill="1" applyBorder="1" applyAlignment="1">
      <alignment horizontal="center"/>
    </xf>
    <xf numFmtId="166" fontId="10" fillId="4" borderId="5" xfId="0" applyNumberFormat="1" applyFont="1" applyFill="1" applyBorder="1" applyAlignment="1">
      <alignment horizontal="center" wrapText="1"/>
    </xf>
    <xf numFmtId="0" fontId="10" fillId="4" borderId="8" xfId="0" applyFont="1" applyFill="1" applyBorder="1"/>
    <xf numFmtId="0" fontId="10" fillId="4" borderId="8" xfId="0" applyFont="1" applyFill="1" applyBorder="1" applyAlignment="1">
      <alignment horizontal="left"/>
    </xf>
    <xf numFmtId="0" fontId="10" fillId="4" borderId="8" xfId="0" applyFont="1" applyFill="1" applyBorder="1" applyAlignment="1">
      <alignment horizontal="center" vertical="top"/>
    </xf>
    <xf numFmtId="0" fontId="10" fillId="4" borderId="8" xfId="0" applyFont="1" applyFill="1" applyBorder="1" applyAlignment="1">
      <alignment horizontal="center" vertical="top" wrapText="1"/>
    </xf>
    <xf numFmtId="166" fontId="11" fillId="4" borderId="8" xfId="0" applyNumberFormat="1" applyFont="1" applyFill="1" applyBorder="1" applyAlignment="1">
      <alignment horizontal="center" vertical="top"/>
    </xf>
    <xf numFmtId="166" fontId="11" fillId="4" borderId="9" xfId="0" applyNumberFormat="1" applyFont="1" applyFill="1" applyBorder="1" applyAlignment="1">
      <alignment horizontal="center" vertical="top"/>
    </xf>
    <xf numFmtId="166" fontId="11" fillId="4" borderId="10" xfId="0" applyNumberFormat="1" applyFont="1" applyFill="1" applyBorder="1" applyAlignment="1">
      <alignment horizontal="center" vertical="top"/>
    </xf>
    <xf numFmtId="14" fontId="11" fillId="4" borderId="10" xfId="0" applyNumberFormat="1" applyFont="1" applyFill="1" applyBorder="1" applyAlignment="1">
      <alignment horizontal="center" vertical="top"/>
    </xf>
    <xf numFmtId="166" fontId="10" fillId="4" borderId="8" xfId="0" applyNumberFormat="1" applyFont="1" applyFill="1" applyBorder="1" applyAlignment="1">
      <alignment horizontal="center" vertical="top" wrapText="1"/>
    </xf>
    <xf numFmtId="0" fontId="10" fillId="4" borderId="11" xfId="0" applyFont="1" applyFill="1" applyBorder="1"/>
    <xf numFmtId="0" fontId="10" fillId="4" borderId="11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166" fontId="10" fillId="4" borderId="11" xfId="0" applyNumberFormat="1" applyFont="1" applyFill="1" applyBorder="1" applyAlignment="1">
      <alignment horizontal="center" wrapText="1"/>
    </xf>
    <xf numFmtId="0" fontId="7" fillId="0" borderId="14" xfId="0" applyFont="1" applyBorder="1" applyAlignment="1">
      <alignment horizontal="left"/>
    </xf>
    <xf numFmtId="0" fontId="7" fillId="0" borderId="14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 wrapText="1"/>
    </xf>
    <xf numFmtId="14" fontId="7" fillId="0" borderId="14" xfId="0" applyNumberFormat="1" applyFont="1" applyBorder="1" applyAlignment="1">
      <alignment horizontal="center"/>
    </xf>
    <xf numFmtId="14" fontId="7" fillId="0" borderId="15" xfId="0" applyNumberFormat="1" applyFont="1" applyBorder="1" applyAlignment="1">
      <alignment horizontal="center"/>
    </xf>
    <xf numFmtId="166" fontId="9" fillId="0" borderId="15" xfId="0" applyNumberFormat="1" applyFont="1" applyBorder="1" applyAlignment="1">
      <alignment horizontal="right"/>
    </xf>
    <xf numFmtId="166" fontId="9" fillId="0" borderId="16" xfId="0" applyNumberFormat="1" applyFont="1" applyBorder="1" applyAlignment="1">
      <alignment horizontal="right"/>
    </xf>
    <xf numFmtId="166" fontId="9" fillId="0" borderId="17" xfId="0" applyNumberFormat="1" applyFont="1" applyBorder="1" applyAlignment="1">
      <alignment horizontal="right"/>
    </xf>
    <xf numFmtId="166" fontId="9" fillId="0" borderId="18" xfId="0" applyNumberFormat="1" applyFont="1" applyBorder="1" applyAlignment="1">
      <alignment horizontal="right"/>
    </xf>
    <xf numFmtId="166" fontId="7" fillId="0" borderId="14" xfId="0" applyNumberFormat="1" applyFont="1" applyBorder="1" applyAlignment="1">
      <alignment horizontal="right" wrapText="1"/>
    </xf>
    <xf numFmtId="0" fontId="7" fillId="5" borderId="14" xfId="0" applyFont="1" applyFill="1" applyBorder="1" applyAlignment="1">
      <alignment horizontal="left"/>
    </xf>
    <xf numFmtId="0" fontId="7" fillId="6" borderId="14" xfId="0" applyFont="1" applyFill="1" applyBorder="1" applyAlignment="1">
      <alignment horizontal="left" vertical="top"/>
    </xf>
    <xf numFmtId="0" fontId="7" fillId="5" borderId="14" xfId="0" applyFont="1" applyFill="1" applyBorder="1" applyAlignment="1">
      <alignment horizontal="left" vertical="top" wrapText="1"/>
    </xf>
    <xf numFmtId="14" fontId="7" fillId="5" borderId="14" xfId="0" applyNumberFormat="1" applyFont="1" applyFill="1" applyBorder="1" applyAlignment="1">
      <alignment horizontal="center"/>
    </xf>
    <xf numFmtId="14" fontId="7" fillId="5" borderId="15" xfId="0" applyNumberFormat="1" applyFont="1" applyFill="1" applyBorder="1" applyAlignment="1">
      <alignment horizontal="center"/>
    </xf>
    <xf numFmtId="166" fontId="9" fillId="5" borderId="15" xfId="0" applyNumberFormat="1" applyFont="1" applyFill="1" applyBorder="1" applyAlignment="1">
      <alignment horizontal="right"/>
    </xf>
    <xf numFmtId="166" fontId="9" fillId="5" borderId="16" xfId="0" applyNumberFormat="1" applyFont="1" applyFill="1" applyBorder="1" applyAlignment="1">
      <alignment horizontal="right"/>
    </xf>
    <xf numFmtId="166" fontId="9" fillId="5" borderId="17" xfId="0" applyNumberFormat="1" applyFont="1" applyFill="1" applyBorder="1" applyAlignment="1">
      <alignment horizontal="right"/>
    </xf>
    <xf numFmtId="166" fontId="9" fillId="5" borderId="18" xfId="0" applyNumberFormat="1" applyFont="1" applyFill="1" applyBorder="1" applyAlignment="1">
      <alignment horizontal="right"/>
    </xf>
    <xf numFmtId="166" fontId="9" fillId="6" borderId="18" xfId="0" applyNumberFormat="1" applyFont="1" applyFill="1" applyBorder="1" applyAlignment="1">
      <alignment horizontal="right"/>
    </xf>
    <xf numFmtId="166" fontId="7" fillId="5" borderId="14" xfId="0" applyNumberFormat="1" applyFont="1" applyFill="1" applyBorder="1" applyAlignment="1">
      <alignment horizontal="right" wrapText="1"/>
    </xf>
    <xf numFmtId="0" fontId="0" fillId="5" borderId="0" xfId="0" applyFill="1"/>
    <xf numFmtId="0" fontId="7" fillId="6" borderId="14" xfId="0" applyFont="1" applyFill="1" applyBorder="1" applyAlignment="1">
      <alignment horizontal="left"/>
    </xf>
    <xf numFmtId="0" fontId="7" fillId="6" borderId="14" xfId="0" applyFont="1" applyFill="1" applyBorder="1" applyAlignment="1">
      <alignment horizontal="left" vertical="top" wrapText="1"/>
    </xf>
    <xf numFmtId="14" fontId="7" fillId="6" borderId="14" xfId="0" applyNumberFormat="1" applyFont="1" applyFill="1" applyBorder="1" applyAlignment="1">
      <alignment horizontal="center"/>
    </xf>
    <xf numFmtId="14" fontId="7" fillId="6" borderId="15" xfId="0" applyNumberFormat="1" applyFont="1" applyFill="1" applyBorder="1" applyAlignment="1">
      <alignment horizontal="center"/>
    </xf>
    <xf numFmtId="166" fontId="9" fillId="6" borderId="15" xfId="0" applyNumberFormat="1" applyFont="1" applyFill="1" applyBorder="1" applyAlignment="1">
      <alignment horizontal="right"/>
    </xf>
    <xf numFmtId="166" fontId="9" fillId="6" borderId="16" xfId="0" applyNumberFormat="1" applyFont="1" applyFill="1" applyBorder="1" applyAlignment="1">
      <alignment horizontal="right"/>
    </xf>
    <xf numFmtId="166" fontId="9" fillId="6" borderId="17" xfId="0" applyNumberFormat="1" applyFont="1" applyFill="1" applyBorder="1" applyAlignment="1">
      <alignment horizontal="right"/>
    </xf>
    <xf numFmtId="166" fontId="7" fillId="6" borderId="14" xfId="0" applyNumberFormat="1" applyFont="1" applyFill="1" applyBorder="1" applyAlignment="1">
      <alignment horizontal="right" wrapText="1"/>
    </xf>
    <xf numFmtId="0" fontId="0" fillId="6" borderId="0" xfId="0" applyFill="1"/>
    <xf numFmtId="0" fontId="7" fillId="0" borderId="14" xfId="0" applyFont="1" applyBorder="1" applyAlignment="1">
      <alignment horizontal="left" wrapText="1"/>
    </xf>
    <xf numFmtId="14" fontId="7" fillId="5" borderId="0" xfId="0" applyNumberFormat="1" applyFont="1" applyFill="1" applyAlignment="1">
      <alignment horizontal="center"/>
    </xf>
    <xf numFmtId="166" fontId="7" fillId="0" borderId="14" xfId="0" applyNumberFormat="1" applyFont="1" applyBorder="1" applyAlignment="1">
      <alignment horizontal="left" wrapText="1"/>
    </xf>
    <xf numFmtId="49" fontId="7" fillId="0" borderId="14" xfId="0" applyNumberFormat="1" applyFont="1" applyBorder="1" applyAlignment="1">
      <alignment horizontal="left" wrapText="1"/>
    </xf>
    <xf numFmtId="166" fontId="0" fillId="0" borderId="14" xfId="0" applyNumberFormat="1" applyBorder="1" applyAlignment="1">
      <alignment horizontal="right" wrapText="1"/>
    </xf>
    <xf numFmtId="0" fontId="7" fillId="0" borderId="15" xfId="0" applyFont="1" applyBorder="1" applyAlignment="1">
      <alignment horizontal="left"/>
    </xf>
    <xf numFmtId="0" fontId="7" fillId="5" borderId="15" xfId="0" applyFont="1" applyFill="1" applyBorder="1" applyAlignment="1">
      <alignment horizontal="left"/>
    </xf>
    <xf numFmtId="0" fontId="7" fillId="5" borderId="14" xfId="0" applyFont="1" applyFill="1" applyBorder="1" applyAlignment="1">
      <alignment horizontal="left" vertical="top"/>
    </xf>
    <xf numFmtId="49" fontId="7" fillId="0" borderId="14" xfId="0" applyNumberFormat="1" applyFont="1" applyBorder="1" applyAlignment="1">
      <alignment horizontal="left"/>
    </xf>
    <xf numFmtId="0" fontId="7" fillId="0" borderId="14" xfId="0" applyFont="1" applyBorder="1"/>
    <xf numFmtId="0" fontId="7" fillId="5" borderId="14" xfId="0" applyFont="1" applyFill="1" applyBorder="1"/>
    <xf numFmtId="0" fontId="7" fillId="0" borderId="19" xfId="0" applyFont="1" applyBorder="1" applyAlignment="1">
      <alignment horizontal="left"/>
    </xf>
    <xf numFmtId="0" fontId="7" fillId="5" borderId="19" xfId="0" applyFont="1" applyFill="1" applyBorder="1" applyAlignment="1">
      <alignment horizontal="left"/>
    </xf>
    <xf numFmtId="0" fontId="12" fillId="0" borderId="0" xfId="0" applyFont="1"/>
    <xf numFmtId="0" fontId="12" fillId="5" borderId="0" xfId="0" applyFont="1" applyFill="1"/>
    <xf numFmtId="166" fontId="9" fillId="0" borderId="14" xfId="0" applyNumberFormat="1" applyFont="1" applyBorder="1" applyAlignment="1">
      <alignment horizontal="right"/>
    </xf>
    <xf numFmtId="166" fontId="9" fillId="0" borderId="2" xfId="0" applyNumberFormat="1" applyFont="1" applyBorder="1" applyAlignment="1">
      <alignment horizontal="right"/>
    </xf>
    <xf numFmtId="166" fontId="9" fillId="0" borderId="20" xfId="0" applyNumberFormat="1" applyFont="1" applyBorder="1" applyAlignment="1">
      <alignment horizontal="right"/>
    </xf>
    <xf numFmtId="166" fontId="9" fillId="0" borderId="19" xfId="0" applyNumberFormat="1" applyFont="1" applyBorder="1" applyAlignment="1">
      <alignment horizontal="right"/>
    </xf>
    <xf numFmtId="0" fontId="6" fillId="3" borderId="14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center"/>
    </xf>
    <xf numFmtId="166" fontId="13" fillId="3" borderId="14" xfId="0" applyNumberFormat="1" applyFont="1" applyFill="1" applyBorder="1" applyAlignment="1">
      <alignment horizontal="right"/>
    </xf>
    <xf numFmtId="166" fontId="6" fillId="3" borderId="14" xfId="0" applyNumberFormat="1" applyFont="1" applyFill="1" applyBorder="1" applyAlignment="1">
      <alignment horizontal="right" wrapText="1"/>
    </xf>
    <xf numFmtId="0" fontId="7" fillId="7" borderId="14" xfId="0" applyFont="1" applyFill="1" applyBorder="1"/>
    <xf numFmtId="0" fontId="6" fillId="7" borderId="14" xfId="0" applyFont="1" applyFill="1" applyBorder="1" applyAlignment="1">
      <alignment horizontal="center"/>
    </xf>
    <xf numFmtId="166" fontId="13" fillId="7" borderId="14" xfId="0" applyNumberFormat="1" applyFont="1" applyFill="1" applyBorder="1" applyAlignment="1">
      <alignment horizontal="right"/>
    </xf>
    <xf numFmtId="166" fontId="7" fillId="7" borderId="14" xfId="0" applyNumberFormat="1" applyFont="1" applyFill="1" applyBorder="1" applyAlignment="1">
      <alignment horizontal="right" wrapText="1"/>
    </xf>
    <xf numFmtId="0" fontId="6" fillId="8" borderId="14" xfId="0" applyFont="1" applyFill="1" applyBorder="1" applyAlignment="1">
      <alignment horizontal="left"/>
    </xf>
    <xf numFmtId="0" fontId="8" fillId="8" borderId="14" xfId="0" applyFont="1" applyFill="1" applyBorder="1" applyAlignment="1">
      <alignment horizontal="right"/>
    </xf>
    <xf numFmtId="166" fontId="13" fillId="8" borderId="14" xfId="0" applyNumberFormat="1" applyFont="1" applyFill="1" applyBorder="1" applyAlignment="1">
      <alignment horizontal="right"/>
    </xf>
    <xf numFmtId="0" fontId="6" fillId="9" borderId="14" xfId="0" applyFont="1" applyFill="1" applyBorder="1" applyAlignment="1">
      <alignment horizontal="left"/>
    </xf>
    <xf numFmtId="0" fontId="0" fillId="9" borderId="14" xfId="0" applyFill="1" applyBorder="1"/>
    <xf numFmtId="0" fontId="0" fillId="9" borderId="14" xfId="0" applyFill="1" applyBorder="1" applyAlignment="1">
      <alignment horizontal="left"/>
    </xf>
    <xf numFmtId="0" fontId="0" fillId="9" borderId="14" xfId="0" applyFill="1" applyBorder="1" applyAlignment="1">
      <alignment horizontal="center"/>
    </xf>
    <xf numFmtId="166" fontId="13" fillId="9" borderId="14" xfId="0" applyNumberFormat="1" applyFont="1" applyFill="1" applyBorder="1" applyAlignment="1">
      <alignment horizontal="right"/>
    </xf>
    <xf numFmtId="166" fontId="1" fillId="9" borderId="14" xfId="0" applyNumberFormat="1" applyFont="1" applyFill="1" applyBorder="1" applyAlignment="1">
      <alignment horizontal="right" wrapText="1"/>
    </xf>
    <xf numFmtId="0" fontId="0" fillId="0" borderId="0" xfId="0" applyAlignment="1">
      <alignment horizontal="left"/>
    </xf>
    <xf numFmtId="166" fontId="9" fillId="0" borderId="8" xfId="0" applyNumberFormat="1" applyFont="1" applyBorder="1" applyAlignment="1">
      <alignment horizontal="right"/>
    </xf>
    <xf numFmtId="166" fontId="1" fillId="0" borderId="0" xfId="0" applyNumberFormat="1" applyFont="1" applyAlignment="1">
      <alignment horizontal="right" wrapText="1"/>
    </xf>
    <xf numFmtId="0" fontId="9" fillId="0" borderId="0" xfId="0" applyFont="1"/>
    <xf numFmtId="166" fontId="9" fillId="0" borderId="0" xfId="0" applyNumberFormat="1" applyFont="1"/>
    <xf numFmtId="166" fontId="1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 wrapText="1"/>
    </xf>
    <xf numFmtId="0" fontId="13" fillId="0" borderId="21" xfId="0" applyFont="1" applyBorder="1" applyAlignment="1">
      <alignment wrapText="1"/>
    </xf>
    <xf numFmtId="166" fontId="13" fillId="0" borderId="21" xfId="0" applyNumberFormat="1" applyFont="1" applyBorder="1"/>
    <xf numFmtId="166" fontId="8" fillId="0" borderId="0" xfId="0" applyNumberFormat="1" applyFont="1" applyAlignment="1">
      <alignment horizontal="right" wrapText="1"/>
    </xf>
    <xf numFmtId="166" fontId="1" fillId="6" borderId="0" xfId="0" applyNumberFormat="1" applyFont="1" applyFill="1" applyAlignment="1">
      <alignment horizontal="right"/>
    </xf>
    <xf numFmtId="1" fontId="14" fillId="2" borderId="0" xfId="1" applyNumberFormat="1" applyFont="1" applyFill="1" applyBorder="1" applyAlignment="1" applyProtection="1">
      <alignment horizontal="left" vertical="top"/>
      <protection locked="0"/>
    </xf>
    <xf numFmtId="0" fontId="15" fillId="0" borderId="0" xfId="0" applyFont="1"/>
    <xf numFmtId="1" fontId="16" fillId="2" borderId="0" xfId="1" applyNumberFormat="1" applyFont="1" applyFill="1" applyBorder="1" applyAlignment="1" applyProtection="1">
      <alignment horizontal="left" vertical="top"/>
      <protection locked="0"/>
    </xf>
    <xf numFmtId="0" fontId="17" fillId="4" borderId="5" xfId="0" applyFont="1" applyFill="1" applyBorder="1"/>
    <xf numFmtId="0" fontId="17" fillId="4" borderId="5" xfId="0" applyFont="1" applyFill="1" applyBorder="1" applyAlignment="1">
      <alignment horizontal="left"/>
    </xf>
    <xf numFmtId="0" fontId="17" fillId="4" borderId="8" xfId="0" applyFont="1" applyFill="1" applyBorder="1"/>
    <xf numFmtId="0" fontId="17" fillId="4" borderId="8" xfId="0" applyFont="1" applyFill="1" applyBorder="1" applyAlignment="1">
      <alignment horizontal="left"/>
    </xf>
    <xf numFmtId="0" fontId="15" fillId="0" borderId="14" xfId="0" applyFont="1" applyBorder="1" applyAlignment="1">
      <alignment vertical="top"/>
    </xf>
    <xf numFmtId="0" fontId="15" fillId="0" borderId="14" xfId="0" applyFont="1" applyBorder="1" applyAlignment="1">
      <alignment vertical="top" wrapText="1"/>
    </xf>
    <xf numFmtId="49" fontId="15" fillId="0" borderId="14" xfId="0" applyNumberFormat="1" applyFont="1" applyBorder="1" applyAlignment="1">
      <alignment vertical="top" wrapText="1"/>
    </xf>
    <xf numFmtId="49" fontId="15" fillId="0" borderId="14" xfId="0" applyNumberFormat="1" applyFont="1" applyBorder="1" applyAlignment="1">
      <alignment vertical="top"/>
    </xf>
    <xf numFmtId="0" fontId="15" fillId="0" borderId="19" xfId="0" applyFont="1" applyBorder="1" applyAlignment="1">
      <alignment vertical="top"/>
    </xf>
    <xf numFmtId="0" fontId="15" fillId="0" borderId="14" xfId="0" applyFont="1" applyBorder="1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4" borderId="5" xfId="0" applyFont="1" applyFill="1" applyBorder="1" applyAlignment="1">
      <alignment horizontal="center" wrapText="1"/>
    </xf>
    <xf numFmtId="0" fontId="1" fillId="0" borderId="0" xfId="0" applyFont="1"/>
    <xf numFmtId="1" fontId="18" fillId="2" borderId="0" xfId="1" applyNumberFormat="1" applyFont="1" applyFill="1" applyBorder="1" applyAlignment="1" applyProtection="1">
      <alignment horizontal="left" vertical="top"/>
      <protection locked="0"/>
    </xf>
    <xf numFmtId="0" fontId="19" fillId="4" borderId="5" xfId="0" applyFont="1" applyFill="1" applyBorder="1"/>
    <xf numFmtId="0" fontId="19" fillId="4" borderId="8" xfId="0" applyFont="1" applyFill="1" applyBorder="1"/>
    <xf numFmtId="0" fontId="1" fillId="0" borderId="14" xfId="0" applyFont="1" applyBorder="1" applyAlignment="1">
      <alignment horizontal="left"/>
    </xf>
    <xf numFmtId="0" fontId="1" fillId="0" borderId="14" xfId="0" applyFont="1" applyBorder="1" applyAlignment="1">
      <alignment horizontal="left" vertical="top"/>
    </xf>
    <xf numFmtId="0" fontId="1" fillId="0" borderId="19" xfId="0" applyFont="1" applyBorder="1" applyAlignment="1">
      <alignment horizontal="left"/>
    </xf>
    <xf numFmtId="0" fontId="19" fillId="4" borderId="5" xfId="0" applyFont="1" applyFill="1" applyBorder="1" applyAlignment="1">
      <alignment wrapText="1"/>
    </xf>
    <xf numFmtId="0" fontId="15" fillId="10" borderId="14" xfId="0" applyFont="1" applyFill="1" applyBorder="1" applyAlignment="1">
      <alignment vertical="top"/>
    </xf>
    <xf numFmtId="0" fontId="15" fillId="10" borderId="14" xfId="0" applyFont="1" applyFill="1" applyBorder="1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10" borderId="14" xfId="0" applyFont="1" applyFill="1" applyBorder="1" applyAlignment="1">
      <alignment horizontal="left"/>
    </xf>
    <xf numFmtId="1" fontId="18" fillId="2" borderId="0" xfId="1" applyNumberFormat="1" applyFont="1" applyFill="1" applyBorder="1" applyAlignment="1" applyProtection="1">
      <alignment vertical="top"/>
      <protection locked="0"/>
    </xf>
    <xf numFmtId="14" fontId="0" fillId="0" borderId="14" xfId="0" applyNumberFormat="1" applyBorder="1"/>
    <xf numFmtId="0" fontId="0" fillId="10" borderId="14" xfId="0" applyFill="1" applyBorder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0D039-D544-487A-AB4A-E89BB45F64F5}">
  <dimension ref="A1:Q166"/>
  <sheetViews>
    <sheetView zoomScale="60" zoomScaleNormal="60" workbookViewId="0">
      <pane xSplit="1" ySplit="21" topLeftCell="B123" activePane="bottomRight" state="frozen"/>
      <selection pane="topRight" activeCell="B1" sqref="B1"/>
      <selection pane="bottomLeft" activeCell="A22" sqref="A22"/>
      <selection pane="bottomRight" activeCell="A17" sqref="A17"/>
    </sheetView>
  </sheetViews>
  <sheetFormatPr defaultColWidth="9.109375" defaultRowHeight="17.399999999999999"/>
  <cols>
    <col min="1" max="1" width="37.33203125" customWidth="1"/>
    <col min="2" max="2" width="50.44140625" customWidth="1"/>
    <col min="3" max="4" width="12.5546875" customWidth="1"/>
    <col min="5" max="5" width="53.88671875" style="130" customWidth="1"/>
    <col min="6" max="6" width="15.6640625" style="13" customWidth="1"/>
    <col min="7" max="7" width="18.6640625" style="13" customWidth="1"/>
    <col min="8" max="8" width="23.109375" style="13" customWidth="1"/>
    <col min="9" max="10" width="35.33203125" style="38" customWidth="1"/>
    <col min="11" max="11" width="35.33203125" style="131" customWidth="1"/>
    <col min="12" max="16" width="35.33203125" style="38" customWidth="1"/>
    <col min="17" max="17" width="97.88671875" style="136" customWidth="1"/>
  </cols>
  <sheetData>
    <row r="1" spans="1:17" ht="18" customHeight="1">
      <c r="A1" s="1" t="s">
        <v>0</v>
      </c>
      <c r="B1" s="2"/>
      <c r="C1" s="3"/>
      <c r="D1" s="3"/>
      <c r="E1" s="3"/>
      <c r="F1" s="4"/>
      <c r="G1" s="5"/>
      <c r="H1" s="5"/>
      <c r="I1"/>
      <c r="J1"/>
      <c r="K1"/>
      <c r="L1"/>
      <c r="M1"/>
      <c r="N1"/>
      <c r="O1"/>
      <c r="P1"/>
      <c r="Q1"/>
    </row>
    <row r="2" spans="1:17">
      <c r="A2" s="1" t="s">
        <v>1</v>
      </c>
      <c r="B2" s="2"/>
      <c r="C2" s="3"/>
      <c r="D2" s="3"/>
      <c r="E2" s="3"/>
      <c r="F2" s="4"/>
      <c r="G2" s="5"/>
      <c r="H2" s="5"/>
      <c r="I2"/>
      <c r="J2"/>
      <c r="K2"/>
      <c r="L2"/>
      <c r="M2"/>
      <c r="N2"/>
      <c r="O2"/>
      <c r="P2"/>
      <c r="Q2"/>
    </row>
    <row r="3" spans="1:17" ht="18.75" hidden="1" customHeight="1">
      <c r="A3" s="6" t="s">
        <v>2</v>
      </c>
      <c r="B3" s="7"/>
      <c r="C3" s="8"/>
      <c r="D3" s="8"/>
      <c r="E3" s="8"/>
      <c r="F3" s="9"/>
      <c r="G3" s="10"/>
      <c r="H3" s="10"/>
      <c r="I3"/>
      <c r="J3"/>
      <c r="K3"/>
      <c r="L3"/>
      <c r="M3"/>
      <c r="N3"/>
      <c r="O3"/>
      <c r="P3"/>
      <c r="Q3"/>
    </row>
    <row r="4" spans="1:17" ht="12.75" customHeight="1">
      <c r="B4" s="11"/>
      <c r="C4" s="11"/>
      <c r="D4" s="11"/>
      <c r="E4" s="12"/>
      <c r="G4" s="13" t="s">
        <v>3</v>
      </c>
      <c r="H4" s="13" t="s">
        <v>4</v>
      </c>
      <c r="I4"/>
      <c r="J4"/>
      <c r="K4"/>
      <c r="L4"/>
      <c r="M4"/>
      <c r="N4"/>
      <c r="O4"/>
      <c r="P4"/>
      <c r="Q4"/>
    </row>
    <row r="5" spans="1:17" ht="15.75" customHeight="1">
      <c r="A5" s="14" t="s">
        <v>5</v>
      </c>
      <c r="B5" s="15" t="s">
        <v>6</v>
      </c>
      <c r="C5" s="15"/>
      <c r="D5" s="15"/>
      <c r="E5" s="16"/>
      <c r="F5" s="13">
        <v>2024</v>
      </c>
      <c r="G5" s="13">
        <v>128.4</v>
      </c>
      <c r="H5" s="13">
        <v>124.4</v>
      </c>
      <c r="I5"/>
      <c r="J5"/>
      <c r="K5"/>
      <c r="L5"/>
      <c r="M5"/>
      <c r="N5"/>
      <c r="O5"/>
      <c r="P5"/>
      <c r="Q5"/>
    </row>
    <row r="6" spans="1:17" ht="15.75" customHeight="1">
      <c r="A6" s="14" t="s">
        <v>7</v>
      </c>
      <c r="B6" s="17" t="s">
        <v>8</v>
      </c>
      <c r="C6" s="17"/>
      <c r="D6" s="17"/>
      <c r="E6" s="18"/>
      <c r="F6" s="13">
        <v>2025</v>
      </c>
      <c r="G6" s="13">
        <v>133.4</v>
      </c>
      <c r="H6" s="13">
        <v>129.6</v>
      </c>
      <c r="I6"/>
      <c r="J6"/>
      <c r="K6"/>
      <c r="L6"/>
      <c r="M6"/>
      <c r="N6"/>
      <c r="O6"/>
      <c r="P6"/>
      <c r="Q6"/>
    </row>
    <row r="7" spans="1:17" ht="15.75" hidden="1" customHeight="1">
      <c r="A7" s="17"/>
      <c r="B7" s="14"/>
      <c r="C7" s="14"/>
      <c r="D7" s="14"/>
      <c r="E7" s="19"/>
      <c r="I7"/>
      <c r="J7"/>
      <c r="K7"/>
      <c r="L7"/>
      <c r="M7"/>
      <c r="N7"/>
      <c r="O7"/>
      <c r="P7"/>
      <c r="Q7"/>
    </row>
    <row r="8" spans="1:17" ht="15.75" hidden="1" customHeight="1">
      <c r="A8" s="14" t="s">
        <v>9</v>
      </c>
      <c r="B8" s="20"/>
      <c r="C8" s="20"/>
      <c r="D8" s="20"/>
      <c r="E8" s="12"/>
      <c r="I8"/>
      <c r="J8"/>
      <c r="K8"/>
      <c r="L8"/>
      <c r="M8"/>
      <c r="N8"/>
      <c r="O8"/>
      <c r="P8"/>
      <c r="Q8"/>
    </row>
    <row r="9" spans="1:17" ht="15.75" hidden="1" customHeight="1">
      <c r="A9" s="21" t="s">
        <v>10</v>
      </c>
      <c r="B9" s="20">
        <f>I155</f>
        <v>183683306.82000002</v>
      </c>
      <c r="C9" s="20"/>
      <c r="D9" s="20"/>
      <c r="E9" s="22"/>
      <c r="I9"/>
      <c r="J9"/>
      <c r="K9"/>
      <c r="L9"/>
      <c r="M9"/>
      <c r="N9"/>
      <c r="O9"/>
      <c r="P9"/>
      <c r="Q9"/>
    </row>
    <row r="10" spans="1:17" ht="15.75" hidden="1" customHeight="1">
      <c r="A10" s="21" t="s">
        <v>11</v>
      </c>
      <c r="B10" s="23">
        <f>J155</f>
        <v>19102561.800000004</v>
      </c>
      <c r="C10" s="23"/>
      <c r="D10" s="23"/>
      <c r="E10" s="12"/>
      <c r="I10"/>
      <c r="J10"/>
      <c r="K10"/>
      <c r="L10"/>
      <c r="M10"/>
      <c r="N10"/>
      <c r="O10"/>
      <c r="P10"/>
      <c r="Q10"/>
    </row>
    <row r="11" spans="1:17" ht="15.75" hidden="1" customHeight="1">
      <c r="A11" s="21" t="s">
        <v>12</v>
      </c>
      <c r="B11" s="23">
        <f>K155</f>
        <v>136292209</v>
      </c>
      <c r="C11" s="23"/>
      <c r="D11" s="23"/>
      <c r="E11" s="12"/>
      <c r="I11"/>
      <c r="J11"/>
      <c r="K11"/>
      <c r="L11"/>
      <c r="M11"/>
      <c r="N11"/>
      <c r="O11"/>
      <c r="P11"/>
      <c r="Q11"/>
    </row>
    <row r="12" spans="1:17" ht="15.75" hidden="1" customHeight="1">
      <c r="A12" s="21"/>
      <c r="B12" s="24"/>
      <c r="C12" s="24"/>
      <c r="D12" s="24"/>
      <c r="E12" s="12"/>
      <c r="I12"/>
      <c r="J12"/>
      <c r="K12"/>
      <c r="L12"/>
      <c r="M12"/>
      <c r="N12"/>
      <c r="O12"/>
      <c r="P12"/>
      <c r="Q12"/>
    </row>
    <row r="13" spans="1:17" ht="15.75" hidden="1" customHeight="1">
      <c r="A13" s="21" t="s">
        <v>13</v>
      </c>
      <c r="B13" s="25">
        <f>SUM(B9:B11)</f>
        <v>339078077.62</v>
      </c>
      <c r="C13" s="25"/>
      <c r="D13" s="25"/>
      <c r="E13" s="12"/>
      <c r="I13"/>
      <c r="J13"/>
      <c r="K13"/>
      <c r="L13"/>
      <c r="M13"/>
      <c r="N13"/>
      <c r="O13"/>
      <c r="P13"/>
      <c r="Q13"/>
    </row>
    <row r="14" spans="1:17" ht="15.75" hidden="1" customHeight="1">
      <c r="A14" s="21"/>
      <c r="B14" s="25"/>
      <c r="C14" s="25"/>
      <c r="D14" s="25"/>
      <c r="E14" s="12"/>
      <c r="I14"/>
      <c r="J14"/>
      <c r="K14"/>
      <c r="L14"/>
      <c r="M14"/>
      <c r="N14"/>
      <c r="O14"/>
      <c r="P14"/>
      <c r="Q14"/>
    </row>
    <row r="15" spans="1:17" ht="15.75" hidden="1" customHeight="1">
      <c r="A15" s="14" t="s">
        <v>14</v>
      </c>
      <c r="B15" s="26" t="s">
        <v>15</v>
      </c>
      <c r="C15" s="11"/>
      <c r="D15" s="11"/>
      <c r="E15" s="12"/>
      <c r="I15"/>
      <c r="J15"/>
      <c r="K15"/>
      <c r="L15"/>
      <c r="M15"/>
      <c r="N15"/>
      <c r="O15"/>
      <c r="P15"/>
      <c r="Q15"/>
    </row>
    <row r="16" spans="1:17" ht="13.5" customHeight="1">
      <c r="A16" s="27"/>
      <c r="B16" s="28"/>
      <c r="C16" s="28"/>
      <c r="D16" s="28"/>
      <c r="E16" s="29"/>
      <c r="F16" s="30"/>
      <c r="G16" s="30"/>
      <c r="H16" s="30"/>
      <c r="I16"/>
      <c r="J16"/>
      <c r="K16"/>
      <c r="L16"/>
      <c r="M16"/>
      <c r="N16"/>
      <c r="O16"/>
      <c r="P16"/>
      <c r="Q16"/>
    </row>
    <row r="17" spans="1:17" ht="13.5" customHeight="1" thickBot="1">
      <c r="A17" s="31"/>
      <c r="B17" s="32"/>
      <c r="C17" s="32"/>
      <c r="D17" s="32"/>
      <c r="E17" s="33"/>
      <c r="F17" s="34"/>
      <c r="G17" s="34"/>
      <c r="H17" s="34"/>
      <c r="I17"/>
      <c r="J17"/>
      <c r="K17"/>
      <c r="L17"/>
      <c r="M17"/>
      <c r="N17"/>
      <c r="O17"/>
      <c r="P17"/>
      <c r="Q17"/>
    </row>
    <row r="18" spans="1:17" ht="18" thickBot="1">
      <c r="A18" s="17"/>
      <c r="B18" s="35"/>
      <c r="C18" s="35"/>
      <c r="D18" s="35"/>
      <c r="E18" s="36"/>
      <c r="F18" s="37"/>
      <c r="G18" s="37"/>
      <c r="H18" s="37"/>
      <c r="I18" s="37"/>
      <c r="J18" s="37"/>
      <c r="K18" s="37"/>
      <c r="Q18" s="39"/>
    </row>
    <row r="19" spans="1:17">
      <c r="A19" s="40" t="s">
        <v>16</v>
      </c>
      <c r="B19" s="40" t="s">
        <v>17</v>
      </c>
      <c r="C19" s="40" t="s">
        <v>18</v>
      </c>
      <c r="D19" s="40" t="s">
        <v>19</v>
      </c>
      <c r="E19" s="41" t="s">
        <v>20</v>
      </c>
      <c r="F19" s="42" t="s">
        <v>21</v>
      </c>
      <c r="G19" s="42" t="s">
        <v>21</v>
      </c>
      <c r="H19" s="42" t="s">
        <v>21</v>
      </c>
      <c r="I19" s="43" t="s">
        <v>22</v>
      </c>
      <c r="J19" s="44" t="s">
        <v>23</v>
      </c>
      <c r="K19" s="43" t="s">
        <v>24</v>
      </c>
      <c r="L19" s="45" t="s">
        <v>25</v>
      </c>
      <c r="M19" s="43" t="s">
        <v>22</v>
      </c>
      <c r="N19" s="44" t="s">
        <v>23</v>
      </c>
      <c r="O19" s="43" t="s">
        <v>24</v>
      </c>
      <c r="P19" s="45" t="s">
        <v>25</v>
      </c>
      <c r="Q19" s="46" t="s">
        <v>26</v>
      </c>
    </row>
    <row r="20" spans="1:17">
      <c r="A20" s="47"/>
      <c r="B20" s="47"/>
      <c r="C20" s="47"/>
      <c r="D20" s="47"/>
      <c r="E20" s="48"/>
      <c r="F20" s="49" t="s">
        <v>27</v>
      </c>
      <c r="G20" s="49" t="s">
        <v>28</v>
      </c>
      <c r="H20" s="50" t="s">
        <v>29</v>
      </c>
      <c r="I20" s="51"/>
      <c r="J20" s="52"/>
      <c r="K20" s="51"/>
      <c r="L20" s="53"/>
      <c r="M20" s="54">
        <v>45658</v>
      </c>
      <c r="N20" s="54">
        <v>45658</v>
      </c>
      <c r="O20" s="54">
        <v>45658</v>
      </c>
      <c r="P20" s="54">
        <v>45658</v>
      </c>
      <c r="Q20" s="55"/>
    </row>
    <row r="21" spans="1:17" ht="18" thickBot="1">
      <c r="A21" s="56"/>
      <c r="B21" s="56"/>
      <c r="C21" s="56"/>
      <c r="D21" s="56"/>
      <c r="E21" s="57"/>
      <c r="F21" s="58"/>
      <c r="G21" s="58"/>
      <c r="H21" s="58"/>
      <c r="I21" s="59"/>
      <c r="J21" s="60"/>
      <c r="K21" s="59"/>
      <c r="L21" s="61"/>
      <c r="M21" s="61" t="s">
        <v>30</v>
      </c>
      <c r="N21" s="61" t="s">
        <v>30</v>
      </c>
      <c r="O21" s="61" t="s">
        <v>30</v>
      </c>
      <c r="P21" s="61" t="s">
        <v>30</v>
      </c>
      <c r="Q21" s="62"/>
    </row>
    <row r="22" spans="1:17">
      <c r="A22" s="63" t="s">
        <v>31</v>
      </c>
      <c r="B22" s="64" t="s">
        <v>32</v>
      </c>
      <c r="C22" s="63"/>
      <c r="D22" s="63">
        <v>610000</v>
      </c>
      <c r="E22" s="65" t="s">
        <v>33</v>
      </c>
      <c r="F22" s="66"/>
      <c r="G22" s="66"/>
      <c r="H22" s="67">
        <v>43508</v>
      </c>
      <c r="I22" s="68">
        <v>0</v>
      </c>
      <c r="J22" s="69">
        <v>0</v>
      </c>
      <c r="K22" s="70">
        <v>24106000</v>
      </c>
      <c r="L22" s="71">
        <f>SUM(I22:K22)</f>
        <v>24106000</v>
      </c>
      <c r="M22" s="71">
        <f>ROUNDUP(($G$6/$G$5)*I22,-3)</f>
        <v>0</v>
      </c>
      <c r="N22" s="71">
        <f>ROUNDUP(($G$6/$G$5)*J22,-3)</f>
        <v>0</v>
      </c>
      <c r="O22" s="71">
        <f>ROUNDUP(($H$6/$H$5)*K22,-3)</f>
        <v>25114000</v>
      </c>
      <c r="P22" s="71">
        <f>SUM(M22:O22)</f>
        <v>25114000</v>
      </c>
      <c r="Q22" s="72"/>
    </row>
    <row r="23" spans="1:17">
      <c r="A23" s="63"/>
      <c r="B23" s="64"/>
      <c r="C23" s="63"/>
      <c r="D23" s="63">
        <v>610000</v>
      </c>
      <c r="E23" s="65" t="s">
        <v>34</v>
      </c>
      <c r="F23" s="66"/>
      <c r="G23" s="66"/>
      <c r="H23" s="67"/>
      <c r="I23" s="68">
        <v>0</v>
      </c>
      <c r="J23" s="69">
        <v>0</v>
      </c>
      <c r="K23" s="70">
        <v>1573000</v>
      </c>
      <c r="L23" s="71">
        <f t="shared" ref="L23:L110" si="0">SUM(I23:K23)</f>
        <v>1573000</v>
      </c>
      <c r="M23" s="71">
        <f t="shared" ref="M23:N110" si="1">ROUNDUP(($G$6/$G$5)*I23,-3)</f>
        <v>0</v>
      </c>
      <c r="N23" s="71">
        <f t="shared" si="1"/>
        <v>0</v>
      </c>
      <c r="O23" s="71">
        <f t="shared" ref="O23:O110" si="2">ROUNDUP(($H$6/$H$5)*K23,-3)</f>
        <v>1639000</v>
      </c>
      <c r="P23" s="71">
        <f t="shared" ref="P23:P110" si="3">SUM(M23:O23)</f>
        <v>1639000</v>
      </c>
      <c r="Q23" s="72"/>
    </row>
    <row r="24" spans="1:17">
      <c r="A24" s="63"/>
      <c r="B24" s="64"/>
      <c r="C24" s="63"/>
      <c r="D24" s="63">
        <v>610000</v>
      </c>
      <c r="E24" s="65" t="s">
        <v>35</v>
      </c>
      <c r="F24" s="66"/>
      <c r="G24" s="66"/>
      <c r="H24" s="67"/>
      <c r="I24" s="68"/>
      <c r="J24" s="69"/>
      <c r="K24" s="70">
        <v>3467000</v>
      </c>
      <c r="L24" s="71">
        <f t="shared" si="0"/>
        <v>3467000</v>
      </c>
      <c r="M24" s="71">
        <f t="shared" si="1"/>
        <v>0</v>
      </c>
      <c r="N24" s="71">
        <f t="shared" si="1"/>
        <v>0</v>
      </c>
      <c r="O24" s="71">
        <f t="shared" si="2"/>
        <v>3612000</v>
      </c>
      <c r="P24" s="71">
        <f t="shared" si="3"/>
        <v>3612000</v>
      </c>
      <c r="Q24" s="72"/>
    </row>
    <row r="25" spans="1:17">
      <c r="A25" s="63"/>
      <c r="B25" s="64"/>
      <c r="C25" s="63"/>
      <c r="D25" s="63">
        <v>610000</v>
      </c>
      <c r="E25" s="65" t="s">
        <v>36</v>
      </c>
      <c r="F25" s="66"/>
      <c r="G25" s="66"/>
      <c r="H25" s="67"/>
      <c r="I25" s="68"/>
      <c r="J25" s="69"/>
      <c r="K25" s="70">
        <v>2824347.11</v>
      </c>
      <c r="L25" s="71">
        <f t="shared" si="0"/>
        <v>2824347.11</v>
      </c>
      <c r="M25" s="71">
        <f t="shared" si="1"/>
        <v>0</v>
      </c>
      <c r="N25" s="71">
        <f t="shared" si="1"/>
        <v>0</v>
      </c>
      <c r="O25" s="71">
        <f t="shared" si="2"/>
        <v>2943000</v>
      </c>
      <c r="P25" s="71">
        <f t="shared" si="3"/>
        <v>2943000</v>
      </c>
      <c r="Q25" s="72"/>
    </row>
    <row r="26" spans="1:17" s="84" customFormat="1">
      <c r="A26" s="73"/>
      <c r="B26" s="74"/>
      <c r="C26" s="73"/>
      <c r="D26" s="73">
        <v>610000</v>
      </c>
      <c r="E26" s="75" t="s">
        <v>37</v>
      </c>
      <c r="F26" s="76"/>
      <c r="G26" s="76"/>
      <c r="H26" s="77"/>
      <c r="I26" s="78"/>
      <c r="J26" s="79"/>
      <c r="K26" s="80">
        <v>0</v>
      </c>
      <c r="L26" s="81">
        <f t="shared" si="0"/>
        <v>0</v>
      </c>
      <c r="M26" s="81"/>
      <c r="N26" s="81"/>
      <c r="O26" s="81">
        <v>130000</v>
      </c>
      <c r="P26" s="82">
        <f t="shared" si="3"/>
        <v>130000</v>
      </c>
      <c r="Q26" s="83"/>
    </row>
    <row r="27" spans="1:17" s="84" customFormat="1">
      <c r="A27" s="73"/>
      <c r="B27" s="74"/>
      <c r="C27" s="73"/>
      <c r="D27" s="73">
        <v>610000</v>
      </c>
      <c r="E27" s="75" t="s">
        <v>38</v>
      </c>
      <c r="F27" s="76"/>
      <c r="G27" s="76"/>
      <c r="H27" s="77"/>
      <c r="I27" s="78"/>
      <c r="J27" s="79"/>
      <c r="K27" s="80">
        <v>0</v>
      </c>
      <c r="L27" s="81">
        <v>0</v>
      </c>
      <c r="M27" s="81">
        <f t="shared" ref="M27:N27" si="4">ROUNDUP(($G$6/$G$5)*I27,-3)</f>
        <v>0</v>
      </c>
      <c r="N27" s="81">
        <f t="shared" si="4"/>
        <v>0</v>
      </c>
      <c r="O27" s="81">
        <v>0</v>
      </c>
      <c r="P27" s="81">
        <f t="shared" si="3"/>
        <v>0</v>
      </c>
      <c r="Q27" s="83"/>
    </row>
    <row r="28" spans="1:17" s="93" customFormat="1" ht="39.6" customHeight="1">
      <c r="A28" s="85"/>
      <c r="B28" s="86" t="s">
        <v>39</v>
      </c>
      <c r="C28" s="85"/>
      <c r="D28" s="85">
        <v>610000</v>
      </c>
      <c r="E28" s="86" t="s">
        <v>40</v>
      </c>
      <c r="F28" s="87"/>
      <c r="G28" s="87"/>
      <c r="H28" s="88"/>
      <c r="I28" s="89"/>
      <c r="J28" s="90"/>
      <c r="K28" s="91"/>
      <c r="L28" s="82"/>
      <c r="M28" s="89">
        <v>16000000</v>
      </c>
      <c r="N28" s="90">
        <v>385000</v>
      </c>
      <c r="O28" s="91">
        <v>710000</v>
      </c>
      <c r="P28" s="82">
        <f t="shared" si="3"/>
        <v>17095000</v>
      </c>
      <c r="Q28" s="92"/>
    </row>
    <row r="29" spans="1:17" s="93" customFormat="1" ht="39.6" customHeight="1">
      <c r="A29" s="85"/>
      <c r="B29" s="86" t="s">
        <v>41</v>
      </c>
      <c r="C29" s="85"/>
      <c r="D29" s="85"/>
      <c r="E29" s="86" t="s">
        <v>40</v>
      </c>
      <c r="F29" s="87"/>
      <c r="G29" s="87"/>
      <c r="H29" s="88"/>
      <c r="I29" s="89"/>
      <c r="J29" s="90"/>
      <c r="K29" s="91"/>
      <c r="L29" s="82"/>
      <c r="M29" s="89">
        <v>300000</v>
      </c>
      <c r="N29" s="90">
        <v>118500</v>
      </c>
      <c r="O29" s="91">
        <v>300000</v>
      </c>
      <c r="P29" s="82">
        <f t="shared" si="3"/>
        <v>718500</v>
      </c>
      <c r="Q29" s="92"/>
    </row>
    <row r="30" spans="1:17" s="93" customFormat="1" ht="39.6" customHeight="1">
      <c r="A30" s="85"/>
      <c r="B30" s="86" t="s">
        <v>41</v>
      </c>
      <c r="C30" s="85"/>
      <c r="D30" s="85"/>
      <c r="E30" s="86" t="s">
        <v>40</v>
      </c>
      <c r="F30" s="87"/>
      <c r="G30" s="87"/>
      <c r="H30" s="88"/>
      <c r="I30" s="89"/>
      <c r="J30" s="90"/>
      <c r="K30" s="91"/>
      <c r="L30" s="82"/>
      <c r="M30" s="89"/>
      <c r="N30" s="90"/>
      <c r="O30" s="91">
        <v>2050000</v>
      </c>
      <c r="P30" s="82">
        <f t="shared" si="3"/>
        <v>2050000</v>
      </c>
      <c r="Q30" s="92"/>
    </row>
    <row r="31" spans="1:17">
      <c r="A31" s="63" t="s">
        <v>42</v>
      </c>
      <c r="B31" s="63" t="s">
        <v>43</v>
      </c>
      <c r="C31" s="63" t="s">
        <v>44</v>
      </c>
      <c r="D31" s="63">
        <v>610010</v>
      </c>
      <c r="E31" s="63" t="s">
        <v>45</v>
      </c>
      <c r="F31" s="66"/>
      <c r="G31" s="66">
        <v>43508</v>
      </c>
      <c r="H31" s="67">
        <v>43508</v>
      </c>
      <c r="I31" s="68">
        <v>0</v>
      </c>
      <c r="J31" s="69">
        <v>155000</v>
      </c>
      <c r="K31" s="70">
        <v>2623000</v>
      </c>
      <c r="L31" s="71">
        <f t="shared" si="0"/>
        <v>2778000</v>
      </c>
      <c r="M31" s="71">
        <f t="shared" si="1"/>
        <v>0</v>
      </c>
      <c r="N31" s="71">
        <f t="shared" si="1"/>
        <v>162000</v>
      </c>
      <c r="O31" s="71">
        <f t="shared" si="2"/>
        <v>2733000</v>
      </c>
      <c r="P31" s="71">
        <f t="shared" si="3"/>
        <v>2895000</v>
      </c>
      <c r="Q31" s="72"/>
    </row>
    <row r="32" spans="1:17">
      <c r="A32" s="63"/>
      <c r="B32" s="63"/>
      <c r="C32" s="63"/>
      <c r="D32" s="63">
        <v>610010</v>
      </c>
      <c r="E32" s="63" t="s">
        <v>46</v>
      </c>
      <c r="F32" s="66"/>
      <c r="G32" s="66"/>
      <c r="H32" s="67"/>
      <c r="I32" s="68">
        <v>0</v>
      </c>
      <c r="J32" s="69">
        <v>0</v>
      </c>
      <c r="K32" s="70">
        <v>4000</v>
      </c>
      <c r="L32" s="71">
        <f t="shared" si="0"/>
        <v>4000</v>
      </c>
      <c r="M32" s="71">
        <f t="shared" si="1"/>
        <v>0</v>
      </c>
      <c r="N32" s="71">
        <f t="shared" si="1"/>
        <v>0</v>
      </c>
      <c r="O32" s="71">
        <f t="shared" si="2"/>
        <v>5000</v>
      </c>
      <c r="P32" s="71">
        <f t="shared" si="3"/>
        <v>5000</v>
      </c>
      <c r="Q32" s="72"/>
    </row>
    <row r="33" spans="1:17">
      <c r="A33" s="63"/>
      <c r="B33" s="63"/>
      <c r="C33" s="63"/>
      <c r="D33" s="63">
        <v>610000</v>
      </c>
      <c r="E33" s="63">
        <v>2024</v>
      </c>
      <c r="F33" s="66"/>
      <c r="G33" s="66"/>
      <c r="H33" s="67"/>
      <c r="I33" s="68">
        <v>28196.010000000002</v>
      </c>
      <c r="J33" s="69">
        <v>0</v>
      </c>
      <c r="K33" s="70">
        <v>271528.27</v>
      </c>
      <c r="L33" s="71">
        <f t="shared" si="0"/>
        <v>299724.28000000003</v>
      </c>
      <c r="M33" s="71">
        <f>ROUNDUP(($G$6/$G$5)*I33,-3)</f>
        <v>30000</v>
      </c>
      <c r="N33" s="71">
        <f t="shared" si="1"/>
        <v>0</v>
      </c>
      <c r="O33" s="71">
        <f t="shared" si="2"/>
        <v>283000</v>
      </c>
      <c r="P33" s="71">
        <f t="shared" si="3"/>
        <v>313000</v>
      </c>
      <c r="Q33" s="72"/>
    </row>
    <row r="34" spans="1:17" s="84" customFormat="1">
      <c r="A34" s="73"/>
      <c r="B34" s="73"/>
      <c r="C34" s="73"/>
      <c r="D34" s="73">
        <v>610000</v>
      </c>
      <c r="E34" s="73">
        <v>2025</v>
      </c>
      <c r="F34" s="76"/>
      <c r="G34" s="76"/>
      <c r="H34" s="77"/>
      <c r="I34" s="78"/>
      <c r="J34" s="79"/>
      <c r="K34" s="80"/>
      <c r="L34" s="81"/>
      <c r="M34" s="81"/>
      <c r="N34" s="81"/>
      <c r="O34" s="81"/>
      <c r="P34" s="81"/>
      <c r="Q34" s="83"/>
    </row>
    <row r="35" spans="1:17">
      <c r="A35" s="63" t="s">
        <v>47</v>
      </c>
      <c r="B35" s="63" t="s">
        <v>48</v>
      </c>
      <c r="C35" s="63" t="s">
        <v>49</v>
      </c>
      <c r="D35" s="63">
        <v>610030</v>
      </c>
      <c r="E35" s="63" t="s">
        <v>45</v>
      </c>
      <c r="F35" s="66"/>
      <c r="G35" s="66"/>
      <c r="H35" s="67"/>
      <c r="I35" s="68">
        <v>0</v>
      </c>
      <c r="J35" s="69">
        <v>0</v>
      </c>
      <c r="K35" s="70">
        <v>88000</v>
      </c>
      <c r="L35" s="71">
        <f t="shared" si="0"/>
        <v>88000</v>
      </c>
      <c r="M35" s="71">
        <f t="shared" si="1"/>
        <v>0</v>
      </c>
      <c r="N35" s="71">
        <f t="shared" si="1"/>
        <v>0</v>
      </c>
      <c r="O35" s="71">
        <f t="shared" si="2"/>
        <v>92000</v>
      </c>
      <c r="P35" s="71">
        <f t="shared" si="3"/>
        <v>92000</v>
      </c>
      <c r="Q35" s="72"/>
    </row>
    <row r="36" spans="1:17">
      <c r="A36" s="63"/>
      <c r="B36" s="63"/>
      <c r="C36" s="63"/>
      <c r="D36" s="63">
        <v>610030</v>
      </c>
      <c r="E36" s="63">
        <v>2024</v>
      </c>
      <c r="F36" s="66"/>
      <c r="G36" s="66"/>
      <c r="H36" s="67"/>
      <c r="I36" s="68">
        <v>0</v>
      </c>
      <c r="J36" s="69">
        <v>0</v>
      </c>
      <c r="K36" s="70">
        <v>0</v>
      </c>
      <c r="L36" s="71">
        <f t="shared" si="0"/>
        <v>0</v>
      </c>
      <c r="M36" s="71">
        <f t="shared" si="1"/>
        <v>0</v>
      </c>
      <c r="N36" s="71">
        <f t="shared" si="1"/>
        <v>0</v>
      </c>
      <c r="O36" s="71">
        <f t="shared" si="2"/>
        <v>0</v>
      </c>
      <c r="P36" s="71">
        <f t="shared" si="3"/>
        <v>0</v>
      </c>
      <c r="Q36" s="72"/>
    </row>
    <row r="37" spans="1:17" s="84" customFormat="1">
      <c r="A37" s="73"/>
      <c r="B37" s="73"/>
      <c r="C37" s="73"/>
      <c r="D37" s="73">
        <v>610030</v>
      </c>
      <c r="E37" s="73">
        <v>2025</v>
      </c>
      <c r="F37" s="76"/>
      <c r="G37" s="76"/>
      <c r="H37" s="77"/>
      <c r="I37" s="78"/>
      <c r="J37" s="79"/>
      <c r="K37" s="80"/>
      <c r="L37" s="81"/>
      <c r="M37" s="81"/>
      <c r="N37" s="81"/>
      <c r="O37" s="81"/>
      <c r="P37" s="81"/>
      <c r="Q37" s="83"/>
    </row>
    <row r="38" spans="1:17">
      <c r="A38" s="63" t="s">
        <v>47</v>
      </c>
      <c r="B38" s="63" t="s">
        <v>50</v>
      </c>
      <c r="C38" s="63" t="s">
        <v>51</v>
      </c>
      <c r="D38" s="63">
        <v>610040</v>
      </c>
      <c r="E38" s="65" t="s">
        <v>45</v>
      </c>
      <c r="F38" s="66"/>
      <c r="G38" s="66" t="s">
        <v>52</v>
      </c>
      <c r="H38" s="67">
        <v>43508</v>
      </c>
      <c r="I38" s="68">
        <v>0</v>
      </c>
      <c r="J38" s="69">
        <v>210000</v>
      </c>
      <c r="K38" s="70">
        <v>1605000</v>
      </c>
      <c r="L38" s="71">
        <f t="shared" si="0"/>
        <v>1815000</v>
      </c>
      <c r="M38" s="71">
        <f t="shared" si="1"/>
        <v>0</v>
      </c>
      <c r="N38" s="71">
        <f t="shared" si="1"/>
        <v>219000</v>
      </c>
      <c r="O38" s="71">
        <f t="shared" si="2"/>
        <v>1673000</v>
      </c>
      <c r="P38" s="71">
        <f t="shared" si="3"/>
        <v>1892000</v>
      </c>
      <c r="Q38" s="72"/>
    </row>
    <row r="39" spans="1:17">
      <c r="A39" s="63"/>
      <c r="B39" s="63"/>
      <c r="C39" s="63"/>
      <c r="D39" s="63">
        <v>610040</v>
      </c>
      <c r="E39" s="65" t="s">
        <v>53</v>
      </c>
      <c r="F39" s="66"/>
      <c r="G39" s="66"/>
      <c r="H39" s="67"/>
      <c r="I39" s="68"/>
      <c r="J39" s="69">
        <v>12000</v>
      </c>
      <c r="K39" s="70">
        <v>0</v>
      </c>
      <c r="L39" s="71">
        <f t="shared" si="0"/>
        <v>12000</v>
      </c>
      <c r="M39" s="71">
        <f t="shared" si="1"/>
        <v>0</v>
      </c>
      <c r="N39" s="71">
        <f t="shared" si="1"/>
        <v>13000</v>
      </c>
      <c r="O39" s="71">
        <f t="shared" si="2"/>
        <v>0</v>
      </c>
      <c r="P39" s="71">
        <f t="shared" si="3"/>
        <v>13000</v>
      </c>
      <c r="Q39" s="72"/>
    </row>
    <row r="40" spans="1:17">
      <c r="A40" s="63"/>
      <c r="B40" s="63"/>
      <c r="C40" s="63"/>
      <c r="D40" s="63">
        <v>610040</v>
      </c>
      <c r="E40" s="63">
        <v>2024</v>
      </c>
      <c r="F40" s="66"/>
      <c r="G40" s="66"/>
      <c r="H40" s="67"/>
      <c r="I40" s="68"/>
      <c r="J40" s="69">
        <v>0</v>
      </c>
      <c r="K40" s="70"/>
      <c r="L40" s="71">
        <f t="shared" si="0"/>
        <v>0</v>
      </c>
      <c r="M40" s="71">
        <f t="shared" si="1"/>
        <v>0</v>
      </c>
      <c r="N40" s="71">
        <f t="shared" si="1"/>
        <v>0</v>
      </c>
      <c r="O40" s="71">
        <f t="shared" si="2"/>
        <v>0</v>
      </c>
      <c r="P40" s="71">
        <f t="shared" si="3"/>
        <v>0</v>
      </c>
      <c r="Q40" s="72"/>
    </row>
    <row r="41" spans="1:17" s="84" customFormat="1">
      <c r="A41" s="73"/>
      <c r="B41" s="73"/>
      <c r="C41" s="73"/>
      <c r="D41" s="73">
        <v>610040</v>
      </c>
      <c r="E41" s="73">
        <v>2025</v>
      </c>
      <c r="F41" s="76"/>
      <c r="G41" s="76"/>
      <c r="H41" s="77"/>
      <c r="I41" s="78"/>
      <c r="J41" s="79"/>
      <c r="K41" s="80"/>
      <c r="L41" s="81"/>
      <c r="M41" s="81"/>
      <c r="N41" s="81"/>
      <c r="O41" s="81"/>
      <c r="P41" s="81"/>
      <c r="Q41" s="83"/>
    </row>
    <row r="42" spans="1:17">
      <c r="A42" s="63" t="s">
        <v>47</v>
      </c>
      <c r="B42" s="63" t="s">
        <v>54</v>
      </c>
      <c r="C42" s="63" t="s">
        <v>55</v>
      </c>
      <c r="D42" s="63">
        <v>610050</v>
      </c>
      <c r="E42" s="63" t="s">
        <v>45</v>
      </c>
      <c r="F42" s="66"/>
      <c r="G42" s="66">
        <v>43498</v>
      </c>
      <c r="H42" s="67">
        <v>43508</v>
      </c>
      <c r="I42" s="68">
        <v>0</v>
      </c>
      <c r="J42" s="69">
        <v>4220000</v>
      </c>
      <c r="K42" s="70">
        <v>3258000</v>
      </c>
      <c r="L42" s="71">
        <f t="shared" si="0"/>
        <v>7478000</v>
      </c>
      <c r="M42" s="71">
        <f t="shared" si="1"/>
        <v>0</v>
      </c>
      <c r="N42" s="71">
        <f t="shared" si="1"/>
        <v>4385000</v>
      </c>
      <c r="O42" s="71">
        <f t="shared" si="2"/>
        <v>3395000</v>
      </c>
      <c r="P42" s="71">
        <f t="shared" si="3"/>
        <v>7780000</v>
      </c>
      <c r="Q42" s="72"/>
    </row>
    <row r="43" spans="1:17">
      <c r="A43" s="63"/>
      <c r="B43" s="63"/>
      <c r="C43" s="63"/>
      <c r="D43" s="63">
        <v>610050</v>
      </c>
      <c r="E43" s="63" t="s">
        <v>46</v>
      </c>
      <c r="F43" s="66"/>
      <c r="G43" s="66"/>
      <c r="H43" s="67"/>
      <c r="I43" s="68">
        <v>0</v>
      </c>
      <c r="J43" s="69">
        <v>18000</v>
      </c>
      <c r="K43" s="70">
        <v>7000</v>
      </c>
      <c r="L43" s="71">
        <f t="shared" si="0"/>
        <v>25000</v>
      </c>
      <c r="M43" s="71">
        <f t="shared" si="1"/>
        <v>0</v>
      </c>
      <c r="N43" s="71">
        <f t="shared" si="1"/>
        <v>19000</v>
      </c>
      <c r="O43" s="71">
        <f t="shared" si="2"/>
        <v>8000</v>
      </c>
      <c r="P43" s="71">
        <f t="shared" si="3"/>
        <v>27000</v>
      </c>
      <c r="Q43" s="72"/>
    </row>
    <row r="44" spans="1:17">
      <c r="A44" s="63"/>
      <c r="B44" s="63"/>
      <c r="C44" s="63"/>
      <c r="D44" s="63">
        <v>610050</v>
      </c>
      <c r="E44" s="63" t="s">
        <v>56</v>
      </c>
      <c r="F44" s="66"/>
      <c r="G44" s="66"/>
      <c r="H44" s="67"/>
      <c r="I44" s="68"/>
      <c r="J44" s="69">
        <v>25000</v>
      </c>
      <c r="K44" s="70">
        <v>0</v>
      </c>
      <c r="L44" s="71">
        <f t="shared" si="0"/>
        <v>25000</v>
      </c>
      <c r="M44" s="71">
        <f t="shared" si="1"/>
        <v>0</v>
      </c>
      <c r="N44" s="71">
        <f t="shared" si="1"/>
        <v>26000</v>
      </c>
      <c r="O44" s="71">
        <f t="shared" si="2"/>
        <v>0</v>
      </c>
      <c r="P44" s="71">
        <f t="shared" si="3"/>
        <v>26000</v>
      </c>
      <c r="Q44" s="72"/>
    </row>
    <row r="45" spans="1:17">
      <c r="A45" s="63"/>
      <c r="B45" s="63"/>
      <c r="C45" s="63"/>
      <c r="D45" s="63">
        <v>610050</v>
      </c>
      <c r="E45" s="63">
        <v>2024</v>
      </c>
      <c r="F45" s="66"/>
      <c r="G45" s="66"/>
      <c r="H45" s="67"/>
      <c r="I45" s="68"/>
      <c r="J45" s="69">
        <v>275750.75</v>
      </c>
      <c r="K45" s="70"/>
      <c r="L45" s="71">
        <f t="shared" si="0"/>
        <v>275750.75</v>
      </c>
      <c r="M45" s="71">
        <f t="shared" si="1"/>
        <v>0</v>
      </c>
      <c r="N45" s="71">
        <f t="shared" si="1"/>
        <v>287000</v>
      </c>
      <c r="O45" s="71">
        <f t="shared" si="2"/>
        <v>0</v>
      </c>
      <c r="P45" s="71">
        <f t="shared" si="3"/>
        <v>287000</v>
      </c>
      <c r="Q45" s="72"/>
    </row>
    <row r="46" spans="1:17" s="84" customFormat="1">
      <c r="A46" s="73"/>
      <c r="B46" s="73"/>
      <c r="C46" s="73"/>
      <c r="D46" s="73">
        <v>610050</v>
      </c>
      <c r="E46" s="73">
        <v>2025</v>
      </c>
      <c r="F46" s="76"/>
      <c r="G46" s="76"/>
      <c r="H46" s="77"/>
      <c r="I46" s="78"/>
      <c r="J46" s="79"/>
      <c r="K46" s="80"/>
      <c r="L46" s="81"/>
      <c r="M46" s="81"/>
      <c r="N46" s="81"/>
      <c r="O46" s="81"/>
      <c r="P46" s="81"/>
      <c r="Q46" s="83"/>
    </row>
    <row r="47" spans="1:17" ht="45.6">
      <c r="A47" s="63" t="s">
        <v>57</v>
      </c>
      <c r="B47" s="63" t="s">
        <v>58</v>
      </c>
      <c r="C47" s="63" t="s">
        <v>59</v>
      </c>
      <c r="D47" s="63">
        <v>610060</v>
      </c>
      <c r="E47" s="63" t="s">
        <v>60</v>
      </c>
      <c r="F47" s="66"/>
      <c r="G47" s="66">
        <v>43508</v>
      </c>
      <c r="H47" s="67" t="s">
        <v>61</v>
      </c>
      <c r="I47" s="68">
        <v>0</v>
      </c>
      <c r="J47" s="69">
        <v>265000</v>
      </c>
      <c r="K47" s="70">
        <v>6656000</v>
      </c>
      <c r="L47" s="71">
        <f t="shared" si="0"/>
        <v>6921000</v>
      </c>
      <c r="M47" s="71">
        <f t="shared" si="1"/>
        <v>0</v>
      </c>
      <c r="N47" s="71">
        <f t="shared" si="1"/>
        <v>276000</v>
      </c>
      <c r="O47" s="71">
        <f t="shared" si="2"/>
        <v>6935000</v>
      </c>
      <c r="P47" s="71">
        <f t="shared" si="3"/>
        <v>7211000</v>
      </c>
      <c r="Q47" s="72" t="s">
        <v>62</v>
      </c>
    </row>
    <row r="48" spans="1:17">
      <c r="A48" s="63"/>
      <c r="B48" s="63"/>
      <c r="C48" s="63"/>
      <c r="D48" s="63">
        <v>610060</v>
      </c>
      <c r="E48" s="63" t="s">
        <v>46</v>
      </c>
      <c r="F48" s="66"/>
      <c r="G48" s="66"/>
      <c r="H48" s="67"/>
      <c r="I48" s="68">
        <v>0</v>
      </c>
      <c r="J48" s="69">
        <v>0</v>
      </c>
      <c r="K48" s="70">
        <v>137000</v>
      </c>
      <c r="L48" s="71">
        <f t="shared" si="0"/>
        <v>137000</v>
      </c>
      <c r="M48" s="71">
        <f t="shared" si="1"/>
        <v>0</v>
      </c>
      <c r="N48" s="71">
        <f t="shared" si="1"/>
        <v>0</v>
      </c>
      <c r="O48" s="71">
        <f t="shared" si="2"/>
        <v>143000</v>
      </c>
      <c r="P48" s="71">
        <f t="shared" si="3"/>
        <v>143000</v>
      </c>
      <c r="Q48" s="72"/>
    </row>
    <row r="49" spans="1:17">
      <c r="A49" s="63"/>
      <c r="B49" s="63"/>
      <c r="C49" s="63"/>
      <c r="D49" s="63">
        <v>610060</v>
      </c>
      <c r="E49" s="63">
        <v>2023</v>
      </c>
      <c r="F49" s="66"/>
      <c r="G49" s="66"/>
      <c r="H49" s="67"/>
      <c r="I49" s="68">
        <v>415000</v>
      </c>
      <c r="J49" s="69">
        <v>0</v>
      </c>
      <c r="K49" s="70">
        <v>566000</v>
      </c>
      <c r="L49" s="71">
        <f t="shared" si="0"/>
        <v>981000</v>
      </c>
      <c r="M49" s="71">
        <f t="shared" si="1"/>
        <v>432000</v>
      </c>
      <c r="N49" s="71">
        <f t="shared" si="1"/>
        <v>0</v>
      </c>
      <c r="O49" s="71">
        <f t="shared" si="2"/>
        <v>590000</v>
      </c>
      <c r="P49" s="71">
        <f t="shared" si="3"/>
        <v>1022000</v>
      </c>
      <c r="Q49" s="72"/>
    </row>
    <row r="50" spans="1:17">
      <c r="A50" s="63"/>
      <c r="B50" s="63"/>
      <c r="C50" s="63"/>
      <c r="D50" s="63">
        <v>610060</v>
      </c>
      <c r="E50" s="63">
        <v>2024</v>
      </c>
      <c r="F50" s="66"/>
      <c r="G50" s="66"/>
      <c r="H50" s="67"/>
      <c r="I50" s="68"/>
      <c r="J50" s="69">
        <v>124920.65</v>
      </c>
      <c r="K50" s="70">
        <v>102712.67</v>
      </c>
      <c r="L50" s="71">
        <f t="shared" si="0"/>
        <v>227633.32</v>
      </c>
      <c r="M50" s="71">
        <f t="shared" si="1"/>
        <v>0</v>
      </c>
      <c r="N50" s="71">
        <f t="shared" si="1"/>
        <v>130000</v>
      </c>
      <c r="O50" s="71">
        <f t="shared" si="2"/>
        <v>108000</v>
      </c>
      <c r="P50" s="71">
        <f t="shared" si="3"/>
        <v>238000</v>
      </c>
      <c r="Q50" s="72"/>
    </row>
    <row r="51" spans="1:17" s="84" customFormat="1">
      <c r="A51" s="73"/>
      <c r="B51" s="73"/>
      <c r="C51" s="73"/>
      <c r="D51" s="73">
        <v>610060</v>
      </c>
      <c r="E51" s="73">
        <v>2025</v>
      </c>
      <c r="F51" s="76"/>
      <c r="G51" s="76"/>
      <c r="H51" s="77"/>
      <c r="I51" s="78"/>
      <c r="J51" s="79"/>
      <c r="K51" s="80"/>
      <c r="L51" s="81"/>
      <c r="M51" s="81"/>
      <c r="N51" s="81"/>
      <c r="O51" s="81"/>
      <c r="P51" s="81"/>
      <c r="Q51" s="83"/>
    </row>
    <row r="52" spans="1:17">
      <c r="A52" s="63" t="s">
        <v>47</v>
      </c>
      <c r="B52" s="63" t="s">
        <v>63</v>
      </c>
      <c r="C52" s="63" t="s">
        <v>64</v>
      </c>
      <c r="D52" s="63">
        <v>610090</v>
      </c>
      <c r="E52" s="94" t="s">
        <v>45</v>
      </c>
      <c r="F52" s="66"/>
      <c r="G52" s="66">
        <v>43508</v>
      </c>
      <c r="H52" s="67">
        <v>43508</v>
      </c>
      <c r="I52" s="68">
        <v>0</v>
      </c>
      <c r="J52" s="69">
        <v>466000</v>
      </c>
      <c r="K52" s="70">
        <v>1698000</v>
      </c>
      <c r="L52" s="71">
        <f t="shared" si="0"/>
        <v>2164000</v>
      </c>
      <c r="M52" s="71">
        <f t="shared" si="1"/>
        <v>0</v>
      </c>
      <c r="N52" s="71">
        <f t="shared" si="1"/>
        <v>485000</v>
      </c>
      <c r="O52" s="71">
        <f t="shared" si="2"/>
        <v>1769000</v>
      </c>
      <c r="P52" s="71">
        <f t="shared" si="3"/>
        <v>2254000</v>
      </c>
      <c r="Q52" s="72"/>
    </row>
    <row r="53" spans="1:17">
      <c r="A53" s="63"/>
      <c r="B53" s="63"/>
      <c r="C53" s="63"/>
      <c r="D53" s="63">
        <v>610090</v>
      </c>
      <c r="E53" s="94" t="s">
        <v>46</v>
      </c>
      <c r="F53" s="66"/>
      <c r="G53" s="66"/>
      <c r="H53" s="67"/>
      <c r="I53" s="68">
        <v>0</v>
      </c>
      <c r="J53" s="69">
        <v>0</v>
      </c>
      <c r="K53" s="70">
        <v>18000</v>
      </c>
      <c r="L53" s="71">
        <f t="shared" si="0"/>
        <v>18000</v>
      </c>
      <c r="M53" s="71">
        <f t="shared" si="1"/>
        <v>0</v>
      </c>
      <c r="N53" s="71">
        <f t="shared" si="1"/>
        <v>0</v>
      </c>
      <c r="O53" s="71">
        <f t="shared" si="2"/>
        <v>19000</v>
      </c>
      <c r="P53" s="71">
        <f t="shared" si="3"/>
        <v>19000</v>
      </c>
      <c r="Q53" s="72"/>
    </row>
    <row r="54" spans="1:17">
      <c r="A54" s="63"/>
      <c r="B54" s="63"/>
      <c r="C54" s="63"/>
      <c r="D54" s="63">
        <v>610090</v>
      </c>
      <c r="E54" s="63">
        <v>2024</v>
      </c>
      <c r="F54" s="66"/>
      <c r="G54" s="66"/>
      <c r="H54" s="67"/>
      <c r="I54" s="68"/>
      <c r="J54" s="69"/>
      <c r="K54" s="70"/>
      <c r="L54" s="71">
        <f t="shared" si="0"/>
        <v>0</v>
      </c>
      <c r="M54" s="71">
        <f t="shared" si="1"/>
        <v>0</v>
      </c>
      <c r="N54" s="71">
        <f t="shared" si="1"/>
        <v>0</v>
      </c>
      <c r="O54" s="71">
        <f t="shared" si="2"/>
        <v>0</v>
      </c>
      <c r="P54" s="71">
        <f t="shared" si="3"/>
        <v>0</v>
      </c>
      <c r="Q54" s="72"/>
    </row>
    <row r="55" spans="1:17" s="84" customFormat="1">
      <c r="A55" s="73"/>
      <c r="B55" s="73"/>
      <c r="C55" s="73"/>
      <c r="D55" s="73">
        <v>610090</v>
      </c>
      <c r="E55" s="73">
        <v>2025</v>
      </c>
      <c r="F55" s="95"/>
      <c r="G55" s="76"/>
      <c r="H55" s="77"/>
      <c r="I55" s="78"/>
      <c r="J55" s="79"/>
      <c r="K55" s="80"/>
      <c r="L55" s="81"/>
      <c r="M55" s="81"/>
      <c r="N55" s="81"/>
      <c r="O55" s="81"/>
      <c r="P55" s="81"/>
      <c r="Q55" s="83"/>
    </row>
    <row r="56" spans="1:17" ht="30.6">
      <c r="A56" s="63" t="s">
        <v>47</v>
      </c>
      <c r="B56" s="63" t="s">
        <v>65</v>
      </c>
      <c r="C56" s="63" t="s">
        <v>66</v>
      </c>
      <c r="D56" s="63">
        <v>610100</v>
      </c>
      <c r="E56" s="63" t="s">
        <v>67</v>
      </c>
      <c r="F56" s="17" t="s">
        <v>68</v>
      </c>
      <c r="G56" s="66"/>
      <c r="H56" s="67">
        <v>43508</v>
      </c>
      <c r="I56" s="68">
        <v>10949000</v>
      </c>
      <c r="J56" s="69">
        <v>0</v>
      </c>
      <c r="K56" s="70"/>
      <c r="L56" s="71">
        <f t="shared" si="0"/>
        <v>10949000</v>
      </c>
      <c r="M56" s="71">
        <f t="shared" si="1"/>
        <v>11376000</v>
      </c>
      <c r="N56" s="71">
        <f t="shared" si="1"/>
        <v>0</v>
      </c>
      <c r="O56" s="71">
        <f t="shared" si="2"/>
        <v>0</v>
      </c>
      <c r="P56" s="71">
        <f t="shared" si="3"/>
        <v>11376000</v>
      </c>
      <c r="Q56" s="96" t="s">
        <v>69</v>
      </c>
    </row>
    <row r="57" spans="1:17">
      <c r="A57" s="63"/>
      <c r="B57" s="63"/>
      <c r="C57" s="63"/>
      <c r="D57" s="63">
        <v>610100</v>
      </c>
      <c r="E57" s="63" t="s">
        <v>46</v>
      </c>
      <c r="F57" s="66"/>
      <c r="G57" s="66"/>
      <c r="H57" s="67"/>
      <c r="I57" s="68">
        <v>0</v>
      </c>
      <c r="J57" s="69">
        <v>0</v>
      </c>
      <c r="K57" s="70"/>
      <c r="L57" s="71">
        <f t="shared" si="0"/>
        <v>0</v>
      </c>
      <c r="M57" s="71">
        <f t="shared" si="1"/>
        <v>0</v>
      </c>
      <c r="N57" s="71">
        <f t="shared" si="1"/>
        <v>0</v>
      </c>
      <c r="O57" s="71">
        <f t="shared" si="2"/>
        <v>0</v>
      </c>
      <c r="P57" s="71">
        <f t="shared" si="3"/>
        <v>0</v>
      </c>
      <c r="Q57" s="72" t="s">
        <v>70</v>
      </c>
    </row>
    <row r="58" spans="1:17">
      <c r="A58" s="63"/>
      <c r="B58" s="63"/>
      <c r="C58" s="63"/>
      <c r="D58" s="63">
        <v>610100</v>
      </c>
      <c r="E58" s="63">
        <v>2023</v>
      </c>
      <c r="F58" s="66"/>
      <c r="G58" s="66"/>
      <c r="H58" s="67"/>
      <c r="I58" s="68">
        <v>0</v>
      </c>
      <c r="J58" s="69">
        <v>0</v>
      </c>
      <c r="K58" s="70"/>
      <c r="L58" s="71">
        <f t="shared" si="0"/>
        <v>0</v>
      </c>
      <c r="M58" s="71">
        <f t="shared" si="1"/>
        <v>0</v>
      </c>
      <c r="N58" s="71">
        <f t="shared" si="1"/>
        <v>0</v>
      </c>
      <c r="O58" s="71">
        <f t="shared" si="2"/>
        <v>0</v>
      </c>
      <c r="P58" s="71">
        <f t="shared" si="3"/>
        <v>0</v>
      </c>
      <c r="Q58" s="72"/>
    </row>
    <row r="59" spans="1:17">
      <c r="A59" s="63"/>
      <c r="B59" s="63"/>
      <c r="C59" s="63"/>
      <c r="D59" s="63">
        <v>610100</v>
      </c>
      <c r="E59" s="63">
        <v>2024</v>
      </c>
      <c r="F59" s="66"/>
      <c r="G59" s="66"/>
      <c r="H59" s="67"/>
      <c r="I59" s="68">
        <v>0</v>
      </c>
      <c r="J59" s="69">
        <v>0</v>
      </c>
      <c r="K59" s="70">
        <v>0</v>
      </c>
      <c r="L59" s="71">
        <f t="shared" si="0"/>
        <v>0</v>
      </c>
      <c r="M59" s="71">
        <f t="shared" si="1"/>
        <v>0</v>
      </c>
      <c r="N59" s="71">
        <f t="shared" si="1"/>
        <v>0</v>
      </c>
      <c r="O59" s="71">
        <f t="shared" si="2"/>
        <v>0</v>
      </c>
      <c r="P59" s="71">
        <f t="shared" si="3"/>
        <v>0</v>
      </c>
      <c r="Q59" s="72"/>
    </row>
    <row r="60" spans="1:17" s="84" customFormat="1">
      <c r="A60" s="73"/>
      <c r="B60" s="73"/>
      <c r="C60" s="73"/>
      <c r="D60" s="73">
        <v>610100</v>
      </c>
      <c r="E60" s="73">
        <v>2025</v>
      </c>
      <c r="F60" s="76"/>
      <c r="G60" s="76"/>
      <c r="H60" s="77"/>
      <c r="I60" s="78"/>
      <c r="J60" s="79"/>
      <c r="K60" s="80"/>
      <c r="L60" s="81"/>
      <c r="M60" s="81"/>
      <c r="N60" s="81"/>
      <c r="O60" s="81"/>
      <c r="P60" s="81"/>
      <c r="Q60" s="83"/>
    </row>
    <row r="61" spans="1:17">
      <c r="A61" s="63" t="s">
        <v>47</v>
      </c>
      <c r="B61" s="63" t="s">
        <v>71</v>
      </c>
      <c r="C61" s="63" t="s">
        <v>72</v>
      </c>
      <c r="D61" s="63">
        <v>610130</v>
      </c>
      <c r="E61" s="63" t="s">
        <v>45</v>
      </c>
      <c r="F61" s="66"/>
      <c r="G61" s="66" t="s">
        <v>52</v>
      </c>
      <c r="H61" s="67">
        <v>43508</v>
      </c>
      <c r="I61" s="68">
        <v>0</v>
      </c>
      <c r="J61" s="69">
        <v>797000</v>
      </c>
      <c r="K61" s="70">
        <v>7018000</v>
      </c>
      <c r="L61" s="71">
        <f t="shared" si="0"/>
        <v>7815000</v>
      </c>
      <c r="M61" s="71">
        <f t="shared" si="1"/>
        <v>0</v>
      </c>
      <c r="N61" s="71">
        <f t="shared" si="1"/>
        <v>829000</v>
      </c>
      <c r="O61" s="71">
        <f t="shared" si="2"/>
        <v>7312000</v>
      </c>
      <c r="P61" s="71">
        <f t="shared" si="3"/>
        <v>8141000</v>
      </c>
      <c r="Q61" s="72"/>
    </row>
    <row r="62" spans="1:17">
      <c r="A62" s="63"/>
      <c r="B62" s="63"/>
      <c r="C62" s="63"/>
      <c r="D62" s="63">
        <v>610130</v>
      </c>
      <c r="E62" s="63" t="s">
        <v>46</v>
      </c>
      <c r="F62" s="66"/>
      <c r="G62" s="66"/>
      <c r="H62" s="67"/>
      <c r="I62" s="68">
        <v>0</v>
      </c>
      <c r="J62" s="69">
        <v>0</v>
      </c>
      <c r="K62" s="70">
        <v>11000</v>
      </c>
      <c r="L62" s="71">
        <f t="shared" si="0"/>
        <v>11000</v>
      </c>
      <c r="M62" s="71">
        <f t="shared" si="1"/>
        <v>0</v>
      </c>
      <c r="N62" s="71">
        <f t="shared" si="1"/>
        <v>0</v>
      </c>
      <c r="O62" s="71">
        <f t="shared" si="2"/>
        <v>12000</v>
      </c>
      <c r="P62" s="71">
        <f t="shared" si="3"/>
        <v>12000</v>
      </c>
      <c r="Q62" s="72"/>
    </row>
    <row r="63" spans="1:17">
      <c r="A63" s="63"/>
      <c r="B63" s="63"/>
      <c r="C63" s="63"/>
      <c r="D63" s="63">
        <v>610130</v>
      </c>
      <c r="E63" s="63">
        <v>2024</v>
      </c>
      <c r="F63" s="66"/>
      <c r="G63" s="66"/>
      <c r="H63" s="67"/>
      <c r="I63" s="68"/>
      <c r="J63" s="69">
        <v>294320.17999999993</v>
      </c>
      <c r="K63" s="70">
        <v>98843.209999999992</v>
      </c>
      <c r="L63" s="71">
        <f t="shared" si="0"/>
        <v>393163.3899999999</v>
      </c>
      <c r="M63" s="71">
        <f t="shared" si="1"/>
        <v>0</v>
      </c>
      <c r="N63" s="71">
        <f t="shared" si="1"/>
        <v>306000</v>
      </c>
      <c r="O63" s="71">
        <f t="shared" si="2"/>
        <v>103000</v>
      </c>
      <c r="P63" s="71">
        <f t="shared" si="3"/>
        <v>409000</v>
      </c>
      <c r="Q63" s="72"/>
    </row>
    <row r="64" spans="1:17" s="84" customFormat="1">
      <c r="A64" s="73"/>
      <c r="B64" s="73"/>
      <c r="C64" s="73"/>
      <c r="D64" s="73">
        <v>610130</v>
      </c>
      <c r="E64" s="73">
        <v>2025</v>
      </c>
      <c r="F64" s="76"/>
      <c r="G64" s="76"/>
      <c r="H64" s="77"/>
      <c r="I64" s="78"/>
      <c r="J64" s="79"/>
      <c r="K64" s="80"/>
      <c r="L64" s="81"/>
      <c r="M64" s="81"/>
      <c r="N64" s="81"/>
      <c r="O64" s="81"/>
      <c r="P64" s="81"/>
      <c r="Q64" s="83"/>
    </row>
    <row r="65" spans="1:17">
      <c r="A65" s="63" t="s">
        <v>47</v>
      </c>
      <c r="B65" s="63" t="s">
        <v>73</v>
      </c>
      <c r="C65" s="63" t="s">
        <v>74</v>
      </c>
      <c r="D65" s="63">
        <v>610140</v>
      </c>
      <c r="E65" s="63" t="s">
        <v>45</v>
      </c>
      <c r="F65" s="66"/>
      <c r="G65" s="66"/>
      <c r="H65" s="67">
        <v>43508</v>
      </c>
      <c r="I65" s="68">
        <v>0</v>
      </c>
      <c r="J65" s="69">
        <v>0</v>
      </c>
      <c r="K65" s="70">
        <v>3174000</v>
      </c>
      <c r="L65" s="71">
        <f t="shared" si="0"/>
        <v>3174000</v>
      </c>
      <c r="M65" s="71">
        <f t="shared" si="1"/>
        <v>0</v>
      </c>
      <c r="N65" s="71">
        <f t="shared" si="1"/>
        <v>0</v>
      </c>
      <c r="O65" s="71">
        <f t="shared" si="2"/>
        <v>3307000</v>
      </c>
      <c r="P65" s="71">
        <f t="shared" si="3"/>
        <v>3307000</v>
      </c>
      <c r="Q65" s="72"/>
    </row>
    <row r="66" spans="1:17" s="84" customFormat="1">
      <c r="A66" s="73"/>
      <c r="B66" s="73"/>
      <c r="C66" s="73"/>
      <c r="D66" s="73">
        <v>610140</v>
      </c>
      <c r="E66" s="73">
        <v>2025</v>
      </c>
      <c r="F66" s="76"/>
      <c r="G66" s="76"/>
      <c r="H66" s="77"/>
      <c r="I66" s="78"/>
      <c r="J66" s="79"/>
      <c r="K66" s="80"/>
      <c r="L66" s="81"/>
      <c r="M66" s="81"/>
      <c r="N66" s="81"/>
      <c r="O66" s="81"/>
      <c r="P66" s="81"/>
      <c r="Q66" s="83"/>
    </row>
    <row r="67" spans="1:17">
      <c r="A67" s="63" t="s">
        <v>47</v>
      </c>
      <c r="B67" s="63" t="s">
        <v>75</v>
      </c>
      <c r="C67" s="63" t="s">
        <v>76</v>
      </c>
      <c r="D67" s="63">
        <v>610150</v>
      </c>
      <c r="E67" s="63" t="s">
        <v>45</v>
      </c>
      <c r="F67" s="66"/>
      <c r="G67" s="66"/>
      <c r="H67" s="67"/>
      <c r="I67" s="68">
        <v>0</v>
      </c>
      <c r="J67" s="69">
        <v>12000</v>
      </c>
      <c r="K67" s="70">
        <v>91000</v>
      </c>
      <c r="L67" s="71">
        <f t="shared" si="0"/>
        <v>103000</v>
      </c>
      <c r="M67" s="71">
        <f t="shared" si="1"/>
        <v>0</v>
      </c>
      <c r="N67" s="71">
        <f t="shared" si="1"/>
        <v>13000</v>
      </c>
      <c r="O67" s="71">
        <f t="shared" si="2"/>
        <v>95000</v>
      </c>
      <c r="P67" s="71">
        <f t="shared" si="3"/>
        <v>108000</v>
      </c>
      <c r="Q67" s="72"/>
    </row>
    <row r="68" spans="1:17">
      <c r="A68" s="63"/>
      <c r="B68" s="63"/>
      <c r="C68" s="63"/>
      <c r="D68" s="63">
        <v>610150</v>
      </c>
      <c r="E68" s="63">
        <v>2024</v>
      </c>
      <c r="F68" s="66"/>
      <c r="G68" s="66"/>
      <c r="H68" s="67"/>
      <c r="I68" s="68"/>
      <c r="J68" s="69">
        <v>38585.379999999997</v>
      </c>
      <c r="K68" s="70"/>
      <c r="L68" s="71">
        <f t="shared" si="0"/>
        <v>38585.379999999997</v>
      </c>
      <c r="M68" s="71">
        <f t="shared" si="1"/>
        <v>0</v>
      </c>
      <c r="N68" s="71">
        <f t="shared" si="1"/>
        <v>41000</v>
      </c>
      <c r="O68" s="71">
        <f t="shared" si="2"/>
        <v>0</v>
      </c>
      <c r="P68" s="71">
        <f t="shared" si="3"/>
        <v>41000</v>
      </c>
      <c r="Q68" s="72"/>
    </row>
    <row r="69" spans="1:17" s="84" customFormat="1">
      <c r="A69" s="73"/>
      <c r="B69" s="73"/>
      <c r="C69" s="73"/>
      <c r="D69" s="73">
        <v>610150</v>
      </c>
      <c r="E69" s="73">
        <v>2025</v>
      </c>
      <c r="F69" s="76"/>
      <c r="G69" s="76"/>
      <c r="H69" s="77"/>
      <c r="I69" s="78"/>
      <c r="J69" s="79"/>
      <c r="K69" s="80"/>
      <c r="L69" s="81"/>
      <c r="M69" s="81"/>
      <c r="N69" s="81"/>
      <c r="O69" s="81"/>
      <c r="P69" s="81"/>
      <c r="Q69" s="83"/>
    </row>
    <row r="70" spans="1:17">
      <c r="A70" s="63" t="s">
        <v>47</v>
      </c>
      <c r="B70" s="63" t="s">
        <v>77</v>
      </c>
      <c r="C70" s="63" t="s">
        <v>78</v>
      </c>
      <c r="D70" s="63">
        <v>610170</v>
      </c>
      <c r="E70" s="97" t="s">
        <v>79</v>
      </c>
      <c r="F70" s="66"/>
      <c r="G70" s="66" t="s">
        <v>52</v>
      </c>
      <c r="H70" s="67">
        <v>43508</v>
      </c>
      <c r="I70" s="68">
        <v>0</v>
      </c>
      <c r="J70" s="69">
        <v>797000</v>
      </c>
      <c r="K70" s="70"/>
      <c r="L70" s="71">
        <f t="shared" si="0"/>
        <v>797000</v>
      </c>
      <c r="M70" s="71">
        <f t="shared" si="1"/>
        <v>0</v>
      </c>
      <c r="N70" s="71">
        <f t="shared" si="1"/>
        <v>829000</v>
      </c>
      <c r="O70" s="71">
        <f t="shared" si="2"/>
        <v>0</v>
      </c>
      <c r="P70" s="71">
        <f t="shared" si="3"/>
        <v>829000</v>
      </c>
      <c r="Q70" s="72" t="s">
        <v>80</v>
      </c>
    </row>
    <row r="71" spans="1:17">
      <c r="A71" s="63"/>
      <c r="B71" s="63"/>
      <c r="C71" s="63"/>
      <c r="D71" s="63">
        <v>610170</v>
      </c>
      <c r="E71" s="97" t="s">
        <v>46</v>
      </c>
      <c r="F71" s="66"/>
      <c r="G71" s="66"/>
      <c r="H71" s="67"/>
      <c r="I71" s="68">
        <v>0</v>
      </c>
      <c r="J71" s="69">
        <v>28000</v>
      </c>
      <c r="K71" s="70"/>
      <c r="L71" s="71">
        <f t="shared" si="0"/>
        <v>28000</v>
      </c>
      <c r="M71" s="71">
        <f t="shared" si="1"/>
        <v>0</v>
      </c>
      <c r="N71" s="71">
        <f t="shared" si="1"/>
        <v>30000</v>
      </c>
      <c r="O71" s="71">
        <f t="shared" si="2"/>
        <v>0</v>
      </c>
      <c r="P71" s="71">
        <f t="shared" si="3"/>
        <v>30000</v>
      </c>
      <c r="Q71" s="98"/>
    </row>
    <row r="72" spans="1:17">
      <c r="A72" s="63"/>
      <c r="B72" s="63"/>
      <c r="C72" s="63"/>
      <c r="D72" s="63">
        <v>610170</v>
      </c>
      <c r="E72" s="63">
        <v>2024</v>
      </c>
      <c r="F72" s="66"/>
      <c r="G72" s="66"/>
      <c r="H72" s="67"/>
      <c r="I72" s="68"/>
      <c r="J72" s="69">
        <v>111089.36</v>
      </c>
      <c r="K72" s="70">
        <f>77619.24+2749000</f>
        <v>2826619.24</v>
      </c>
      <c r="L72" s="71">
        <f t="shared" si="0"/>
        <v>2937708.6</v>
      </c>
      <c r="M72" s="71">
        <f t="shared" si="1"/>
        <v>0</v>
      </c>
      <c r="N72" s="71">
        <f t="shared" si="1"/>
        <v>116000</v>
      </c>
      <c r="O72" s="71">
        <f t="shared" si="2"/>
        <v>2945000</v>
      </c>
      <c r="P72" s="71">
        <f t="shared" si="3"/>
        <v>3061000</v>
      </c>
      <c r="Q72" s="72" t="s">
        <v>81</v>
      </c>
    </row>
    <row r="73" spans="1:17" s="84" customFormat="1">
      <c r="A73" s="73"/>
      <c r="B73" s="73"/>
      <c r="C73" s="73"/>
      <c r="D73" s="73">
        <v>610170</v>
      </c>
      <c r="E73" s="73">
        <v>2025</v>
      </c>
      <c r="F73" s="76"/>
      <c r="G73" s="76"/>
      <c r="H73" s="77"/>
      <c r="I73" s="78"/>
      <c r="J73" s="79"/>
      <c r="K73" s="80"/>
      <c r="L73" s="81"/>
      <c r="M73" s="81"/>
      <c r="N73" s="81"/>
      <c r="O73" s="81"/>
      <c r="P73" s="81"/>
      <c r="Q73" s="83"/>
    </row>
    <row r="74" spans="1:17">
      <c r="A74" s="63" t="s">
        <v>47</v>
      </c>
      <c r="B74" s="63" t="s">
        <v>82</v>
      </c>
      <c r="C74" s="63" t="s">
        <v>83</v>
      </c>
      <c r="D74" s="63">
        <v>610240</v>
      </c>
      <c r="E74" s="63"/>
      <c r="F74" s="63"/>
      <c r="G74" s="63"/>
      <c r="H74" s="63"/>
      <c r="I74" s="68">
        <v>0</v>
      </c>
      <c r="J74" s="69">
        <v>0</v>
      </c>
      <c r="K74" s="70">
        <v>3797000</v>
      </c>
      <c r="L74" s="71">
        <f t="shared" si="0"/>
        <v>3797000</v>
      </c>
      <c r="M74" s="71">
        <f t="shared" si="1"/>
        <v>0</v>
      </c>
      <c r="N74" s="71">
        <f t="shared" si="1"/>
        <v>0</v>
      </c>
      <c r="O74" s="71">
        <f t="shared" si="2"/>
        <v>3956000</v>
      </c>
      <c r="P74" s="71">
        <f t="shared" si="3"/>
        <v>3956000</v>
      </c>
      <c r="Q74" s="72"/>
    </row>
    <row r="75" spans="1:17">
      <c r="A75" s="63"/>
      <c r="B75" s="63"/>
      <c r="C75" s="63"/>
      <c r="D75" s="63">
        <v>610240</v>
      </c>
      <c r="E75" s="63" t="s">
        <v>84</v>
      </c>
      <c r="F75" s="63"/>
      <c r="G75" s="63"/>
      <c r="H75" s="99"/>
      <c r="I75" s="68">
        <v>0</v>
      </c>
      <c r="J75" s="69">
        <v>0</v>
      </c>
      <c r="K75" s="70">
        <v>28000</v>
      </c>
      <c r="L75" s="71">
        <f t="shared" si="0"/>
        <v>28000</v>
      </c>
      <c r="M75" s="71">
        <f t="shared" si="1"/>
        <v>0</v>
      </c>
      <c r="N75" s="71">
        <f t="shared" si="1"/>
        <v>0</v>
      </c>
      <c r="O75" s="71">
        <f t="shared" si="2"/>
        <v>30000</v>
      </c>
      <c r="P75" s="71">
        <f t="shared" si="3"/>
        <v>30000</v>
      </c>
      <c r="Q75" s="72"/>
    </row>
    <row r="76" spans="1:17">
      <c r="A76" s="63"/>
      <c r="B76" s="63"/>
      <c r="C76" s="63"/>
      <c r="D76" s="63">
        <v>610240</v>
      </c>
      <c r="E76" s="63">
        <v>2024</v>
      </c>
      <c r="F76" s="63"/>
      <c r="G76" s="63"/>
      <c r="H76" s="99"/>
      <c r="I76" s="68"/>
      <c r="J76" s="69">
        <v>0</v>
      </c>
      <c r="K76" s="70"/>
      <c r="L76" s="71">
        <f t="shared" si="0"/>
        <v>0</v>
      </c>
      <c r="M76" s="71">
        <f t="shared" si="1"/>
        <v>0</v>
      </c>
      <c r="N76" s="71">
        <f t="shared" si="1"/>
        <v>0</v>
      </c>
      <c r="O76" s="71">
        <f t="shared" si="2"/>
        <v>0</v>
      </c>
      <c r="P76" s="71">
        <f t="shared" si="3"/>
        <v>0</v>
      </c>
      <c r="Q76" s="72"/>
    </row>
    <row r="77" spans="1:17" s="84" customFormat="1">
      <c r="A77" s="73"/>
      <c r="B77" s="73"/>
      <c r="C77" s="73"/>
      <c r="D77" s="73">
        <v>610240</v>
      </c>
      <c r="E77" s="73">
        <v>2025</v>
      </c>
      <c r="F77" s="73"/>
      <c r="G77" s="73"/>
      <c r="H77" s="100"/>
      <c r="I77" s="78"/>
      <c r="J77" s="79"/>
      <c r="K77" s="80"/>
      <c r="L77" s="81"/>
      <c r="M77" s="81"/>
      <c r="N77" s="81"/>
      <c r="O77" s="81"/>
      <c r="P77" s="81"/>
      <c r="Q77" s="83"/>
    </row>
    <row r="78" spans="1:17">
      <c r="A78" s="63" t="s">
        <v>47</v>
      </c>
      <c r="B78" s="63" t="s">
        <v>85</v>
      </c>
      <c r="C78" s="63" t="s">
        <v>86</v>
      </c>
      <c r="D78" s="63">
        <v>610250</v>
      </c>
      <c r="E78" s="63" t="s">
        <v>45</v>
      </c>
      <c r="F78" s="66"/>
      <c r="G78" s="66" t="s">
        <v>52</v>
      </c>
      <c r="H78" s="67">
        <v>43508</v>
      </c>
      <c r="I78" s="68">
        <v>0</v>
      </c>
      <c r="J78" s="69">
        <v>6360000</v>
      </c>
      <c r="K78" s="70">
        <v>17132000</v>
      </c>
      <c r="L78" s="71">
        <f t="shared" si="0"/>
        <v>23492000</v>
      </c>
      <c r="M78" s="71">
        <f t="shared" si="1"/>
        <v>0</v>
      </c>
      <c r="N78" s="71">
        <f t="shared" si="1"/>
        <v>6608000</v>
      </c>
      <c r="O78" s="71">
        <f t="shared" si="2"/>
        <v>17849000</v>
      </c>
      <c r="P78" s="71">
        <f t="shared" si="3"/>
        <v>24457000</v>
      </c>
      <c r="Q78" s="72"/>
    </row>
    <row r="79" spans="1:17">
      <c r="A79" s="63"/>
      <c r="B79" s="63"/>
      <c r="C79" s="63"/>
      <c r="D79" s="63">
        <v>612050</v>
      </c>
      <c r="E79" s="63" t="s">
        <v>87</v>
      </c>
      <c r="F79" s="66"/>
      <c r="G79" s="66"/>
      <c r="H79" s="67"/>
      <c r="I79" s="68">
        <v>0</v>
      </c>
      <c r="J79" s="69">
        <v>35000</v>
      </c>
      <c r="K79" s="70">
        <v>688000</v>
      </c>
      <c r="L79" s="71">
        <f t="shared" si="0"/>
        <v>723000</v>
      </c>
      <c r="M79" s="71">
        <f t="shared" si="1"/>
        <v>0</v>
      </c>
      <c r="N79" s="71">
        <f t="shared" si="1"/>
        <v>37000</v>
      </c>
      <c r="O79" s="71">
        <f t="shared" si="2"/>
        <v>717000</v>
      </c>
      <c r="P79" s="71">
        <f t="shared" si="3"/>
        <v>754000</v>
      </c>
      <c r="Q79" s="72"/>
    </row>
    <row r="80" spans="1:17">
      <c r="A80" s="63"/>
      <c r="B80" s="63"/>
      <c r="C80" s="63"/>
      <c r="D80" s="63">
        <v>610250</v>
      </c>
      <c r="E80" s="63">
        <v>2023</v>
      </c>
      <c r="F80" s="66"/>
      <c r="G80" s="66"/>
      <c r="H80" s="67"/>
      <c r="I80" s="68">
        <v>0</v>
      </c>
      <c r="J80" s="69">
        <v>42000</v>
      </c>
      <c r="K80" s="70">
        <v>136000</v>
      </c>
      <c r="L80" s="71">
        <f t="shared" si="0"/>
        <v>178000</v>
      </c>
      <c r="M80" s="71">
        <f t="shared" si="1"/>
        <v>0</v>
      </c>
      <c r="N80" s="71">
        <f t="shared" si="1"/>
        <v>44000</v>
      </c>
      <c r="O80" s="71">
        <f t="shared" si="2"/>
        <v>142000</v>
      </c>
      <c r="P80" s="71">
        <f t="shared" si="3"/>
        <v>186000</v>
      </c>
      <c r="Q80" s="72"/>
    </row>
    <row r="81" spans="1:17">
      <c r="A81" s="63"/>
      <c r="B81" s="63"/>
      <c r="C81" s="63"/>
      <c r="D81" s="63">
        <v>610250</v>
      </c>
      <c r="E81" s="63">
        <v>2024</v>
      </c>
      <c r="F81" s="66"/>
      <c r="G81" s="66"/>
      <c r="H81" s="67"/>
      <c r="I81" s="68"/>
      <c r="J81" s="69">
        <v>61226</v>
      </c>
      <c r="K81" s="70">
        <v>165846.47999999998</v>
      </c>
      <c r="L81" s="71">
        <f t="shared" si="0"/>
        <v>227072.47999999998</v>
      </c>
      <c r="M81" s="71">
        <f t="shared" si="1"/>
        <v>0</v>
      </c>
      <c r="N81" s="71">
        <f t="shared" si="1"/>
        <v>64000</v>
      </c>
      <c r="O81" s="71">
        <f t="shared" si="2"/>
        <v>173000</v>
      </c>
      <c r="P81" s="71">
        <f t="shared" si="3"/>
        <v>237000</v>
      </c>
      <c r="Q81" s="72"/>
    </row>
    <row r="82" spans="1:17" s="84" customFormat="1">
      <c r="A82" s="73"/>
      <c r="B82" s="73"/>
      <c r="C82" s="73"/>
      <c r="D82" s="73">
        <v>610250</v>
      </c>
      <c r="E82" s="73">
        <v>2025</v>
      </c>
      <c r="F82" s="76"/>
      <c r="G82" s="76"/>
      <c r="H82" s="77"/>
      <c r="I82" s="78"/>
      <c r="J82" s="79"/>
      <c r="K82" s="80"/>
      <c r="L82" s="81"/>
      <c r="M82" s="81"/>
      <c r="N82" s="81"/>
      <c r="O82" s="81"/>
      <c r="P82" s="81"/>
      <c r="Q82" s="83"/>
    </row>
    <row r="83" spans="1:17">
      <c r="A83" s="63" t="s">
        <v>47</v>
      </c>
      <c r="B83" s="63" t="s">
        <v>88</v>
      </c>
      <c r="C83" s="63" t="s">
        <v>89</v>
      </c>
      <c r="D83" s="63">
        <v>610280</v>
      </c>
      <c r="E83" s="65" t="s">
        <v>67</v>
      </c>
      <c r="F83" s="66">
        <v>45427</v>
      </c>
      <c r="G83" s="66"/>
      <c r="H83" s="67">
        <v>43508</v>
      </c>
      <c r="I83" s="68">
        <v>18050000</v>
      </c>
      <c r="J83" s="69">
        <v>0</v>
      </c>
      <c r="K83" s="70">
        <v>3039000</v>
      </c>
      <c r="L83" s="71">
        <f t="shared" si="0"/>
        <v>21089000</v>
      </c>
      <c r="M83" s="71">
        <f t="shared" si="1"/>
        <v>18753000</v>
      </c>
      <c r="N83" s="71">
        <f t="shared" si="1"/>
        <v>0</v>
      </c>
      <c r="O83" s="71">
        <f t="shared" si="2"/>
        <v>3167000</v>
      </c>
      <c r="P83" s="71">
        <f t="shared" si="3"/>
        <v>21920000</v>
      </c>
      <c r="Q83" s="72"/>
    </row>
    <row r="84" spans="1:17">
      <c r="A84" s="63"/>
      <c r="B84" s="63"/>
      <c r="C84" s="63"/>
      <c r="D84" s="63">
        <v>610280</v>
      </c>
      <c r="E84" s="65" t="s">
        <v>46</v>
      </c>
      <c r="F84" s="66"/>
      <c r="G84" s="66"/>
      <c r="H84" s="67"/>
      <c r="I84" s="68">
        <v>0</v>
      </c>
      <c r="J84" s="69">
        <v>32000</v>
      </c>
      <c r="K84" s="70">
        <v>78000</v>
      </c>
      <c r="L84" s="71">
        <f t="shared" si="0"/>
        <v>110000</v>
      </c>
      <c r="M84" s="71">
        <f t="shared" si="1"/>
        <v>0</v>
      </c>
      <c r="N84" s="71">
        <f t="shared" si="1"/>
        <v>34000</v>
      </c>
      <c r="O84" s="71">
        <f t="shared" si="2"/>
        <v>82000</v>
      </c>
      <c r="P84" s="71">
        <f t="shared" si="3"/>
        <v>116000</v>
      </c>
      <c r="Q84" s="72"/>
    </row>
    <row r="85" spans="1:17">
      <c r="A85" s="63"/>
      <c r="B85" s="63"/>
      <c r="C85" s="63"/>
      <c r="D85" s="63">
        <v>610280</v>
      </c>
      <c r="E85" s="65">
        <v>2023</v>
      </c>
      <c r="F85" s="66"/>
      <c r="G85" s="66"/>
      <c r="H85" s="67"/>
      <c r="I85" s="68">
        <v>0</v>
      </c>
      <c r="J85" s="69">
        <v>0</v>
      </c>
      <c r="K85" s="70">
        <v>117000</v>
      </c>
      <c r="L85" s="71">
        <f t="shared" si="0"/>
        <v>117000</v>
      </c>
      <c r="M85" s="71">
        <f t="shared" si="1"/>
        <v>0</v>
      </c>
      <c r="N85" s="71">
        <f t="shared" si="1"/>
        <v>0</v>
      </c>
      <c r="O85" s="71">
        <f t="shared" si="2"/>
        <v>122000</v>
      </c>
      <c r="P85" s="71">
        <f t="shared" si="3"/>
        <v>122000</v>
      </c>
      <c r="Q85" s="72"/>
    </row>
    <row r="86" spans="1:17">
      <c r="A86" s="63"/>
      <c r="B86" s="63"/>
      <c r="C86" s="63"/>
      <c r="D86" s="63">
        <v>610280</v>
      </c>
      <c r="E86" s="63">
        <v>2024</v>
      </c>
      <c r="F86" s="66"/>
      <c r="G86" s="66"/>
      <c r="H86" s="67"/>
      <c r="I86" s="68">
        <v>134308.16</v>
      </c>
      <c r="J86" s="69"/>
      <c r="K86" s="70">
        <v>41852.629999999997</v>
      </c>
      <c r="L86" s="71">
        <f t="shared" si="0"/>
        <v>176160.79</v>
      </c>
      <c r="M86" s="71">
        <f t="shared" si="1"/>
        <v>140000</v>
      </c>
      <c r="N86" s="71">
        <f t="shared" si="1"/>
        <v>0</v>
      </c>
      <c r="O86" s="71">
        <f t="shared" si="2"/>
        <v>44000</v>
      </c>
      <c r="P86" s="71">
        <f t="shared" si="3"/>
        <v>184000</v>
      </c>
      <c r="Q86" s="72"/>
    </row>
    <row r="87" spans="1:17" s="84" customFormat="1">
      <c r="A87" s="73"/>
      <c r="B87" s="73"/>
      <c r="C87" s="73"/>
      <c r="D87" s="73">
        <v>610280</v>
      </c>
      <c r="E87" s="73">
        <v>2025</v>
      </c>
      <c r="F87" s="76"/>
      <c r="G87" s="76"/>
      <c r="H87" s="77"/>
      <c r="I87" s="78"/>
      <c r="J87" s="79"/>
      <c r="K87" s="80"/>
      <c r="L87" s="81"/>
      <c r="M87" s="81"/>
      <c r="N87" s="81"/>
      <c r="O87" s="81"/>
      <c r="P87" s="81"/>
      <c r="Q87" s="83"/>
    </row>
    <row r="88" spans="1:17" ht="16.8" customHeight="1">
      <c r="A88" s="63" t="s">
        <v>47</v>
      </c>
      <c r="B88" s="63" t="s">
        <v>90</v>
      </c>
      <c r="C88" s="63" t="s">
        <v>89</v>
      </c>
      <c r="D88" s="63">
        <v>610290</v>
      </c>
      <c r="E88" s="94" t="s">
        <v>67</v>
      </c>
      <c r="F88" s="66">
        <v>45427</v>
      </c>
      <c r="G88" s="66"/>
      <c r="H88" s="67">
        <v>43508</v>
      </c>
      <c r="I88" s="68">
        <v>16800000</v>
      </c>
      <c r="J88" s="69">
        <v>0</v>
      </c>
      <c r="K88" s="70"/>
      <c r="L88" s="71">
        <f t="shared" si="0"/>
        <v>16800000</v>
      </c>
      <c r="M88" s="71">
        <f t="shared" si="1"/>
        <v>17455000</v>
      </c>
      <c r="N88" s="71">
        <f t="shared" si="1"/>
        <v>0</v>
      </c>
      <c r="O88" s="71">
        <f t="shared" si="2"/>
        <v>0</v>
      </c>
      <c r="P88" s="71">
        <f t="shared" si="3"/>
        <v>17455000</v>
      </c>
      <c r="Q88" s="72"/>
    </row>
    <row r="89" spans="1:17">
      <c r="A89" s="63"/>
      <c r="B89" s="63"/>
      <c r="C89" s="63"/>
      <c r="D89" s="63">
        <v>610290</v>
      </c>
      <c r="E89" s="94" t="s">
        <v>46</v>
      </c>
      <c r="F89" s="66"/>
      <c r="G89" s="66"/>
      <c r="H89" s="67"/>
      <c r="I89" s="68">
        <v>0</v>
      </c>
      <c r="J89" s="69">
        <v>0</v>
      </c>
      <c r="K89" s="70"/>
      <c r="L89" s="71">
        <f t="shared" si="0"/>
        <v>0</v>
      </c>
      <c r="M89" s="71">
        <f t="shared" si="1"/>
        <v>0</v>
      </c>
      <c r="N89" s="71">
        <f t="shared" si="1"/>
        <v>0</v>
      </c>
      <c r="O89" s="71">
        <f t="shared" si="2"/>
        <v>0</v>
      </c>
      <c r="P89" s="71">
        <f t="shared" si="3"/>
        <v>0</v>
      </c>
      <c r="Q89" s="72"/>
    </row>
    <row r="90" spans="1:17">
      <c r="A90" s="63"/>
      <c r="B90" s="63"/>
      <c r="C90" s="63"/>
      <c r="D90" s="63">
        <v>610290</v>
      </c>
      <c r="E90" s="94">
        <v>2023</v>
      </c>
      <c r="F90" s="66"/>
      <c r="G90" s="66"/>
      <c r="H90" s="67"/>
      <c r="I90" s="68">
        <v>0</v>
      </c>
      <c r="J90" s="69">
        <v>0</v>
      </c>
      <c r="K90" s="70"/>
      <c r="L90" s="71">
        <f t="shared" si="0"/>
        <v>0</v>
      </c>
      <c r="M90" s="71">
        <f t="shared" si="1"/>
        <v>0</v>
      </c>
      <c r="N90" s="71">
        <f t="shared" si="1"/>
        <v>0</v>
      </c>
      <c r="O90" s="71">
        <f t="shared" si="2"/>
        <v>0</v>
      </c>
      <c r="P90" s="71">
        <f t="shared" si="3"/>
        <v>0</v>
      </c>
      <c r="Q90" s="72" t="s">
        <v>91</v>
      </c>
    </row>
    <row r="91" spans="1:17">
      <c r="A91" s="63"/>
      <c r="B91" s="63"/>
      <c r="C91" s="63"/>
      <c r="D91" s="63">
        <v>610290</v>
      </c>
      <c r="E91" s="63">
        <v>2024</v>
      </c>
      <c r="F91" s="66"/>
      <c r="G91" s="66"/>
      <c r="H91" s="67"/>
      <c r="I91" s="68">
        <v>334666.91000000003</v>
      </c>
      <c r="J91" s="69"/>
      <c r="K91" s="70">
        <f>14625.63+2339000</f>
        <v>2353625.63</v>
      </c>
      <c r="L91" s="71">
        <f t="shared" si="0"/>
        <v>2688292.54</v>
      </c>
      <c r="M91" s="71">
        <f t="shared" si="1"/>
        <v>348000</v>
      </c>
      <c r="N91" s="71">
        <f t="shared" si="1"/>
        <v>0</v>
      </c>
      <c r="O91" s="71">
        <f t="shared" si="2"/>
        <v>2453000</v>
      </c>
      <c r="P91" s="71">
        <f t="shared" si="3"/>
        <v>2801000</v>
      </c>
      <c r="Q91" s="72" t="s">
        <v>92</v>
      </c>
    </row>
    <row r="92" spans="1:17" s="84" customFormat="1">
      <c r="A92" s="73"/>
      <c r="B92" s="73"/>
      <c r="C92" s="73"/>
      <c r="D92" s="73">
        <v>610290</v>
      </c>
      <c r="E92" s="73">
        <v>2025</v>
      </c>
      <c r="F92" s="76"/>
      <c r="G92" s="76"/>
      <c r="H92" s="77"/>
      <c r="I92" s="78"/>
      <c r="J92" s="79"/>
      <c r="K92" s="80"/>
      <c r="L92" s="81"/>
      <c r="M92" s="81"/>
      <c r="N92" s="81"/>
      <c r="O92" s="81"/>
      <c r="P92" s="81"/>
      <c r="Q92" s="83"/>
    </row>
    <row r="93" spans="1:17">
      <c r="A93" s="63" t="s">
        <v>47</v>
      </c>
      <c r="B93" s="63" t="s">
        <v>93</v>
      </c>
      <c r="C93" s="63" t="s">
        <v>94</v>
      </c>
      <c r="D93" s="63">
        <v>610300</v>
      </c>
      <c r="E93" s="63" t="s">
        <v>67</v>
      </c>
      <c r="F93" s="66">
        <v>45427</v>
      </c>
      <c r="G93" s="66"/>
      <c r="H93" s="67">
        <v>43508</v>
      </c>
      <c r="I93" s="68">
        <v>20300000</v>
      </c>
      <c r="J93" s="69">
        <v>0</v>
      </c>
      <c r="K93" s="70">
        <v>2702000</v>
      </c>
      <c r="L93" s="71">
        <f t="shared" si="0"/>
        <v>23002000</v>
      </c>
      <c r="M93" s="71">
        <f t="shared" si="1"/>
        <v>21091000</v>
      </c>
      <c r="N93" s="71">
        <f t="shared" si="1"/>
        <v>0</v>
      </c>
      <c r="O93" s="71">
        <f t="shared" si="2"/>
        <v>2815000</v>
      </c>
      <c r="P93" s="71">
        <f t="shared" si="3"/>
        <v>23906000</v>
      </c>
      <c r="Q93" s="72"/>
    </row>
    <row r="94" spans="1:17">
      <c r="A94" s="63"/>
      <c r="B94" s="63"/>
      <c r="C94" s="63"/>
      <c r="D94" s="63">
        <v>610300</v>
      </c>
      <c r="E94" s="63" t="s">
        <v>46</v>
      </c>
      <c r="F94" s="66"/>
      <c r="G94" s="66"/>
      <c r="H94" s="67"/>
      <c r="I94" s="68">
        <v>24000</v>
      </c>
      <c r="J94" s="69">
        <v>0</v>
      </c>
      <c r="K94" s="70">
        <v>23000</v>
      </c>
      <c r="L94" s="71">
        <f t="shared" si="0"/>
        <v>47000</v>
      </c>
      <c r="M94" s="71">
        <f t="shared" si="1"/>
        <v>25000</v>
      </c>
      <c r="N94" s="71">
        <f t="shared" si="1"/>
        <v>0</v>
      </c>
      <c r="O94" s="71">
        <f t="shared" si="2"/>
        <v>24000</v>
      </c>
      <c r="P94" s="71">
        <f t="shared" si="3"/>
        <v>49000</v>
      </c>
      <c r="Q94" s="72"/>
    </row>
    <row r="95" spans="1:17">
      <c r="A95" s="63"/>
      <c r="B95" s="63"/>
      <c r="C95" s="63"/>
      <c r="D95" s="63">
        <v>610300</v>
      </c>
      <c r="E95" s="63">
        <v>2023</v>
      </c>
      <c r="F95" s="66"/>
      <c r="G95" s="66"/>
      <c r="H95" s="67"/>
      <c r="I95" s="68">
        <v>0</v>
      </c>
      <c r="J95" s="69">
        <v>0</v>
      </c>
      <c r="K95" s="70">
        <v>612000</v>
      </c>
      <c r="L95" s="71">
        <f t="shared" si="0"/>
        <v>612000</v>
      </c>
      <c r="M95" s="71">
        <f t="shared" si="1"/>
        <v>0</v>
      </c>
      <c r="N95" s="71">
        <f t="shared" si="1"/>
        <v>0</v>
      </c>
      <c r="O95" s="71">
        <f t="shared" si="2"/>
        <v>638000</v>
      </c>
      <c r="P95" s="71">
        <f t="shared" si="3"/>
        <v>638000</v>
      </c>
      <c r="Q95" s="72"/>
    </row>
    <row r="96" spans="1:17">
      <c r="A96" s="63"/>
      <c r="B96" s="63"/>
      <c r="C96" s="63"/>
      <c r="D96" s="63">
        <v>610300</v>
      </c>
      <c r="E96" s="63">
        <v>2024</v>
      </c>
      <c r="F96" s="66"/>
      <c r="G96" s="66"/>
      <c r="H96" s="67"/>
      <c r="I96" s="68">
        <v>338639.12</v>
      </c>
      <c r="J96" s="69"/>
      <c r="K96" s="70">
        <v>11328.460000000003</v>
      </c>
      <c r="L96" s="71">
        <f t="shared" si="0"/>
        <v>349967.58</v>
      </c>
      <c r="M96" s="71">
        <f t="shared" si="1"/>
        <v>352000</v>
      </c>
      <c r="N96" s="71">
        <f t="shared" si="1"/>
        <v>0</v>
      </c>
      <c r="O96" s="71">
        <f t="shared" si="2"/>
        <v>12000</v>
      </c>
      <c r="P96" s="71">
        <f t="shared" si="3"/>
        <v>364000</v>
      </c>
      <c r="Q96" s="72"/>
    </row>
    <row r="97" spans="1:17" s="84" customFormat="1">
      <c r="A97" s="73"/>
      <c r="B97" s="73"/>
      <c r="C97" s="73"/>
      <c r="D97" s="73">
        <v>610300</v>
      </c>
      <c r="E97" s="73">
        <v>2025</v>
      </c>
      <c r="F97" s="76"/>
      <c r="G97" s="76"/>
      <c r="H97" s="77"/>
      <c r="I97" s="78"/>
      <c r="J97" s="79"/>
      <c r="K97" s="80"/>
      <c r="L97" s="81"/>
      <c r="M97" s="81"/>
      <c r="N97" s="81"/>
      <c r="O97" s="81"/>
      <c r="P97" s="81"/>
      <c r="Q97" s="83"/>
    </row>
    <row r="98" spans="1:17">
      <c r="A98" s="63" t="s">
        <v>47</v>
      </c>
      <c r="B98" s="64" t="s">
        <v>95</v>
      </c>
      <c r="C98" s="63" t="s">
        <v>94</v>
      </c>
      <c r="D98" s="63">
        <v>610310</v>
      </c>
      <c r="E98" s="65" t="s">
        <v>67</v>
      </c>
      <c r="F98" s="66">
        <v>45427</v>
      </c>
      <c r="G98" s="66"/>
      <c r="H98" s="67">
        <v>43508</v>
      </c>
      <c r="I98" s="68">
        <v>32250000</v>
      </c>
      <c r="J98" s="69">
        <v>0</v>
      </c>
      <c r="K98" s="70">
        <v>13372000</v>
      </c>
      <c r="L98" s="71">
        <f t="shared" si="0"/>
        <v>45622000</v>
      </c>
      <c r="M98" s="71">
        <f t="shared" si="1"/>
        <v>33506000</v>
      </c>
      <c r="N98" s="71">
        <f t="shared" si="1"/>
        <v>0</v>
      </c>
      <c r="O98" s="71">
        <f t="shared" si="2"/>
        <v>13931000</v>
      </c>
      <c r="P98" s="71">
        <f t="shared" si="3"/>
        <v>47437000</v>
      </c>
      <c r="Q98" s="72"/>
    </row>
    <row r="99" spans="1:17">
      <c r="A99" s="63"/>
      <c r="B99" s="64"/>
      <c r="C99" s="63"/>
      <c r="D99" s="63">
        <v>610310</v>
      </c>
      <c r="E99" s="65" t="s">
        <v>46</v>
      </c>
      <c r="F99" s="66"/>
      <c r="G99" s="66"/>
      <c r="H99" s="67"/>
      <c r="I99" s="68">
        <v>0</v>
      </c>
      <c r="J99" s="69">
        <v>0</v>
      </c>
      <c r="K99" s="70">
        <v>178000</v>
      </c>
      <c r="L99" s="71">
        <f t="shared" si="0"/>
        <v>178000</v>
      </c>
      <c r="M99" s="71">
        <f t="shared" si="1"/>
        <v>0</v>
      </c>
      <c r="N99" s="71">
        <f t="shared" si="1"/>
        <v>0</v>
      </c>
      <c r="O99" s="71">
        <f t="shared" si="2"/>
        <v>186000</v>
      </c>
      <c r="P99" s="71">
        <f t="shared" si="3"/>
        <v>186000</v>
      </c>
      <c r="Q99" s="72"/>
    </row>
    <row r="100" spans="1:17">
      <c r="A100" s="63"/>
      <c r="B100" s="64"/>
      <c r="C100" s="63"/>
      <c r="D100" s="63">
        <v>610310</v>
      </c>
      <c r="E100" s="65">
        <v>2023</v>
      </c>
      <c r="F100" s="66"/>
      <c r="G100" s="66"/>
      <c r="H100" s="67"/>
      <c r="I100" s="68">
        <v>0</v>
      </c>
      <c r="J100" s="69">
        <v>0</v>
      </c>
      <c r="K100" s="70">
        <v>126000</v>
      </c>
      <c r="L100" s="71">
        <f t="shared" si="0"/>
        <v>126000</v>
      </c>
      <c r="M100" s="71">
        <f t="shared" si="1"/>
        <v>0</v>
      </c>
      <c r="N100" s="71">
        <f t="shared" si="1"/>
        <v>0</v>
      </c>
      <c r="O100" s="71">
        <f t="shared" si="2"/>
        <v>132000</v>
      </c>
      <c r="P100" s="71">
        <f t="shared" si="3"/>
        <v>132000</v>
      </c>
      <c r="Q100" s="72"/>
    </row>
    <row r="101" spans="1:17">
      <c r="A101" s="63"/>
      <c r="B101" s="64"/>
      <c r="C101" s="63"/>
      <c r="D101" s="63">
        <v>610310</v>
      </c>
      <c r="E101" s="63">
        <v>2024</v>
      </c>
      <c r="F101" s="66"/>
      <c r="G101" s="66"/>
      <c r="H101" s="67"/>
      <c r="I101" s="68">
        <v>981518.43999999983</v>
      </c>
      <c r="J101" s="69"/>
      <c r="K101" s="70">
        <v>938046.41</v>
      </c>
      <c r="L101" s="71">
        <f t="shared" si="0"/>
        <v>1919564.8499999999</v>
      </c>
      <c r="M101" s="71">
        <f t="shared" si="1"/>
        <v>1020000</v>
      </c>
      <c r="N101" s="71">
        <f t="shared" si="1"/>
        <v>0</v>
      </c>
      <c r="O101" s="71">
        <f t="shared" si="2"/>
        <v>978000</v>
      </c>
      <c r="P101" s="71">
        <f t="shared" si="3"/>
        <v>1998000</v>
      </c>
      <c r="Q101" s="72"/>
    </row>
    <row r="102" spans="1:17" s="84" customFormat="1">
      <c r="A102" s="73"/>
      <c r="B102" s="101"/>
      <c r="C102" s="73"/>
      <c r="D102" s="73">
        <v>610310</v>
      </c>
      <c r="E102" s="73">
        <v>2025</v>
      </c>
      <c r="F102" s="76"/>
      <c r="G102" s="76"/>
      <c r="H102" s="77"/>
      <c r="I102" s="78"/>
      <c r="J102" s="79"/>
      <c r="K102" s="80"/>
      <c r="L102" s="81"/>
      <c r="M102" s="81"/>
      <c r="N102" s="81"/>
      <c r="O102" s="81"/>
      <c r="P102" s="81"/>
      <c r="Q102" s="83"/>
    </row>
    <row r="103" spans="1:17">
      <c r="A103" s="63" t="s">
        <v>96</v>
      </c>
      <c r="B103" s="63" t="s">
        <v>97</v>
      </c>
      <c r="C103" s="63" t="s">
        <v>98</v>
      </c>
      <c r="D103" s="63">
        <v>610340</v>
      </c>
      <c r="E103" s="63" t="s">
        <v>45</v>
      </c>
      <c r="F103" s="66"/>
      <c r="G103" s="66">
        <v>43508</v>
      </c>
      <c r="H103" s="67">
        <v>43508</v>
      </c>
      <c r="I103" s="68">
        <v>0</v>
      </c>
      <c r="J103" s="69">
        <v>246000</v>
      </c>
      <c r="K103" s="70">
        <v>1981000</v>
      </c>
      <c r="L103" s="71">
        <f t="shared" si="0"/>
        <v>2227000</v>
      </c>
      <c r="M103" s="71">
        <f t="shared" si="1"/>
        <v>0</v>
      </c>
      <c r="N103" s="71">
        <f t="shared" si="1"/>
        <v>256000</v>
      </c>
      <c r="O103" s="71">
        <f t="shared" si="2"/>
        <v>2064000</v>
      </c>
      <c r="P103" s="71">
        <f t="shared" si="3"/>
        <v>2320000</v>
      </c>
      <c r="Q103" s="72"/>
    </row>
    <row r="104" spans="1:17" s="84" customFormat="1">
      <c r="A104" s="73"/>
      <c r="B104" s="73"/>
      <c r="C104" s="73"/>
      <c r="D104" s="73">
        <v>610340</v>
      </c>
      <c r="E104" s="73">
        <v>2025</v>
      </c>
      <c r="F104" s="76"/>
      <c r="G104" s="76"/>
      <c r="H104" s="77"/>
      <c r="I104" s="78"/>
      <c r="J104" s="79"/>
      <c r="K104" s="80"/>
      <c r="L104" s="81"/>
      <c r="M104" s="81"/>
      <c r="N104" s="81"/>
      <c r="O104" s="81"/>
      <c r="P104" s="81"/>
      <c r="Q104" s="83"/>
    </row>
    <row r="105" spans="1:17">
      <c r="A105" s="63" t="s">
        <v>47</v>
      </c>
      <c r="B105" s="63" t="s">
        <v>99</v>
      </c>
      <c r="C105" s="63" t="s">
        <v>100</v>
      </c>
      <c r="D105" s="63">
        <v>610370</v>
      </c>
      <c r="E105" s="63" t="s">
        <v>67</v>
      </c>
      <c r="F105" s="66">
        <v>45427</v>
      </c>
      <c r="G105" s="66"/>
      <c r="H105" s="67" t="s">
        <v>61</v>
      </c>
      <c r="I105" s="68">
        <v>18000000</v>
      </c>
      <c r="J105" s="69">
        <v>0</v>
      </c>
      <c r="K105" s="70">
        <v>2095000</v>
      </c>
      <c r="L105" s="71">
        <f t="shared" si="0"/>
        <v>20095000</v>
      </c>
      <c r="M105" s="71">
        <f t="shared" si="1"/>
        <v>18701000</v>
      </c>
      <c r="N105" s="71">
        <f t="shared" si="1"/>
        <v>0</v>
      </c>
      <c r="O105" s="71">
        <f t="shared" si="2"/>
        <v>2183000</v>
      </c>
      <c r="P105" s="71">
        <f t="shared" si="3"/>
        <v>20884000</v>
      </c>
      <c r="Q105" s="72"/>
    </row>
    <row r="106" spans="1:17">
      <c r="A106" s="63"/>
      <c r="B106" s="63"/>
      <c r="C106" s="63"/>
      <c r="D106" s="63">
        <v>610370</v>
      </c>
      <c r="E106" s="63" t="s">
        <v>46</v>
      </c>
      <c r="F106" s="66"/>
      <c r="G106" s="66"/>
      <c r="H106" s="67"/>
      <c r="I106" s="68">
        <v>0</v>
      </c>
      <c r="J106" s="69">
        <v>0</v>
      </c>
      <c r="K106" s="70">
        <v>32000</v>
      </c>
      <c r="L106" s="71">
        <f t="shared" si="0"/>
        <v>32000</v>
      </c>
      <c r="M106" s="71">
        <f t="shared" si="1"/>
        <v>0</v>
      </c>
      <c r="N106" s="71">
        <f t="shared" si="1"/>
        <v>0</v>
      </c>
      <c r="O106" s="71">
        <f t="shared" si="2"/>
        <v>34000</v>
      </c>
      <c r="P106" s="71">
        <f t="shared" si="3"/>
        <v>34000</v>
      </c>
      <c r="Q106" s="72"/>
    </row>
    <row r="107" spans="1:17">
      <c r="A107" s="63"/>
      <c r="B107" s="63"/>
      <c r="C107" s="63"/>
      <c r="D107" s="63">
        <v>610370</v>
      </c>
      <c r="E107" s="63">
        <v>2023</v>
      </c>
      <c r="F107" s="66"/>
      <c r="G107" s="66"/>
      <c r="H107" s="67"/>
      <c r="I107" s="68">
        <v>0</v>
      </c>
      <c r="J107" s="69"/>
      <c r="K107" s="70">
        <v>119000</v>
      </c>
      <c r="L107" s="71">
        <f t="shared" si="0"/>
        <v>119000</v>
      </c>
      <c r="M107" s="71">
        <f t="shared" si="1"/>
        <v>0</v>
      </c>
      <c r="N107" s="71">
        <f t="shared" si="1"/>
        <v>0</v>
      </c>
      <c r="O107" s="71">
        <f t="shared" si="2"/>
        <v>124000</v>
      </c>
      <c r="P107" s="71">
        <f t="shared" si="3"/>
        <v>124000</v>
      </c>
      <c r="Q107" s="72"/>
    </row>
    <row r="108" spans="1:17">
      <c r="A108" s="63"/>
      <c r="B108" s="63"/>
      <c r="C108" s="63"/>
      <c r="D108" s="63">
        <v>610370</v>
      </c>
      <c r="E108" s="63">
        <v>2024</v>
      </c>
      <c r="F108" s="66"/>
      <c r="G108" s="66"/>
      <c r="H108" s="67"/>
      <c r="I108" s="68">
        <v>574890.65999999992</v>
      </c>
      <c r="J108" s="69"/>
      <c r="K108" s="70"/>
      <c r="L108" s="71">
        <f t="shared" si="0"/>
        <v>574890.65999999992</v>
      </c>
      <c r="M108" s="71">
        <f t="shared" si="1"/>
        <v>598000</v>
      </c>
      <c r="N108" s="71">
        <f t="shared" si="1"/>
        <v>0</v>
      </c>
      <c r="O108" s="71">
        <f t="shared" si="2"/>
        <v>0</v>
      </c>
      <c r="P108" s="71">
        <f t="shared" si="3"/>
        <v>598000</v>
      </c>
      <c r="Q108" s="72"/>
    </row>
    <row r="109" spans="1:17" s="84" customFormat="1">
      <c r="A109" s="73"/>
      <c r="B109" s="73"/>
      <c r="C109" s="73"/>
      <c r="D109" s="73">
        <v>610370</v>
      </c>
      <c r="E109" s="73">
        <v>2025</v>
      </c>
      <c r="F109" s="76"/>
      <c r="G109" s="76"/>
      <c r="H109" s="77"/>
      <c r="I109" s="78"/>
      <c r="J109" s="79"/>
      <c r="K109" s="80"/>
      <c r="L109" s="81"/>
      <c r="M109" s="81"/>
      <c r="N109" s="81"/>
      <c r="O109" s="81"/>
      <c r="P109" s="81"/>
      <c r="Q109" s="83"/>
    </row>
    <row r="110" spans="1:17">
      <c r="A110" s="63" t="s">
        <v>47</v>
      </c>
      <c r="B110" s="63" t="s">
        <v>101</v>
      </c>
      <c r="C110" s="63" t="s">
        <v>102</v>
      </c>
      <c r="D110" s="63">
        <v>610390</v>
      </c>
      <c r="E110" s="102" t="s">
        <v>67</v>
      </c>
      <c r="F110" s="66">
        <v>45427</v>
      </c>
      <c r="G110" s="66"/>
      <c r="H110" s="67">
        <v>43508</v>
      </c>
      <c r="I110" s="68">
        <v>54550000</v>
      </c>
      <c r="J110" s="69">
        <v>0</v>
      </c>
      <c r="K110" s="70">
        <v>9186000</v>
      </c>
      <c r="L110" s="71">
        <f t="shared" si="0"/>
        <v>63736000</v>
      </c>
      <c r="M110" s="71">
        <f t="shared" si="1"/>
        <v>56675000</v>
      </c>
      <c r="N110" s="71">
        <f t="shared" si="1"/>
        <v>0</v>
      </c>
      <c r="O110" s="71">
        <f t="shared" si="2"/>
        <v>9570000</v>
      </c>
      <c r="P110" s="71">
        <f t="shared" si="3"/>
        <v>66245000</v>
      </c>
      <c r="Q110" s="72"/>
    </row>
    <row r="111" spans="1:17">
      <c r="A111" s="63"/>
      <c r="B111" s="63"/>
      <c r="C111" s="63"/>
      <c r="D111" s="63">
        <v>610390</v>
      </c>
      <c r="E111" s="63">
        <v>2024</v>
      </c>
      <c r="F111" s="66"/>
      <c r="G111" s="66"/>
      <c r="H111" s="67"/>
      <c r="I111" s="68">
        <v>721087.52000000025</v>
      </c>
      <c r="J111" s="69"/>
      <c r="K111" s="70"/>
      <c r="L111" s="71">
        <f t="shared" ref="L111:L150" si="5">SUM(I111:K111)</f>
        <v>721087.52000000025</v>
      </c>
      <c r="M111" s="71">
        <f t="shared" ref="M111:N150" si="6">ROUNDUP(($G$6/$G$5)*I111,-3)</f>
        <v>750000</v>
      </c>
      <c r="N111" s="71">
        <f t="shared" si="6"/>
        <v>0</v>
      </c>
      <c r="O111" s="71">
        <f t="shared" ref="O111:O150" si="7">ROUNDUP(($H$6/$H$5)*K111,-3)</f>
        <v>0</v>
      </c>
      <c r="P111" s="71">
        <f t="shared" ref="P111:P152" si="8">SUM(M111:O111)</f>
        <v>750000</v>
      </c>
      <c r="Q111" s="72"/>
    </row>
    <row r="112" spans="1:17" s="84" customFormat="1">
      <c r="A112" s="73"/>
      <c r="B112" s="73"/>
      <c r="C112" s="73"/>
      <c r="D112" s="73">
        <v>610390</v>
      </c>
      <c r="E112" s="73">
        <v>2025</v>
      </c>
      <c r="F112" s="76"/>
      <c r="G112" s="76"/>
      <c r="H112" s="77"/>
      <c r="I112" s="78"/>
      <c r="J112" s="79"/>
      <c r="K112" s="80"/>
      <c r="L112" s="81"/>
      <c r="M112" s="81"/>
      <c r="N112" s="81"/>
      <c r="O112" s="81"/>
      <c r="P112" s="81"/>
      <c r="Q112" s="83"/>
    </row>
    <row r="113" spans="1:17">
      <c r="A113" s="63" t="s">
        <v>47</v>
      </c>
      <c r="B113" s="63" t="s">
        <v>101</v>
      </c>
      <c r="C113" s="63" t="s">
        <v>102</v>
      </c>
      <c r="D113" s="63">
        <v>610390</v>
      </c>
      <c r="E113" s="63" t="s">
        <v>103</v>
      </c>
      <c r="F113" s="66"/>
      <c r="G113" s="66"/>
      <c r="H113" s="67"/>
      <c r="I113" s="68">
        <v>0</v>
      </c>
      <c r="J113" s="69">
        <v>0</v>
      </c>
      <c r="K113" s="70">
        <v>0</v>
      </c>
      <c r="L113" s="71">
        <f t="shared" si="5"/>
        <v>0</v>
      </c>
      <c r="M113" s="71">
        <f t="shared" si="6"/>
        <v>0</v>
      </c>
      <c r="N113" s="71">
        <f t="shared" si="6"/>
        <v>0</v>
      </c>
      <c r="O113" s="71">
        <f t="shared" si="7"/>
        <v>0</v>
      </c>
      <c r="P113" s="71">
        <f t="shared" si="8"/>
        <v>0</v>
      </c>
      <c r="Q113" s="72"/>
    </row>
    <row r="114" spans="1:17">
      <c r="A114" s="63"/>
      <c r="B114" s="63"/>
      <c r="C114" s="63"/>
      <c r="D114" s="63">
        <v>610390</v>
      </c>
      <c r="E114" s="63" t="s">
        <v>46</v>
      </c>
      <c r="F114" s="66"/>
      <c r="G114" s="66"/>
      <c r="H114" s="67"/>
      <c r="I114" s="68">
        <v>0</v>
      </c>
      <c r="J114" s="69">
        <v>0</v>
      </c>
      <c r="K114" s="70">
        <v>151000</v>
      </c>
      <c r="L114" s="71">
        <f t="shared" si="5"/>
        <v>151000</v>
      </c>
      <c r="M114" s="71">
        <f t="shared" si="6"/>
        <v>0</v>
      </c>
      <c r="N114" s="71">
        <f t="shared" si="6"/>
        <v>0</v>
      </c>
      <c r="O114" s="71">
        <f t="shared" si="7"/>
        <v>158000</v>
      </c>
      <c r="P114" s="71">
        <f t="shared" si="8"/>
        <v>158000</v>
      </c>
      <c r="Q114" s="72"/>
    </row>
    <row r="115" spans="1:17">
      <c r="A115" s="63"/>
      <c r="B115" s="63"/>
      <c r="C115" s="63"/>
      <c r="D115" s="63">
        <v>610390</v>
      </c>
      <c r="E115" s="63">
        <v>2023</v>
      </c>
      <c r="F115" s="66"/>
      <c r="G115" s="66"/>
      <c r="H115" s="67"/>
      <c r="I115" s="68">
        <v>0</v>
      </c>
      <c r="J115" s="69"/>
      <c r="K115" s="70">
        <v>536000</v>
      </c>
      <c r="L115" s="71">
        <f t="shared" si="5"/>
        <v>536000</v>
      </c>
      <c r="M115" s="71">
        <f t="shared" si="6"/>
        <v>0</v>
      </c>
      <c r="N115" s="71">
        <f t="shared" si="6"/>
        <v>0</v>
      </c>
      <c r="O115" s="71">
        <f t="shared" si="7"/>
        <v>559000</v>
      </c>
      <c r="P115" s="71">
        <f t="shared" si="8"/>
        <v>559000</v>
      </c>
      <c r="Q115" s="72"/>
    </row>
    <row r="116" spans="1:17">
      <c r="A116" s="63"/>
      <c r="B116" s="63"/>
      <c r="C116" s="63"/>
      <c r="D116" s="63">
        <v>610390</v>
      </c>
      <c r="E116" s="63">
        <v>2024</v>
      </c>
      <c r="F116" s="66"/>
      <c r="G116" s="66"/>
      <c r="H116" s="67"/>
      <c r="I116" s="68"/>
      <c r="J116" s="69"/>
      <c r="K116" s="70">
        <v>87470.84</v>
      </c>
      <c r="L116" s="71">
        <f t="shared" si="5"/>
        <v>87470.84</v>
      </c>
      <c r="M116" s="71">
        <f t="shared" si="6"/>
        <v>0</v>
      </c>
      <c r="N116" s="71">
        <f t="shared" si="6"/>
        <v>0</v>
      </c>
      <c r="O116" s="71">
        <f t="shared" si="7"/>
        <v>92000</v>
      </c>
      <c r="P116" s="71">
        <f t="shared" si="8"/>
        <v>92000</v>
      </c>
      <c r="Q116" s="72"/>
    </row>
    <row r="117" spans="1:17" s="84" customFormat="1">
      <c r="A117" s="73"/>
      <c r="B117" s="73"/>
      <c r="C117" s="73"/>
      <c r="D117" s="73">
        <v>610390</v>
      </c>
      <c r="E117" s="73">
        <v>2025</v>
      </c>
      <c r="F117" s="76"/>
      <c r="G117" s="76"/>
      <c r="H117" s="77"/>
      <c r="I117" s="78"/>
      <c r="J117" s="79"/>
      <c r="K117" s="80"/>
      <c r="L117" s="81"/>
      <c r="M117" s="81"/>
      <c r="N117" s="81"/>
      <c r="O117" s="81"/>
      <c r="P117" s="81"/>
      <c r="Q117" s="83"/>
    </row>
    <row r="118" spans="1:17">
      <c r="A118" s="63" t="s">
        <v>47</v>
      </c>
      <c r="B118" s="64" t="s">
        <v>104</v>
      </c>
      <c r="C118" s="63" t="s">
        <v>105</v>
      </c>
      <c r="D118" s="63">
        <v>610410</v>
      </c>
      <c r="E118" s="65" t="s">
        <v>45</v>
      </c>
      <c r="F118" s="66"/>
      <c r="G118" s="66">
        <v>43508</v>
      </c>
      <c r="H118" s="67">
        <v>43508</v>
      </c>
      <c r="I118" s="68">
        <v>0</v>
      </c>
      <c r="J118" s="69">
        <v>44000</v>
      </c>
      <c r="K118" s="70">
        <v>1036000</v>
      </c>
      <c r="L118" s="71">
        <f t="shared" si="5"/>
        <v>1080000</v>
      </c>
      <c r="M118" s="71">
        <f t="shared" si="6"/>
        <v>0</v>
      </c>
      <c r="N118" s="71">
        <f t="shared" si="6"/>
        <v>46000</v>
      </c>
      <c r="O118" s="71">
        <f t="shared" si="7"/>
        <v>1080000</v>
      </c>
      <c r="P118" s="71">
        <f t="shared" si="8"/>
        <v>1126000</v>
      </c>
      <c r="Q118" s="72"/>
    </row>
    <row r="119" spans="1:17">
      <c r="A119" s="63"/>
      <c r="B119" s="64"/>
      <c r="C119" s="63"/>
      <c r="D119" s="63">
        <v>610410</v>
      </c>
      <c r="E119" s="65" t="s">
        <v>46</v>
      </c>
      <c r="F119" s="66"/>
      <c r="G119" s="66"/>
      <c r="H119" s="67"/>
      <c r="I119" s="68">
        <v>0</v>
      </c>
      <c r="J119" s="69">
        <v>18000</v>
      </c>
      <c r="K119" s="70">
        <v>39000</v>
      </c>
      <c r="L119" s="71">
        <f t="shared" si="5"/>
        <v>57000</v>
      </c>
      <c r="M119" s="71">
        <f t="shared" si="6"/>
        <v>0</v>
      </c>
      <c r="N119" s="71">
        <f t="shared" si="6"/>
        <v>19000</v>
      </c>
      <c r="O119" s="71">
        <f t="shared" si="7"/>
        <v>41000</v>
      </c>
      <c r="P119" s="71">
        <f t="shared" si="8"/>
        <v>60000</v>
      </c>
      <c r="Q119" s="72"/>
    </row>
    <row r="120" spans="1:17">
      <c r="A120" s="63"/>
      <c r="B120" s="64"/>
      <c r="C120" s="63"/>
      <c r="D120" s="63">
        <v>610410</v>
      </c>
      <c r="E120" s="63">
        <v>2024</v>
      </c>
      <c r="F120" s="66"/>
      <c r="G120" s="66"/>
      <c r="H120" s="67"/>
      <c r="I120" s="68"/>
      <c r="J120" s="69"/>
      <c r="K120" s="70"/>
      <c r="L120" s="71">
        <f t="shared" si="5"/>
        <v>0</v>
      </c>
      <c r="M120" s="71">
        <f t="shared" si="6"/>
        <v>0</v>
      </c>
      <c r="N120" s="71">
        <f t="shared" si="6"/>
        <v>0</v>
      </c>
      <c r="O120" s="71">
        <f t="shared" si="7"/>
        <v>0</v>
      </c>
      <c r="P120" s="71">
        <f t="shared" si="8"/>
        <v>0</v>
      </c>
      <c r="Q120" s="72"/>
    </row>
    <row r="121" spans="1:17" s="84" customFormat="1">
      <c r="A121" s="73"/>
      <c r="B121" s="101"/>
      <c r="C121" s="73"/>
      <c r="D121" s="73">
        <v>610410</v>
      </c>
      <c r="E121" s="73">
        <v>2025</v>
      </c>
      <c r="F121" s="76"/>
      <c r="G121" s="76"/>
      <c r="H121" s="77"/>
      <c r="I121" s="78"/>
      <c r="J121" s="79"/>
      <c r="K121" s="80"/>
      <c r="L121" s="81"/>
      <c r="M121" s="81"/>
      <c r="N121" s="81"/>
      <c r="O121" s="81"/>
      <c r="P121" s="81"/>
      <c r="Q121" s="83"/>
    </row>
    <row r="122" spans="1:17">
      <c r="A122" s="63" t="s">
        <v>42</v>
      </c>
      <c r="B122" s="63" t="s">
        <v>106</v>
      </c>
      <c r="C122" s="63" t="s">
        <v>44</v>
      </c>
      <c r="D122" s="63">
        <v>610420</v>
      </c>
      <c r="E122" s="63" t="s">
        <v>107</v>
      </c>
      <c r="F122" s="103" t="s">
        <v>68</v>
      </c>
      <c r="G122" s="66"/>
      <c r="H122" s="67">
        <v>44467</v>
      </c>
      <c r="I122" s="68">
        <v>9096000</v>
      </c>
      <c r="J122" s="69">
        <v>0</v>
      </c>
      <c r="K122" s="70">
        <v>4305000</v>
      </c>
      <c r="L122" s="71">
        <f t="shared" si="5"/>
        <v>13401000</v>
      </c>
      <c r="M122" s="71">
        <f t="shared" si="6"/>
        <v>9451000</v>
      </c>
      <c r="N122" s="71">
        <f t="shared" si="6"/>
        <v>0</v>
      </c>
      <c r="O122" s="71">
        <f t="shared" si="7"/>
        <v>4485000</v>
      </c>
      <c r="P122" s="71">
        <f t="shared" si="8"/>
        <v>13936000</v>
      </c>
      <c r="Q122" s="72"/>
    </row>
    <row r="123" spans="1:17">
      <c r="A123" s="63"/>
      <c r="B123" s="63"/>
      <c r="C123" s="63"/>
      <c r="D123" s="63">
        <v>610420</v>
      </c>
      <c r="E123" s="63" t="s">
        <v>46</v>
      </c>
      <c r="F123" s="103"/>
      <c r="G123" s="66"/>
      <c r="H123" s="67"/>
      <c r="I123" s="68">
        <v>6000</v>
      </c>
      <c r="J123" s="69">
        <v>0</v>
      </c>
      <c r="K123" s="70">
        <v>14000</v>
      </c>
      <c r="L123" s="71">
        <f t="shared" si="5"/>
        <v>20000</v>
      </c>
      <c r="M123" s="71">
        <f t="shared" si="6"/>
        <v>7000</v>
      </c>
      <c r="N123" s="71">
        <f t="shared" si="6"/>
        <v>0</v>
      </c>
      <c r="O123" s="71">
        <f t="shared" si="7"/>
        <v>15000</v>
      </c>
      <c r="P123" s="71">
        <f t="shared" si="8"/>
        <v>22000</v>
      </c>
      <c r="Q123" s="72"/>
    </row>
    <row r="124" spans="1:17">
      <c r="A124" s="63"/>
      <c r="B124" s="63"/>
      <c r="C124" s="63"/>
      <c r="D124" s="63">
        <v>610420</v>
      </c>
      <c r="E124" s="63">
        <v>2023</v>
      </c>
      <c r="F124" s="103"/>
      <c r="G124" s="66"/>
      <c r="H124" s="67"/>
      <c r="I124" s="68">
        <v>130000</v>
      </c>
      <c r="J124" s="69"/>
      <c r="K124" s="70">
        <v>136000</v>
      </c>
      <c r="L124" s="71">
        <f t="shared" si="5"/>
        <v>266000</v>
      </c>
      <c r="M124" s="71">
        <f t="shared" si="6"/>
        <v>136000</v>
      </c>
      <c r="N124" s="71">
        <f t="shared" si="6"/>
        <v>0</v>
      </c>
      <c r="O124" s="71">
        <f t="shared" si="7"/>
        <v>142000</v>
      </c>
      <c r="P124" s="71">
        <f t="shared" si="8"/>
        <v>278000</v>
      </c>
      <c r="Q124" s="72"/>
    </row>
    <row r="125" spans="1:17">
      <c r="A125" s="63"/>
      <c r="B125" s="63"/>
      <c r="C125" s="63"/>
      <c r="D125" s="63">
        <v>610420</v>
      </c>
      <c r="E125" s="63">
        <v>2024</v>
      </c>
      <c r="F125" s="103"/>
      <c r="G125" s="66"/>
      <c r="H125" s="67"/>
      <c r="I125" s="68"/>
      <c r="J125" s="69"/>
      <c r="K125" s="70"/>
      <c r="L125" s="71">
        <f t="shared" si="5"/>
        <v>0</v>
      </c>
      <c r="M125" s="71">
        <f t="shared" si="6"/>
        <v>0</v>
      </c>
      <c r="N125" s="71">
        <f t="shared" si="6"/>
        <v>0</v>
      </c>
      <c r="O125" s="71">
        <f t="shared" si="7"/>
        <v>0</v>
      </c>
      <c r="P125" s="71">
        <f t="shared" si="8"/>
        <v>0</v>
      </c>
      <c r="Q125" s="72"/>
    </row>
    <row r="126" spans="1:17" s="84" customFormat="1">
      <c r="A126" s="73"/>
      <c r="B126" s="73"/>
      <c r="C126" s="73"/>
      <c r="D126" s="73">
        <v>610420</v>
      </c>
      <c r="E126" s="73">
        <v>2025</v>
      </c>
      <c r="F126" s="104"/>
      <c r="G126" s="76"/>
      <c r="H126" s="77"/>
      <c r="I126" s="78"/>
      <c r="J126" s="79"/>
      <c r="K126" s="80"/>
      <c r="L126" s="81"/>
      <c r="M126" s="81"/>
      <c r="N126" s="81"/>
      <c r="O126" s="81"/>
      <c r="P126" s="81"/>
      <c r="Q126" s="83"/>
    </row>
    <row r="127" spans="1:17">
      <c r="A127" s="63" t="s">
        <v>47</v>
      </c>
      <c r="B127" s="63" t="s">
        <v>108</v>
      </c>
      <c r="C127" s="63" t="s">
        <v>109</v>
      </c>
      <c r="D127" s="63">
        <v>610440</v>
      </c>
      <c r="E127" s="94" t="s">
        <v>45</v>
      </c>
      <c r="F127" s="66"/>
      <c r="G127" s="66">
        <v>43508</v>
      </c>
      <c r="H127" s="67">
        <v>43508</v>
      </c>
      <c r="I127" s="68">
        <v>0</v>
      </c>
      <c r="J127" s="69">
        <v>51000</v>
      </c>
      <c r="K127" s="70">
        <v>229000</v>
      </c>
      <c r="L127" s="71">
        <f t="shared" si="5"/>
        <v>280000</v>
      </c>
      <c r="M127" s="71">
        <f t="shared" si="6"/>
        <v>0</v>
      </c>
      <c r="N127" s="71">
        <f t="shared" si="6"/>
        <v>53000</v>
      </c>
      <c r="O127" s="71">
        <f t="shared" si="7"/>
        <v>239000</v>
      </c>
      <c r="P127" s="71">
        <f t="shared" si="8"/>
        <v>292000</v>
      </c>
      <c r="Q127" s="72"/>
    </row>
    <row r="128" spans="1:17">
      <c r="A128" s="63"/>
      <c r="B128" s="63"/>
      <c r="C128" s="63"/>
      <c r="D128" s="63">
        <v>610440</v>
      </c>
      <c r="E128" s="63">
        <v>2024</v>
      </c>
      <c r="F128" s="66"/>
      <c r="G128" s="66"/>
      <c r="H128" s="67"/>
      <c r="I128" s="68"/>
      <c r="J128" s="69"/>
      <c r="K128" s="70"/>
      <c r="L128" s="71">
        <f t="shared" si="5"/>
        <v>0</v>
      </c>
      <c r="M128" s="71">
        <f t="shared" si="6"/>
        <v>0</v>
      </c>
      <c r="N128" s="71">
        <f t="shared" si="6"/>
        <v>0</v>
      </c>
      <c r="O128" s="71">
        <f t="shared" si="7"/>
        <v>0</v>
      </c>
      <c r="P128" s="71">
        <f t="shared" si="8"/>
        <v>0</v>
      </c>
      <c r="Q128" s="72"/>
    </row>
    <row r="129" spans="1:17" s="84" customFormat="1">
      <c r="A129" s="73"/>
      <c r="B129" s="73"/>
      <c r="C129" s="73"/>
      <c r="D129" s="73">
        <v>610440</v>
      </c>
      <c r="E129" s="73">
        <v>2025</v>
      </c>
      <c r="F129" s="76"/>
      <c r="G129" s="76"/>
      <c r="H129" s="77"/>
      <c r="I129" s="78"/>
      <c r="J129" s="79"/>
      <c r="K129" s="80"/>
      <c r="L129" s="81"/>
      <c r="M129" s="81"/>
      <c r="N129" s="81"/>
      <c r="O129" s="81"/>
      <c r="P129" s="81"/>
      <c r="Q129" s="83"/>
    </row>
    <row r="130" spans="1:17">
      <c r="A130" s="63" t="s">
        <v>47</v>
      </c>
      <c r="B130" s="63" t="s">
        <v>110</v>
      </c>
      <c r="C130" s="63" t="s">
        <v>64</v>
      </c>
      <c r="D130" s="63">
        <v>610450</v>
      </c>
      <c r="E130" s="63" t="s">
        <v>111</v>
      </c>
      <c r="F130" s="66"/>
      <c r="G130" s="66"/>
      <c r="H130" s="67"/>
      <c r="I130" s="68">
        <v>0</v>
      </c>
      <c r="J130" s="69">
        <v>1775000</v>
      </c>
      <c r="K130" s="70">
        <v>2671000</v>
      </c>
      <c r="L130" s="71">
        <f t="shared" si="5"/>
        <v>4446000</v>
      </c>
      <c r="M130" s="71">
        <f t="shared" si="6"/>
        <v>0</v>
      </c>
      <c r="N130" s="71">
        <f t="shared" si="6"/>
        <v>1845000</v>
      </c>
      <c r="O130" s="71">
        <f t="shared" si="7"/>
        <v>2783000</v>
      </c>
      <c r="P130" s="71">
        <f t="shared" si="8"/>
        <v>4628000</v>
      </c>
      <c r="Q130" s="72"/>
    </row>
    <row r="131" spans="1:17">
      <c r="A131" s="63"/>
      <c r="B131" s="63"/>
      <c r="C131" s="63"/>
      <c r="D131" s="63">
        <v>610450</v>
      </c>
      <c r="E131" s="63" t="s">
        <v>46</v>
      </c>
      <c r="F131" s="66"/>
      <c r="G131" s="66"/>
      <c r="H131" s="67"/>
      <c r="I131" s="68">
        <v>0</v>
      </c>
      <c r="J131" s="69">
        <v>25000</v>
      </c>
      <c r="K131" s="70">
        <v>3000</v>
      </c>
      <c r="L131" s="71">
        <f t="shared" si="5"/>
        <v>28000</v>
      </c>
      <c r="M131" s="71">
        <f t="shared" si="6"/>
        <v>0</v>
      </c>
      <c r="N131" s="71">
        <f t="shared" si="6"/>
        <v>26000</v>
      </c>
      <c r="O131" s="71">
        <f t="shared" si="7"/>
        <v>4000</v>
      </c>
      <c r="P131" s="71">
        <f t="shared" si="8"/>
        <v>30000</v>
      </c>
      <c r="Q131" s="72"/>
    </row>
    <row r="132" spans="1:17">
      <c r="A132" s="63"/>
      <c r="B132" s="63"/>
      <c r="C132" s="63"/>
      <c r="D132" s="63">
        <v>610450</v>
      </c>
      <c r="E132" s="63">
        <v>2023</v>
      </c>
      <c r="F132" s="66"/>
      <c r="G132" s="66"/>
      <c r="H132" s="67"/>
      <c r="I132" s="68"/>
      <c r="J132" s="69"/>
      <c r="K132" s="70">
        <v>13000</v>
      </c>
      <c r="L132" s="71">
        <f t="shared" si="5"/>
        <v>13000</v>
      </c>
      <c r="M132" s="71">
        <f t="shared" si="6"/>
        <v>0</v>
      </c>
      <c r="N132" s="71">
        <f t="shared" si="6"/>
        <v>0</v>
      </c>
      <c r="O132" s="71">
        <f t="shared" si="7"/>
        <v>14000</v>
      </c>
      <c r="P132" s="71">
        <f t="shared" si="8"/>
        <v>14000</v>
      </c>
      <c r="Q132" s="72"/>
    </row>
    <row r="133" spans="1:17">
      <c r="A133" s="63"/>
      <c r="B133" s="63"/>
      <c r="C133" s="63"/>
      <c r="D133" s="63">
        <v>610450</v>
      </c>
      <c r="E133" s="63">
        <v>2024</v>
      </c>
      <c r="F133" s="66"/>
      <c r="G133" s="66"/>
      <c r="H133" s="67"/>
      <c r="I133" s="68"/>
      <c r="J133" s="69">
        <v>5517.54</v>
      </c>
      <c r="K133" s="70">
        <v>10436.25</v>
      </c>
      <c r="L133" s="71">
        <f t="shared" si="5"/>
        <v>15953.79</v>
      </c>
      <c r="M133" s="71">
        <f t="shared" si="6"/>
        <v>0</v>
      </c>
      <c r="N133" s="71">
        <f t="shared" si="6"/>
        <v>6000</v>
      </c>
      <c r="O133" s="71">
        <f t="shared" si="7"/>
        <v>11000</v>
      </c>
      <c r="P133" s="71">
        <f t="shared" si="8"/>
        <v>17000</v>
      </c>
      <c r="Q133" s="72"/>
    </row>
    <row r="134" spans="1:17" s="84" customFormat="1">
      <c r="A134" s="73"/>
      <c r="B134" s="73"/>
      <c r="C134" s="73"/>
      <c r="D134" s="73">
        <v>610450</v>
      </c>
      <c r="E134" s="73">
        <v>2025</v>
      </c>
      <c r="F134" s="76"/>
      <c r="G134" s="76"/>
      <c r="H134" s="77"/>
      <c r="I134" s="78"/>
      <c r="J134" s="79"/>
      <c r="K134" s="80"/>
      <c r="L134" s="81"/>
      <c r="M134" s="81"/>
      <c r="N134" s="81"/>
      <c r="O134" s="81"/>
      <c r="P134" s="81"/>
      <c r="Q134" s="83"/>
    </row>
    <row r="135" spans="1:17">
      <c r="A135" s="63" t="s">
        <v>47</v>
      </c>
      <c r="B135" s="63" t="s">
        <v>112</v>
      </c>
      <c r="C135" s="63"/>
      <c r="D135" s="63">
        <v>610470</v>
      </c>
      <c r="E135" s="94"/>
      <c r="F135" s="66"/>
      <c r="G135" s="66">
        <v>43508</v>
      </c>
      <c r="H135" s="67">
        <v>43508</v>
      </c>
      <c r="I135" s="68">
        <v>0</v>
      </c>
      <c r="J135" s="69">
        <v>296000</v>
      </c>
      <c r="K135" s="70">
        <v>975000</v>
      </c>
      <c r="L135" s="71">
        <f t="shared" si="5"/>
        <v>1271000</v>
      </c>
      <c r="M135" s="71">
        <f t="shared" si="6"/>
        <v>0</v>
      </c>
      <c r="N135" s="71">
        <f t="shared" si="6"/>
        <v>308000</v>
      </c>
      <c r="O135" s="71">
        <f t="shared" si="7"/>
        <v>1016000</v>
      </c>
      <c r="P135" s="71">
        <f t="shared" si="8"/>
        <v>1324000</v>
      </c>
      <c r="Q135" s="72"/>
    </row>
    <row r="136" spans="1:17">
      <c r="A136" s="63"/>
      <c r="B136" s="105"/>
      <c r="C136" s="63"/>
      <c r="D136" s="63">
        <v>610470</v>
      </c>
      <c r="E136" s="94" t="s">
        <v>46</v>
      </c>
      <c r="F136" s="66"/>
      <c r="G136" s="66"/>
      <c r="H136" s="67"/>
      <c r="I136" s="68">
        <v>0</v>
      </c>
      <c r="J136" s="69">
        <v>0</v>
      </c>
      <c r="K136" s="70">
        <v>43000</v>
      </c>
      <c r="L136" s="71">
        <f t="shared" si="5"/>
        <v>43000</v>
      </c>
      <c r="M136" s="71">
        <f t="shared" si="6"/>
        <v>0</v>
      </c>
      <c r="N136" s="71">
        <f t="shared" si="6"/>
        <v>0</v>
      </c>
      <c r="O136" s="71">
        <f t="shared" si="7"/>
        <v>45000</v>
      </c>
      <c r="P136" s="71">
        <f t="shared" si="8"/>
        <v>45000</v>
      </c>
      <c r="Q136" s="72"/>
    </row>
    <row r="137" spans="1:17">
      <c r="A137" s="63"/>
      <c r="B137" s="105"/>
      <c r="C137" s="63"/>
      <c r="D137" s="63">
        <v>610470</v>
      </c>
      <c r="E137" s="63">
        <v>2024</v>
      </c>
      <c r="F137" s="66"/>
      <c r="G137" s="66"/>
      <c r="H137" s="67"/>
      <c r="I137" s="68"/>
      <c r="J137" s="69">
        <v>17738.599999999999</v>
      </c>
      <c r="K137" s="70"/>
      <c r="L137" s="71">
        <f t="shared" si="5"/>
        <v>17738.599999999999</v>
      </c>
      <c r="M137" s="71">
        <f t="shared" si="6"/>
        <v>0</v>
      </c>
      <c r="N137" s="71">
        <f t="shared" si="6"/>
        <v>19000</v>
      </c>
      <c r="O137" s="71">
        <f t="shared" si="7"/>
        <v>0</v>
      </c>
      <c r="P137" s="71">
        <f t="shared" si="8"/>
        <v>19000</v>
      </c>
      <c r="Q137" s="72"/>
    </row>
    <row r="138" spans="1:17" s="84" customFormat="1">
      <c r="A138" s="73"/>
      <c r="B138" s="106"/>
      <c r="C138" s="73"/>
      <c r="D138" s="63">
        <v>610470</v>
      </c>
      <c r="E138" s="73">
        <v>2025</v>
      </c>
      <c r="F138" s="76"/>
      <c r="G138" s="76"/>
      <c r="H138" s="77"/>
      <c r="I138" s="78"/>
      <c r="J138" s="79"/>
      <c r="K138" s="80"/>
      <c r="L138" s="81"/>
      <c r="M138" s="81"/>
      <c r="N138" s="81"/>
      <c r="O138" s="81"/>
      <c r="P138" s="81"/>
      <c r="Q138" s="83"/>
    </row>
    <row r="139" spans="1:17">
      <c r="A139" s="63" t="s">
        <v>47</v>
      </c>
      <c r="B139" s="105" t="s">
        <v>113</v>
      </c>
      <c r="C139" s="63" t="s">
        <v>114</v>
      </c>
      <c r="D139" s="63">
        <v>610500</v>
      </c>
      <c r="E139" s="94" t="s">
        <v>115</v>
      </c>
      <c r="F139" s="66"/>
      <c r="G139" s="66"/>
      <c r="H139" s="67"/>
      <c r="I139" s="68">
        <v>0</v>
      </c>
      <c r="J139" s="69">
        <v>0</v>
      </c>
      <c r="K139" s="70">
        <v>36000</v>
      </c>
      <c r="L139" s="71">
        <f t="shared" si="5"/>
        <v>36000</v>
      </c>
      <c r="M139" s="71">
        <f t="shared" si="6"/>
        <v>0</v>
      </c>
      <c r="N139" s="71">
        <f t="shared" si="6"/>
        <v>0</v>
      </c>
      <c r="O139" s="71">
        <f t="shared" si="7"/>
        <v>38000</v>
      </c>
      <c r="P139" s="71">
        <f t="shared" si="8"/>
        <v>38000</v>
      </c>
      <c r="Q139" s="72"/>
    </row>
    <row r="140" spans="1:17">
      <c r="A140" s="107"/>
      <c r="B140" s="63"/>
      <c r="C140" s="63"/>
      <c r="D140" s="63">
        <v>610500</v>
      </c>
      <c r="E140" s="94" t="s">
        <v>46</v>
      </c>
      <c r="F140" s="66"/>
      <c r="G140" s="66"/>
      <c r="H140" s="67"/>
      <c r="I140" s="68">
        <v>0</v>
      </c>
      <c r="J140" s="69">
        <v>0</v>
      </c>
      <c r="K140" s="70">
        <v>21000</v>
      </c>
      <c r="L140" s="71">
        <f t="shared" si="5"/>
        <v>21000</v>
      </c>
      <c r="M140" s="71">
        <f t="shared" si="6"/>
        <v>0</v>
      </c>
      <c r="N140" s="71">
        <f t="shared" si="6"/>
        <v>0</v>
      </c>
      <c r="O140" s="71">
        <f t="shared" si="7"/>
        <v>22000</v>
      </c>
      <c r="P140" s="71">
        <f t="shared" si="8"/>
        <v>22000</v>
      </c>
      <c r="Q140" s="72"/>
    </row>
    <row r="141" spans="1:17">
      <c r="A141" s="107"/>
      <c r="B141" s="63"/>
      <c r="C141" s="63"/>
      <c r="D141" s="63">
        <v>610500</v>
      </c>
      <c r="E141" s="63">
        <v>2024</v>
      </c>
      <c r="F141" s="66"/>
      <c r="G141" s="66"/>
      <c r="H141" s="67"/>
      <c r="I141" s="68"/>
      <c r="J141" s="69">
        <v>0</v>
      </c>
      <c r="K141" s="70">
        <v>0</v>
      </c>
      <c r="L141" s="71">
        <f t="shared" si="5"/>
        <v>0</v>
      </c>
      <c r="M141" s="71">
        <f t="shared" si="6"/>
        <v>0</v>
      </c>
      <c r="N141" s="71">
        <f t="shared" si="6"/>
        <v>0</v>
      </c>
      <c r="O141" s="71">
        <f t="shared" si="7"/>
        <v>0</v>
      </c>
      <c r="P141" s="71">
        <f t="shared" si="8"/>
        <v>0</v>
      </c>
      <c r="Q141" s="72"/>
    </row>
    <row r="142" spans="1:17" s="84" customFormat="1">
      <c r="A142" s="108"/>
      <c r="B142" s="73"/>
      <c r="C142" s="73"/>
      <c r="D142" s="73">
        <v>610500</v>
      </c>
      <c r="E142" s="73">
        <v>2025</v>
      </c>
      <c r="F142" s="76"/>
      <c r="G142" s="76"/>
      <c r="H142" s="77"/>
      <c r="I142" s="78"/>
      <c r="J142" s="79"/>
      <c r="K142" s="80"/>
      <c r="L142" s="81"/>
      <c r="M142" s="81"/>
      <c r="N142" s="81"/>
      <c r="O142" s="81"/>
      <c r="P142" s="81"/>
      <c r="Q142" s="83"/>
    </row>
    <row r="143" spans="1:17">
      <c r="A143" s="63" t="s">
        <v>32</v>
      </c>
      <c r="B143" s="63"/>
      <c r="C143" s="63"/>
      <c r="D143" s="63"/>
      <c r="E143" s="94" t="s">
        <v>46</v>
      </c>
      <c r="F143" s="66"/>
      <c r="G143" s="66"/>
      <c r="H143" s="67"/>
      <c r="I143" s="68">
        <v>0</v>
      </c>
      <c r="J143" s="69">
        <v>0</v>
      </c>
      <c r="K143" s="70">
        <v>15000</v>
      </c>
      <c r="L143" s="71">
        <f t="shared" si="5"/>
        <v>15000</v>
      </c>
      <c r="M143" s="71">
        <f t="shared" si="6"/>
        <v>0</v>
      </c>
      <c r="N143" s="71">
        <f t="shared" si="6"/>
        <v>0</v>
      </c>
      <c r="O143" s="71">
        <f t="shared" si="7"/>
        <v>16000</v>
      </c>
      <c r="P143" s="71">
        <f t="shared" si="8"/>
        <v>16000</v>
      </c>
      <c r="Q143" s="72"/>
    </row>
    <row r="144" spans="1:17">
      <c r="A144" s="63"/>
      <c r="B144" s="63"/>
      <c r="C144" s="63"/>
      <c r="D144" s="63"/>
      <c r="E144" s="63">
        <v>2024</v>
      </c>
      <c r="F144" s="66"/>
      <c r="G144" s="66"/>
      <c r="H144" s="67"/>
      <c r="I144" s="68"/>
      <c r="J144" s="69">
        <v>328413.34000000206</v>
      </c>
      <c r="K144" s="70">
        <v>202551.80000000002</v>
      </c>
      <c r="L144" s="71">
        <f t="shared" si="5"/>
        <v>530965.14000000211</v>
      </c>
      <c r="M144" s="71">
        <f t="shared" si="6"/>
        <v>0</v>
      </c>
      <c r="N144" s="71">
        <f t="shared" si="6"/>
        <v>342000</v>
      </c>
      <c r="O144" s="71">
        <f t="shared" si="7"/>
        <v>212000</v>
      </c>
      <c r="P144" s="71">
        <f t="shared" si="8"/>
        <v>554000</v>
      </c>
      <c r="Q144" s="72"/>
    </row>
    <row r="145" spans="1:17" s="84" customFormat="1">
      <c r="A145" s="73"/>
      <c r="B145" s="73"/>
      <c r="C145" s="73"/>
      <c r="D145" s="73"/>
      <c r="E145" s="73">
        <v>2025</v>
      </c>
      <c r="F145" s="76"/>
      <c r="G145" s="76"/>
      <c r="H145" s="77"/>
      <c r="I145" s="78"/>
      <c r="J145" s="79"/>
      <c r="K145" s="80"/>
      <c r="L145" s="81"/>
      <c r="M145" s="81"/>
      <c r="N145" s="81"/>
      <c r="O145" s="81"/>
      <c r="P145" s="81"/>
      <c r="Q145" s="83"/>
    </row>
    <row r="146" spans="1:17">
      <c r="A146" s="63" t="s">
        <v>47</v>
      </c>
      <c r="B146" s="63" t="s">
        <v>116</v>
      </c>
      <c r="C146" s="63"/>
      <c r="D146" s="63">
        <v>610560</v>
      </c>
      <c r="E146" s="94" t="s">
        <v>117</v>
      </c>
      <c r="F146" s="66"/>
      <c r="G146" s="66"/>
      <c r="H146" s="67"/>
      <c r="I146" s="68"/>
      <c r="J146" s="69">
        <v>1916000</v>
      </c>
      <c r="K146" s="70">
        <f>2799000</f>
        <v>2799000</v>
      </c>
      <c r="L146" s="71">
        <f t="shared" si="5"/>
        <v>4715000</v>
      </c>
      <c r="M146" s="71">
        <f t="shared" si="6"/>
        <v>0</v>
      </c>
      <c r="N146" s="71">
        <f t="shared" si="6"/>
        <v>1991000</v>
      </c>
      <c r="O146" s="71">
        <f t="shared" si="7"/>
        <v>2916000</v>
      </c>
      <c r="P146" s="71">
        <f t="shared" si="8"/>
        <v>4907000</v>
      </c>
      <c r="Q146" s="72"/>
    </row>
    <row r="147" spans="1:17">
      <c r="A147" s="63"/>
      <c r="B147" s="63"/>
      <c r="C147" s="63"/>
      <c r="D147" s="63">
        <v>610560</v>
      </c>
      <c r="E147" s="63">
        <v>2024</v>
      </c>
      <c r="F147" s="66"/>
      <c r="G147" s="66"/>
      <c r="H147" s="67"/>
      <c r="I147" s="68"/>
      <c r="J147" s="69"/>
      <c r="K147" s="70">
        <v>1768000</v>
      </c>
      <c r="L147" s="71">
        <f t="shared" si="5"/>
        <v>1768000</v>
      </c>
      <c r="M147" s="71">
        <f t="shared" si="6"/>
        <v>0</v>
      </c>
      <c r="N147" s="71">
        <f t="shared" si="6"/>
        <v>0</v>
      </c>
      <c r="O147" s="71">
        <f t="shared" si="7"/>
        <v>1842000</v>
      </c>
      <c r="P147" s="71">
        <f t="shared" si="8"/>
        <v>1842000</v>
      </c>
      <c r="Q147" s="72" t="s">
        <v>118</v>
      </c>
    </row>
    <row r="148" spans="1:17" s="84" customFormat="1">
      <c r="A148" s="73"/>
      <c r="B148" s="73"/>
      <c r="C148" s="73"/>
      <c r="D148" s="73">
        <v>610560</v>
      </c>
      <c r="E148" s="73">
        <v>2025</v>
      </c>
      <c r="F148" s="76"/>
      <c r="G148" s="76"/>
      <c r="H148" s="77"/>
      <c r="I148" s="78"/>
      <c r="J148" s="79"/>
      <c r="K148" s="80"/>
      <c r="L148" s="81"/>
      <c r="M148" s="81"/>
      <c r="N148" s="81"/>
      <c r="O148" s="81"/>
      <c r="P148" s="81"/>
      <c r="Q148" s="83"/>
    </row>
    <row r="149" spans="1:17">
      <c r="A149" s="63" t="s">
        <v>47</v>
      </c>
      <c r="B149" s="63" t="s">
        <v>119</v>
      </c>
      <c r="C149" s="63"/>
      <c r="D149" s="63">
        <v>610350</v>
      </c>
      <c r="E149" s="94" t="s">
        <v>117</v>
      </c>
      <c r="F149" s="66"/>
      <c r="G149" s="66"/>
      <c r="H149" s="67"/>
      <c r="I149" s="68"/>
      <c r="J149" s="69"/>
      <c r="K149" s="70">
        <v>26000</v>
      </c>
      <c r="L149" s="71">
        <f t="shared" si="5"/>
        <v>26000</v>
      </c>
      <c r="M149" s="71">
        <f t="shared" si="6"/>
        <v>0</v>
      </c>
      <c r="N149" s="71">
        <f t="shared" si="6"/>
        <v>0</v>
      </c>
      <c r="O149" s="71">
        <f t="shared" si="7"/>
        <v>28000</v>
      </c>
      <c r="P149" s="71">
        <f t="shared" si="8"/>
        <v>28000</v>
      </c>
      <c r="Q149" s="72"/>
    </row>
    <row r="150" spans="1:17">
      <c r="A150" s="63"/>
      <c r="B150" s="63"/>
      <c r="C150" s="63"/>
      <c r="D150" s="63">
        <v>610350</v>
      </c>
      <c r="E150" s="63">
        <v>2024</v>
      </c>
      <c r="F150" s="66"/>
      <c r="G150" s="66"/>
      <c r="H150" s="67"/>
      <c r="I150" s="68"/>
      <c r="J150" s="69"/>
      <c r="K150" s="70"/>
      <c r="L150" s="71">
        <f t="shared" si="5"/>
        <v>0</v>
      </c>
      <c r="M150" s="71">
        <f t="shared" si="6"/>
        <v>0</v>
      </c>
      <c r="N150" s="71">
        <f t="shared" si="6"/>
        <v>0</v>
      </c>
      <c r="O150" s="71">
        <f t="shared" si="7"/>
        <v>0</v>
      </c>
      <c r="P150" s="71">
        <f t="shared" si="8"/>
        <v>0</v>
      </c>
      <c r="Q150" s="72"/>
    </row>
    <row r="151" spans="1:17" s="84" customFormat="1">
      <c r="A151" s="73"/>
      <c r="B151" s="73"/>
      <c r="C151" s="73"/>
      <c r="D151" s="73">
        <v>610350</v>
      </c>
      <c r="E151" s="73">
        <v>2025</v>
      </c>
      <c r="F151" s="76"/>
      <c r="G151" s="76"/>
      <c r="H151" s="77"/>
      <c r="I151" s="78"/>
      <c r="J151" s="79"/>
      <c r="K151" s="80"/>
      <c r="L151" s="81"/>
      <c r="M151" s="81"/>
      <c r="N151" s="81"/>
      <c r="O151" s="81"/>
      <c r="P151" s="71">
        <f t="shared" si="8"/>
        <v>0</v>
      </c>
      <c r="Q151" s="83"/>
    </row>
    <row r="152" spans="1:17" s="84" customFormat="1">
      <c r="A152" s="73" t="s">
        <v>47</v>
      </c>
      <c r="B152" s="73" t="s">
        <v>120</v>
      </c>
      <c r="C152" s="73"/>
      <c r="D152" s="73">
        <v>610570</v>
      </c>
      <c r="E152" s="73" t="s">
        <v>121</v>
      </c>
      <c r="F152" s="76"/>
      <c r="G152" s="76"/>
      <c r="H152" s="77"/>
      <c r="I152" s="78"/>
      <c r="J152" s="79"/>
      <c r="K152" s="80"/>
      <c r="L152" s="81"/>
      <c r="M152" s="81"/>
      <c r="N152" s="81"/>
      <c r="O152" s="81">
        <v>120000</v>
      </c>
      <c r="P152" s="82">
        <f t="shared" si="8"/>
        <v>120000</v>
      </c>
      <c r="Q152" s="83"/>
    </row>
    <row r="153" spans="1:17">
      <c r="A153" s="63"/>
      <c r="B153" s="63"/>
      <c r="C153" s="63"/>
      <c r="D153" s="63"/>
      <c r="E153" s="63"/>
      <c r="F153" s="66"/>
      <c r="G153" s="66"/>
      <c r="H153" s="67"/>
      <c r="I153" s="68"/>
      <c r="J153" s="69"/>
      <c r="K153" s="70"/>
      <c r="L153" s="71"/>
      <c r="M153" s="71"/>
      <c r="N153" s="71"/>
      <c r="O153" s="71"/>
      <c r="P153" s="71"/>
      <c r="Q153" s="72"/>
    </row>
    <row r="154" spans="1:17" ht="12" customHeight="1">
      <c r="A154" s="63"/>
      <c r="B154" s="63"/>
      <c r="C154" s="63"/>
      <c r="D154" s="63"/>
      <c r="E154" s="63"/>
      <c r="F154" s="63"/>
      <c r="G154" s="63"/>
      <c r="H154" s="63"/>
      <c r="I154" s="109"/>
      <c r="J154" s="110"/>
      <c r="K154" s="111"/>
      <c r="L154" s="112"/>
      <c r="M154" s="112"/>
      <c r="N154" s="112"/>
      <c r="O154" s="112"/>
      <c r="P154" s="112"/>
      <c r="Q154" s="72"/>
    </row>
    <row r="155" spans="1:17">
      <c r="A155" s="113" t="s">
        <v>122</v>
      </c>
      <c r="B155" s="113"/>
      <c r="C155" s="113"/>
      <c r="D155" s="113"/>
      <c r="E155" s="114" t="s">
        <v>123</v>
      </c>
      <c r="F155" s="114" t="s">
        <v>123</v>
      </c>
      <c r="G155" s="114" t="s">
        <v>123</v>
      </c>
      <c r="H155" s="114"/>
      <c r="I155" s="115">
        <f>SUM(I22:I154)</f>
        <v>183683306.82000002</v>
      </c>
      <c r="J155" s="115">
        <f t="shared" ref="J155:O155" si="9">SUM(J22:J154)</f>
        <v>19102561.800000004</v>
      </c>
      <c r="K155" s="115">
        <f t="shared" si="9"/>
        <v>136292209</v>
      </c>
      <c r="L155" s="115">
        <f t="shared" si="9"/>
        <v>339078077.62</v>
      </c>
      <c r="M155" s="115">
        <f t="shared" si="9"/>
        <v>207146000</v>
      </c>
      <c r="N155" s="115">
        <f t="shared" si="9"/>
        <v>20367500</v>
      </c>
      <c r="O155" s="115">
        <f t="shared" si="9"/>
        <v>145329000</v>
      </c>
      <c r="P155" s="115">
        <f>SUM(P22:P154)</f>
        <v>372842500</v>
      </c>
      <c r="Q155" s="116"/>
    </row>
    <row r="156" spans="1:17" hidden="1">
      <c r="A156" s="117"/>
      <c r="B156" s="117"/>
      <c r="C156" s="117"/>
      <c r="D156" s="117"/>
      <c r="E156" s="118" t="s">
        <v>124</v>
      </c>
      <c r="F156" s="118" t="s">
        <v>124</v>
      </c>
      <c r="G156" s="118" t="s">
        <v>124</v>
      </c>
      <c r="H156" s="118"/>
      <c r="I156" s="119">
        <v>183683306.82000002</v>
      </c>
      <c r="J156" s="119">
        <v>19102561.800000004</v>
      </c>
      <c r="K156" s="119">
        <v>136292209</v>
      </c>
      <c r="L156" s="119">
        <f t="shared" ref="L156" si="10">SUM(L22:L154)</f>
        <v>339078077.62</v>
      </c>
      <c r="M156" s="119"/>
      <c r="N156" s="119"/>
      <c r="O156" s="119"/>
      <c r="P156" s="119"/>
      <c r="Q156" s="120"/>
    </row>
    <row r="157" spans="1:17" hidden="1">
      <c r="A157" s="121" t="s">
        <v>125</v>
      </c>
      <c r="B157" s="122"/>
      <c r="C157" s="122"/>
      <c r="D157" s="122"/>
      <c r="E157" s="122"/>
      <c r="F157" s="122"/>
      <c r="G157" s="122"/>
      <c r="H157" s="122"/>
      <c r="I157" s="123">
        <v>183531000</v>
      </c>
      <c r="J157" s="123">
        <v>17869000</v>
      </c>
      <c r="K157" s="123">
        <v>131445000</v>
      </c>
      <c r="L157" s="123">
        <f>SUM(I157:K157)</f>
        <v>332845000</v>
      </c>
      <c r="M157" s="123">
        <v>183683306.82000002</v>
      </c>
      <c r="N157" s="123">
        <v>19102561.800000004</v>
      </c>
      <c r="O157" s="123">
        <v>136292209</v>
      </c>
      <c r="P157" s="123">
        <v>339078077.62</v>
      </c>
      <c r="Q157" s="122"/>
    </row>
    <row r="158" spans="1:17" hidden="1">
      <c r="A158" s="124" t="s">
        <v>126</v>
      </c>
      <c r="B158" s="125"/>
      <c r="C158" s="125"/>
      <c r="D158" s="125"/>
      <c r="E158" s="126"/>
      <c r="F158" s="127"/>
      <c r="G158" s="127"/>
      <c r="H158" s="127"/>
      <c r="I158" s="128">
        <f>I155-I157</f>
        <v>152306.82000002265</v>
      </c>
      <c r="J158" s="128">
        <f t="shared" ref="J158:K158" si="11">J155-J157</f>
        <v>1233561.8000000045</v>
      </c>
      <c r="K158" s="128">
        <f t="shared" si="11"/>
        <v>4847209</v>
      </c>
      <c r="L158" s="128">
        <f>L155-L157</f>
        <v>6233077.6200000048</v>
      </c>
      <c r="M158" s="128">
        <f t="shared" ref="M158:O158" si="12">M155-M157</f>
        <v>23462693.179999977</v>
      </c>
      <c r="N158" s="128">
        <f t="shared" si="12"/>
        <v>1264938.1999999955</v>
      </c>
      <c r="O158" s="128">
        <f t="shared" si="12"/>
        <v>9036791</v>
      </c>
      <c r="P158" s="128">
        <f>P155-P157</f>
        <v>33764422.379999995</v>
      </c>
      <c r="Q158" s="129"/>
    </row>
    <row r="159" spans="1:17">
      <c r="Q159" s="132"/>
    </row>
    <row r="160" spans="1:17">
      <c r="A160" s="133" t="s">
        <v>127</v>
      </c>
      <c r="B160" s="134">
        <f>L158</f>
        <v>6233077.6200000048</v>
      </c>
      <c r="O160" s="135" t="s">
        <v>128</v>
      </c>
      <c r="P160" s="135">
        <f>M155+N155+O155</f>
        <v>372842500</v>
      </c>
    </row>
    <row r="161" spans="1:17">
      <c r="A161" s="133" t="s">
        <v>129</v>
      </c>
      <c r="B161" s="134">
        <f>P158</f>
        <v>33764422.379999995</v>
      </c>
      <c r="O161" s="135"/>
      <c r="P161" s="135"/>
    </row>
    <row r="162" spans="1:17" ht="41.25" customHeight="1">
      <c r="A162" s="137" t="s">
        <v>130</v>
      </c>
      <c r="B162" s="138">
        <f>B160+B161</f>
        <v>39997500</v>
      </c>
      <c r="O162" s="135" t="s">
        <v>131</v>
      </c>
      <c r="P162" s="135">
        <v>352729000</v>
      </c>
      <c r="Q162" s="139"/>
    </row>
    <row r="163" spans="1:17">
      <c r="O163" s="135" t="s">
        <v>132</v>
      </c>
      <c r="P163" s="135">
        <f>P155-P162</f>
        <v>20113500</v>
      </c>
      <c r="Q163" s="132"/>
    </row>
    <row r="164" spans="1:17">
      <c r="A164" t="s">
        <v>133</v>
      </c>
      <c r="O164" s="135" t="s">
        <v>134</v>
      </c>
      <c r="P164" s="140">
        <f>P26+P28+P29++P30+P152</f>
        <v>20113500</v>
      </c>
      <c r="Q164" s="132"/>
    </row>
    <row r="165" spans="1:17">
      <c r="O165" s="135"/>
      <c r="P165" s="135"/>
      <c r="Q165" s="132"/>
    </row>
    <row r="166" spans="1:17">
      <c r="O166" s="135"/>
      <c r="P166" s="135">
        <f>P164-P163</f>
        <v>0</v>
      </c>
    </row>
  </sheetData>
  <autoFilter ref="A19:Q150" xr:uid="{00000000-0001-0000-0000-000000000000}"/>
  <printOptions horizontalCentered="1"/>
  <pageMargins left="0.19685039370078741" right="0.19685039370078741" top="0.55118110236220474" bottom="0.98425196850393704" header="0.51181102362204722" footer="0.51181102362204722"/>
  <pageSetup paperSize="8" scale="65" fitToHeight="0" orientation="landscape" r:id="rId1"/>
  <headerFooter alignWithMargins="0">
    <oddFooter xml:space="preserve">&amp;L&amp;F
Uniek nr. e-ABS
XXXXXXXXXXXXXXXXXXX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49592-257E-4DFF-8F7F-08D166B354DD}">
  <dimension ref="A1:H34"/>
  <sheetViews>
    <sheetView workbookViewId="0">
      <selection activeCell="A35" sqref="A35"/>
    </sheetView>
  </sheetViews>
  <sheetFormatPr defaultColWidth="8.88671875" defaultRowHeight="13.2"/>
  <cols>
    <col min="1" max="1" width="23" style="142" customWidth="1"/>
    <col min="2" max="2" width="15.21875" style="142" customWidth="1"/>
    <col min="3" max="3" width="15.44140625" style="142" customWidth="1"/>
    <col min="4" max="4" width="25.109375" style="142" customWidth="1"/>
    <col min="5" max="7" width="15.21875" style="142" customWidth="1"/>
    <col min="8" max="16384" width="8.88671875" style="142"/>
  </cols>
  <sheetData>
    <row r="1" spans="1:8">
      <c r="A1" s="143"/>
      <c r="B1" s="143"/>
      <c r="C1" s="143" t="s">
        <v>135</v>
      </c>
      <c r="D1" s="143"/>
      <c r="E1" s="143"/>
      <c r="F1" s="143"/>
      <c r="G1" s="143"/>
      <c r="H1" s="143"/>
    </row>
    <row r="2" spans="1:8" ht="13.8" thickBot="1"/>
    <row r="3" spans="1:8">
      <c r="A3" s="144" t="s">
        <v>17</v>
      </c>
      <c r="B3" s="144" t="s">
        <v>18</v>
      </c>
      <c r="C3" s="144" t="s">
        <v>16</v>
      </c>
      <c r="D3" s="145" t="s">
        <v>20</v>
      </c>
      <c r="E3" s="144" t="s">
        <v>138</v>
      </c>
      <c r="F3" s="144" t="s">
        <v>139</v>
      </c>
      <c r="G3" s="144" t="s">
        <v>140</v>
      </c>
    </row>
    <row r="4" spans="1:8">
      <c r="A4" s="146"/>
      <c r="B4" s="146"/>
      <c r="C4" s="146"/>
      <c r="D4" s="147"/>
      <c r="E4" s="146"/>
      <c r="F4" s="146"/>
      <c r="G4" s="146"/>
    </row>
    <row r="5" spans="1:8">
      <c r="A5" s="148" t="s">
        <v>43</v>
      </c>
      <c r="B5" s="148" t="s">
        <v>44</v>
      </c>
      <c r="C5" s="148" t="s">
        <v>42</v>
      </c>
      <c r="D5" s="148" t="s">
        <v>45</v>
      </c>
      <c r="E5" s="153" t="b">
        <v>1</v>
      </c>
      <c r="F5" s="153" t="b">
        <v>0</v>
      </c>
      <c r="G5" s="153" t="b">
        <v>0</v>
      </c>
    </row>
    <row r="6" spans="1:8">
      <c r="A6" s="148" t="s">
        <v>48</v>
      </c>
      <c r="B6" s="148" t="s">
        <v>49</v>
      </c>
      <c r="C6" s="148" t="s">
        <v>47</v>
      </c>
      <c r="D6" s="148" t="s">
        <v>45</v>
      </c>
      <c r="E6" s="153" t="b">
        <v>1</v>
      </c>
      <c r="F6" s="153" t="b">
        <v>0</v>
      </c>
      <c r="G6" s="153" t="b">
        <v>0</v>
      </c>
    </row>
    <row r="7" spans="1:8">
      <c r="A7" s="148" t="s">
        <v>50</v>
      </c>
      <c r="B7" s="148" t="s">
        <v>51</v>
      </c>
      <c r="C7" s="148" t="s">
        <v>47</v>
      </c>
      <c r="D7" s="149" t="s">
        <v>45</v>
      </c>
      <c r="E7" s="153" t="b">
        <v>0</v>
      </c>
      <c r="F7" s="153" t="b">
        <v>1</v>
      </c>
      <c r="G7" s="153" t="b">
        <v>0</v>
      </c>
    </row>
    <row r="8" spans="1:8">
      <c r="A8" s="148" t="s">
        <v>54</v>
      </c>
      <c r="B8" s="148" t="s">
        <v>55</v>
      </c>
      <c r="C8" s="148" t="s">
        <v>47</v>
      </c>
      <c r="D8" s="148" t="s">
        <v>45</v>
      </c>
      <c r="E8" s="153" t="b">
        <v>1</v>
      </c>
      <c r="F8" s="153" t="b">
        <v>0</v>
      </c>
      <c r="G8" s="153" t="b">
        <v>0</v>
      </c>
    </row>
    <row r="9" spans="1:8">
      <c r="A9" s="148" t="s">
        <v>58</v>
      </c>
      <c r="B9" s="148" t="s">
        <v>59</v>
      </c>
      <c r="C9" s="148" t="s">
        <v>57</v>
      </c>
      <c r="D9" s="148" t="s">
        <v>60</v>
      </c>
      <c r="E9" s="153" t="b">
        <v>1</v>
      </c>
      <c r="F9" s="153" t="b">
        <v>0</v>
      </c>
      <c r="G9" s="153" t="b">
        <v>0</v>
      </c>
    </row>
    <row r="10" spans="1:8">
      <c r="A10" s="148" t="s">
        <v>63</v>
      </c>
      <c r="B10" s="148" t="s">
        <v>64</v>
      </c>
      <c r="C10" s="148" t="s">
        <v>47</v>
      </c>
      <c r="D10" s="149" t="s">
        <v>45</v>
      </c>
      <c r="E10" s="153" t="b">
        <v>1</v>
      </c>
      <c r="F10" s="153" t="b">
        <v>0</v>
      </c>
      <c r="G10" s="153" t="b">
        <v>0</v>
      </c>
    </row>
    <row r="11" spans="1:8">
      <c r="A11" s="148" t="s">
        <v>65</v>
      </c>
      <c r="B11" s="148" t="s">
        <v>66</v>
      </c>
      <c r="C11" s="148" t="s">
        <v>47</v>
      </c>
      <c r="D11" s="148" t="s">
        <v>67</v>
      </c>
      <c r="E11" s="153" t="b">
        <v>1</v>
      </c>
      <c r="F11" s="153" t="b">
        <v>0</v>
      </c>
      <c r="G11" s="153" t="b">
        <v>0</v>
      </c>
    </row>
    <row r="12" spans="1:8">
      <c r="A12" s="148" t="s">
        <v>71</v>
      </c>
      <c r="B12" s="148" t="s">
        <v>72</v>
      </c>
      <c r="C12" s="148" t="s">
        <v>47</v>
      </c>
      <c r="D12" s="148" t="s">
        <v>45</v>
      </c>
      <c r="E12" s="153" t="b">
        <v>0</v>
      </c>
      <c r="F12" s="153" t="b">
        <v>0</v>
      </c>
      <c r="G12" s="153" t="b">
        <v>1</v>
      </c>
    </row>
    <row r="13" spans="1:8">
      <c r="A13" s="148" t="s">
        <v>73</v>
      </c>
      <c r="B13" s="148" t="s">
        <v>74</v>
      </c>
      <c r="C13" s="148" t="s">
        <v>47</v>
      </c>
      <c r="D13" s="148" t="s">
        <v>45</v>
      </c>
      <c r="E13" s="153" t="b">
        <v>1</v>
      </c>
      <c r="F13" s="153" t="b">
        <v>0</v>
      </c>
      <c r="G13" s="153" t="b">
        <v>0</v>
      </c>
    </row>
    <row r="14" spans="1:8">
      <c r="A14" s="148" t="s">
        <v>75</v>
      </c>
      <c r="B14" s="148" t="s">
        <v>76</v>
      </c>
      <c r="C14" s="148" t="s">
        <v>47</v>
      </c>
      <c r="D14" s="148" t="s">
        <v>45</v>
      </c>
      <c r="E14" s="153" t="b">
        <v>1</v>
      </c>
      <c r="F14" s="153" t="b">
        <v>0</v>
      </c>
      <c r="G14" s="153" t="b">
        <v>0</v>
      </c>
    </row>
    <row r="15" spans="1:8">
      <c r="A15" s="148" t="s">
        <v>77</v>
      </c>
      <c r="B15" s="148" t="s">
        <v>78</v>
      </c>
      <c r="C15" s="148" t="s">
        <v>47</v>
      </c>
      <c r="D15" s="150" t="s">
        <v>79</v>
      </c>
      <c r="E15" s="153" t="b">
        <v>0</v>
      </c>
      <c r="F15" s="153" t="b">
        <v>1</v>
      </c>
      <c r="G15" s="153" t="b">
        <v>0</v>
      </c>
    </row>
    <row r="16" spans="1:8">
      <c r="A16" s="163" t="s">
        <v>82</v>
      </c>
      <c r="B16" s="163" t="s">
        <v>83</v>
      </c>
      <c r="C16" s="163" t="s">
        <v>47</v>
      </c>
      <c r="D16" s="163"/>
      <c r="E16" s="164" t="b">
        <v>0</v>
      </c>
      <c r="F16" s="164" t="b">
        <v>0</v>
      </c>
      <c r="G16" s="164" t="b">
        <v>0</v>
      </c>
      <c r="H16" s="142" t="s">
        <v>150</v>
      </c>
    </row>
    <row r="17" spans="1:7">
      <c r="A17" s="148" t="s">
        <v>85</v>
      </c>
      <c r="B17" s="148" t="s">
        <v>86</v>
      </c>
      <c r="C17" s="148" t="s">
        <v>47</v>
      </c>
      <c r="D17" s="148" t="s">
        <v>45</v>
      </c>
      <c r="E17" s="153" t="b">
        <v>1</v>
      </c>
      <c r="F17" s="153" t="b">
        <v>0</v>
      </c>
      <c r="G17" s="153" t="b">
        <v>0</v>
      </c>
    </row>
    <row r="18" spans="1:7">
      <c r="A18" s="148" t="s">
        <v>88</v>
      </c>
      <c r="B18" s="148" t="s">
        <v>89</v>
      </c>
      <c r="C18" s="148" t="s">
        <v>47</v>
      </c>
      <c r="D18" s="149" t="s">
        <v>67</v>
      </c>
      <c r="E18" s="153" t="b">
        <v>1</v>
      </c>
      <c r="F18" s="153" t="b">
        <v>0</v>
      </c>
      <c r="G18" s="153" t="b">
        <v>0</v>
      </c>
    </row>
    <row r="19" spans="1:7">
      <c r="A19" s="148" t="s">
        <v>90</v>
      </c>
      <c r="B19" s="148" t="s">
        <v>89</v>
      </c>
      <c r="C19" s="148" t="s">
        <v>47</v>
      </c>
      <c r="D19" s="149" t="s">
        <v>67</v>
      </c>
      <c r="E19" s="153" t="b">
        <v>0</v>
      </c>
      <c r="F19" s="153" t="b">
        <v>0</v>
      </c>
      <c r="G19" s="153" t="b">
        <v>1</v>
      </c>
    </row>
    <row r="20" spans="1:7">
      <c r="A20" s="148" t="s">
        <v>93</v>
      </c>
      <c r="B20" s="148" t="s">
        <v>94</v>
      </c>
      <c r="C20" s="148" t="s">
        <v>47</v>
      </c>
      <c r="D20" s="148" t="s">
        <v>67</v>
      </c>
      <c r="E20" s="153" t="b">
        <v>1</v>
      </c>
      <c r="F20" s="153" t="b">
        <v>0</v>
      </c>
      <c r="G20" s="153" t="b">
        <v>0</v>
      </c>
    </row>
    <row r="21" spans="1:7">
      <c r="A21" s="148" t="s">
        <v>95</v>
      </c>
      <c r="B21" s="148" t="s">
        <v>94</v>
      </c>
      <c r="C21" s="148" t="s">
        <v>47</v>
      </c>
      <c r="D21" s="149" t="s">
        <v>67</v>
      </c>
      <c r="E21" s="153" t="b">
        <v>1</v>
      </c>
      <c r="F21" s="153" t="b">
        <v>0</v>
      </c>
      <c r="G21" s="153" t="b">
        <v>0</v>
      </c>
    </row>
    <row r="22" spans="1:7">
      <c r="A22" s="148" t="s">
        <v>97</v>
      </c>
      <c r="B22" s="148" t="s">
        <v>98</v>
      </c>
      <c r="C22" s="148" t="s">
        <v>96</v>
      </c>
      <c r="D22" s="148" t="s">
        <v>45</v>
      </c>
      <c r="E22" s="153" t="b">
        <v>0</v>
      </c>
      <c r="F22" s="153" t="b">
        <v>1</v>
      </c>
      <c r="G22" s="153" t="b">
        <v>0</v>
      </c>
    </row>
    <row r="23" spans="1:7">
      <c r="A23" s="148" t="s">
        <v>99</v>
      </c>
      <c r="B23" s="148" t="s">
        <v>100</v>
      </c>
      <c r="C23" s="148" t="s">
        <v>47</v>
      </c>
      <c r="D23" s="148" t="s">
        <v>67</v>
      </c>
      <c r="E23" s="153" t="b">
        <v>1</v>
      </c>
      <c r="F23" s="153" t="b">
        <v>0</v>
      </c>
      <c r="G23" s="153" t="b">
        <v>0</v>
      </c>
    </row>
    <row r="24" spans="1:7">
      <c r="A24" s="148" t="s">
        <v>101</v>
      </c>
      <c r="B24" s="148" t="s">
        <v>102</v>
      </c>
      <c r="C24" s="148" t="s">
        <v>47</v>
      </c>
      <c r="D24" s="151" t="s">
        <v>67</v>
      </c>
      <c r="E24" s="153" t="b">
        <v>1</v>
      </c>
      <c r="F24" s="153" t="b">
        <v>0</v>
      </c>
      <c r="G24" s="153" t="b">
        <v>0</v>
      </c>
    </row>
    <row r="25" spans="1:7">
      <c r="A25" s="148" t="s">
        <v>101</v>
      </c>
      <c r="B25" s="148" t="s">
        <v>102</v>
      </c>
      <c r="C25" s="148" t="s">
        <v>47</v>
      </c>
      <c r="D25" s="148" t="s">
        <v>103</v>
      </c>
      <c r="E25" s="153" t="b">
        <v>0</v>
      </c>
      <c r="F25" s="153" t="b">
        <v>1</v>
      </c>
      <c r="G25" s="153" t="b">
        <v>0</v>
      </c>
    </row>
    <row r="26" spans="1:7">
      <c r="A26" s="148" t="s">
        <v>104</v>
      </c>
      <c r="B26" s="148" t="s">
        <v>105</v>
      </c>
      <c r="C26" s="148" t="s">
        <v>47</v>
      </c>
      <c r="D26" s="149" t="s">
        <v>45</v>
      </c>
      <c r="E26" s="153" t="b">
        <v>1</v>
      </c>
      <c r="F26" s="153" t="b">
        <v>0</v>
      </c>
      <c r="G26" s="153" t="b">
        <v>0</v>
      </c>
    </row>
    <row r="27" spans="1:7">
      <c r="A27" s="148" t="s">
        <v>106</v>
      </c>
      <c r="B27" s="148" t="s">
        <v>44</v>
      </c>
      <c r="C27" s="148" t="s">
        <v>42</v>
      </c>
      <c r="D27" s="148" t="s">
        <v>107</v>
      </c>
      <c r="E27" s="153" t="b">
        <v>1</v>
      </c>
      <c r="F27" s="153" t="b">
        <v>0</v>
      </c>
      <c r="G27" s="153" t="b">
        <v>0</v>
      </c>
    </row>
    <row r="28" spans="1:7">
      <c r="A28" s="148" t="s">
        <v>108</v>
      </c>
      <c r="B28" s="148" t="s">
        <v>109</v>
      </c>
      <c r="C28" s="148" t="s">
        <v>47</v>
      </c>
      <c r="D28" s="149" t="s">
        <v>45</v>
      </c>
      <c r="E28" s="153" t="b">
        <v>1</v>
      </c>
      <c r="F28" s="153" t="b">
        <v>0</v>
      </c>
      <c r="G28" s="153" t="b">
        <v>0</v>
      </c>
    </row>
    <row r="29" spans="1:7">
      <c r="A29" s="148" t="s">
        <v>110</v>
      </c>
      <c r="B29" s="148" t="s">
        <v>64</v>
      </c>
      <c r="C29" s="148" t="s">
        <v>47</v>
      </c>
      <c r="D29" s="148" t="s">
        <v>111</v>
      </c>
      <c r="E29" s="153" t="b">
        <v>1</v>
      </c>
      <c r="F29" s="153" t="b">
        <v>0</v>
      </c>
      <c r="G29" s="153" t="b">
        <v>0</v>
      </c>
    </row>
    <row r="30" spans="1:7">
      <c r="A30" s="148" t="s">
        <v>112</v>
      </c>
      <c r="B30" s="148" t="s">
        <v>151</v>
      </c>
      <c r="C30" s="148" t="s">
        <v>47</v>
      </c>
      <c r="D30" s="149" t="s">
        <v>45</v>
      </c>
      <c r="E30" s="153" t="b">
        <v>1</v>
      </c>
      <c r="F30" s="153" t="b">
        <v>0</v>
      </c>
      <c r="G30" s="153" t="b">
        <v>0</v>
      </c>
    </row>
    <row r="31" spans="1:7">
      <c r="A31" s="152" t="s">
        <v>113</v>
      </c>
      <c r="B31" s="148" t="s">
        <v>114</v>
      </c>
      <c r="C31" s="148" t="s">
        <v>47</v>
      </c>
      <c r="D31" s="149" t="s">
        <v>115</v>
      </c>
      <c r="E31" s="153" t="b">
        <v>0</v>
      </c>
      <c r="F31" s="153" t="b">
        <v>1</v>
      </c>
      <c r="G31" s="153" t="b">
        <v>0</v>
      </c>
    </row>
    <row r="32" spans="1:7">
      <c r="A32" s="148" t="s">
        <v>116</v>
      </c>
      <c r="B32" s="148" t="s">
        <v>152</v>
      </c>
      <c r="C32" s="148" t="s">
        <v>47</v>
      </c>
      <c r="D32" s="149" t="s">
        <v>117</v>
      </c>
      <c r="E32" s="153" t="b">
        <v>0</v>
      </c>
      <c r="F32" s="153" t="b">
        <v>0</v>
      </c>
      <c r="G32" s="153" t="b">
        <v>1</v>
      </c>
    </row>
    <row r="33" spans="1:7">
      <c r="A33" s="148" t="s">
        <v>119</v>
      </c>
      <c r="B33" s="148" t="s">
        <v>153</v>
      </c>
      <c r="C33" s="148" t="s">
        <v>47</v>
      </c>
      <c r="D33" s="149" t="s">
        <v>117</v>
      </c>
      <c r="E33" s="153" t="b">
        <v>0</v>
      </c>
      <c r="F33" s="153" t="b">
        <v>1</v>
      </c>
      <c r="G33" s="153" t="b">
        <v>0</v>
      </c>
    </row>
    <row r="34" spans="1:7">
      <c r="A34" s="148" t="s">
        <v>120</v>
      </c>
      <c r="B34" s="148" t="s">
        <v>154</v>
      </c>
      <c r="C34" s="148" t="s">
        <v>47</v>
      </c>
      <c r="D34" s="148" t="s">
        <v>121</v>
      </c>
      <c r="E34" s="153" t="b">
        <v>0</v>
      </c>
      <c r="F34" s="153" t="b">
        <v>1</v>
      </c>
      <c r="G34" s="153" t="b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F821-B851-4CA3-9CBB-39F8A6206817}">
  <dimension ref="A1:H12"/>
  <sheetViews>
    <sheetView zoomScale="80" zoomScaleNormal="80" workbookViewId="0">
      <selection activeCell="E25" sqref="E25"/>
    </sheetView>
  </sheetViews>
  <sheetFormatPr defaultRowHeight="13.2"/>
  <cols>
    <col min="1" max="1" width="15.44140625" customWidth="1"/>
    <col min="2" max="2" width="24.109375" customWidth="1"/>
    <col min="3" max="3" width="14.33203125" customWidth="1"/>
    <col min="4" max="4" width="15.77734375" customWidth="1"/>
    <col min="5" max="5" width="77.21875" customWidth="1"/>
    <col min="6" max="8" width="31.88671875" customWidth="1"/>
  </cols>
  <sheetData>
    <row r="1" spans="1:8" ht="17.399999999999999">
      <c r="A1" s="141" t="s">
        <v>136</v>
      </c>
      <c r="B1" s="1"/>
      <c r="C1" s="1"/>
      <c r="D1" s="1"/>
      <c r="E1" s="1"/>
      <c r="F1" s="1"/>
      <c r="G1" s="1"/>
      <c r="H1" s="1"/>
    </row>
    <row r="2" spans="1:8" ht="13.8" thickBot="1"/>
    <row r="3" spans="1:8" ht="31.2">
      <c r="A3" s="40" t="s">
        <v>16</v>
      </c>
      <c r="B3" s="40" t="s">
        <v>17</v>
      </c>
      <c r="C3" s="40" t="s">
        <v>18</v>
      </c>
      <c r="D3" s="41" t="s">
        <v>20</v>
      </c>
      <c r="E3" s="154" t="s">
        <v>141</v>
      </c>
      <c r="F3" s="154" t="s">
        <v>142</v>
      </c>
      <c r="G3" s="154" t="s">
        <v>143</v>
      </c>
      <c r="H3" s="154" t="s">
        <v>144</v>
      </c>
    </row>
    <row r="4" spans="1:8" ht="15.6">
      <c r="A4" s="47"/>
      <c r="B4" s="47"/>
      <c r="C4" s="47"/>
      <c r="D4" s="48"/>
      <c r="E4" s="49"/>
      <c r="F4" s="49"/>
      <c r="G4" s="49"/>
      <c r="H4" s="49"/>
    </row>
    <row r="5" spans="1:8" ht="0.6" customHeight="1">
      <c r="A5" s="63" t="s">
        <v>42</v>
      </c>
      <c r="B5" s="63" t="s">
        <v>43</v>
      </c>
      <c r="C5" s="63" t="s">
        <v>44</v>
      </c>
      <c r="D5" s="63" t="s">
        <v>45</v>
      </c>
      <c r="E5" s="66"/>
      <c r="F5" s="66"/>
      <c r="G5" s="66"/>
      <c r="H5" s="66"/>
    </row>
    <row r="6" spans="1:8" ht="15">
      <c r="A6" s="63" t="s">
        <v>47</v>
      </c>
      <c r="B6" s="63" t="s">
        <v>85</v>
      </c>
      <c r="C6" s="63" t="s">
        <v>86</v>
      </c>
      <c r="D6" s="63" t="s">
        <v>45</v>
      </c>
      <c r="E6" s="66" t="s">
        <v>158</v>
      </c>
      <c r="F6" s="66" t="s">
        <v>155</v>
      </c>
      <c r="G6" s="66" t="s">
        <v>156</v>
      </c>
      <c r="H6" s="66" t="s">
        <v>169</v>
      </c>
    </row>
    <row r="7" spans="1:8" ht="15">
      <c r="A7" s="63" t="s">
        <v>47</v>
      </c>
      <c r="B7" s="63" t="s">
        <v>88</v>
      </c>
      <c r="C7" s="63" t="s">
        <v>89</v>
      </c>
      <c r="D7" s="65" t="s">
        <v>67</v>
      </c>
      <c r="E7" s="66" t="s">
        <v>157</v>
      </c>
      <c r="F7" s="66" t="s">
        <v>163</v>
      </c>
      <c r="G7" s="66" t="s">
        <v>164</v>
      </c>
      <c r="H7" s="66" t="s">
        <v>169</v>
      </c>
    </row>
    <row r="8" spans="1:8" ht="15">
      <c r="A8" s="63" t="s">
        <v>47</v>
      </c>
      <c r="B8" s="63" t="s">
        <v>90</v>
      </c>
      <c r="C8" s="63" t="s">
        <v>89</v>
      </c>
      <c r="D8" s="94" t="s">
        <v>67</v>
      </c>
      <c r="E8" s="66" t="s">
        <v>159</v>
      </c>
      <c r="F8" s="66" t="s">
        <v>163</v>
      </c>
      <c r="G8" s="66" t="s">
        <v>165</v>
      </c>
      <c r="H8" s="66" t="s">
        <v>169</v>
      </c>
    </row>
    <row r="9" spans="1:8" ht="15">
      <c r="A9" s="63" t="s">
        <v>47</v>
      </c>
      <c r="B9" s="63" t="s">
        <v>93</v>
      </c>
      <c r="C9" s="63" t="s">
        <v>94</v>
      </c>
      <c r="D9" s="63" t="s">
        <v>67</v>
      </c>
      <c r="E9" s="66" t="s">
        <v>160</v>
      </c>
      <c r="F9" s="66" t="s">
        <v>163</v>
      </c>
      <c r="G9" s="66" t="s">
        <v>166</v>
      </c>
      <c r="H9" s="66" t="s">
        <v>169</v>
      </c>
    </row>
    <row r="10" spans="1:8" ht="15">
      <c r="A10" s="63" t="s">
        <v>47</v>
      </c>
      <c r="B10" s="64" t="s">
        <v>95</v>
      </c>
      <c r="C10" s="63" t="s">
        <v>94</v>
      </c>
      <c r="D10" s="65" t="s">
        <v>67</v>
      </c>
      <c r="E10" s="66" t="s">
        <v>161</v>
      </c>
      <c r="F10" s="66" t="s">
        <v>163</v>
      </c>
      <c r="G10" s="66" t="s">
        <v>167</v>
      </c>
      <c r="H10" s="66" t="s">
        <v>169</v>
      </c>
    </row>
    <row r="11" spans="1:8" ht="15">
      <c r="A11" s="63" t="s">
        <v>47</v>
      </c>
      <c r="B11" s="63" t="s">
        <v>99</v>
      </c>
      <c r="C11" s="63" t="s">
        <v>100</v>
      </c>
      <c r="D11" s="63" t="s">
        <v>67</v>
      </c>
      <c r="E11" s="66" t="s">
        <v>162</v>
      </c>
      <c r="F11" s="66" t="s">
        <v>163</v>
      </c>
      <c r="G11" s="66" t="s">
        <v>166</v>
      </c>
      <c r="H11" s="66" t="s">
        <v>169</v>
      </c>
    </row>
    <row r="12" spans="1:8" ht="15">
      <c r="A12" s="63" t="s">
        <v>47</v>
      </c>
      <c r="B12" s="63" t="s">
        <v>101</v>
      </c>
      <c r="C12" s="63" t="s">
        <v>102</v>
      </c>
      <c r="D12" s="102" t="s">
        <v>67</v>
      </c>
      <c r="E12" s="66" t="s">
        <v>157</v>
      </c>
      <c r="F12" s="66" t="s">
        <v>163</v>
      </c>
      <c r="G12" s="66" t="s">
        <v>166</v>
      </c>
      <c r="H12" s="66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B071-FB0E-46A2-9A20-18927A4A06FE}">
  <dimension ref="A1:K57"/>
  <sheetViews>
    <sheetView tabSelected="1" workbookViewId="0"/>
  </sheetViews>
  <sheetFormatPr defaultColWidth="8.88671875" defaultRowHeight="13.2"/>
  <cols>
    <col min="1" max="1" width="22.44140625" style="155" customWidth="1"/>
    <col min="2" max="3" width="11.88671875" style="155" customWidth="1"/>
    <col min="4" max="4" width="63.5546875" style="155" bestFit="1" customWidth="1"/>
    <col min="5" max="7" width="15" style="155" customWidth="1"/>
    <col min="8" max="16384" width="8.88671875" style="155"/>
  </cols>
  <sheetData>
    <row r="1" spans="1:11">
      <c r="A1" s="156"/>
      <c r="B1" s="156"/>
      <c r="C1" s="156" t="s">
        <v>137</v>
      </c>
      <c r="D1" s="166"/>
      <c r="E1" s="156"/>
      <c r="F1" s="156"/>
      <c r="G1" s="156"/>
      <c r="H1" s="156"/>
      <c r="I1" s="156"/>
      <c r="J1" s="156"/>
      <c r="K1" s="156"/>
    </row>
    <row r="2" spans="1:11" ht="13.8" thickBot="1"/>
    <row r="3" spans="1:11" ht="26.4">
      <c r="A3" s="157" t="s">
        <v>17</v>
      </c>
      <c r="B3" s="157" t="s">
        <v>18</v>
      </c>
      <c r="C3" s="157" t="s">
        <v>16</v>
      </c>
      <c r="D3" s="162" t="s">
        <v>141</v>
      </c>
      <c r="E3" s="162" t="s">
        <v>145</v>
      </c>
      <c r="F3" s="162" t="s">
        <v>146</v>
      </c>
      <c r="G3" s="162" t="s">
        <v>147</v>
      </c>
    </row>
    <row r="4" spans="1:11">
      <c r="A4" s="158"/>
      <c r="B4" s="158"/>
      <c r="C4" s="158"/>
      <c r="D4" s="158"/>
      <c r="E4" s="158"/>
      <c r="F4" s="158"/>
      <c r="G4" s="158"/>
    </row>
    <row r="5" spans="1:11">
      <c r="A5" s="159" t="s">
        <v>43</v>
      </c>
      <c r="B5" s="159" t="s">
        <v>44</v>
      </c>
      <c r="C5" s="159" t="s">
        <v>42</v>
      </c>
      <c r="D5" s="167" t="s">
        <v>158</v>
      </c>
      <c r="E5" s="159" t="s">
        <v>149</v>
      </c>
      <c r="F5" s="159" t="s">
        <v>149</v>
      </c>
      <c r="G5" s="159" t="s">
        <v>149</v>
      </c>
    </row>
    <row r="6" spans="1:11">
      <c r="A6" s="159" t="s">
        <v>48</v>
      </c>
      <c r="B6" s="159" t="s">
        <v>49</v>
      </c>
      <c r="C6" s="159" t="s">
        <v>47</v>
      </c>
      <c r="D6" s="167" t="s">
        <v>157</v>
      </c>
      <c r="E6" s="159" t="s">
        <v>149</v>
      </c>
      <c r="F6" s="159" t="s">
        <v>149</v>
      </c>
      <c r="G6" s="159" t="s">
        <v>149</v>
      </c>
    </row>
    <row r="7" spans="1:11">
      <c r="A7" s="159" t="s">
        <v>50</v>
      </c>
      <c r="B7" s="159" t="s">
        <v>51</v>
      </c>
      <c r="C7" s="159" t="s">
        <v>47</v>
      </c>
      <c r="D7" s="167" t="s">
        <v>158</v>
      </c>
      <c r="E7" s="159" t="s">
        <v>149</v>
      </c>
      <c r="F7" s="159" t="s">
        <v>149</v>
      </c>
      <c r="G7" s="159" t="s">
        <v>148</v>
      </c>
    </row>
    <row r="8" spans="1:11">
      <c r="A8" s="159" t="s">
        <v>54</v>
      </c>
      <c r="B8" s="159" t="s">
        <v>55</v>
      </c>
      <c r="C8" s="159" t="s">
        <v>47</v>
      </c>
      <c r="D8" s="167" t="s">
        <v>157</v>
      </c>
      <c r="E8" s="159" t="s">
        <v>149</v>
      </c>
      <c r="F8" s="159" t="s">
        <v>149</v>
      </c>
      <c r="G8" s="159" t="s">
        <v>149</v>
      </c>
    </row>
    <row r="9" spans="1:11">
      <c r="A9" s="159" t="s">
        <v>58</v>
      </c>
      <c r="B9" s="159" t="s">
        <v>59</v>
      </c>
      <c r="C9" s="159" t="s">
        <v>57</v>
      </c>
      <c r="D9" s="167" t="s">
        <v>157</v>
      </c>
      <c r="E9" s="159" t="s">
        <v>149</v>
      </c>
      <c r="F9" s="159" t="s">
        <v>149</v>
      </c>
      <c r="G9" s="159" t="s">
        <v>149</v>
      </c>
    </row>
    <row r="10" spans="1:11">
      <c r="A10" s="159" t="s">
        <v>63</v>
      </c>
      <c r="B10" s="159" t="s">
        <v>64</v>
      </c>
      <c r="C10" s="159" t="s">
        <v>47</v>
      </c>
      <c r="D10" s="167" t="s">
        <v>162</v>
      </c>
      <c r="E10" s="159" t="s">
        <v>149</v>
      </c>
      <c r="F10" s="159" t="s">
        <v>149</v>
      </c>
      <c r="G10" s="159" t="s">
        <v>149</v>
      </c>
    </row>
    <row r="11" spans="1:11">
      <c r="A11" s="159" t="s">
        <v>65</v>
      </c>
      <c r="B11" s="159" t="s">
        <v>66</v>
      </c>
      <c r="C11" s="159" t="s">
        <v>47</v>
      </c>
      <c r="D11" s="167" t="s">
        <v>157</v>
      </c>
      <c r="E11" s="159" t="s">
        <v>149</v>
      </c>
      <c r="F11" s="159" t="s">
        <v>149</v>
      </c>
      <c r="G11" s="159" t="s">
        <v>149</v>
      </c>
    </row>
    <row r="12" spans="1:11">
      <c r="A12" s="159" t="s">
        <v>71</v>
      </c>
      <c r="B12" s="159" t="s">
        <v>72</v>
      </c>
      <c r="C12" s="159" t="s">
        <v>47</v>
      </c>
      <c r="D12" s="167" t="s">
        <v>159</v>
      </c>
      <c r="E12" s="159" t="s">
        <v>149</v>
      </c>
      <c r="F12" s="159" t="s">
        <v>149</v>
      </c>
      <c r="G12" s="159" t="s">
        <v>148</v>
      </c>
    </row>
    <row r="13" spans="1:11">
      <c r="A13" s="159" t="s">
        <v>73</v>
      </c>
      <c r="B13" s="159" t="s">
        <v>74</v>
      </c>
      <c r="C13" s="159" t="s">
        <v>47</v>
      </c>
      <c r="D13" s="167" t="s">
        <v>158</v>
      </c>
      <c r="E13" s="159" t="s">
        <v>149</v>
      </c>
      <c r="F13" s="159" t="s">
        <v>149</v>
      </c>
      <c r="G13" s="159" t="s">
        <v>149</v>
      </c>
    </row>
    <row r="14" spans="1:11">
      <c r="A14" s="159" t="s">
        <v>75</v>
      </c>
      <c r="B14" s="159" t="s">
        <v>76</v>
      </c>
      <c r="C14" s="159" t="s">
        <v>47</v>
      </c>
      <c r="D14" s="167" t="s">
        <v>157</v>
      </c>
      <c r="E14" s="159" t="s">
        <v>149</v>
      </c>
      <c r="F14" s="159" t="s">
        <v>149</v>
      </c>
      <c r="G14" s="159" t="s">
        <v>149</v>
      </c>
    </row>
    <row r="15" spans="1:11">
      <c r="A15" s="159" t="s">
        <v>77</v>
      </c>
      <c r="B15" s="159" t="s">
        <v>78</v>
      </c>
      <c r="C15" s="159" t="s">
        <v>47</v>
      </c>
      <c r="D15" s="167" t="s">
        <v>157</v>
      </c>
      <c r="E15" s="159" t="s">
        <v>149</v>
      </c>
      <c r="F15" s="159" t="s">
        <v>149</v>
      </c>
      <c r="G15" s="159" t="s">
        <v>149</v>
      </c>
    </row>
    <row r="16" spans="1:11">
      <c r="A16" s="165" t="s">
        <v>82</v>
      </c>
      <c r="B16" s="165" t="s">
        <v>83</v>
      </c>
      <c r="C16" s="165" t="s">
        <v>47</v>
      </c>
      <c r="D16" s="168"/>
      <c r="E16" s="165" t="s">
        <v>149</v>
      </c>
      <c r="F16" s="159" t="s">
        <v>149</v>
      </c>
      <c r="G16" s="159" t="s">
        <v>149</v>
      </c>
      <c r="H16" s="155" t="s">
        <v>168</v>
      </c>
    </row>
    <row r="17" spans="1:7">
      <c r="A17" s="159" t="s">
        <v>85</v>
      </c>
      <c r="B17" s="159" t="s">
        <v>86</v>
      </c>
      <c r="C17" s="159" t="s">
        <v>47</v>
      </c>
      <c r="D17" s="167" t="s">
        <v>158</v>
      </c>
      <c r="E17" s="159" t="s">
        <v>149</v>
      </c>
      <c r="F17" s="159" t="s">
        <v>149</v>
      </c>
      <c r="G17" s="159" t="s">
        <v>149</v>
      </c>
    </row>
    <row r="18" spans="1:7">
      <c r="A18" s="159" t="s">
        <v>88</v>
      </c>
      <c r="B18" s="159" t="s">
        <v>89</v>
      </c>
      <c r="C18" s="159" t="s">
        <v>47</v>
      </c>
      <c r="D18" s="167" t="s">
        <v>157</v>
      </c>
      <c r="E18" s="159" t="s">
        <v>149</v>
      </c>
      <c r="F18" s="159" t="s">
        <v>149</v>
      </c>
      <c r="G18" s="159" t="s">
        <v>149</v>
      </c>
    </row>
    <row r="19" spans="1:7">
      <c r="A19" s="159" t="s">
        <v>90</v>
      </c>
      <c r="B19" s="159" t="s">
        <v>89</v>
      </c>
      <c r="C19" s="159" t="s">
        <v>47</v>
      </c>
      <c r="D19" s="167" t="s">
        <v>159</v>
      </c>
      <c r="E19" s="159" t="s">
        <v>149</v>
      </c>
      <c r="F19" s="159" t="s">
        <v>149</v>
      </c>
      <c r="G19" s="159" t="s">
        <v>148</v>
      </c>
    </row>
    <row r="20" spans="1:7">
      <c r="A20" s="159" t="s">
        <v>93</v>
      </c>
      <c r="B20" s="159" t="s">
        <v>94</v>
      </c>
      <c r="C20" s="159" t="s">
        <v>47</v>
      </c>
      <c r="D20" s="167" t="s">
        <v>160</v>
      </c>
      <c r="E20" s="159" t="s">
        <v>149</v>
      </c>
      <c r="F20" s="159" t="s">
        <v>149</v>
      </c>
      <c r="G20" s="159" t="s">
        <v>149</v>
      </c>
    </row>
    <row r="21" spans="1:7">
      <c r="A21" s="160" t="s">
        <v>95</v>
      </c>
      <c r="B21" s="159" t="s">
        <v>94</v>
      </c>
      <c r="C21" s="159" t="s">
        <v>47</v>
      </c>
      <c r="D21" s="167" t="s">
        <v>161</v>
      </c>
      <c r="E21" s="159" t="s">
        <v>149</v>
      </c>
      <c r="F21" s="159" t="s">
        <v>149</v>
      </c>
      <c r="G21" s="159" t="s">
        <v>149</v>
      </c>
    </row>
    <row r="22" spans="1:7">
      <c r="A22" s="159" t="s">
        <v>97</v>
      </c>
      <c r="B22" s="159" t="s">
        <v>98</v>
      </c>
      <c r="C22" s="159" t="s">
        <v>96</v>
      </c>
      <c r="D22" s="167" t="s">
        <v>158</v>
      </c>
      <c r="E22" s="159" t="s">
        <v>149</v>
      </c>
      <c r="F22" s="159" t="s">
        <v>149</v>
      </c>
      <c r="G22" s="159" t="s">
        <v>149</v>
      </c>
    </row>
    <row r="23" spans="1:7">
      <c r="A23" s="159" t="s">
        <v>99</v>
      </c>
      <c r="B23" s="159" t="s">
        <v>100</v>
      </c>
      <c r="C23" s="159" t="s">
        <v>47</v>
      </c>
      <c r="D23" s="167" t="s">
        <v>162</v>
      </c>
      <c r="E23" s="159" t="s">
        <v>149</v>
      </c>
      <c r="F23" s="159" t="s">
        <v>149</v>
      </c>
      <c r="G23" s="159" t="s">
        <v>149</v>
      </c>
    </row>
    <row r="24" spans="1:7">
      <c r="A24" s="159" t="s">
        <v>101</v>
      </c>
      <c r="B24" s="159" t="s">
        <v>102</v>
      </c>
      <c r="C24" s="159" t="s">
        <v>47</v>
      </c>
      <c r="D24" s="167" t="s">
        <v>157</v>
      </c>
      <c r="E24" s="159" t="s">
        <v>149</v>
      </c>
      <c r="F24" s="159" t="s">
        <v>149</v>
      </c>
      <c r="G24" s="159" t="s">
        <v>149</v>
      </c>
    </row>
    <row r="25" spans="1:7">
      <c r="A25" s="159" t="s">
        <v>101</v>
      </c>
      <c r="B25" s="159" t="s">
        <v>102</v>
      </c>
      <c r="C25" s="159" t="s">
        <v>47</v>
      </c>
      <c r="D25" s="167" t="s">
        <v>159</v>
      </c>
      <c r="E25" s="159" t="s">
        <v>149</v>
      </c>
      <c r="F25" s="159" t="s">
        <v>149</v>
      </c>
      <c r="G25" s="159" t="s">
        <v>149</v>
      </c>
    </row>
    <row r="26" spans="1:7">
      <c r="A26" s="160" t="s">
        <v>104</v>
      </c>
      <c r="B26" s="159" t="s">
        <v>105</v>
      </c>
      <c r="C26" s="159" t="s">
        <v>47</v>
      </c>
      <c r="D26" s="167" t="s">
        <v>157</v>
      </c>
      <c r="E26" s="159" t="s">
        <v>149</v>
      </c>
      <c r="F26" s="159" t="s">
        <v>149</v>
      </c>
      <c r="G26" s="159" t="s">
        <v>149</v>
      </c>
    </row>
    <row r="27" spans="1:7">
      <c r="A27" s="159" t="s">
        <v>106</v>
      </c>
      <c r="B27" s="159" t="s">
        <v>44</v>
      </c>
      <c r="C27" s="159" t="s">
        <v>42</v>
      </c>
      <c r="D27" s="167" t="s">
        <v>158</v>
      </c>
      <c r="E27" s="159" t="s">
        <v>149</v>
      </c>
      <c r="F27" s="159" t="s">
        <v>149</v>
      </c>
      <c r="G27" s="159" t="s">
        <v>149</v>
      </c>
    </row>
    <row r="28" spans="1:7">
      <c r="A28" s="159" t="s">
        <v>108</v>
      </c>
      <c r="B28" s="159" t="s">
        <v>109</v>
      </c>
      <c r="C28" s="159" t="s">
        <v>47</v>
      </c>
      <c r="D28" s="167" t="s">
        <v>157</v>
      </c>
      <c r="E28" s="159" t="s">
        <v>149</v>
      </c>
      <c r="F28" s="159" t="s">
        <v>149</v>
      </c>
      <c r="G28" s="159" t="s">
        <v>149</v>
      </c>
    </row>
    <row r="29" spans="1:7">
      <c r="A29" s="159" t="s">
        <v>110</v>
      </c>
      <c r="B29" s="159" t="s">
        <v>64</v>
      </c>
      <c r="C29" s="159" t="s">
        <v>47</v>
      </c>
      <c r="D29" s="167" t="s">
        <v>157</v>
      </c>
      <c r="E29" s="159" t="s">
        <v>149</v>
      </c>
      <c r="F29" s="159" t="s">
        <v>149</v>
      </c>
      <c r="G29" s="159" t="s">
        <v>149</v>
      </c>
    </row>
    <row r="30" spans="1:7">
      <c r="A30" s="159" t="s">
        <v>112</v>
      </c>
      <c r="B30" s="159"/>
      <c r="C30" s="159" t="s">
        <v>47</v>
      </c>
      <c r="D30" s="167" t="s">
        <v>158</v>
      </c>
      <c r="E30" s="159" t="s">
        <v>149</v>
      </c>
      <c r="F30" s="159" t="s">
        <v>149</v>
      </c>
      <c r="G30" s="159" t="s">
        <v>149</v>
      </c>
    </row>
    <row r="31" spans="1:7">
      <c r="A31" s="161" t="s">
        <v>113</v>
      </c>
      <c r="B31" s="159" t="s">
        <v>114</v>
      </c>
      <c r="C31" s="159" t="s">
        <v>47</v>
      </c>
      <c r="D31" s="167" t="s">
        <v>157</v>
      </c>
      <c r="E31" s="159" t="s">
        <v>149</v>
      </c>
      <c r="F31" s="159" t="s">
        <v>149</v>
      </c>
      <c r="G31" s="159" t="s">
        <v>148</v>
      </c>
    </row>
    <row r="32" spans="1:7">
      <c r="A32" s="159" t="s">
        <v>116</v>
      </c>
      <c r="B32" s="159"/>
      <c r="C32" s="159" t="s">
        <v>47</v>
      </c>
      <c r="D32" s="167" t="s">
        <v>157</v>
      </c>
      <c r="E32" s="159" t="s">
        <v>149</v>
      </c>
      <c r="F32" s="159" t="s">
        <v>149</v>
      </c>
      <c r="G32" s="159" t="s">
        <v>148</v>
      </c>
    </row>
    <row r="33" spans="1:7">
      <c r="A33" s="159" t="s">
        <v>119</v>
      </c>
      <c r="B33" s="159"/>
      <c r="C33" s="159" t="s">
        <v>47</v>
      </c>
      <c r="D33" s="167" t="s">
        <v>157</v>
      </c>
      <c r="E33" s="159" t="s">
        <v>149</v>
      </c>
      <c r="F33" s="159" t="s">
        <v>149</v>
      </c>
      <c r="G33" s="159" t="s">
        <v>148</v>
      </c>
    </row>
    <row r="34" spans="1:7">
      <c r="A34" s="159" t="s">
        <v>120</v>
      </c>
      <c r="B34" s="159"/>
      <c r="C34" s="159" t="s">
        <v>47</v>
      </c>
      <c r="D34" s="167" t="s">
        <v>157</v>
      </c>
      <c r="E34" s="159" t="s">
        <v>149</v>
      </c>
      <c r="F34" s="159" t="s">
        <v>149</v>
      </c>
      <c r="G34" s="159" t="s">
        <v>148</v>
      </c>
    </row>
    <row r="56" spans="1:1">
      <c r="A56" s="155" t="s">
        <v>148</v>
      </c>
    </row>
    <row r="57" spans="1:1">
      <c r="A57" s="155" t="s">
        <v>149</v>
      </c>
    </row>
  </sheetData>
  <dataValidations count="1">
    <dataValidation type="list" allowBlank="1" showInputMessage="1" showErrorMessage="1" sqref="E5:G34" xr:uid="{DD5AB002-C346-49FE-9D77-233C46591978}">
      <formula1>$A$56:$A$57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Spec verzekerde  1-1-25+toev 25</vt:lpstr>
      <vt:lpstr>Antwoord op vraag 4</vt:lpstr>
      <vt:lpstr>Antwoord op vraag 8</vt:lpstr>
      <vt:lpstr>Antwoord op vraag 9</vt:lpstr>
      <vt:lpstr>'Spec verzekerde  1-1-25+toev 25'!Afdrukbereik</vt:lpstr>
      <vt:lpstr>'Spec verzekerde  1-1-25+toev 25'!Afdruktitels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Ven, Ans van de</dc:creator>
  <cp:lastModifiedBy>Kimberley Kole-Dijkstra</cp:lastModifiedBy>
  <dcterms:created xsi:type="dcterms:W3CDTF">2025-09-08T15:24:34Z</dcterms:created>
  <dcterms:modified xsi:type="dcterms:W3CDTF">2025-09-30T13:41:44Z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2025-09-25T12:01:03Z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8dcefaf4-694c-4ff9-8a7c-e1a62b59a537</vt:lpwstr>
  </property>
  <property fmtid="{D5CDD505-2E9C-101B-9397-08002B2CF9AE}" pid="8" name="MSIP_Label_9043f10a-881e-4653-a55e-02ca2cc829dc_ContentBits">
    <vt:lpwstr>0</vt:lpwstr>
  </property>
  <property fmtid="{D5CDD505-2E9C-101B-9397-08002B2CF9AE}" pid="9" name="MSIP_Label_9043f10a-881e-4653-a55e-02ca2cc829dc_Tag">
    <vt:lpwstr>10, 3, 0, 1</vt:lpwstr>
  </property>
</Properties>
</file>