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bochoveeu.sharepoint.com/sites/TeamVBOVL/Gedeelde documenten/1 Klanten/SOVL/Bijlage PVE/"/>
    </mc:Choice>
  </mc:AlternateContent>
  <xr:revisionPtr revIDLastSave="39" documentId="8_{BFFCEB4E-F957-43A1-96D1-AE761BDC4BD4}" xr6:coauthVersionLast="47" xr6:coauthVersionMax="47" xr10:uidLastSave="{1FE23A5D-D6C2-4C2C-BC3D-CB52DD4CA1D3}"/>
  <bookViews>
    <workbookView xWindow="-120" yWindow="-120" windowWidth="29040" windowHeight="15720" xr2:uid="{69136D8A-C766-4B4E-B7F0-9646F03BDCEA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  <c r="D13" i="1"/>
  <c r="C13" i="1"/>
  <c r="A21" i="1"/>
  <c r="K16" i="1" l="1"/>
  <c r="A22" i="1" l="1"/>
  <c r="A23" i="1" s="1"/>
  <c r="K19" i="1"/>
  <c r="K18" i="1"/>
  <c r="K17" i="1"/>
  <c r="K15" i="1"/>
  <c r="K14" i="1"/>
  <c r="K9" i="1"/>
  <c r="K8" i="1"/>
  <c r="K7" i="1"/>
  <c r="K6" i="1"/>
  <c r="K5" i="1"/>
  <c r="J12" i="1" l="1"/>
  <c r="I12" i="1"/>
  <c r="G12" i="1"/>
  <c r="C12" i="1"/>
  <c r="F12" i="1"/>
  <c r="H12" i="1"/>
  <c r="E12" i="1"/>
  <c r="D11" i="1"/>
  <c r="K13" i="1"/>
  <c r="D12" i="1" l="1"/>
  <c r="K12" i="1" s="1"/>
</calcChain>
</file>

<file path=xl/sharedStrings.xml><?xml version="1.0" encoding="utf-8"?>
<sst xmlns="http://schemas.openxmlformats.org/spreadsheetml/2006/main" count="59" uniqueCount="47">
  <si>
    <t>Gemeente/Provincie</t>
  </si>
  <si>
    <t>Aantal lichtobjecten (aantal unieke objecten in de database, incl. abri’s, mupy’s, grondspots)</t>
  </si>
  <si>
    <t>Aantal lichtmasten in onderhoud</t>
  </si>
  <si>
    <t>Aantal masten binnen de bebouwde kom</t>
  </si>
  <si>
    <t>Aantal armaturen</t>
  </si>
  <si>
    <t>Aantal lampen</t>
  </si>
  <si>
    <t>% led armaturen</t>
  </si>
  <si>
    <t>Aantal aanrijdschades: gemiddeld aantal gevallen per jaar</t>
  </si>
  <si>
    <t>Aantal diverse schades: gemiddeld aantal gevallen per jaar</t>
  </si>
  <si>
    <t>Aantal kleine werkjes (&lt;=5 lichtmasten): gemiddeld aantal kleine werkjes per jaar</t>
  </si>
  <si>
    <t>Extern pakket 2:</t>
  </si>
  <si>
    <t>Extern pakket 3:</t>
  </si>
  <si>
    <t>Gewenste koppelingen met andere (beheer) pakketten of applicaties</t>
  </si>
  <si>
    <t>NODR</t>
  </si>
  <si>
    <t>Ja</t>
  </si>
  <si>
    <t>Provincie Drenthe</t>
  </si>
  <si>
    <t xml:space="preserve">ja </t>
  </si>
  <si>
    <t>CED / Swarco</t>
  </si>
  <si>
    <t>Stroomlijn (VICREA) (Viewer)</t>
  </si>
  <si>
    <t>Extern pakket 1:</t>
  </si>
  <si>
    <t xml:space="preserve">JA </t>
  </si>
  <si>
    <t>Nedbrowser</t>
  </si>
  <si>
    <t>StreetSmart</t>
  </si>
  <si>
    <t>ja</t>
  </si>
  <si>
    <t>Aannemer</t>
  </si>
  <si>
    <t>Nodr</t>
  </si>
  <si>
    <t>FIXI (Ontvangen meldingen)</t>
  </si>
  <si>
    <t>Provincie Groningen</t>
  </si>
  <si>
    <t>CED.</t>
  </si>
  <si>
    <t xml:space="preserve">Ja </t>
  </si>
  <si>
    <t>Swarco</t>
  </si>
  <si>
    <t>Aantal te vervangen conventionele armaturen</t>
  </si>
  <si>
    <t>Totaal</t>
  </si>
  <si>
    <t>Aa en Hunze</t>
  </si>
  <si>
    <t>Assen</t>
  </si>
  <si>
    <t>Borger-Odoorn</t>
  </si>
  <si>
    <t>Emmen</t>
  </si>
  <si>
    <t>Midden-Groningen</t>
  </si>
  <si>
    <t>Veendam</t>
  </si>
  <si>
    <t>Bijlage 4 Totaaloverzicht deelnemers en aantallen Beheercontract SOVL</t>
  </si>
  <si>
    <t>% led armaturen aan het eind van het contract</t>
  </si>
  <si>
    <t>rijnr.</t>
  </si>
  <si>
    <t>Maken wij gebruik van een Schadebedrijf?</t>
  </si>
  <si>
    <t>Indien Ja: wij hebben de schadeafhandeling ondergebracht bij:</t>
  </si>
  <si>
    <t>Signalen (ontvangen meldingen)</t>
  </si>
  <si>
    <t>Aantal meldingen: gemiddeld aantal meldingen per jaar</t>
  </si>
  <si>
    <t>Aantal netwerkstoringsmeldingen: gemiddeld aantal meldingen over netwerkstoringen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</si>
</sst>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164" fontId="0" fillId="0" borderId="0" xfId="2" applyNumberFormat="1" applyFont="1" applyAlignment="1">
      <alignment horizontal="center" vertical="top"/>
    </xf>
    <xf numFmtId="0" fontId="0" fillId="0" borderId="15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164" fontId="0" fillId="2" borderId="9" xfId="2" applyNumberFormat="1" applyFont="1" applyFill="1" applyBorder="1" applyAlignment="1">
      <alignment horizontal="center" vertical="top"/>
    </xf>
    <xf numFmtId="164" fontId="0" fillId="2" borderId="12" xfId="2" applyNumberFormat="1" applyFont="1" applyFill="1" applyBorder="1" applyAlignment="1">
      <alignment horizontal="center" vertical="center"/>
    </xf>
    <xf numFmtId="164" fontId="0" fillId="2" borderId="17" xfId="2" applyNumberFormat="1" applyFont="1" applyFill="1" applyBorder="1" applyAlignment="1">
      <alignment horizontal="center" vertical="center"/>
    </xf>
    <xf numFmtId="164" fontId="0" fillId="2" borderId="13" xfId="2" applyNumberFormat="1" applyFont="1" applyFill="1" applyBorder="1" applyAlignment="1">
      <alignment horizontal="center" vertical="center"/>
    </xf>
    <xf numFmtId="9" fontId="0" fillId="2" borderId="13" xfId="1" applyFont="1" applyFill="1" applyBorder="1" applyAlignment="1">
      <alignment horizontal="center" vertical="center"/>
    </xf>
    <xf numFmtId="9" fontId="0" fillId="2" borderId="13" xfId="1" applyFont="1" applyFill="1" applyBorder="1" applyAlignment="1">
      <alignment horizontal="center" vertical="center" wrapText="1"/>
    </xf>
    <xf numFmtId="164" fontId="0" fillId="2" borderId="11" xfId="2" applyNumberFormat="1" applyFont="1" applyFill="1" applyBorder="1" applyAlignment="1">
      <alignment horizontal="center" vertical="center"/>
    </xf>
    <xf numFmtId="164" fontId="0" fillId="2" borderId="14" xfId="2" applyNumberFormat="1" applyFont="1" applyFill="1" applyBorder="1" applyAlignment="1">
      <alignment horizontal="center" vertical="center"/>
    </xf>
    <xf numFmtId="164" fontId="0" fillId="0" borderId="10" xfId="2" applyNumberFormat="1" applyFont="1" applyBorder="1" applyAlignment="1">
      <alignment horizontal="center" vertical="top"/>
    </xf>
    <xf numFmtId="164" fontId="0" fillId="2" borderId="12" xfId="2" applyNumberFormat="1" applyFont="1" applyFill="1" applyBorder="1" applyAlignment="1">
      <alignment horizontal="center" vertical="top"/>
    </xf>
    <xf numFmtId="164" fontId="0" fillId="2" borderId="13" xfId="2" applyNumberFormat="1" applyFont="1" applyFill="1" applyBorder="1" applyAlignment="1">
      <alignment horizontal="center" vertical="top"/>
    </xf>
    <xf numFmtId="164" fontId="0" fillId="2" borderId="14" xfId="2" applyNumberFormat="1" applyFont="1" applyFill="1" applyBorder="1" applyAlignment="1">
      <alignment horizontal="center" vertical="top"/>
    </xf>
    <xf numFmtId="164" fontId="0" fillId="3" borderId="10" xfId="2" applyNumberFormat="1" applyFont="1" applyFill="1" applyBorder="1" applyAlignment="1">
      <alignment horizontal="center" vertical="top"/>
    </xf>
    <xf numFmtId="164" fontId="0" fillId="2" borderId="9" xfId="2" applyNumberFormat="1" applyFont="1" applyFill="1" applyBorder="1" applyAlignment="1">
      <alignment horizontal="center"/>
    </xf>
    <xf numFmtId="164" fontId="5" fillId="0" borderId="20" xfId="2" applyNumberFormat="1" applyFont="1" applyBorder="1" applyAlignment="1">
      <alignment horizontal="center" vertical="top"/>
    </xf>
    <xf numFmtId="164" fontId="5" fillId="0" borderId="21" xfId="2" applyNumberFormat="1" applyFont="1" applyBorder="1" applyAlignment="1">
      <alignment horizontal="center" vertical="top"/>
    </xf>
    <xf numFmtId="164" fontId="5" fillId="0" borderId="22" xfId="2" applyNumberFormat="1" applyFont="1" applyBorder="1" applyAlignment="1">
      <alignment horizontal="center" vertical="top"/>
    </xf>
    <xf numFmtId="164" fontId="5" fillId="0" borderId="23" xfId="2" applyNumberFormat="1" applyFont="1" applyBorder="1" applyAlignment="1">
      <alignment horizontal="center" vertical="top"/>
    </xf>
    <xf numFmtId="164" fontId="0" fillId="2" borderId="12" xfId="2" applyNumberFormat="1" applyFont="1" applyFill="1" applyBorder="1" applyAlignment="1">
      <alignment horizontal="center" vertical="top" wrapText="1"/>
    </xf>
    <xf numFmtId="164" fontId="0" fillId="2" borderId="17" xfId="2" applyNumberFormat="1" applyFont="1" applyFill="1" applyBorder="1" applyAlignment="1">
      <alignment horizontal="center" vertical="top"/>
    </xf>
    <xf numFmtId="164" fontId="0" fillId="2" borderId="13" xfId="2" applyNumberFormat="1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</cellXfs>
  <cellStyles count="3">
    <cellStyle name="Komma" xfId="2" builtinId="3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279901</xdr:colOff>
      <xdr:row>0</xdr:row>
      <xdr:rowOff>91535</xdr:rowOff>
    </xdr:from>
    <xdr:to>
      <xdr:col>9</xdr:col>
      <xdr:colOff>108076</xdr:colOff>
      <xdr:row>2</xdr:row>
      <xdr:rowOff>33477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A17A320-CEAB-DF3C-490D-904824D56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38526" y="91535"/>
          <a:ext cx="1123575" cy="418192"/>
        </a:xfrm>
        <a:prstGeom prst="rect">
          <a:avLst/>
        </a:prstGeom>
      </xdr:spPr>
    </xdr:pic>
    <xdr:clientData/>
  </xdr:twoCellAnchor>
  <xdr:twoCellAnchor editAs="oneCell">
    <xdr:from>
      <xdr:col>9</xdr:col>
      <xdr:colOff>552450</xdr:colOff>
      <xdr:row>0</xdr:row>
      <xdr:rowOff>114300</xdr:rowOff>
    </xdr:from>
    <xdr:to>
      <xdr:col>10</xdr:col>
      <xdr:colOff>651510</xdr:colOff>
      <xdr:row>2</xdr:row>
      <xdr:rowOff>21265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C0F6EEB-0B73-8771-3F44-A1DE0445C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6475" y="114300"/>
          <a:ext cx="1394460" cy="383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62515-68E7-4CDE-BBA7-1CF13148EA09}">
  <sheetPr>
    <pageSetUpPr fitToPage="1"/>
  </sheetPr>
  <dimension ref="A1:K24"/>
  <sheetViews>
    <sheetView tabSelected="1" zoomScaleNormal="100" workbookViewId="0">
      <selection activeCell="B18" sqref="B18"/>
    </sheetView>
  </sheetViews>
  <sheetFormatPr defaultRowHeight="15" x14ac:dyDescent="0.25"/>
  <cols>
    <col min="1" max="1" width="6.5703125" style="2" customWidth="1"/>
    <col min="2" max="2" width="54.7109375" style="3" customWidth="1"/>
    <col min="3" max="10" width="19.42578125" style="12" customWidth="1"/>
    <col min="11" max="11" width="10" style="12" bestFit="1" customWidth="1"/>
    <col min="12" max="16384" width="9.140625" style="2"/>
  </cols>
  <sheetData>
    <row r="1" spans="1:11" ht="18.75" x14ac:dyDescent="0.25">
      <c r="A1" s="1" t="s">
        <v>39</v>
      </c>
      <c r="B1" s="2"/>
    </row>
    <row r="2" spans="1:11" ht="18.75" x14ac:dyDescent="0.25">
      <c r="A2" s="1"/>
      <c r="B2" s="2"/>
    </row>
    <row r="3" spans="1:11" ht="15.75" thickBot="1" x14ac:dyDescent="0.3"/>
    <row r="4" spans="1:11" ht="15.75" thickBot="1" x14ac:dyDescent="0.3">
      <c r="A4" s="13" t="s">
        <v>41</v>
      </c>
      <c r="B4" s="15" t="s">
        <v>0</v>
      </c>
      <c r="C4" s="18" t="s">
        <v>33</v>
      </c>
      <c r="D4" s="18" t="s">
        <v>34</v>
      </c>
      <c r="E4" s="18" t="s">
        <v>35</v>
      </c>
      <c r="F4" s="18" t="s">
        <v>36</v>
      </c>
      <c r="G4" s="31" t="s">
        <v>37</v>
      </c>
      <c r="H4" s="18" t="s">
        <v>15</v>
      </c>
      <c r="I4" s="31" t="s">
        <v>27</v>
      </c>
      <c r="J4" s="31" t="s">
        <v>38</v>
      </c>
      <c r="K4" s="32" t="s">
        <v>32</v>
      </c>
    </row>
    <row r="5" spans="1:11" ht="30" x14ac:dyDescent="0.25">
      <c r="A5" s="6">
        <v>1</v>
      </c>
      <c r="B5" s="16" t="s">
        <v>1</v>
      </c>
      <c r="C5" s="19">
        <v>7383</v>
      </c>
      <c r="D5" s="19">
        <v>17803</v>
      </c>
      <c r="E5" s="19">
        <v>6590</v>
      </c>
      <c r="F5" s="19">
        <v>22958</v>
      </c>
      <c r="G5" s="19">
        <v>16302</v>
      </c>
      <c r="H5" s="19">
        <v>3853</v>
      </c>
      <c r="I5" s="19">
        <v>3400</v>
      </c>
      <c r="J5" s="19">
        <v>7702</v>
      </c>
      <c r="K5" s="33">
        <f>SUM(C5:J5)</f>
        <v>85991</v>
      </c>
    </row>
    <row r="6" spans="1:11" x14ac:dyDescent="0.25">
      <c r="A6" s="4">
        <v>2</v>
      </c>
      <c r="B6" s="7" t="s">
        <v>2</v>
      </c>
      <c r="C6" s="20">
        <v>7379</v>
      </c>
      <c r="D6" s="20">
        <v>17803</v>
      </c>
      <c r="E6" s="20">
        <v>6530</v>
      </c>
      <c r="F6" s="20">
        <v>22940</v>
      </c>
      <c r="G6" s="20">
        <v>16196</v>
      </c>
      <c r="H6" s="20">
        <v>3566</v>
      </c>
      <c r="I6" s="20">
        <v>3400</v>
      </c>
      <c r="J6" s="20">
        <v>7702</v>
      </c>
      <c r="K6" s="34">
        <f t="shared" ref="K6:K19" si="0">SUM(C6:J6)</f>
        <v>85516</v>
      </c>
    </row>
    <row r="7" spans="1:11" x14ac:dyDescent="0.25">
      <c r="A7" s="4">
        <v>3</v>
      </c>
      <c r="B7" s="7" t="s">
        <v>3</v>
      </c>
      <c r="C7" s="21">
        <v>5656</v>
      </c>
      <c r="D7" s="21">
        <v>16429</v>
      </c>
      <c r="E7" s="21">
        <v>0.88</v>
      </c>
      <c r="F7" s="21">
        <v>18366</v>
      </c>
      <c r="G7" s="21">
        <v>14000</v>
      </c>
      <c r="H7" s="21">
        <v>400</v>
      </c>
      <c r="I7" s="21">
        <v>310</v>
      </c>
      <c r="J7" s="21">
        <v>7300</v>
      </c>
      <c r="K7" s="34">
        <f t="shared" si="0"/>
        <v>62461.880000000005</v>
      </c>
    </row>
    <row r="8" spans="1:11" x14ac:dyDescent="0.25">
      <c r="A8" s="4">
        <v>4</v>
      </c>
      <c r="B8" s="7" t="s">
        <v>4</v>
      </c>
      <c r="C8" s="21">
        <v>7383</v>
      </c>
      <c r="D8" s="21">
        <v>19350</v>
      </c>
      <c r="E8" s="21">
        <v>6645</v>
      </c>
      <c r="F8" s="21">
        <v>23870</v>
      </c>
      <c r="G8" s="21">
        <v>16443</v>
      </c>
      <c r="H8" s="21">
        <v>3120</v>
      </c>
      <c r="I8" s="21">
        <v>3400</v>
      </c>
      <c r="J8" s="21">
        <v>7900</v>
      </c>
      <c r="K8" s="34">
        <f t="shared" si="0"/>
        <v>88111</v>
      </c>
    </row>
    <row r="9" spans="1:11" x14ac:dyDescent="0.25">
      <c r="A9" s="4">
        <v>5</v>
      </c>
      <c r="B9" s="7" t="s">
        <v>5</v>
      </c>
      <c r="C9" s="21">
        <v>7383</v>
      </c>
      <c r="D9" s="21">
        <v>19780</v>
      </c>
      <c r="E9" s="21">
        <v>6645</v>
      </c>
      <c r="F9" s="21">
        <v>12573</v>
      </c>
      <c r="G9" s="21">
        <v>16600</v>
      </c>
      <c r="H9" s="21">
        <v>3853</v>
      </c>
      <c r="I9" s="21">
        <v>3700</v>
      </c>
      <c r="J9" s="21">
        <v>7952</v>
      </c>
      <c r="K9" s="34">
        <f t="shared" si="0"/>
        <v>78486</v>
      </c>
    </row>
    <row r="10" spans="1:11" x14ac:dyDescent="0.25">
      <c r="A10" s="4">
        <v>6</v>
      </c>
      <c r="B10" s="7" t="s">
        <v>6</v>
      </c>
      <c r="C10" s="22">
        <v>0.33</v>
      </c>
      <c r="D10" s="22">
        <v>0.85</v>
      </c>
      <c r="E10" s="22">
        <v>0.7</v>
      </c>
      <c r="F10" s="22">
        <v>0.56999999999999995</v>
      </c>
      <c r="G10" s="22">
        <v>0.7</v>
      </c>
      <c r="H10" s="22">
        <v>0.7</v>
      </c>
      <c r="I10" s="22">
        <v>0.8</v>
      </c>
      <c r="J10" s="22">
        <v>0.96</v>
      </c>
      <c r="K10" s="34"/>
    </row>
    <row r="11" spans="1:11" x14ac:dyDescent="0.25">
      <c r="A11" s="4">
        <v>7</v>
      </c>
      <c r="B11" s="7" t="s">
        <v>40</v>
      </c>
      <c r="C11" s="23">
        <v>0.4</v>
      </c>
      <c r="D11" s="22">
        <f>D10+0.14</f>
        <v>0.99</v>
      </c>
      <c r="E11" s="22">
        <v>0.78</v>
      </c>
      <c r="F11" s="22">
        <v>0.95</v>
      </c>
      <c r="G11" s="22">
        <v>1</v>
      </c>
      <c r="H11" s="22">
        <v>0.85</v>
      </c>
      <c r="I11" s="22">
        <v>1</v>
      </c>
      <c r="J11" s="22">
        <v>0.98</v>
      </c>
      <c r="K11" s="34"/>
    </row>
    <row r="12" spans="1:11" ht="15.75" thickBot="1" x14ac:dyDescent="0.3">
      <c r="A12" s="14">
        <v>8</v>
      </c>
      <c r="B12" s="17" t="s">
        <v>31</v>
      </c>
      <c r="C12" s="24">
        <f>(C11-C10)*C8</f>
        <v>516.81000000000006</v>
      </c>
      <c r="D12" s="24">
        <f>(D11-D10)*D8</f>
        <v>2709.0000000000005</v>
      </c>
      <c r="E12" s="24">
        <f>(E11-E10)*E8</f>
        <v>531.60000000000048</v>
      </c>
      <c r="F12" s="24">
        <f>(F11-F10)*F8</f>
        <v>9070.6</v>
      </c>
      <c r="G12" s="24">
        <f t="shared" ref="G12:J12" si="1">(G11-G10)*G8</f>
        <v>4932.9000000000005</v>
      </c>
      <c r="H12" s="24">
        <f>(H11-H10)*H8</f>
        <v>468.00000000000006</v>
      </c>
      <c r="I12" s="24">
        <f t="shared" si="1"/>
        <v>679.99999999999989</v>
      </c>
      <c r="J12" s="24">
        <f t="shared" si="1"/>
        <v>158.00000000000014</v>
      </c>
      <c r="K12" s="35">
        <f t="shared" si="0"/>
        <v>19066.910000000003</v>
      </c>
    </row>
    <row r="13" spans="1:11" x14ac:dyDescent="0.25">
      <c r="A13" s="6">
        <v>9</v>
      </c>
      <c r="B13" s="16" t="s">
        <v>45</v>
      </c>
      <c r="C13" s="19">
        <f>481-C14-C15-C16</f>
        <v>144</v>
      </c>
      <c r="D13" s="19">
        <f>1361-D14-D15-D16</f>
        <v>552</v>
      </c>
      <c r="E13" s="19">
        <f>410-E14-E15-E16</f>
        <v>251</v>
      </c>
      <c r="F13" s="19">
        <f>2353-F14-F15-F16</f>
        <v>1281</v>
      </c>
      <c r="G13" s="19">
        <f>1225-G14-G15-G16</f>
        <v>468</v>
      </c>
      <c r="H13" s="19">
        <f>386-H14-H15-H16</f>
        <v>203</v>
      </c>
      <c r="I13" s="19">
        <f>184-I14-I15-I16</f>
        <v>108</v>
      </c>
      <c r="J13" s="19">
        <f>422-J14-J15-J16</f>
        <v>180</v>
      </c>
      <c r="K13" s="33">
        <f t="shared" si="0"/>
        <v>3187</v>
      </c>
    </row>
    <row r="14" spans="1:11" x14ac:dyDescent="0.25">
      <c r="A14" s="4">
        <v>10</v>
      </c>
      <c r="B14" s="7" t="s">
        <v>7</v>
      </c>
      <c r="C14" s="21">
        <v>80</v>
      </c>
      <c r="D14" s="21">
        <v>120</v>
      </c>
      <c r="E14" s="20">
        <v>32</v>
      </c>
      <c r="F14" s="21">
        <v>124</v>
      </c>
      <c r="G14" s="21">
        <v>147</v>
      </c>
      <c r="H14" s="21">
        <v>25</v>
      </c>
      <c r="I14" s="21">
        <v>25</v>
      </c>
      <c r="J14" s="21">
        <v>35</v>
      </c>
      <c r="K14" s="34">
        <f t="shared" si="0"/>
        <v>588</v>
      </c>
    </row>
    <row r="15" spans="1:11" x14ac:dyDescent="0.25">
      <c r="A15" s="4">
        <v>11</v>
      </c>
      <c r="B15" s="7" t="s">
        <v>8</v>
      </c>
      <c r="C15" s="21">
        <v>45</v>
      </c>
      <c r="D15" s="21">
        <v>85</v>
      </c>
      <c r="E15" s="20">
        <v>32</v>
      </c>
      <c r="F15" s="21">
        <v>111</v>
      </c>
      <c r="G15" s="21">
        <v>26</v>
      </c>
      <c r="H15" s="21">
        <v>25</v>
      </c>
      <c r="I15" s="21">
        <v>10</v>
      </c>
      <c r="J15" s="21">
        <v>32</v>
      </c>
      <c r="K15" s="34">
        <f t="shared" si="0"/>
        <v>366</v>
      </c>
    </row>
    <row r="16" spans="1:11" ht="30" x14ac:dyDescent="0.25">
      <c r="A16" s="4">
        <v>12</v>
      </c>
      <c r="B16" s="7" t="s">
        <v>46</v>
      </c>
      <c r="C16" s="21">
        <v>212</v>
      </c>
      <c r="D16" s="21">
        <v>604</v>
      </c>
      <c r="E16" s="20">
        <v>95</v>
      </c>
      <c r="F16" s="21">
        <v>837</v>
      </c>
      <c r="G16" s="21">
        <v>584</v>
      </c>
      <c r="H16" s="21">
        <v>133</v>
      </c>
      <c r="I16" s="21">
        <v>41</v>
      </c>
      <c r="J16" s="21">
        <v>175</v>
      </c>
      <c r="K16" s="34">
        <f>SUM(C16:J16)</f>
        <v>2681</v>
      </c>
    </row>
    <row r="17" spans="1:11" ht="30.75" thickBot="1" x14ac:dyDescent="0.3">
      <c r="A17" s="5">
        <v>13</v>
      </c>
      <c r="B17" s="8" t="s">
        <v>9</v>
      </c>
      <c r="C17" s="25">
        <v>25</v>
      </c>
      <c r="D17" s="25">
        <v>35</v>
      </c>
      <c r="E17" s="25">
        <v>30</v>
      </c>
      <c r="F17" s="25">
        <v>96</v>
      </c>
      <c r="G17" s="25">
        <v>45</v>
      </c>
      <c r="H17" s="25">
        <v>25</v>
      </c>
      <c r="I17" s="25">
        <v>5</v>
      </c>
      <c r="J17" s="25">
        <v>15</v>
      </c>
      <c r="K17" s="35">
        <f t="shared" si="0"/>
        <v>276</v>
      </c>
    </row>
    <row r="18" spans="1:11" x14ac:dyDescent="0.25">
      <c r="A18" s="4">
        <v>14</v>
      </c>
      <c r="B18" s="16" t="s">
        <v>42</v>
      </c>
      <c r="C18" s="19" t="s">
        <v>14</v>
      </c>
      <c r="D18" s="19" t="s">
        <v>23</v>
      </c>
      <c r="E18" s="19" t="s">
        <v>14</v>
      </c>
      <c r="F18" s="19" t="s">
        <v>20</v>
      </c>
      <c r="G18" s="19" t="s">
        <v>14</v>
      </c>
      <c r="H18" s="19" t="s">
        <v>16</v>
      </c>
      <c r="I18" s="19" t="s">
        <v>14</v>
      </c>
      <c r="J18" s="19" t="s">
        <v>29</v>
      </c>
      <c r="K18" s="33">
        <f t="shared" si="0"/>
        <v>0</v>
      </c>
    </row>
    <row r="19" spans="1:11" ht="30.75" thickBot="1" x14ac:dyDescent="0.3">
      <c r="A19" s="5">
        <v>15</v>
      </c>
      <c r="B19" s="8" t="s">
        <v>43</v>
      </c>
      <c r="C19" s="25" t="s">
        <v>24</v>
      </c>
      <c r="D19" s="25" t="s">
        <v>13</v>
      </c>
      <c r="E19" s="25" t="s">
        <v>13</v>
      </c>
      <c r="F19" s="25" t="s">
        <v>13</v>
      </c>
      <c r="G19" s="25" t="s">
        <v>25</v>
      </c>
      <c r="H19" s="25" t="s">
        <v>17</v>
      </c>
      <c r="I19" s="25" t="s">
        <v>28</v>
      </c>
      <c r="J19" s="25" t="s">
        <v>30</v>
      </c>
      <c r="K19" s="35">
        <f t="shared" si="0"/>
        <v>0</v>
      </c>
    </row>
    <row r="20" spans="1:11" ht="15.75" thickBot="1" x14ac:dyDescent="0.3">
      <c r="A20" s="39" t="s">
        <v>12</v>
      </c>
      <c r="B20" s="40"/>
      <c r="C20" s="26"/>
      <c r="D20" s="26"/>
      <c r="E20" s="30"/>
      <c r="F20" s="30"/>
      <c r="G20" s="26"/>
      <c r="H20" s="30"/>
      <c r="I20" s="26"/>
      <c r="J20" s="26"/>
    </row>
    <row r="21" spans="1:11" ht="33.75" customHeight="1" x14ac:dyDescent="0.25">
      <c r="A21" s="6">
        <f>A19+1</f>
        <v>16</v>
      </c>
      <c r="B21" s="9" t="s">
        <v>19</v>
      </c>
      <c r="C21" s="27"/>
      <c r="D21" s="36" t="s">
        <v>44</v>
      </c>
      <c r="E21" s="36"/>
      <c r="F21" s="27"/>
      <c r="G21" s="36" t="s">
        <v>26</v>
      </c>
      <c r="H21" s="27"/>
      <c r="I21" s="27"/>
      <c r="J21" s="27"/>
    </row>
    <row r="22" spans="1:11" ht="30" x14ac:dyDescent="0.25">
      <c r="A22" s="4">
        <f>A21+1</f>
        <v>17</v>
      </c>
      <c r="B22" s="10" t="s">
        <v>10</v>
      </c>
      <c r="C22" s="28"/>
      <c r="D22" s="28"/>
      <c r="E22" s="38" t="s">
        <v>18</v>
      </c>
      <c r="F22" s="37" t="s">
        <v>21</v>
      </c>
      <c r="G22" s="28"/>
      <c r="H22" s="28"/>
      <c r="I22" s="28"/>
      <c r="J22" s="28"/>
    </row>
    <row r="23" spans="1:11" ht="15.75" thickBot="1" x14ac:dyDescent="0.3">
      <c r="A23" s="5">
        <f>A22+1</f>
        <v>18</v>
      </c>
      <c r="B23" s="11" t="s">
        <v>11</v>
      </c>
      <c r="C23" s="29" t="s">
        <v>22</v>
      </c>
      <c r="D23" s="29" t="s">
        <v>22</v>
      </c>
      <c r="E23" s="29" t="s">
        <v>22</v>
      </c>
      <c r="F23" s="29" t="s">
        <v>22</v>
      </c>
      <c r="G23" s="29" t="s">
        <v>22</v>
      </c>
      <c r="H23" s="29" t="s">
        <v>22</v>
      </c>
      <c r="I23" s="29" t="s">
        <v>22</v>
      </c>
      <c r="J23" s="29" t="s">
        <v>22</v>
      </c>
    </row>
    <row r="24" spans="1:11" x14ac:dyDescent="0.25">
      <c r="F24" s="3"/>
    </row>
  </sheetData>
  <mergeCells count="1">
    <mergeCell ref="A20:B20"/>
  </mergeCells>
  <phoneticPr fontId="2" type="noConversion"/>
  <pageMargins left="0.7" right="0.7" top="0.75" bottom="0.75" header="0.3" footer="0.3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C70E0B656E89459C11E3DFD5C608B1" ma:contentTypeVersion="3" ma:contentTypeDescription="Een nieuw document maken." ma:contentTypeScope="" ma:versionID="3ef163df724f3743462c16559c5b75f3">
  <xsd:schema xmlns:xsd="http://www.w3.org/2001/XMLSchema" xmlns:xs="http://www.w3.org/2001/XMLSchema" xmlns:p="http://schemas.microsoft.com/office/2006/metadata/properties" xmlns:ns2="fcdfce05-baea-47c5-91a8-fcc5065df799" targetNamespace="http://schemas.microsoft.com/office/2006/metadata/properties" ma:root="true" ma:fieldsID="ce6e8ad45af16c8e1c61caf51dcbbdb5" ns2:_="">
    <xsd:import namespace="fcdfce05-baea-47c5-91a8-fcc5065df7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fce05-baea-47c5-91a8-fcc5065df7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4FE450-A27A-45F1-AB6B-DE6FB54DFB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4F9CC5-A398-45A9-A75A-046BDCB58B93}">
  <ds:schemaRefs>
    <ds:schemaRef ds:uri="2d133d04-9235-45c7-af39-d98ee6bdb114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461a9d89-3a57-4946-93ee-36ae8d1e852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36a8ec46-7a41-4bcd-bb70-22801cd9bae7"/>
    <ds:schemaRef ds:uri="25b866e5-1de2-49ad-b6e4-1d3949b6ff54"/>
  </ds:schemaRefs>
</ds:datastoreItem>
</file>

<file path=customXml/itemProps3.xml><?xml version="1.0" encoding="utf-8"?>
<ds:datastoreItem xmlns:ds="http://schemas.openxmlformats.org/officeDocument/2006/customXml" ds:itemID="{EB8D0131-B60F-4C18-B92D-D15230C4EA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ruben</dc:creator>
  <cp:keywords/>
  <dc:description/>
  <cp:lastModifiedBy>Ruben van Bochove</cp:lastModifiedBy>
  <cp:revision/>
  <cp:lastPrinted>2025-09-08T07:49:44Z</cp:lastPrinted>
  <dcterms:created xsi:type="dcterms:W3CDTF">2020-12-11T13:36:11Z</dcterms:created>
  <dcterms:modified xsi:type="dcterms:W3CDTF">2025-09-08T07:50:51Z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0x0101007CC70E0B656E89459C11E3DFD5C608B1</vt:lpwstr>
  </property>
  <property fmtid="{D5CDD505-2E9C-101B-9397-08002B2CF9AE}" pid="3" name="MediaServiceImageTags">
    <vt:lpwstr/>
  </property>
  <property fmtid="{D5CDD505-2E9C-101B-9397-08002B2CF9AE}" pid="4" name="Order">
    <vt:r8>37197400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