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euwegein.sharepoint.com/sites/FLXInkoopteam-Wagenparkverzekering/Shared Documents/2. Nota van Inlichtingen/"/>
    </mc:Choice>
  </mc:AlternateContent>
  <xr:revisionPtr revIDLastSave="22" documentId="8_{2F14D6A6-9F98-4F56-8C99-F861196CFE86}" xr6:coauthVersionLast="47" xr6:coauthVersionMax="47" xr10:uidLastSave="{9D8E886A-5324-4563-8BE6-5A6F187FAB15}"/>
  <bookViews>
    <workbookView xWindow="28680" yWindow="-120" windowWidth="29040" windowHeight="15720" xr2:uid="{5EBC4F26-F0CE-4086-A8EA-1CF5E9A2D74D}"/>
  </bookViews>
  <sheets>
    <sheet name="Voertuigen premies" sheetId="2" r:id="rId1"/>
    <sheet name="Werkmaterieel premies" sheetId="3" r:id="rId2"/>
    <sheet name="Berekening punte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3" l="1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6" i="3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" i="2"/>
  <c r="T68" i="2"/>
  <c r="T27" i="3"/>
  <c r="B20" i="1"/>
  <c r="C9" i="1" l="1"/>
  <c r="D9" i="1" s="1"/>
</calcChain>
</file>

<file path=xl/sharedStrings.xml><?xml version="1.0" encoding="utf-8"?>
<sst xmlns="http://schemas.openxmlformats.org/spreadsheetml/2006/main" count="1126" uniqueCount="313">
  <si>
    <t xml:space="preserve">      Lijnfunctie (lineaire functie)</t>
  </si>
  <si>
    <t>Omschrijving</t>
  </si>
  <si>
    <t>Waarde</t>
  </si>
  <si>
    <t>Score</t>
  </si>
  <si>
    <t>Lijnfunctie</t>
  </si>
  <si>
    <t>Slechtste waarde / laagste score</t>
  </si>
  <si>
    <t>Beste waarde / hoogste score</t>
  </si>
  <si>
    <t xml:space="preserve">De velden C5 t/m D6 zijn invoervelden voor de lineaire functie. </t>
  </si>
  <si>
    <t>Het veld C9 kan worden gebruikt om scores te berekenen van leveranciers.</t>
  </si>
  <si>
    <t>Zie de bijgesloten Word file voor een beschrijving voor de gunningsleidraad.</t>
  </si>
  <si>
    <t>Tussen twee punten geldt de volgende formule:</t>
  </si>
  <si>
    <t>= minmale score + (max. te behalen punten - min. te behalen punten) / (laagste prijs - hoogste prijs) * (inschrijfprijs - hoogsteprijs)</t>
  </si>
  <si>
    <t>Concreet met de bovenstaande instelling:</t>
  </si>
  <si>
    <t>Vul hier de naam van uw organisatie in</t>
  </si>
  <si>
    <t>Vul hier uw inschrijfprijs in (Jaarpremie)</t>
  </si>
  <si>
    <t>Relatienummer</t>
  </si>
  <si>
    <t>Commercieel
product</t>
  </si>
  <si>
    <t>Contractnummer</t>
  </si>
  <si>
    <t>Omschrijving verzamelcontract</t>
  </si>
  <si>
    <t>Polisnummer</t>
  </si>
  <si>
    <t>Omschrijving
verzekerd
object</t>
  </si>
  <si>
    <t>Indicatie
lopend
object</t>
  </si>
  <si>
    <t>Administratienummer</t>
  </si>
  <si>
    <t>Ingangsdatum
object</t>
  </si>
  <si>
    <t>Einddatum
object</t>
  </si>
  <si>
    <t>Kenteken</t>
  </si>
  <si>
    <t>Chassisnummer</t>
  </si>
  <si>
    <t>Merk</t>
  </si>
  <si>
    <t>Type</t>
  </si>
  <si>
    <t>Bouwjaar</t>
  </si>
  <si>
    <t>Gewicht</t>
  </si>
  <si>
    <t>Klantreferentie</t>
  </si>
  <si>
    <t>Netto
jaarpremie</t>
  </si>
  <si>
    <t>Dekkingen</t>
  </si>
  <si>
    <t>ZMP</t>
  </si>
  <si>
    <t>Wagenpark</t>
  </si>
  <si>
    <t>478061301</t>
  </si>
  <si>
    <t>Personenauto</t>
  </si>
  <si>
    <t>J</t>
  </si>
  <si>
    <t/>
  </si>
  <si>
    <t>HRL-22-J</t>
  </si>
  <si>
    <t>PEUGEOT</t>
  </si>
  <si>
    <t>E-2008</t>
  </si>
  <si>
    <t>CA, SVI, WA</t>
  </si>
  <si>
    <t>478436501</t>
  </si>
  <si>
    <t>HXG-38-K</t>
  </si>
  <si>
    <t>E-208</t>
  </si>
  <si>
    <t>472582701</t>
  </si>
  <si>
    <t>X-013-FV</t>
  </si>
  <si>
    <t>474292101</t>
  </si>
  <si>
    <t>X-014-FV</t>
  </si>
  <si>
    <t>474292401</t>
  </si>
  <si>
    <t>X-019-FV</t>
  </si>
  <si>
    <t>474292501</t>
  </si>
  <si>
    <t>X-988-FT</t>
  </si>
  <si>
    <t>474292601</t>
  </si>
  <si>
    <t>X-977-FT</t>
  </si>
  <si>
    <t>475942601</t>
  </si>
  <si>
    <t>Vrachtauto</t>
  </si>
  <si>
    <t>35-BZJ-4</t>
  </si>
  <si>
    <t>IVECO</t>
  </si>
  <si>
    <t>42S14E</t>
  </si>
  <si>
    <t>477573001</t>
  </si>
  <si>
    <t>Bromfiets</t>
  </si>
  <si>
    <t>FSN-79-N</t>
  </si>
  <si>
    <t>Gazelle</t>
  </si>
  <si>
    <t>Eclipse Speed</t>
  </si>
  <si>
    <t>CA, WA</t>
  </si>
  <si>
    <t>454931001</t>
  </si>
  <si>
    <t>R-567-PS</t>
  </si>
  <si>
    <t>458277001</t>
  </si>
  <si>
    <t>FNV-12-J</t>
  </si>
  <si>
    <t>AIXAM</t>
  </si>
  <si>
    <t>BROMMOBIEL</t>
  </si>
  <si>
    <t>471931901</t>
  </si>
  <si>
    <t>T-343-TN</t>
  </si>
  <si>
    <t>473661101</t>
  </si>
  <si>
    <t>95-BXP-4</t>
  </si>
  <si>
    <t>MAN</t>
  </si>
  <si>
    <t>TGE</t>
  </si>
  <si>
    <t>474292201</t>
  </si>
  <si>
    <t>X-017-FV</t>
  </si>
  <si>
    <t>476378601</t>
  </si>
  <si>
    <t>26-BZB-9</t>
  </si>
  <si>
    <t>SCANIA</t>
  </si>
  <si>
    <t>P320</t>
  </si>
  <si>
    <t>CA, SVI, WA, WR</t>
  </si>
  <si>
    <t>452675301</t>
  </si>
  <si>
    <t>FNG-83-G</t>
  </si>
  <si>
    <t>456647001</t>
  </si>
  <si>
    <t>Bestelauto</t>
  </si>
  <si>
    <t>VSV-47-Z</t>
  </si>
  <si>
    <t>E-EXPERT</t>
  </si>
  <si>
    <t>458577001</t>
  </si>
  <si>
    <t>VTL-81-L</t>
  </si>
  <si>
    <t>TOYOTA</t>
  </si>
  <si>
    <t>PROACE ELECTRIC</t>
  </si>
  <si>
    <t>459500301</t>
  </si>
  <si>
    <t>VTR-95-J</t>
  </si>
  <si>
    <t>PROACE CITY</t>
  </si>
  <si>
    <t>461191501</t>
  </si>
  <si>
    <t>VVF-09-P</t>
  </si>
  <si>
    <t>E-PARTNER</t>
  </si>
  <si>
    <t>463673101</t>
  </si>
  <si>
    <t>VVZ-89-L</t>
  </si>
  <si>
    <t>467273101</t>
  </si>
  <si>
    <t>VXK-01-P</t>
  </si>
  <si>
    <t>473655701</t>
  </si>
  <si>
    <t>77-BXP-6</t>
  </si>
  <si>
    <t>474588301</t>
  </si>
  <si>
    <t>17-BZB-9</t>
  </si>
  <si>
    <t>TGS</t>
  </si>
  <si>
    <t>447129901</t>
  </si>
  <si>
    <t>P-386-PD</t>
  </si>
  <si>
    <t>BMW</t>
  </si>
  <si>
    <t>I3</t>
  </si>
  <si>
    <t>SVI, TO, WA</t>
  </si>
  <si>
    <t>460667001</t>
  </si>
  <si>
    <t>S-103-SH</t>
  </si>
  <si>
    <t>KIA</t>
  </si>
  <si>
    <t>NIRO</t>
  </si>
  <si>
    <t>413547301</t>
  </si>
  <si>
    <t>K-979-JX</t>
  </si>
  <si>
    <t>402797601</t>
  </si>
  <si>
    <t>H-122-TZ</t>
  </si>
  <si>
    <t>RENAULT</t>
  </si>
  <si>
    <t>ZOE</t>
  </si>
  <si>
    <t>405166701</t>
  </si>
  <si>
    <t>J-675-FF</t>
  </si>
  <si>
    <t>Zoe</t>
  </si>
  <si>
    <t>406074801</t>
  </si>
  <si>
    <t>XG-034-J</t>
  </si>
  <si>
    <t>PARTNER</t>
  </si>
  <si>
    <t>406074901</t>
  </si>
  <si>
    <t>RT-138-J</t>
  </si>
  <si>
    <t>412737901</t>
  </si>
  <si>
    <t>43-BRD-6</t>
  </si>
  <si>
    <t>454482701</t>
  </si>
  <si>
    <t>VSN-15-Z</t>
  </si>
  <si>
    <t>FIAT</t>
  </si>
  <si>
    <t>DUCATO</t>
  </si>
  <si>
    <t>373151801</t>
  </si>
  <si>
    <t>XS-867-G</t>
  </si>
  <si>
    <t>402757501</t>
  </si>
  <si>
    <t>V-063-TZ</t>
  </si>
  <si>
    <t>STREETSCOOTER</t>
  </si>
  <si>
    <t>402757801</t>
  </si>
  <si>
    <t>VFZ-13-S</t>
  </si>
  <si>
    <t>WORK</t>
  </si>
  <si>
    <t>402758501</t>
  </si>
  <si>
    <t>VFZ-14-S</t>
  </si>
  <si>
    <t>403368901</t>
  </si>
  <si>
    <t>VBK-90-Z</t>
  </si>
  <si>
    <t>WS5B16AAJA802212</t>
  </si>
  <si>
    <t>361903301</t>
  </si>
  <si>
    <t>2-KPS-10</t>
  </si>
  <si>
    <t>CITROEN</t>
  </si>
  <si>
    <t>NEMO</t>
  </si>
  <si>
    <t>393244501</t>
  </si>
  <si>
    <t>VDD-33-J</t>
  </si>
  <si>
    <t>40C14N</t>
  </si>
  <si>
    <t>401777301</t>
  </si>
  <si>
    <t>24-BPL-6</t>
  </si>
  <si>
    <t>SVI, TO, WA, WR</t>
  </si>
  <si>
    <t>361903201</t>
  </si>
  <si>
    <t>28-LST-3</t>
  </si>
  <si>
    <t>BERLINGO</t>
  </si>
  <si>
    <t>391902601</t>
  </si>
  <si>
    <t>VDD-73-L</t>
  </si>
  <si>
    <t>VOLKSWAGEN</t>
  </si>
  <si>
    <t>CADDY</t>
  </si>
  <si>
    <t>316564001</t>
  </si>
  <si>
    <t>RH-353-S</t>
  </si>
  <si>
    <t>337457201</t>
  </si>
  <si>
    <t>V-667-NV</t>
  </si>
  <si>
    <t>FUSO</t>
  </si>
  <si>
    <t>CANTER</t>
  </si>
  <si>
    <t>340918501</t>
  </si>
  <si>
    <t>30-BKZ-7</t>
  </si>
  <si>
    <t>351786001</t>
  </si>
  <si>
    <t>TP-017-V</t>
  </si>
  <si>
    <t>NISSAN</t>
  </si>
  <si>
    <t>LEAF</t>
  </si>
  <si>
    <t>316563901</t>
  </si>
  <si>
    <t>RH-354-S</t>
  </si>
  <si>
    <t>337459601</t>
  </si>
  <si>
    <t>V-657-NV</t>
  </si>
  <si>
    <t>343725701</t>
  </si>
  <si>
    <t>V-840-RD</t>
  </si>
  <si>
    <t>HILUX</t>
  </si>
  <si>
    <t>222417601</t>
  </si>
  <si>
    <t>JB-509-F</t>
  </si>
  <si>
    <t>UP!</t>
  </si>
  <si>
    <t>277490201</t>
  </si>
  <si>
    <t>09-BJF-1</t>
  </si>
  <si>
    <t>164951501</t>
  </si>
  <si>
    <t>1-XDS-38</t>
  </si>
  <si>
    <t>187022901</t>
  </si>
  <si>
    <t>VN-512-T</t>
  </si>
  <si>
    <t>196339601</t>
  </si>
  <si>
    <t>GK-577-X</t>
  </si>
  <si>
    <t>152508001</t>
  </si>
  <si>
    <t>VH-987-S</t>
  </si>
  <si>
    <t>MERCEDES-BENZ</t>
  </si>
  <si>
    <t>SPRINTER</t>
  </si>
  <si>
    <t>108621201</t>
  </si>
  <si>
    <t>5-VXL-84</t>
  </si>
  <si>
    <t>DYNA</t>
  </si>
  <si>
    <t>93608501</t>
  </si>
  <si>
    <t>8-VRR-89</t>
  </si>
  <si>
    <t>134820701</t>
  </si>
  <si>
    <t>VF-720-G</t>
  </si>
  <si>
    <t>TRANSPORTER</t>
  </si>
  <si>
    <t>323928001</t>
  </si>
  <si>
    <t>86-BKJ-6</t>
  </si>
  <si>
    <t>64135601</t>
  </si>
  <si>
    <t>BX-RB-07</t>
  </si>
  <si>
    <t>CRAFTER</t>
  </si>
  <si>
    <t>Omschrijving verzekerd object</t>
  </si>
  <si>
    <t>WPP</t>
  </si>
  <si>
    <t>Werkmaterieel</t>
  </si>
  <si>
    <t>478291701</t>
  </si>
  <si>
    <t>Wegbeheermaterieel</t>
  </si>
  <si>
    <t>WM</t>
  </si>
  <si>
    <t>T-18-GXD</t>
  </si>
  <si>
    <t>RAVO</t>
  </si>
  <si>
    <t>5 ESERIES</t>
  </si>
  <si>
    <t>WMCA, WMSI, WMWA</t>
  </si>
  <si>
    <t>463109801</t>
  </si>
  <si>
    <t>Getrokken/gekoppeld voertuig</t>
  </si>
  <si>
    <t>97-WGX-6</t>
  </si>
  <si>
    <t>HAPERT</t>
  </si>
  <si>
    <t>SAPPHIRE</t>
  </si>
  <si>
    <t>WMCA</t>
  </si>
  <si>
    <t>473390101</t>
  </si>
  <si>
    <t>T-76-GFB</t>
  </si>
  <si>
    <t>BOKI</t>
  </si>
  <si>
    <t>BOKIMOBIL HY1252</t>
  </si>
  <si>
    <t>461119001</t>
  </si>
  <si>
    <t>T-67-FHB</t>
  </si>
  <si>
    <t>AHLMANN</t>
  </si>
  <si>
    <t>AS900</t>
  </si>
  <si>
    <t>467643801</t>
  </si>
  <si>
    <t>TXB-81-Z</t>
  </si>
  <si>
    <t>SCHMITZ</t>
  </si>
  <si>
    <t>electrotransporter</t>
  </si>
  <si>
    <t>453997901</t>
  </si>
  <si>
    <t>Intern Transportmiddel</t>
  </si>
  <si>
    <t>T-35-BXP</t>
  </si>
  <si>
    <t>STILL</t>
  </si>
  <si>
    <t>HEFTRUCK</t>
  </si>
  <si>
    <t>WMSI, WMWA</t>
  </si>
  <si>
    <t>456192201</t>
  </si>
  <si>
    <t>TGV-73-S</t>
  </si>
  <si>
    <t>ESWNGG</t>
  </si>
  <si>
    <t>200+</t>
  </si>
  <si>
    <t>420283401</t>
  </si>
  <si>
    <t>TFV-60-B</t>
  </si>
  <si>
    <t>KANGOO</t>
  </si>
  <si>
    <t>394243001</t>
  </si>
  <si>
    <t>TGS-14-N</t>
  </si>
  <si>
    <t>XM45F6HB5KA020464</t>
  </si>
  <si>
    <t>249046501</t>
  </si>
  <si>
    <t>GLUTTON</t>
  </si>
  <si>
    <t>handzuigmachine</t>
  </si>
  <si>
    <t>WMBD, WMWA</t>
  </si>
  <si>
    <t>273128401</t>
  </si>
  <si>
    <t>T17-U00537</t>
  </si>
  <si>
    <t>TENNANT</t>
  </si>
  <si>
    <t>T17</t>
  </si>
  <si>
    <t>273129001</t>
  </si>
  <si>
    <t>S20-U01676</t>
  </si>
  <si>
    <t>S20</t>
  </si>
  <si>
    <t>273137601</t>
  </si>
  <si>
    <t>T300-U12880</t>
  </si>
  <si>
    <t>T300</t>
  </si>
  <si>
    <t>254417401</t>
  </si>
  <si>
    <t>Hoogwerker</t>
  </si>
  <si>
    <t>48-BHP-5</t>
  </si>
  <si>
    <t>HOOGWERKER</t>
  </si>
  <si>
    <t>WMBD, WMSI, WMWA</t>
  </si>
  <si>
    <t>198691201</t>
  </si>
  <si>
    <t>VAN DE POL</t>
  </si>
  <si>
    <t>KOLKENZUIGER</t>
  </si>
  <si>
    <t>201617201</t>
  </si>
  <si>
    <t>Land- en Tuinbouwmaterieel</t>
  </si>
  <si>
    <t>16-WL-VH</t>
  </si>
  <si>
    <t>SCHLIESING</t>
  </si>
  <si>
    <t>355 EX</t>
  </si>
  <si>
    <t>WMBD, WMSI</t>
  </si>
  <si>
    <t>204374401</t>
  </si>
  <si>
    <t>S6015A-30040</t>
  </si>
  <si>
    <t>GENIE</t>
  </si>
  <si>
    <t>S-65</t>
  </si>
  <si>
    <t>175153301</t>
  </si>
  <si>
    <t>TGS-11-N</t>
  </si>
  <si>
    <t>XL95FSH4CE2020583</t>
  </si>
  <si>
    <t>540 STH</t>
  </si>
  <si>
    <t>49965401</t>
  </si>
  <si>
    <t>Grondverzetmaterieel</t>
  </si>
  <si>
    <t>GRAFDELFMACHINE</t>
  </si>
  <si>
    <t>Verzekerde
waarde (Inclusief btw)</t>
  </si>
  <si>
    <t>CA</t>
  </si>
  <si>
    <t>SVI</t>
  </si>
  <si>
    <t>WA</t>
  </si>
  <si>
    <t>TO</t>
  </si>
  <si>
    <t>WR</t>
  </si>
  <si>
    <t>WMWA</t>
  </si>
  <si>
    <t>WMBD</t>
  </si>
  <si>
    <t>WMSI</t>
  </si>
  <si>
    <t>Verzekerde
waarde (Exclusief btw)</t>
  </si>
  <si>
    <t>Vul alle groene velden in kolom T en V t/m Z</t>
  </si>
  <si>
    <t>Vul alle groene velden in kolom T en V t/m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</si>
</sst>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"/>
    <numFmt numFmtId="166" formatCode="0.0%"/>
    <numFmt numFmtId="167" formatCode="_-* #,##0.00_-;_-* #,##0.00\-;_-* &quot;-&quot;??_-;_-@_-"/>
    <numFmt numFmtId="168" formatCode="0_ ;[Red]\-0\ "/>
    <numFmt numFmtId="169" formatCode="_(* #,##0.00_);_(* \(#,##0.00\);_(* &quot;-&quot;??_);_(@_)"/>
    <numFmt numFmtId="170" formatCode="_-* #,##0_-;_-* #,##0\-;_-* &quot;-&quot;??_-;_-@_-"/>
    <numFmt numFmtId="171" formatCode="#######0"/>
    <numFmt numFmtId="172" formatCode="dd/mm/yyyy"/>
    <numFmt numFmtId="173" formatCode="#########0"/>
    <numFmt numFmtId="174" formatCode="####0"/>
    <numFmt numFmtId="175" formatCode="######0"/>
    <numFmt numFmtId="176" formatCode="#,###,###,###,##0"/>
    <numFmt numFmtId="177" formatCode="#,###,##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sz val="9.5"/>
      <color rgb="FF003399"/>
      <name val="Arial"/>
      <family val="2"/>
    </font>
    <font>
      <b/>
      <sz val="10"/>
      <color rgb="FF003399"/>
      <name val="Arial"/>
      <family val="2"/>
    </font>
    <font>
      <b/>
      <sz val="9.5"/>
      <color rgb="FFFFFFFF"/>
      <name val="Arial"/>
      <family val="2"/>
    </font>
    <font>
      <sz val="9.5"/>
      <color rgb="FF000000"/>
      <name val="Arial"/>
      <family val="2"/>
    </font>
    <font>
      <b/>
      <sz val="12"/>
      <name val="Arial"/>
      <family val="2"/>
    </font>
    <font>
      <sz val="9.5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495ED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15" fillId="0" borderId="0"/>
  </cellStyleXfs>
  <cellXfs count="70">
    <xf numFmtId="0" fontId="0" fillId="0" borderId="0" xfId="0"/>
    <xf numFmtId="0" fontId="0" fillId="8" borderId="0" xfId="0" applyFill="1"/>
    <xf numFmtId="0" fontId="7" fillId="8" borderId="0" xfId="0" applyFont="1" applyFill="1"/>
    <xf numFmtId="0" fontId="8" fillId="8" borderId="0" xfId="0" applyFont="1" applyFill="1"/>
    <xf numFmtId="0" fontId="0" fillId="9" borderId="0" xfId="0" applyFill="1"/>
    <xf numFmtId="0" fontId="7" fillId="8" borderId="0" xfId="0" applyFont="1" applyFill="1" applyAlignment="1">
      <alignment horizontal="center"/>
    </xf>
    <xf numFmtId="0" fontId="6" fillId="6" borderId="3" xfId="6" applyNumberFormat="1" applyBorder="1" applyAlignment="1">
      <alignment horizontal="center" vertical="top"/>
    </xf>
    <xf numFmtId="0" fontId="6" fillId="6" borderId="4" xfId="6" applyNumberFormat="1" applyBorder="1" applyAlignment="1">
      <alignment horizontal="center"/>
    </xf>
    <xf numFmtId="0" fontId="6" fillId="6" borderId="5" xfId="6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3" fillId="3" borderId="6" xfId="3" applyNumberFormat="1" applyBorder="1" applyAlignment="1">
      <alignment horizontal="left"/>
    </xf>
    <xf numFmtId="164" fontId="10" fillId="10" borderId="7" xfId="4" applyNumberFormat="1" applyFont="1" applyFill="1" applyBorder="1" applyAlignment="1"/>
    <xf numFmtId="165" fontId="10" fillId="10" borderId="8" xfId="4" applyNumberFormat="1" applyFont="1" applyFill="1" applyBorder="1"/>
    <xf numFmtId="1" fontId="11" fillId="8" borderId="0" xfId="0" applyNumberFormat="1" applyFont="1" applyFill="1"/>
    <xf numFmtId="0" fontId="9" fillId="8" borderId="0" xfId="0" applyFont="1" applyFill="1"/>
    <xf numFmtId="166" fontId="8" fillId="8" borderId="0" xfId="0" applyNumberFormat="1" applyFont="1" applyFill="1"/>
    <xf numFmtId="167" fontId="8" fillId="8" borderId="0" xfId="0" applyNumberFormat="1" applyFont="1" applyFill="1"/>
    <xf numFmtId="168" fontId="2" fillId="2" borderId="10" xfId="2" applyNumberFormat="1" applyBorder="1" applyAlignment="1">
      <alignment horizontal="left"/>
    </xf>
    <xf numFmtId="164" fontId="10" fillId="10" borderId="11" xfId="4" applyNumberFormat="1" applyFont="1" applyFill="1" applyBorder="1" applyAlignment="1"/>
    <xf numFmtId="165" fontId="10" fillId="10" borderId="12" xfId="4" applyNumberFormat="1" applyFont="1" applyFill="1" applyBorder="1"/>
    <xf numFmtId="0" fontId="0" fillId="8" borderId="13" xfId="0" applyFill="1" applyBorder="1"/>
    <xf numFmtId="165" fontId="0" fillId="7" borderId="3" xfId="7" applyNumberFormat="1" applyFont="1" applyBorder="1"/>
    <xf numFmtId="165" fontId="0" fillId="7" borderId="14" xfId="7" applyNumberFormat="1" applyFont="1" applyBorder="1"/>
    <xf numFmtId="0" fontId="11" fillId="8" borderId="0" xfId="0" applyFont="1" applyFill="1" applyAlignment="1">
      <alignment horizontal="left"/>
    </xf>
    <xf numFmtId="1" fontId="9" fillId="8" borderId="0" xfId="0" applyNumberFormat="1" applyFont="1" applyFill="1"/>
    <xf numFmtId="170" fontId="9" fillId="8" borderId="0" xfId="1" applyNumberFormat="1" applyFont="1" applyFill="1"/>
    <xf numFmtId="0" fontId="11" fillId="8" borderId="0" xfId="0" applyFont="1" applyFill="1"/>
    <xf numFmtId="165" fontId="11" fillId="8" borderId="0" xfId="0" applyNumberFormat="1" applyFont="1" applyFill="1"/>
    <xf numFmtId="0" fontId="11" fillId="8" borderId="0" xfId="0" quotePrefix="1" applyFont="1" applyFill="1" applyAlignment="1">
      <alignment horizontal="left"/>
    </xf>
    <xf numFmtId="170" fontId="0" fillId="8" borderId="0" xfId="1" applyNumberFormat="1" applyFont="1" applyFill="1" applyBorder="1"/>
    <xf numFmtId="2" fontId="0" fillId="8" borderId="0" xfId="0" applyNumberFormat="1" applyFill="1"/>
    <xf numFmtId="0" fontId="12" fillId="8" borderId="0" xfId="0" quotePrefix="1" applyFont="1" applyFill="1" applyAlignment="1">
      <alignment horizontal="left"/>
    </xf>
    <xf numFmtId="0" fontId="13" fillId="8" borderId="0" xfId="0" applyFont="1" applyFill="1"/>
    <xf numFmtId="0" fontId="14" fillId="8" borderId="0" xfId="0" quotePrefix="1" applyFont="1" applyFill="1" applyAlignment="1">
      <alignment horizontal="left"/>
    </xf>
    <xf numFmtId="44" fontId="14" fillId="8" borderId="0" xfId="0" applyNumberFormat="1" applyFont="1" applyFill="1" applyAlignment="1">
      <alignment horizontal="left"/>
    </xf>
    <xf numFmtId="0" fontId="5" fillId="8" borderId="0" xfId="0" applyFont="1" applyFill="1"/>
    <xf numFmtId="0" fontId="0" fillId="9" borderId="0" xfId="0" applyFill="1" applyAlignment="1">
      <alignment horizontal="center"/>
    </xf>
    <xf numFmtId="0" fontId="9" fillId="9" borderId="0" xfId="0" applyFont="1" applyFill="1"/>
    <xf numFmtId="166" fontId="8" fillId="9" borderId="0" xfId="0" applyNumberFormat="1" applyFont="1" applyFill="1"/>
    <xf numFmtId="167" fontId="8" fillId="9" borderId="0" xfId="0" applyNumberFormat="1" applyFont="1" applyFill="1"/>
    <xf numFmtId="1" fontId="9" fillId="9" borderId="0" xfId="0" applyNumberFormat="1" applyFont="1" applyFill="1"/>
    <xf numFmtId="0" fontId="6" fillId="9" borderId="0" xfId="6" applyNumberFormat="1" applyFill="1" applyBorder="1" applyAlignment="1">
      <alignment vertical="center" textRotation="90"/>
    </xf>
    <xf numFmtId="170" fontId="0" fillId="8" borderId="0" xfId="0" applyNumberFormat="1" applyFill="1"/>
    <xf numFmtId="164" fontId="10" fillId="11" borderId="15" xfId="5" applyNumberFormat="1" applyFont="1" applyFill="1" applyBorder="1" applyAlignment="1"/>
    <xf numFmtId="0" fontId="8" fillId="11" borderId="15" xfId="0" applyFont="1" applyFill="1" applyBorder="1"/>
    <xf numFmtId="0" fontId="15" fillId="12" borderId="0" xfId="8" applyFill="1" applyAlignment="1">
      <alignment horizontal="left"/>
    </xf>
    <xf numFmtId="0" fontId="17" fillId="13" borderId="0" xfId="8" applyFont="1" applyFill="1" applyAlignment="1">
      <alignment horizontal="right"/>
    </xf>
    <xf numFmtId="0" fontId="17" fillId="13" borderId="0" xfId="8" applyFont="1" applyFill="1" applyAlignment="1">
      <alignment horizontal="left" wrapText="1"/>
    </xf>
    <xf numFmtId="0" fontId="17" fillId="13" borderId="0" xfId="8" applyFont="1" applyFill="1" applyAlignment="1">
      <alignment horizontal="left"/>
    </xf>
    <xf numFmtId="0" fontId="17" fillId="13" borderId="0" xfId="8" applyFont="1" applyFill="1" applyAlignment="1">
      <alignment horizontal="right" wrapText="1"/>
    </xf>
    <xf numFmtId="171" fontId="18" fillId="12" borderId="0" xfId="8" applyNumberFormat="1" applyFont="1" applyFill="1" applyAlignment="1">
      <alignment horizontal="right"/>
    </xf>
    <xf numFmtId="0" fontId="18" fillId="12" borderId="0" xfId="8" applyFont="1" applyFill="1" applyAlignment="1">
      <alignment horizontal="left"/>
    </xf>
    <xf numFmtId="0" fontId="18" fillId="12" borderId="0" xfId="8" applyFont="1" applyFill="1" applyAlignment="1">
      <alignment horizontal="right"/>
    </xf>
    <xf numFmtId="172" fontId="18" fillId="12" borderId="0" xfId="8" applyNumberFormat="1" applyFont="1" applyFill="1" applyAlignment="1">
      <alignment horizontal="right"/>
    </xf>
    <xf numFmtId="173" fontId="18" fillId="12" borderId="0" xfId="8" applyNumberFormat="1" applyFont="1" applyFill="1" applyAlignment="1">
      <alignment horizontal="right"/>
    </xf>
    <xf numFmtId="174" fontId="18" fillId="12" borderId="0" xfId="8" applyNumberFormat="1" applyFont="1" applyFill="1" applyAlignment="1">
      <alignment horizontal="right"/>
    </xf>
    <xf numFmtId="175" fontId="18" fillId="12" borderId="0" xfId="8" applyNumberFormat="1" applyFont="1" applyFill="1" applyAlignment="1">
      <alignment horizontal="right"/>
    </xf>
    <xf numFmtId="176" fontId="18" fillId="12" borderId="0" xfId="8" applyNumberFormat="1" applyFont="1" applyFill="1" applyAlignment="1">
      <alignment horizontal="right"/>
    </xf>
    <xf numFmtId="177" fontId="18" fillId="11" borderId="16" xfId="8" applyNumberFormat="1" applyFont="1" applyFill="1" applyBorder="1" applyAlignment="1">
      <alignment horizontal="right"/>
    </xf>
    <xf numFmtId="0" fontId="15" fillId="12" borderId="0" xfId="8" applyFill="1"/>
    <xf numFmtId="0" fontId="16" fillId="12" borderId="0" xfId="8" applyFont="1" applyFill="1" applyAlignment="1">
      <alignment wrapText="1"/>
    </xf>
    <xf numFmtId="177" fontId="20" fillId="12" borderId="0" xfId="8" applyNumberFormat="1" applyFont="1" applyFill="1" applyAlignment="1">
      <alignment horizontal="center" vertical="center"/>
    </xf>
    <xf numFmtId="0" fontId="15" fillId="11" borderId="16" xfId="8" applyFill="1" applyBorder="1" applyAlignment="1">
      <alignment horizontal="left"/>
    </xf>
    <xf numFmtId="0" fontId="19" fillId="11" borderId="0" xfId="8" applyFont="1" applyFill="1" applyAlignment="1">
      <alignment horizontal="center" vertical="center"/>
    </xf>
    <xf numFmtId="0" fontId="11" fillId="8" borderId="0" xfId="0" applyFont="1" applyFill="1" applyAlignment="1">
      <alignment horizontal="center"/>
    </xf>
    <xf numFmtId="0" fontId="11" fillId="8" borderId="17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6" fillId="6" borderId="6" xfId="6" applyNumberFormat="1" applyBorder="1" applyAlignment="1">
      <alignment horizontal="center" vertical="center" textRotation="90"/>
    </xf>
    <xf numFmtId="0" fontId="6" fillId="6" borderId="9" xfId="6" applyNumberFormat="1" applyBorder="1" applyAlignment="1">
      <alignment horizontal="center" vertical="center" textRotation="90"/>
    </xf>
    <xf numFmtId="0" fontId="6" fillId="6" borderId="10" xfId="6" applyNumberFormat="1" applyBorder="1" applyAlignment="1">
      <alignment horizontal="center" vertical="center" textRotation="90"/>
    </xf>
  </cellXfs>
  <cellStyles count="9">
    <cellStyle name="20% - Accent3" xfId="7" builtinId="38"/>
    <cellStyle name="Accent1" xfId="6" builtinId="29"/>
    <cellStyle name="Goed" xfId="2" builtinId="26"/>
    <cellStyle name="Invoer" xfId="4" builtinId="20"/>
    <cellStyle name="Komma" xfId="1" builtinId="3"/>
    <cellStyle name="Notitie" xfId="5" builtinId="10"/>
    <cellStyle name="Ongeldig" xfId="3" builtinId="27"/>
    <cellStyle name="Standaard" xfId="0" builtinId="0"/>
    <cellStyle name="Standaard 2" xfId="8" xr:uid="{4F933331-2C46-4534-95CA-AAEC79B01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'Berekening punten'!$C$5:$C$8</c:f>
              <c:numCache>
                <c:formatCode>_-"€"\ * #,##0.00_-;_-"€"\ * #,##0.00\-;_-"€"\ * "-"??_-;_-@_-</c:formatCode>
                <c:ptCount val="4"/>
                <c:pt idx="0">
                  <c:v>145000</c:v>
                </c:pt>
                <c:pt idx="1">
                  <c:v>115000</c:v>
                </c:pt>
              </c:numCache>
            </c:numRef>
          </c:xVal>
          <c:yVal>
            <c:numRef>
              <c:f>'Berekening punten'!$D$5:$D$8</c:f>
              <c:numCache>
                <c:formatCode>0.0</c:formatCode>
                <c:ptCount val="4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42FD-A44B-D19D219521FF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'Berekening punten'!$C$9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'Berekening punten'!$D$9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30-42FD-A44B-D19D2195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in val="11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507008"/>
        <c:crossesAt val="0"/>
        <c:crossBetween val="midCat"/>
      </c:valAx>
      <c:valAx>
        <c:axId val="224507008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377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1208690</xdr:colOff>
      <xdr:row>2</xdr:row>
      <xdr:rowOff>19050</xdr:rowOff>
    </xdr:from>
    <xdr:to>
      <xdr:col>9</xdr:col>
      <xdr:colOff>3639208</xdr:colOff>
      <xdr:row>14</xdr:row>
      <xdr:rowOff>186690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F38C3C-A303-4174-BAFF-218AAAF1D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DC4D-E1B8-45E5-A7E0-6B82A82AD88C}">
  <dimension ref="A1:Z68"/>
  <sheetViews>
    <sheetView tabSelected="1" zoomScaleNormal="100" workbookViewId="0">
      <pane ySplit="5" topLeftCell="A6" activePane="bottomLeft" state="frozen"/>
      <selection pane="bottomLeft" activeCell="A2" sqref="A2:B2"/>
    </sheetView>
  </sheetViews>
  <sheetFormatPr defaultColWidth="11.42578125" defaultRowHeight="12" customHeight="1" x14ac:dyDescent="0.2"/>
  <cols>
    <col min="1" max="1" width="17.85546875" style="45" customWidth="1"/>
    <col min="2" max="2" width="22.28515625" style="45" customWidth="1"/>
    <col min="3" max="3" width="19.7109375" style="45" bestFit="1" customWidth="1"/>
    <col min="4" max="4" width="34.7109375" style="45" bestFit="1" customWidth="1"/>
    <col min="5" max="6" width="15.7109375" style="45" bestFit="1" customWidth="1"/>
    <col min="7" max="7" width="10.7109375" style="45" bestFit="1" customWidth="1"/>
    <col min="8" max="8" width="24.7109375" style="45" bestFit="1" customWidth="1"/>
    <col min="9" max="9" width="16.7109375" style="45" bestFit="1" customWidth="1"/>
    <col min="10" max="10" width="13.7109375" style="45" bestFit="1" customWidth="1"/>
    <col min="11" max="11" width="11.7109375" style="45" bestFit="1" customWidth="1"/>
    <col min="12" max="12" width="22.7109375" style="45" bestFit="1" customWidth="1"/>
    <col min="13" max="13" width="20.7109375" style="45" bestFit="1" customWidth="1"/>
    <col min="14" max="14" width="22.7109375" style="45" bestFit="1" customWidth="1"/>
    <col min="15" max="15" width="11.7109375" style="45" bestFit="1" customWidth="1"/>
    <col min="16" max="16" width="9.7109375" style="45" bestFit="1" customWidth="1"/>
    <col min="17" max="17" width="16.7109375" style="45" bestFit="1" customWidth="1"/>
    <col min="18" max="18" width="13.7109375" style="45" bestFit="1" customWidth="1"/>
    <col min="19" max="19" width="17.7109375" style="45" customWidth="1"/>
    <col min="20" max="20" width="12.7109375" style="45" bestFit="1" customWidth="1"/>
    <col min="21" max="21" width="18.7109375" style="45" bestFit="1" customWidth="1"/>
    <col min="22" max="16384" width="11.42578125" style="45"/>
  </cols>
  <sheetData>
    <row r="1" spans="1:26" ht="26.25" customHeight="1" thickBot="1" x14ac:dyDescent="0.25">
      <c r="A1" s="63" t="s">
        <v>311</v>
      </c>
      <c r="B1" s="63"/>
      <c r="C1" s="6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6" ht="15" customHeight="1" thickBot="1" x14ac:dyDescent="0.3">
      <c r="A2" s="64" t="s">
        <v>13</v>
      </c>
      <c r="B2" s="65"/>
      <c r="C2" s="4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6" ht="15" customHeight="1" x14ac:dyDescent="0.2">
      <c r="A3" s="6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5" spans="1:26" ht="42.95" customHeight="1" x14ac:dyDescent="0.2">
      <c r="A5" s="46" t="s">
        <v>15</v>
      </c>
      <c r="B5" s="47" t="s">
        <v>16</v>
      </c>
      <c r="C5" s="46" t="s">
        <v>17</v>
      </c>
      <c r="D5" s="48" t="s">
        <v>18</v>
      </c>
      <c r="E5" s="48" t="s">
        <v>19</v>
      </c>
      <c r="F5" s="47" t="s">
        <v>20</v>
      </c>
      <c r="G5" s="47" t="s">
        <v>21</v>
      </c>
      <c r="H5" s="48" t="s">
        <v>22</v>
      </c>
      <c r="I5" s="49" t="s">
        <v>23</v>
      </c>
      <c r="J5" s="49" t="s">
        <v>24</v>
      </c>
      <c r="K5" s="48" t="s">
        <v>25</v>
      </c>
      <c r="L5" s="48" t="s">
        <v>26</v>
      </c>
      <c r="M5" s="48" t="s">
        <v>27</v>
      </c>
      <c r="N5" s="48" t="s">
        <v>28</v>
      </c>
      <c r="O5" s="46" t="s">
        <v>29</v>
      </c>
      <c r="P5" s="46" t="s">
        <v>30</v>
      </c>
      <c r="Q5" s="48" t="s">
        <v>31</v>
      </c>
      <c r="R5" s="49" t="s">
        <v>301</v>
      </c>
      <c r="S5" s="49" t="s">
        <v>310</v>
      </c>
      <c r="T5" s="49" t="s">
        <v>32</v>
      </c>
      <c r="U5" s="48" t="s">
        <v>33</v>
      </c>
      <c r="V5" s="49" t="s">
        <v>304</v>
      </c>
      <c r="W5" s="49" t="s">
        <v>305</v>
      </c>
      <c r="X5" s="49" t="s">
        <v>302</v>
      </c>
      <c r="Y5" s="49" t="s">
        <v>303</v>
      </c>
      <c r="Z5" s="49" t="s">
        <v>306</v>
      </c>
    </row>
    <row r="6" spans="1:26" ht="14.1" customHeight="1" x14ac:dyDescent="0.2">
      <c r="A6" s="50">
        <v>165949</v>
      </c>
      <c r="B6" s="51" t="s">
        <v>34</v>
      </c>
      <c r="C6" s="52">
        <v>323555</v>
      </c>
      <c r="D6" s="51" t="s">
        <v>35</v>
      </c>
      <c r="E6" s="51" t="s">
        <v>36</v>
      </c>
      <c r="F6" s="51" t="s">
        <v>37</v>
      </c>
      <c r="G6" s="51" t="s">
        <v>38</v>
      </c>
      <c r="H6" s="51" t="s">
        <v>39</v>
      </c>
      <c r="I6" s="53">
        <v>45818</v>
      </c>
      <c r="J6" s="54" t="s">
        <v>39</v>
      </c>
      <c r="K6" s="51" t="s">
        <v>40</v>
      </c>
      <c r="L6" s="51" t="s">
        <v>39</v>
      </c>
      <c r="M6" s="51" t="s">
        <v>41</v>
      </c>
      <c r="N6" s="51" t="s">
        <v>42</v>
      </c>
      <c r="O6" s="55">
        <v>2025</v>
      </c>
      <c r="P6" s="56">
        <v>1523</v>
      </c>
      <c r="Q6" s="51" t="s">
        <v>39</v>
      </c>
      <c r="R6" s="57">
        <v>40800</v>
      </c>
      <c r="S6" s="57">
        <f>R6/1.21</f>
        <v>33719.008264462813</v>
      </c>
      <c r="T6" s="58"/>
      <c r="U6" s="51" t="s">
        <v>43</v>
      </c>
      <c r="V6" s="62"/>
      <c r="W6" s="62"/>
      <c r="X6" s="62"/>
      <c r="Y6" s="62"/>
      <c r="Z6" s="62"/>
    </row>
    <row r="7" spans="1:26" ht="14.1" customHeight="1" x14ac:dyDescent="0.2">
      <c r="A7" s="50">
        <v>165949</v>
      </c>
      <c r="B7" s="51" t="s">
        <v>34</v>
      </c>
      <c r="C7" s="52">
        <v>323555</v>
      </c>
      <c r="D7" s="51" t="s">
        <v>35</v>
      </c>
      <c r="E7" s="51" t="s">
        <v>44</v>
      </c>
      <c r="F7" s="51" t="s">
        <v>37</v>
      </c>
      <c r="G7" s="51" t="s">
        <v>38</v>
      </c>
      <c r="H7" s="51" t="s">
        <v>39</v>
      </c>
      <c r="I7" s="53">
        <v>45856</v>
      </c>
      <c r="J7" s="54" t="s">
        <v>39</v>
      </c>
      <c r="K7" s="51" t="s">
        <v>45</v>
      </c>
      <c r="L7" s="51" t="s">
        <v>39</v>
      </c>
      <c r="M7" s="51" t="s">
        <v>41</v>
      </c>
      <c r="N7" s="51" t="s">
        <v>46</v>
      </c>
      <c r="O7" s="55">
        <v>2025</v>
      </c>
      <c r="P7" s="56">
        <v>1430</v>
      </c>
      <c r="Q7" s="51" t="s">
        <v>39</v>
      </c>
      <c r="R7" s="57">
        <v>33231.74</v>
      </c>
      <c r="S7" s="57">
        <f t="shared" ref="S7:S66" si="0">R7/1.21</f>
        <v>27464.247933884297</v>
      </c>
      <c r="T7" s="58"/>
      <c r="U7" s="51" t="s">
        <v>43</v>
      </c>
      <c r="V7" s="62"/>
      <c r="W7" s="62"/>
      <c r="X7" s="62"/>
      <c r="Y7" s="62"/>
      <c r="Z7" s="62"/>
    </row>
    <row r="8" spans="1:26" ht="14.1" customHeight="1" x14ac:dyDescent="0.2">
      <c r="A8" s="50">
        <v>165949</v>
      </c>
      <c r="B8" s="51" t="s">
        <v>34</v>
      </c>
      <c r="C8" s="52">
        <v>323555</v>
      </c>
      <c r="D8" s="51" t="s">
        <v>35</v>
      </c>
      <c r="E8" s="51" t="s">
        <v>47</v>
      </c>
      <c r="F8" s="51" t="s">
        <v>37</v>
      </c>
      <c r="G8" s="51" t="s">
        <v>38</v>
      </c>
      <c r="H8" s="51" t="s">
        <v>39</v>
      </c>
      <c r="I8" s="53">
        <v>45373</v>
      </c>
      <c r="J8" s="54" t="s">
        <v>39</v>
      </c>
      <c r="K8" s="51" t="s">
        <v>48</v>
      </c>
      <c r="L8" s="51" t="s">
        <v>39</v>
      </c>
      <c r="M8" s="51" t="s">
        <v>41</v>
      </c>
      <c r="N8" s="51" t="s">
        <v>46</v>
      </c>
      <c r="O8" s="55">
        <v>2023</v>
      </c>
      <c r="P8" s="56">
        <v>1430</v>
      </c>
      <c r="Q8" s="51" t="s">
        <v>39</v>
      </c>
      <c r="R8" s="57">
        <v>37550</v>
      </c>
      <c r="S8" s="57">
        <f t="shared" si="0"/>
        <v>31033.057851239671</v>
      </c>
      <c r="T8" s="58"/>
      <c r="U8" s="51" t="s">
        <v>43</v>
      </c>
      <c r="V8" s="62"/>
      <c r="W8" s="62"/>
      <c r="X8" s="62"/>
      <c r="Y8" s="62"/>
      <c r="Z8" s="62"/>
    </row>
    <row r="9" spans="1:26" ht="14.1" customHeight="1" x14ac:dyDescent="0.2">
      <c r="A9" s="50">
        <v>165949</v>
      </c>
      <c r="B9" s="51" t="s">
        <v>34</v>
      </c>
      <c r="C9" s="52">
        <v>323555</v>
      </c>
      <c r="D9" s="51" t="s">
        <v>35</v>
      </c>
      <c r="E9" s="51" t="s">
        <v>49</v>
      </c>
      <c r="F9" s="51" t="s">
        <v>37</v>
      </c>
      <c r="G9" s="51" t="s">
        <v>38</v>
      </c>
      <c r="H9" s="51" t="s">
        <v>39</v>
      </c>
      <c r="I9" s="53">
        <v>45483</v>
      </c>
      <c r="J9" s="54" t="s">
        <v>39</v>
      </c>
      <c r="K9" s="51" t="s">
        <v>50</v>
      </c>
      <c r="L9" s="51" t="s">
        <v>39</v>
      </c>
      <c r="M9" s="51" t="s">
        <v>41</v>
      </c>
      <c r="N9" s="51" t="s">
        <v>46</v>
      </c>
      <c r="O9" s="55">
        <v>2023</v>
      </c>
      <c r="P9" s="56">
        <v>1430</v>
      </c>
      <c r="Q9" s="51" t="s">
        <v>39</v>
      </c>
      <c r="R9" s="57">
        <v>36950</v>
      </c>
      <c r="S9" s="57">
        <f t="shared" si="0"/>
        <v>30537.190082644629</v>
      </c>
      <c r="T9" s="58"/>
      <c r="U9" s="51" t="s">
        <v>43</v>
      </c>
      <c r="V9" s="62"/>
      <c r="W9" s="62"/>
      <c r="X9" s="62"/>
      <c r="Y9" s="62"/>
      <c r="Z9" s="62"/>
    </row>
    <row r="10" spans="1:26" ht="14.1" customHeight="1" x14ac:dyDescent="0.2">
      <c r="A10" s="50">
        <v>165949</v>
      </c>
      <c r="B10" s="51" t="s">
        <v>34</v>
      </c>
      <c r="C10" s="52">
        <v>323555</v>
      </c>
      <c r="D10" s="51" t="s">
        <v>35</v>
      </c>
      <c r="E10" s="51" t="s">
        <v>51</v>
      </c>
      <c r="F10" s="51" t="s">
        <v>37</v>
      </c>
      <c r="G10" s="51" t="s">
        <v>38</v>
      </c>
      <c r="H10" s="51" t="s">
        <v>39</v>
      </c>
      <c r="I10" s="53">
        <v>45483</v>
      </c>
      <c r="J10" s="54" t="s">
        <v>39</v>
      </c>
      <c r="K10" s="51" t="s">
        <v>52</v>
      </c>
      <c r="L10" s="51" t="s">
        <v>39</v>
      </c>
      <c r="M10" s="51" t="s">
        <v>41</v>
      </c>
      <c r="N10" s="51" t="s">
        <v>46</v>
      </c>
      <c r="O10" s="55">
        <v>2023</v>
      </c>
      <c r="P10" s="56">
        <v>1430</v>
      </c>
      <c r="Q10" s="51" t="s">
        <v>39</v>
      </c>
      <c r="R10" s="57">
        <v>36950</v>
      </c>
      <c r="S10" s="57">
        <f t="shared" si="0"/>
        <v>30537.190082644629</v>
      </c>
      <c r="T10" s="58"/>
      <c r="U10" s="51" t="s">
        <v>43</v>
      </c>
      <c r="V10" s="62"/>
      <c r="W10" s="62"/>
      <c r="X10" s="62"/>
      <c r="Y10" s="62"/>
      <c r="Z10" s="62"/>
    </row>
    <row r="11" spans="1:26" ht="14.1" customHeight="1" x14ac:dyDescent="0.2">
      <c r="A11" s="50">
        <v>165949</v>
      </c>
      <c r="B11" s="51" t="s">
        <v>34</v>
      </c>
      <c r="C11" s="52">
        <v>323555</v>
      </c>
      <c r="D11" s="51" t="s">
        <v>35</v>
      </c>
      <c r="E11" s="51" t="s">
        <v>53</v>
      </c>
      <c r="F11" s="51" t="s">
        <v>37</v>
      </c>
      <c r="G11" s="51" t="s">
        <v>38</v>
      </c>
      <c r="H11" s="51" t="s">
        <v>39</v>
      </c>
      <c r="I11" s="53">
        <v>45483</v>
      </c>
      <c r="J11" s="54" t="s">
        <v>39</v>
      </c>
      <c r="K11" s="51" t="s">
        <v>54</v>
      </c>
      <c r="L11" s="51" t="s">
        <v>39</v>
      </c>
      <c r="M11" s="51" t="s">
        <v>41</v>
      </c>
      <c r="N11" s="51" t="s">
        <v>46</v>
      </c>
      <c r="O11" s="55">
        <v>2023</v>
      </c>
      <c r="P11" s="56">
        <v>1430</v>
      </c>
      <c r="Q11" s="51" t="s">
        <v>39</v>
      </c>
      <c r="R11" s="57">
        <v>36950</v>
      </c>
      <c r="S11" s="57">
        <f t="shared" si="0"/>
        <v>30537.190082644629</v>
      </c>
      <c r="T11" s="58"/>
      <c r="U11" s="51" t="s">
        <v>43</v>
      </c>
      <c r="V11" s="62"/>
      <c r="W11" s="62"/>
      <c r="X11" s="62"/>
      <c r="Y11" s="62"/>
      <c r="Z11" s="62"/>
    </row>
    <row r="12" spans="1:26" ht="14.1" customHeight="1" x14ac:dyDescent="0.2">
      <c r="A12" s="50">
        <v>165949</v>
      </c>
      <c r="B12" s="51" t="s">
        <v>34</v>
      </c>
      <c r="C12" s="52">
        <v>323555</v>
      </c>
      <c r="D12" s="51" t="s">
        <v>35</v>
      </c>
      <c r="E12" s="51" t="s">
        <v>55</v>
      </c>
      <c r="F12" s="51" t="s">
        <v>37</v>
      </c>
      <c r="G12" s="51" t="s">
        <v>38</v>
      </c>
      <c r="H12" s="51" t="s">
        <v>39</v>
      </c>
      <c r="I12" s="53">
        <v>45483</v>
      </c>
      <c r="J12" s="54" t="s">
        <v>39</v>
      </c>
      <c r="K12" s="51" t="s">
        <v>56</v>
      </c>
      <c r="L12" s="51" t="s">
        <v>39</v>
      </c>
      <c r="M12" s="51" t="s">
        <v>41</v>
      </c>
      <c r="N12" s="51" t="s">
        <v>42</v>
      </c>
      <c r="O12" s="55">
        <v>2023</v>
      </c>
      <c r="P12" s="56">
        <v>1523</v>
      </c>
      <c r="Q12" s="51" t="s">
        <v>39</v>
      </c>
      <c r="R12" s="57">
        <v>44400</v>
      </c>
      <c r="S12" s="57">
        <f t="shared" si="0"/>
        <v>36694.21487603306</v>
      </c>
      <c r="T12" s="58"/>
      <c r="U12" s="51" t="s">
        <v>43</v>
      </c>
      <c r="V12" s="62"/>
      <c r="W12" s="62"/>
      <c r="X12" s="62"/>
      <c r="Y12" s="62"/>
      <c r="Z12" s="62"/>
    </row>
    <row r="13" spans="1:26" ht="14.1" customHeight="1" x14ac:dyDescent="0.2">
      <c r="A13" s="50">
        <v>165949</v>
      </c>
      <c r="B13" s="51" t="s">
        <v>34</v>
      </c>
      <c r="C13" s="52">
        <v>323555</v>
      </c>
      <c r="D13" s="51" t="s">
        <v>35</v>
      </c>
      <c r="E13" s="51" t="s">
        <v>57</v>
      </c>
      <c r="F13" s="51" t="s">
        <v>58</v>
      </c>
      <c r="G13" s="51" t="s">
        <v>38</v>
      </c>
      <c r="H13" s="51" t="s">
        <v>39</v>
      </c>
      <c r="I13" s="53">
        <v>45603</v>
      </c>
      <c r="J13" s="54" t="s">
        <v>39</v>
      </c>
      <c r="K13" s="51" t="s">
        <v>59</v>
      </c>
      <c r="L13" s="51" t="s">
        <v>39</v>
      </c>
      <c r="M13" s="51" t="s">
        <v>60</v>
      </c>
      <c r="N13" s="51" t="s">
        <v>61</v>
      </c>
      <c r="O13" s="55">
        <v>2024</v>
      </c>
      <c r="P13" s="56">
        <v>4250</v>
      </c>
      <c r="Q13" s="51" t="s">
        <v>39</v>
      </c>
      <c r="R13" s="57">
        <v>126000</v>
      </c>
      <c r="S13" s="57">
        <f t="shared" si="0"/>
        <v>104132.23140495869</v>
      </c>
      <c r="T13" s="58"/>
      <c r="U13" s="51" t="s">
        <v>43</v>
      </c>
      <c r="V13" s="62"/>
      <c r="W13" s="62"/>
      <c r="X13" s="62"/>
      <c r="Y13" s="62"/>
      <c r="Z13" s="62"/>
    </row>
    <row r="14" spans="1:26" ht="14.1" customHeight="1" x14ac:dyDescent="0.2">
      <c r="A14" s="50">
        <v>165949</v>
      </c>
      <c r="B14" s="51" t="s">
        <v>34</v>
      </c>
      <c r="C14" s="52">
        <v>323555</v>
      </c>
      <c r="D14" s="51" t="s">
        <v>35</v>
      </c>
      <c r="E14" s="51" t="s">
        <v>62</v>
      </c>
      <c r="F14" s="51" t="s">
        <v>63</v>
      </c>
      <c r="G14" s="51" t="s">
        <v>38</v>
      </c>
      <c r="H14" s="51" t="s">
        <v>39</v>
      </c>
      <c r="I14" s="53">
        <v>45756</v>
      </c>
      <c r="J14" s="54" t="s">
        <v>39</v>
      </c>
      <c r="K14" s="51" t="s">
        <v>64</v>
      </c>
      <c r="L14" s="51" t="s">
        <v>39</v>
      </c>
      <c r="M14" s="51" t="s">
        <v>65</v>
      </c>
      <c r="N14" s="51" t="s">
        <v>66</v>
      </c>
      <c r="O14" s="55">
        <v>2025</v>
      </c>
      <c r="P14" s="56" t="s">
        <v>39</v>
      </c>
      <c r="Q14" s="51" t="s">
        <v>39</v>
      </c>
      <c r="R14" s="57">
        <v>6699</v>
      </c>
      <c r="S14" s="57">
        <f t="shared" si="0"/>
        <v>5536.3636363636369</v>
      </c>
      <c r="T14" s="58"/>
      <c r="U14" s="51" t="s">
        <v>67</v>
      </c>
      <c r="V14" s="62"/>
      <c r="W14" s="62"/>
      <c r="X14" s="62"/>
      <c r="Y14" s="62"/>
      <c r="Z14" s="62"/>
    </row>
    <row r="15" spans="1:26" ht="14.1" customHeight="1" x14ac:dyDescent="0.2">
      <c r="A15" s="50">
        <v>165949</v>
      </c>
      <c r="B15" s="51" t="s">
        <v>34</v>
      </c>
      <c r="C15" s="52">
        <v>323555</v>
      </c>
      <c r="D15" s="51" t="s">
        <v>35</v>
      </c>
      <c r="E15" s="51" t="s">
        <v>68</v>
      </c>
      <c r="F15" s="51" t="s">
        <v>37</v>
      </c>
      <c r="G15" s="51" t="s">
        <v>38</v>
      </c>
      <c r="H15" s="51" t="s">
        <v>39</v>
      </c>
      <c r="I15" s="53">
        <v>44901</v>
      </c>
      <c r="J15" s="54" t="s">
        <v>39</v>
      </c>
      <c r="K15" s="51" t="s">
        <v>69</v>
      </c>
      <c r="L15" s="51" t="s">
        <v>39</v>
      </c>
      <c r="M15" s="51" t="s">
        <v>41</v>
      </c>
      <c r="N15" s="51" t="s">
        <v>46</v>
      </c>
      <c r="O15" s="55">
        <v>2022</v>
      </c>
      <c r="P15" s="56">
        <v>1430</v>
      </c>
      <c r="Q15" s="51" t="s">
        <v>39</v>
      </c>
      <c r="R15" s="57">
        <v>34151</v>
      </c>
      <c r="S15" s="57">
        <f t="shared" si="0"/>
        <v>28223.96694214876</v>
      </c>
      <c r="T15" s="58"/>
      <c r="U15" s="51" t="s">
        <v>43</v>
      </c>
      <c r="V15" s="62"/>
      <c r="W15" s="62"/>
      <c r="X15" s="62"/>
      <c r="Y15" s="62"/>
      <c r="Z15" s="62"/>
    </row>
    <row r="16" spans="1:26" ht="14.1" customHeight="1" x14ac:dyDescent="0.2">
      <c r="A16" s="50">
        <v>165949</v>
      </c>
      <c r="B16" s="51" t="s">
        <v>34</v>
      </c>
      <c r="C16" s="52">
        <v>323555</v>
      </c>
      <c r="D16" s="51" t="s">
        <v>35</v>
      </c>
      <c r="E16" s="51" t="s">
        <v>70</v>
      </c>
      <c r="F16" s="51" t="s">
        <v>37</v>
      </c>
      <c r="G16" s="51" t="s">
        <v>38</v>
      </c>
      <c r="H16" s="51" t="s">
        <v>39</v>
      </c>
      <c r="I16" s="53">
        <v>44964</v>
      </c>
      <c r="J16" s="54" t="s">
        <v>39</v>
      </c>
      <c r="K16" s="51" t="s">
        <v>71</v>
      </c>
      <c r="L16" s="51" t="s">
        <v>39</v>
      </c>
      <c r="M16" s="51" t="s">
        <v>72</v>
      </c>
      <c r="N16" s="51" t="s">
        <v>73</v>
      </c>
      <c r="O16" s="55">
        <v>2023</v>
      </c>
      <c r="P16" s="56">
        <v>450</v>
      </c>
      <c r="Q16" s="51" t="s">
        <v>39</v>
      </c>
      <c r="R16" s="57">
        <v>24026</v>
      </c>
      <c r="S16" s="57">
        <f t="shared" si="0"/>
        <v>19856.198347107438</v>
      </c>
      <c r="T16" s="58"/>
      <c r="U16" s="51" t="s">
        <v>43</v>
      </c>
      <c r="V16" s="62"/>
      <c r="W16" s="62"/>
      <c r="X16" s="62"/>
      <c r="Y16" s="62"/>
      <c r="Z16" s="62"/>
    </row>
    <row r="17" spans="1:26" ht="14.1" customHeight="1" x14ac:dyDescent="0.2">
      <c r="A17" s="50">
        <v>165949</v>
      </c>
      <c r="B17" s="51" t="s">
        <v>34</v>
      </c>
      <c r="C17" s="52">
        <v>323555</v>
      </c>
      <c r="D17" s="51" t="s">
        <v>35</v>
      </c>
      <c r="E17" s="51" t="s">
        <v>74</v>
      </c>
      <c r="F17" s="51" t="s">
        <v>37</v>
      </c>
      <c r="G17" s="51" t="s">
        <v>38</v>
      </c>
      <c r="H17" s="51" t="s">
        <v>39</v>
      </c>
      <c r="I17" s="53">
        <v>45336</v>
      </c>
      <c r="J17" s="54" t="s">
        <v>39</v>
      </c>
      <c r="K17" s="51" t="s">
        <v>75</v>
      </c>
      <c r="L17" s="51" t="s">
        <v>39</v>
      </c>
      <c r="M17" s="51" t="s">
        <v>41</v>
      </c>
      <c r="N17" s="51" t="s">
        <v>46</v>
      </c>
      <c r="O17" s="55">
        <v>2023</v>
      </c>
      <c r="P17" s="56">
        <v>1430</v>
      </c>
      <c r="Q17" s="51" t="s">
        <v>39</v>
      </c>
      <c r="R17" s="57">
        <v>36600</v>
      </c>
      <c r="S17" s="57">
        <f t="shared" si="0"/>
        <v>30247.933884297523</v>
      </c>
      <c r="T17" s="58"/>
      <c r="U17" s="51" t="s">
        <v>43</v>
      </c>
      <c r="V17" s="62"/>
      <c r="W17" s="62"/>
      <c r="X17" s="62"/>
      <c r="Y17" s="62"/>
      <c r="Z17" s="62"/>
    </row>
    <row r="18" spans="1:26" ht="14.1" customHeight="1" x14ac:dyDescent="0.2">
      <c r="A18" s="50">
        <v>165949</v>
      </c>
      <c r="B18" s="51" t="s">
        <v>34</v>
      </c>
      <c r="C18" s="52">
        <v>323555</v>
      </c>
      <c r="D18" s="51" t="s">
        <v>35</v>
      </c>
      <c r="E18" s="51" t="s">
        <v>76</v>
      </c>
      <c r="F18" s="51" t="s">
        <v>58</v>
      </c>
      <c r="G18" s="51" t="s">
        <v>38</v>
      </c>
      <c r="H18" s="51" t="s">
        <v>39</v>
      </c>
      <c r="I18" s="53">
        <v>45439</v>
      </c>
      <c r="J18" s="54" t="s">
        <v>39</v>
      </c>
      <c r="K18" s="51" t="s">
        <v>77</v>
      </c>
      <c r="L18" s="51" t="s">
        <v>39</v>
      </c>
      <c r="M18" s="51" t="s">
        <v>78</v>
      </c>
      <c r="N18" s="51" t="s">
        <v>79</v>
      </c>
      <c r="O18" s="55">
        <v>2024</v>
      </c>
      <c r="P18" s="56">
        <v>8000</v>
      </c>
      <c r="Q18" s="51" t="s">
        <v>39</v>
      </c>
      <c r="R18" s="57">
        <v>80849</v>
      </c>
      <c r="S18" s="57">
        <f t="shared" si="0"/>
        <v>66817.355371900834</v>
      </c>
      <c r="T18" s="58"/>
      <c r="U18" s="51" t="s">
        <v>43</v>
      </c>
      <c r="V18" s="62"/>
      <c r="W18" s="62"/>
      <c r="X18" s="62"/>
      <c r="Y18" s="62"/>
      <c r="Z18" s="62"/>
    </row>
    <row r="19" spans="1:26" ht="14.1" customHeight="1" x14ac:dyDescent="0.2">
      <c r="A19" s="50">
        <v>165949</v>
      </c>
      <c r="B19" s="51" t="s">
        <v>34</v>
      </c>
      <c r="C19" s="52">
        <v>323555</v>
      </c>
      <c r="D19" s="51" t="s">
        <v>35</v>
      </c>
      <c r="E19" s="51" t="s">
        <v>80</v>
      </c>
      <c r="F19" s="51" t="s">
        <v>37</v>
      </c>
      <c r="G19" s="51" t="s">
        <v>38</v>
      </c>
      <c r="H19" s="51" t="s">
        <v>39</v>
      </c>
      <c r="I19" s="53">
        <v>45483</v>
      </c>
      <c r="J19" s="54" t="s">
        <v>39</v>
      </c>
      <c r="K19" s="51" t="s">
        <v>81</v>
      </c>
      <c r="L19" s="51" t="s">
        <v>39</v>
      </c>
      <c r="M19" s="51" t="s">
        <v>41</v>
      </c>
      <c r="N19" s="51" t="s">
        <v>46</v>
      </c>
      <c r="O19" s="55">
        <v>2023</v>
      </c>
      <c r="P19" s="56">
        <v>1430</v>
      </c>
      <c r="Q19" s="51" t="s">
        <v>39</v>
      </c>
      <c r="R19" s="57">
        <v>36950</v>
      </c>
      <c r="S19" s="57">
        <f t="shared" si="0"/>
        <v>30537.190082644629</v>
      </c>
      <c r="T19" s="58"/>
      <c r="U19" s="51" t="s">
        <v>43</v>
      </c>
      <c r="V19" s="62"/>
      <c r="W19" s="62"/>
      <c r="X19" s="62"/>
      <c r="Y19" s="62"/>
      <c r="Z19" s="62"/>
    </row>
    <row r="20" spans="1:26" ht="14.1" customHeight="1" x14ac:dyDescent="0.2">
      <c r="A20" s="50">
        <v>165949</v>
      </c>
      <c r="B20" s="51" t="s">
        <v>34</v>
      </c>
      <c r="C20" s="52">
        <v>323555</v>
      </c>
      <c r="D20" s="51" t="s">
        <v>35</v>
      </c>
      <c r="E20" s="51" t="s">
        <v>82</v>
      </c>
      <c r="F20" s="51" t="s">
        <v>58</v>
      </c>
      <c r="G20" s="51" t="s">
        <v>38</v>
      </c>
      <c r="H20" s="51" t="s">
        <v>39</v>
      </c>
      <c r="I20" s="53">
        <v>45644</v>
      </c>
      <c r="J20" s="54" t="s">
        <v>39</v>
      </c>
      <c r="K20" s="51" t="s">
        <v>83</v>
      </c>
      <c r="L20" s="51" t="s">
        <v>39</v>
      </c>
      <c r="M20" s="51" t="s">
        <v>84</v>
      </c>
      <c r="N20" s="51" t="s">
        <v>85</v>
      </c>
      <c r="O20" s="55">
        <v>2024</v>
      </c>
      <c r="P20" s="56">
        <v>50000</v>
      </c>
      <c r="Q20" s="51" t="s">
        <v>39</v>
      </c>
      <c r="R20" s="57">
        <v>492518</v>
      </c>
      <c r="S20" s="57">
        <f t="shared" si="0"/>
        <v>407039.6694214876</v>
      </c>
      <c r="T20" s="58"/>
      <c r="U20" s="51" t="s">
        <v>86</v>
      </c>
      <c r="V20" s="62"/>
      <c r="W20" s="62"/>
      <c r="X20" s="62"/>
      <c r="Y20" s="62"/>
      <c r="Z20" s="62"/>
    </row>
    <row r="21" spans="1:26" ht="14.1" customHeight="1" x14ac:dyDescent="0.2">
      <c r="A21" s="50">
        <v>165949</v>
      </c>
      <c r="B21" s="51" t="s">
        <v>34</v>
      </c>
      <c r="C21" s="52">
        <v>323555</v>
      </c>
      <c r="D21" s="51" t="s">
        <v>35</v>
      </c>
      <c r="E21" s="51" t="s">
        <v>87</v>
      </c>
      <c r="F21" s="51" t="s">
        <v>37</v>
      </c>
      <c r="G21" s="51" t="s">
        <v>38</v>
      </c>
      <c r="H21" s="51" t="s">
        <v>39</v>
      </c>
      <c r="I21" s="53">
        <v>44838</v>
      </c>
      <c r="J21" s="54" t="s">
        <v>39</v>
      </c>
      <c r="K21" s="51" t="s">
        <v>88</v>
      </c>
      <c r="L21" s="51" t="s">
        <v>39</v>
      </c>
      <c r="M21" s="51" t="s">
        <v>72</v>
      </c>
      <c r="N21" s="51" t="s">
        <v>73</v>
      </c>
      <c r="O21" s="55">
        <v>2022</v>
      </c>
      <c r="P21" s="56">
        <v>450</v>
      </c>
      <c r="Q21" s="51" t="s">
        <v>39</v>
      </c>
      <c r="R21" s="57">
        <v>23857</v>
      </c>
      <c r="S21" s="57">
        <f t="shared" si="0"/>
        <v>19716.528925619834</v>
      </c>
      <c r="T21" s="58"/>
      <c r="U21" s="51" t="s">
        <v>43</v>
      </c>
      <c r="V21" s="62"/>
      <c r="W21" s="62"/>
      <c r="X21" s="62"/>
      <c r="Y21" s="62"/>
      <c r="Z21" s="62"/>
    </row>
    <row r="22" spans="1:26" ht="14.1" customHeight="1" x14ac:dyDescent="0.2">
      <c r="A22" s="50">
        <v>165949</v>
      </c>
      <c r="B22" s="51" t="s">
        <v>34</v>
      </c>
      <c r="C22" s="52">
        <v>323555</v>
      </c>
      <c r="D22" s="51" t="s">
        <v>35</v>
      </c>
      <c r="E22" s="51" t="s">
        <v>89</v>
      </c>
      <c r="F22" s="51" t="s">
        <v>90</v>
      </c>
      <c r="G22" s="51" t="s">
        <v>38</v>
      </c>
      <c r="H22" s="51" t="s">
        <v>39</v>
      </c>
      <c r="I22" s="53">
        <v>44937</v>
      </c>
      <c r="J22" s="54" t="s">
        <v>39</v>
      </c>
      <c r="K22" s="51" t="s">
        <v>91</v>
      </c>
      <c r="L22" s="51" t="s">
        <v>39</v>
      </c>
      <c r="M22" s="51" t="s">
        <v>41</v>
      </c>
      <c r="N22" s="51" t="s">
        <v>92</v>
      </c>
      <c r="O22" s="55">
        <v>2023</v>
      </c>
      <c r="P22" s="56">
        <v>2088</v>
      </c>
      <c r="Q22" s="51" t="s">
        <v>39</v>
      </c>
      <c r="R22" s="57">
        <v>57260</v>
      </c>
      <c r="S22" s="57">
        <f t="shared" si="0"/>
        <v>47322.314049586777</v>
      </c>
      <c r="T22" s="58"/>
      <c r="U22" s="51" t="s">
        <v>43</v>
      </c>
      <c r="V22" s="62"/>
      <c r="W22" s="62"/>
      <c r="X22" s="62"/>
      <c r="Y22" s="62"/>
      <c r="Z22" s="62"/>
    </row>
    <row r="23" spans="1:26" ht="14.1" customHeight="1" x14ac:dyDescent="0.2">
      <c r="A23" s="50">
        <v>165949</v>
      </c>
      <c r="B23" s="51" t="s">
        <v>34</v>
      </c>
      <c r="C23" s="52">
        <v>323555</v>
      </c>
      <c r="D23" s="51" t="s">
        <v>35</v>
      </c>
      <c r="E23" s="51" t="s">
        <v>93</v>
      </c>
      <c r="F23" s="51" t="s">
        <v>90</v>
      </c>
      <c r="G23" s="51" t="s">
        <v>38</v>
      </c>
      <c r="H23" s="51" t="s">
        <v>39</v>
      </c>
      <c r="I23" s="53">
        <v>44964</v>
      </c>
      <c r="J23" s="54" t="s">
        <v>39</v>
      </c>
      <c r="K23" s="51" t="s">
        <v>94</v>
      </c>
      <c r="L23" s="51" t="s">
        <v>39</v>
      </c>
      <c r="M23" s="51" t="s">
        <v>95</v>
      </c>
      <c r="N23" s="51" t="s">
        <v>96</v>
      </c>
      <c r="O23" s="55">
        <v>2023</v>
      </c>
      <c r="P23" s="56">
        <v>3025</v>
      </c>
      <c r="Q23" s="51" t="s">
        <v>39</v>
      </c>
      <c r="R23" s="57">
        <v>60224</v>
      </c>
      <c r="S23" s="57">
        <f t="shared" si="0"/>
        <v>49771.900826446283</v>
      </c>
      <c r="T23" s="58"/>
      <c r="U23" s="51" t="s">
        <v>43</v>
      </c>
      <c r="V23" s="62"/>
      <c r="W23" s="62"/>
      <c r="X23" s="62"/>
      <c r="Y23" s="62"/>
      <c r="Z23" s="62"/>
    </row>
    <row r="24" spans="1:26" ht="14.1" customHeight="1" x14ac:dyDescent="0.2">
      <c r="A24" s="50">
        <v>165949</v>
      </c>
      <c r="B24" s="51" t="s">
        <v>34</v>
      </c>
      <c r="C24" s="52">
        <v>323555</v>
      </c>
      <c r="D24" s="51" t="s">
        <v>35</v>
      </c>
      <c r="E24" s="51" t="s">
        <v>97</v>
      </c>
      <c r="F24" s="51" t="s">
        <v>90</v>
      </c>
      <c r="G24" s="51" t="s">
        <v>38</v>
      </c>
      <c r="H24" s="51" t="s">
        <v>39</v>
      </c>
      <c r="I24" s="53">
        <v>44991</v>
      </c>
      <c r="J24" s="54" t="s">
        <v>39</v>
      </c>
      <c r="K24" s="51" t="s">
        <v>98</v>
      </c>
      <c r="L24" s="51" t="s">
        <v>39</v>
      </c>
      <c r="M24" s="51" t="s">
        <v>95</v>
      </c>
      <c r="N24" s="51" t="s">
        <v>99</v>
      </c>
      <c r="O24" s="55">
        <v>2023</v>
      </c>
      <c r="P24" s="56">
        <v>3500</v>
      </c>
      <c r="Q24" s="51" t="s">
        <v>39</v>
      </c>
      <c r="R24" s="57">
        <v>41257</v>
      </c>
      <c r="S24" s="57">
        <f t="shared" si="0"/>
        <v>34096.694214876035</v>
      </c>
      <c r="T24" s="58"/>
      <c r="U24" s="51" t="s">
        <v>43</v>
      </c>
      <c r="V24" s="62"/>
      <c r="W24" s="62"/>
      <c r="X24" s="62"/>
      <c r="Y24" s="62"/>
      <c r="Z24" s="62"/>
    </row>
    <row r="25" spans="1:26" ht="14.1" customHeight="1" x14ac:dyDescent="0.2">
      <c r="A25" s="50">
        <v>165949</v>
      </c>
      <c r="B25" s="51" t="s">
        <v>34</v>
      </c>
      <c r="C25" s="52">
        <v>323555</v>
      </c>
      <c r="D25" s="51" t="s">
        <v>35</v>
      </c>
      <c r="E25" s="51" t="s">
        <v>100</v>
      </c>
      <c r="F25" s="51" t="s">
        <v>90</v>
      </c>
      <c r="G25" s="51" t="s">
        <v>38</v>
      </c>
      <c r="H25" s="51" t="s">
        <v>39</v>
      </c>
      <c r="I25" s="53">
        <v>45034</v>
      </c>
      <c r="J25" s="54" t="s">
        <v>39</v>
      </c>
      <c r="K25" s="51" t="s">
        <v>101</v>
      </c>
      <c r="L25" s="51" t="s">
        <v>39</v>
      </c>
      <c r="M25" s="51" t="s">
        <v>41</v>
      </c>
      <c r="N25" s="51" t="s">
        <v>102</v>
      </c>
      <c r="O25" s="55">
        <v>2023</v>
      </c>
      <c r="P25" s="56">
        <v>2390</v>
      </c>
      <c r="Q25" s="51" t="s">
        <v>39</v>
      </c>
      <c r="R25" s="57">
        <v>39991</v>
      </c>
      <c r="S25" s="57">
        <f t="shared" si="0"/>
        <v>33050.413223140495</v>
      </c>
      <c r="T25" s="58"/>
      <c r="U25" s="51" t="s">
        <v>43</v>
      </c>
      <c r="V25" s="62"/>
      <c r="W25" s="62"/>
      <c r="X25" s="62"/>
      <c r="Y25" s="62"/>
      <c r="Z25" s="62"/>
    </row>
    <row r="26" spans="1:26" ht="14.1" customHeight="1" x14ac:dyDescent="0.2">
      <c r="A26" s="50">
        <v>165949</v>
      </c>
      <c r="B26" s="51" t="s">
        <v>34</v>
      </c>
      <c r="C26" s="52">
        <v>323555</v>
      </c>
      <c r="D26" s="51" t="s">
        <v>35</v>
      </c>
      <c r="E26" s="51" t="s">
        <v>103</v>
      </c>
      <c r="F26" s="51" t="s">
        <v>90</v>
      </c>
      <c r="G26" s="51" t="s">
        <v>38</v>
      </c>
      <c r="H26" s="51" t="s">
        <v>39</v>
      </c>
      <c r="I26" s="53">
        <v>45105</v>
      </c>
      <c r="J26" s="54" t="s">
        <v>39</v>
      </c>
      <c r="K26" s="51" t="s">
        <v>104</v>
      </c>
      <c r="L26" s="51" t="s">
        <v>39</v>
      </c>
      <c r="M26" s="51" t="s">
        <v>95</v>
      </c>
      <c r="N26" s="51" t="s">
        <v>99</v>
      </c>
      <c r="O26" s="55">
        <v>2023</v>
      </c>
      <c r="P26" s="56">
        <v>1565</v>
      </c>
      <c r="Q26" s="51" t="s">
        <v>39</v>
      </c>
      <c r="R26" s="57">
        <v>36086</v>
      </c>
      <c r="S26" s="57">
        <f t="shared" si="0"/>
        <v>29823.14049586777</v>
      </c>
      <c r="T26" s="58"/>
      <c r="U26" s="51" t="s">
        <v>43</v>
      </c>
      <c r="V26" s="62"/>
      <c r="W26" s="62"/>
      <c r="X26" s="62"/>
      <c r="Y26" s="62"/>
      <c r="Z26" s="62"/>
    </row>
    <row r="27" spans="1:26" ht="14.1" customHeight="1" x14ac:dyDescent="0.2">
      <c r="A27" s="50">
        <v>165949</v>
      </c>
      <c r="B27" s="51" t="s">
        <v>34</v>
      </c>
      <c r="C27" s="52">
        <v>323555</v>
      </c>
      <c r="D27" s="51" t="s">
        <v>35</v>
      </c>
      <c r="E27" s="51" t="s">
        <v>105</v>
      </c>
      <c r="F27" s="51" t="s">
        <v>90</v>
      </c>
      <c r="G27" s="51" t="s">
        <v>38</v>
      </c>
      <c r="H27" s="51" t="s">
        <v>39</v>
      </c>
      <c r="I27" s="53">
        <v>45209</v>
      </c>
      <c r="J27" s="54" t="s">
        <v>39</v>
      </c>
      <c r="K27" s="51" t="s">
        <v>106</v>
      </c>
      <c r="L27" s="51" t="s">
        <v>39</v>
      </c>
      <c r="M27" s="51" t="s">
        <v>95</v>
      </c>
      <c r="N27" s="51" t="s">
        <v>96</v>
      </c>
      <c r="O27" s="55">
        <v>2023</v>
      </c>
      <c r="P27" s="56">
        <v>3100</v>
      </c>
      <c r="Q27" s="51" t="s">
        <v>39</v>
      </c>
      <c r="R27" s="57">
        <v>58000</v>
      </c>
      <c r="S27" s="57">
        <f t="shared" si="0"/>
        <v>47933.884297520664</v>
      </c>
      <c r="T27" s="58"/>
      <c r="U27" s="51" t="s">
        <v>43</v>
      </c>
      <c r="V27" s="62"/>
      <c r="W27" s="62"/>
      <c r="X27" s="62"/>
      <c r="Y27" s="62"/>
      <c r="Z27" s="62"/>
    </row>
    <row r="28" spans="1:26" ht="14.1" customHeight="1" x14ac:dyDescent="0.2">
      <c r="A28" s="50">
        <v>165949</v>
      </c>
      <c r="B28" s="51" t="s">
        <v>34</v>
      </c>
      <c r="C28" s="52">
        <v>323555</v>
      </c>
      <c r="D28" s="51" t="s">
        <v>35</v>
      </c>
      <c r="E28" s="51" t="s">
        <v>107</v>
      </c>
      <c r="F28" s="51" t="s">
        <v>58</v>
      </c>
      <c r="G28" s="51" t="s">
        <v>38</v>
      </c>
      <c r="H28" s="51" t="s">
        <v>39</v>
      </c>
      <c r="I28" s="53">
        <v>45439</v>
      </c>
      <c r="J28" s="54" t="s">
        <v>39</v>
      </c>
      <c r="K28" s="51" t="s">
        <v>108</v>
      </c>
      <c r="L28" s="51" t="s">
        <v>39</v>
      </c>
      <c r="M28" s="51" t="s">
        <v>78</v>
      </c>
      <c r="N28" s="51" t="s">
        <v>79</v>
      </c>
      <c r="O28" s="55">
        <v>2024</v>
      </c>
      <c r="P28" s="56">
        <v>8000</v>
      </c>
      <c r="Q28" s="51" t="s">
        <v>39</v>
      </c>
      <c r="R28" s="57">
        <v>95582</v>
      </c>
      <c r="S28" s="57">
        <f t="shared" si="0"/>
        <v>78993.388429752071</v>
      </c>
      <c r="T28" s="58"/>
      <c r="U28" s="51" t="s">
        <v>86</v>
      </c>
      <c r="V28" s="62"/>
      <c r="W28" s="62"/>
      <c r="X28" s="62"/>
      <c r="Y28" s="62"/>
      <c r="Z28" s="62"/>
    </row>
    <row r="29" spans="1:26" ht="14.1" customHeight="1" x14ac:dyDescent="0.2">
      <c r="A29" s="50">
        <v>165949</v>
      </c>
      <c r="B29" s="51" t="s">
        <v>34</v>
      </c>
      <c r="C29" s="52">
        <v>323555</v>
      </c>
      <c r="D29" s="51" t="s">
        <v>35</v>
      </c>
      <c r="E29" s="51" t="s">
        <v>109</v>
      </c>
      <c r="F29" s="51" t="s">
        <v>58</v>
      </c>
      <c r="G29" s="51" t="s">
        <v>38</v>
      </c>
      <c r="H29" s="51" t="s">
        <v>39</v>
      </c>
      <c r="I29" s="53">
        <v>45503</v>
      </c>
      <c r="J29" s="54" t="s">
        <v>39</v>
      </c>
      <c r="K29" s="51" t="s">
        <v>110</v>
      </c>
      <c r="L29" s="51" t="s">
        <v>39</v>
      </c>
      <c r="M29" s="51" t="s">
        <v>78</v>
      </c>
      <c r="N29" s="51" t="s">
        <v>111</v>
      </c>
      <c r="O29" s="55">
        <v>2024</v>
      </c>
      <c r="P29" s="56">
        <v>50000</v>
      </c>
      <c r="Q29" s="51" t="s">
        <v>39</v>
      </c>
      <c r="R29" s="57">
        <v>335775</v>
      </c>
      <c r="S29" s="57">
        <f t="shared" si="0"/>
        <v>277500</v>
      </c>
      <c r="T29" s="58"/>
      <c r="U29" s="51" t="s">
        <v>86</v>
      </c>
      <c r="V29" s="62"/>
      <c r="W29" s="62"/>
      <c r="X29" s="62"/>
      <c r="Y29" s="62"/>
      <c r="Z29" s="62"/>
    </row>
    <row r="30" spans="1:26" ht="14.1" customHeight="1" x14ac:dyDescent="0.2">
      <c r="A30" s="50">
        <v>165949</v>
      </c>
      <c r="B30" s="51" t="s">
        <v>34</v>
      </c>
      <c r="C30" s="52">
        <v>323555</v>
      </c>
      <c r="D30" s="51" t="s">
        <v>35</v>
      </c>
      <c r="E30" s="51" t="s">
        <v>112</v>
      </c>
      <c r="F30" s="51" t="s">
        <v>37</v>
      </c>
      <c r="G30" s="51" t="s">
        <v>38</v>
      </c>
      <c r="H30" s="51" t="s">
        <v>39</v>
      </c>
      <c r="I30" s="53">
        <v>44697</v>
      </c>
      <c r="J30" s="54" t="s">
        <v>39</v>
      </c>
      <c r="K30" s="51" t="s">
        <v>113</v>
      </c>
      <c r="L30" s="51" t="s">
        <v>39</v>
      </c>
      <c r="M30" s="51" t="s">
        <v>114</v>
      </c>
      <c r="N30" s="51" t="s">
        <v>115</v>
      </c>
      <c r="O30" s="55">
        <v>2021</v>
      </c>
      <c r="P30" s="56">
        <v>1245</v>
      </c>
      <c r="Q30" s="51" t="s">
        <v>39</v>
      </c>
      <c r="R30" s="57">
        <v>48563</v>
      </c>
      <c r="S30" s="57">
        <f t="shared" si="0"/>
        <v>40134.710743801654</v>
      </c>
      <c r="T30" s="58"/>
      <c r="U30" s="51" t="s">
        <v>116</v>
      </c>
      <c r="V30" s="62"/>
      <c r="W30" s="62"/>
      <c r="X30" s="62"/>
      <c r="Y30" s="62"/>
      <c r="Z30" s="62"/>
    </row>
    <row r="31" spans="1:26" ht="14.1" customHeight="1" x14ac:dyDescent="0.2">
      <c r="A31" s="50">
        <v>165949</v>
      </c>
      <c r="B31" s="51" t="s">
        <v>34</v>
      </c>
      <c r="C31" s="52">
        <v>323555</v>
      </c>
      <c r="D31" s="51" t="s">
        <v>35</v>
      </c>
      <c r="E31" s="51" t="s">
        <v>117</v>
      </c>
      <c r="F31" s="51" t="s">
        <v>37</v>
      </c>
      <c r="G31" s="51" t="s">
        <v>38</v>
      </c>
      <c r="H31" s="51" t="s">
        <v>39</v>
      </c>
      <c r="I31" s="53">
        <v>45022</v>
      </c>
      <c r="J31" s="54" t="s">
        <v>39</v>
      </c>
      <c r="K31" s="51" t="s">
        <v>118</v>
      </c>
      <c r="L31" s="51" t="s">
        <v>39</v>
      </c>
      <c r="M31" s="51" t="s">
        <v>119</v>
      </c>
      <c r="N31" s="51" t="s">
        <v>120</v>
      </c>
      <c r="O31" s="55">
        <v>2023</v>
      </c>
      <c r="P31" s="56">
        <v>1657</v>
      </c>
      <c r="Q31" s="51" t="s">
        <v>39</v>
      </c>
      <c r="R31" s="57">
        <v>42036</v>
      </c>
      <c r="S31" s="57">
        <f t="shared" si="0"/>
        <v>34740.495867768594</v>
      </c>
      <c r="T31" s="58"/>
      <c r="U31" s="51" t="s">
        <v>43</v>
      </c>
      <c r="V31" s="62"/>
      <c r="W31" s="62"/>
      <c r="X31" s="62"/>
      <c r="Y31" s="62"/>
      <c r="Z31" s="62"/>
    </row>
    <row r="32" spans="1:26" ht="14.1" customHeight="1" x14ac:dyDescent="0.2">
      <c r="A32" s="50">
        <v>165949</v>
      </c>
      <c r="B32" s="51" t="s">
        <v>34</v>
      </c>
      <c r="C32" s="52">
        <v>323555</v>
      </c>
      <c r="D32" s="51" t="s">
        <v>35</v>
      </c>
      <c r="E32" s="51" t="s">
        <v>121</v>
      </c>
      <c r="F32" s="51" t="s">
        <v>37</v>
      </c>
      <c r="G32" s="51" t="s">
        <v>38</v>
      </c>
      <c r="H32" s="51" t="s">
        <v>39</v>
      </c>
      <c r="I32" s="53">
        <v>44200</v>
      </c>
      <c r="J32" s="54" t="s">
        <v>39</v>
      </c>
      <c r="K32" s="51" t="s">
        <v>122</v>
      </c>
      <c r="L32" s="51" t="s">
        <v>39</v>
      </c>
      <c r="M32" s="51" t="s">
        <v>114</v>
      </c>
      <c r="N32" s="51" t="s">
        <v>115</v>
      </c>
      <c r="O32" s="55">
        <v>2020</v>
      </c>
      <c r="P32" s="56">
        <v>1245</v>
      </c>
      <c r="Q32" s="51" t="s">
        <v>39</v>
      </c>
      <c r="R32" s="57">
        <v>41065</v>
      </c>
      <c r="S32" s="57">
        <f t="shared" si="0"/>
        <v>33938.016528925618</v>
      </c>
      <c r="T32" s="58"/>
      <c r="U32" s="51" t="s">
        <v>116</v>
      </c>
      <c r="V32" s="62"/>
      <c r="W32" s="62"/>
      <c r="X32" s="62"/>
      <c r="Y32" s="62"/>
      <c r="Z32" s="62"/>
    </row>
    <row r="33" spans="1:26" ht="14.1" customHeight="1" x14ac:dyDescent="0.2">
      <c r="A33" s="50">
        <v>165949</v>
      </c>
      <c r="B33" s="51" t="s">
        <v>34</v>
      </c>
      <c r="C33" s="52">
        <v>323555</v>
      </c>
      <c r="D33" s="51" t="s">
        <v>35</v>
      </c>
      <c r="E33" s="51" t="s">
        <v>123</v>
      </c>
      <c r="F33" s="51" t="s">
        <v>37</v>
      </c>
      <c r="G33" s="51" t="s">
        <v>38</v>
      </c>
      <c r="H33" s="51" t="s">
        <v>39</v>
      </c>
      <c r="I33" s="53">
        <v>43979</v>
      </c>
      <c r="J33" s="54" t="s">
        <v>39</v>
      </c>
      <c r="K33" s="51" t="s">
        <v>124</v>
      </c>
      <c r="L33" s="51" t="s">
        <v>39</v>
      </c>
      <c r="M33" s="51" t="s">
        <v>125</v>
      </c>
      <c r="N33" s="51" t="s">
        <v>126</v>
      </c>
      <c r="O33" s="55">
        <v>2020</v>
      </c>
      <c r="P33" s="56">
        <v>1477</v>
      </c>
      <c r="Q33" s="51" t="s">
        <v>39</v>
      </c>
      <c r="R33" s="57">
        <v>27250</v>
      </c>
      <c r="S33" s="57">
        <f t="shared" si="0"/>
        <v>22520.661157024795</v>
      </c>
      <c r="T33" s="58"/>
      <c r="U33" s="51" t="s">
        <v>116</v>
      </c>
      <c r="V33" s="62"/>
      <c r="W33" s="62"/>
      <c r="X33" s="62"/>
      <c r="Y33" s="62"/>
      <c r="Z33" s="62"/>
    </row>
    <row r="34" spans="1:26" ht="14.1" customHeight="1" x14ac:dyDescent="0.2">
      <c r="A34" s="50">
        <v>165949</v>
      </c>
      <c r="B34" s="51" t="s">
        <v>34</v>
      </c>
      <c r="C34" s="52">
        <v>323555</v>
      </c>
      <c r="D34" s="51" t="s">
        <v>35</v>
      </c>
      <c r="E34" s="51" t="s">
        <v>127</v>
      </c>
      <c r="F34" s="51" t="s">
        <v>37</v>
      </c>
      <c r="G34" s="51" t="s">
        <v>38</v>
      </c>
      <c r="H34" s="51" t="s">
        <v>39</v>
      </c>
      <c r="I34" s="53">
        <v>44028</v>
      </c>
      <c r="J34" s="54" t="s">
        <v>39</v>
      </c>
      <c r="K34" s="51" t="s">
        <v>128</v>
      </c>
      <c r="L34" s="51" t="s">
        <v>39</v>
      </c>
      <c r="M34" s="51" t="s">
        <v>129</v>
      </c>
      <c r="N34" s="51" t="s">
        <v>39</v>
      </c>
      <c r="O34" s="55">
        <v>2020</v>
      </c>
      <c r="P34" s="56">
        <v>1477</v>
      </c>
      <c r="Q34" s="51" t="s">
        <v>39</v>
      </c>
      <c r="R34" s="57">
        <v>27598</v>
      </c>
      <c r="S34" s="57">
        <f t="shared" si="0"/>
        <v>22808.264462809919</v>
      </c>
      <c r="T34" s="58"/>
      <c r="U34" s="51" t="s">
        <v>116</v>
      </c>
      <c r="V34" s="62"/>
      <c r="W34" s="62"/>
      <c r="X34" s="62"/>
      <c r="Y34" s="62"/>
      <c r="Z34" s="62"/>
    </row>
    <row r="35" spans="1:26" ht="14.1" customHeight="1" x14ac:dyDescent="0.2">
      <c r="A35" s="50">
        <v>165949</v>
      </c>
      <c r="B35" s="51" t="s">
        <v>34</v>
      </c>
      <c r="C35" s="52">
        <v>323555</v>
      </c>
      <c r="D35" s="51" t="s">
        <v>35</v>
      </c>
      <c r="E35" s="51" t="s">
        <v>130</v>
      </c>
      <c r="F35" s="51" t="s">
        <v>37</v>
      </c>
      <c r="G35" s="51" t="s">
        <v>38</v>
      </c>
      <c r="H35" s="51" t="s">
        <v>39</v>
      </c>
      <c r="I35" s="53">
        <v>44053</v>
      </c>
      <c r="J35" s="54" t="s">
        <v>39</v>
      </c>
      <c r="K35" s="51" t="s">
        <v>131</v>
      </c>
      <c r="L35" s="51" t="s">
        <v>39</v>
      </c>
      <c r="M35" s="51" t="s">
        <v>41</v>
      </c>
      <c r="N35" s="51" t="s">
        <v>132</v>
      </c>
      <c r="O35" s="55">
        <v>2018</v>
      </c>
      <c r="P35" s="56">
        <v>1579</v>
      </c>
      <c r="Q35" s="51" t="s">
        <v>39</v>
      </c>
      <c r="R35" s="57">
        <v>30825</v>
      </c>
      <c r="S35" s="57">
        <f t="shared" si="0"/>
        <v>25475.206611570247</v>
      </c>
      <c r="T35" s="58"/>
      <c r="U35" s="51" t="s">
        <v>116</v>
      </c>
      <c r="V35" s="62"/>
      <c r="W35" s="62"/>
      <c r="X35" s="62"/>
      <c r="Y35" s="62"/>
      <c r="Z35" s="62"/>
    </row>
    <row r="36" spans="1:26" ht="14.1" customHeight="1" x14ac:dyDescent="0.2">
      <c r="A36" s="50">
        <v>165949</v>
      </c>
      <c r="B36" s="51" t="s">
        <v>34</v>
      </c>
      <c r="C36" s="52">
        <v>323555</v>
      </c>
      <c r="D36" s="51" t="s">
        <v>35</v>
      </c>
      <c r="E36" s="51" t="s">
        <v>133</v>
      </c>
      <c r="F36" s="51" t="s">
        <v>37</v>
      </c>
      <c r="G36" s="51" t="s">
        <v>38</v>
      </c>
      <c r="H36" s="51" t="s">
        <v>39</v>
      </c>
      <c r="I36" s="53">
        <v>44053</v>
      </c>
      <c r="J36" s="54" t="s">
        <v>39</v>
      </c>
      <c r="K36" s="51" t="s">
        <v>134</v>
      </c>
      <c r="L36" s="51" t="s">
        <v>39</v>
      </c>
      <c r="M36" s="51" t="s">
        <v>41</v>
      </c>
      <c r="N36" s="51" t="s">
        <v>132</v>
      </c>
      <c r="O36" s="55">
        <v>2018</v>
      </c>
      <c r="P36" s="56">
        <v>1579</v>
      </c>
      <c r="Q36" s="51" t="s">
        <v>39</v>
      </c>
      <c r="R36" s="57">
        <v>30400</v>
      </c>
      <c r="S36" s="57">
        <f t="shared" si="0"/>
        <v>25123.96694214876</v>
      </c>
      <c r="T36" s="58"/>
      <c r="U36" s="51" t="s">
        <v>116</v>
      </c>
      <c r="V36" s="62"/>
      <c r="W36" s="62"/>
      <c r="X36" s="62"/>
      <c r="Y36" s="62"/>
      <c r="Z36" s="62"/>
    </row>
    <row r="37" spans="1:26" ht="14.1" customHeight="1" x14ac:dyDescent="0.2">
      <c r="A37" s="50">
        <v>165949</v>
      </c>
      <c r="B37" s="51" t="s">
        <v>34</v>
      </c>
      <c r="C37" s="52">
        <v>323555</v>
      </c>
      <c r="D37" s="51" t="s">
        <v>35</v>
      </c>
      <c r="E37" s="51" t="s">
        <v>135</v>
      </c>
      <c r="F37" s="51" t="s">
        <v>58</v>
      </c>
      <c r="G37" s="51" t="s">
        <v>38</v>
      </c>
      <c r="H37" s="51" t="s">
        <v>39</v>
      </c>
      <c r="I37" s="53">
        <v>44186</v>
      </c>
      <c r="J37" s="54" t="s">
        <v>39</v>
      </c>
      <c r="K37" s="51" t="s">
        <v>136</v>
      </c>
      <c r="L37" s="51" t="s">
        <v>39</v>
      </c>
      <c r="M37" s="51" t="s">
        <v>78</v>
      </c>
      <c r="N37" s="51" t="s">
        <v>79</v>
      </c>
      <c r="O37" s="55">
        <v>2020</v>
      </c>
      <c r="P37" s="56">
        <v>5000</v>
      </c>
      <c r="Q37" s="51" t="s">
        <v>39</v>
      </c>
      <c r="R37" s="57">
        <v>50163</v>
      </c>
      <c r="S37" s="57">
        <f t="shared" si="0"/>
        <v>41457.024793388431</v>
      </c>
      <c r="T37" s="58"/>
      <c r="U37" s="51" t="s">
        <v>116</v>
      </c>
      <c r="V37" s="62"/>
      <c r="W37" s="62"/>
      <c r="X37" s="62"/>
      <c r="Y37" s="62"/>
      <c r="Z37" s="62"/>
    </row>
    <row r="38" spans="1:26" ht="14.1" customHeight="1" x14ac:dyDescent="0.2">
      <c r="A38" s="50">
        <v>165949</v>
      </c>
      <c r="B38" s="51" t="s">
        <v>34</v>
      </c>
      <c r="C38" s="52">
        <v>323555</v>
      </c>
      <c r="D38" s="51" t="s">
        <v>35</v>
      </c>
      <c r="E38" s="51" t="s">
        <v>137</v>
      </c>
      <c r="F38" s="51" t="s">
        <v>90</v>
      </c>
      <c r="G38" s="51" t="s">
        <v>38</v>
      </c>
      <c r="H38" s="51" t="s">
        <v>39</v>
      </c>
      <c r="I38" s="53">
        <v>44886</v>
      </c>
      <c r="J38" s="54" t="s">
        <v>39</v>
      </c>
      <c r="K38" s="51" t="s">
        <v>138</v>
      </c>
      <c r="L38" s="51" t="s">
        <v>39</v>
      </c>
      <c r="M38" s="51" t="s">
        <v>139</v>
      </c>
      <c r="N38" s="51" t="s">
        <v>140</v>
      </c>
      <c r="O38" s="55">
        <v>2022</v>
      </c>
      <c r="P38" s="56">
        <v>2765</v>
      </c>
      <c r="Q38" s="51" t="s">
        <v>39</v>
      </c>
      <c r="R38" s="57">
        <v>70040</v>
      </c>
      <c r="S38" s="57">
        <f t="shared" si="0"/>
        <v>57884.297520661159</v>
      </c>
      <c r="T38" s="58"/>
      <c r="U38" s="51" t="s">
        <v>43</v>
      </c>
      <c r="V38" s="62"/>
      <c r="W38" s="62"/>
      <c r="X38" s="62"/>
      <c r="Y38" s="62"/>
      <c r="Z38" s="62"/>
    </row>
    <row r="39" spans="1:26" ht="14.1" customHeight="1" x14ac:dyDescent="0.2">
      <c r="A39" s="50">
        <v>165949</v>
      </c>
      <c r="B39" s="51" t="s">
        <v>34</v>
      </c>
      <c r="C39" s="52">
        <v>323555</v>
      </c>
      <c r="D39" s="51" t="s">
        <v>35</v>
      </c>
      <c r="E39" s="51" t="s">
        <v>141</v>
      </c>
      <c r="F39" s="51" t="s">
        <v>37</v>
      </c>
      <c r="G39" s="51" t="s">
        <v>38</v>
      </c>
      <c r="H39" s="51" t="s">
        <v>39</v>
      </c>
      <c r="I39" s="53">
        <v>43535</v>
      </c>
      <c r="J39" s="54" t="s">
        <v>39</v>
      </c>
      <c r="K39" s="51" t="s">
        <v>142</v>
      </c>
      <c r="L39" s="51" t="s">
        <v>39</v>
      </c>
      <c r="M39" s="51" t="s">
        <v>125</v>
      </c>
      <c r="N39" s="51" t="s">
        <v>126</v>
      </c>
      <c r="O39" s="55">
        <v>2019</v>
      </c>
      <c r="P39" s="56">
        <v>1448</v>
      </c>
      <c r="Q39" s="51" t="s">
        <v>39</v>
      </c>
      <c r="R39" s="57">
        <v>32200</v>
      </c>
      <c r="S39" s="57">
        <f t="shared" si="0"/>
        <v>26611.570247933883</v>
      </c>
      <c r="T39" s="58"/>
      <c r="U39" s="51" t="s">
        <v>116</v>
      </c>
      <c r="V39" s="62"/>
      <c r="W39" s="62"/>
      <c r="X39" s="62"/>
      <c r="Y39" s="62"/>
      <c r="Z39" s="62"/>
    </row>
    <row r="40" spans="1:26" ht="14.1" customHeight="1" x14ac:dyDescent="0.2">
      <c r="A40" s="50">
        <v>165949</v>
      </c>
      <c r="B40" s="51" t="s">
        <v>34</v>
      </c>
      <c r="C40" s="52">
        <v>323555</v>
      </c>
      <c r="D40" s="51" t="s">
        <v>35</v>
      </c>
      <c r="E40" s="51" t="s">
        <v>143</v>
      </c>
      <c r="F40" s="51" t="s">
        <v>90</v>
      </c>
      <c r="G40" s="51" t="s">
        <v>38</v>
      </c>
      <c r="H40" s="51" t="s">
        <v>39</v>
      </c>
      <c r="I40" s="53">
        <v>43586</v>
      </c>
      <c r="J40" s="54" t="s">
        <v>39</v>
      </c>
      <c r="K40" s="51" t="s">
        <v>144</v>
      </c>
      <c r="L40" s="51" t="s">
        <v>39</v>
      </c>
      <c r="M40" s="51" t="s">
        <v>145</v>
      </c>
      <c r="N40" s="51" t="s">
        <v>39</v>
      </c>
      <c r="O40" s="55">
        <v>2019</v>
      </c>
      <c r="P40" s="56">
        <v>1905</v>
      </c>
      <c r="Q40" s="51" t="s">
        <v>39</v>
      </c>
      <c r="R40" s="57">
        <v>57938</v>
      </c>
      <c r="S40" s="57">
        <f t="shared" si="0"/>
        <v>47882.644628099173</v>
      </c>
      <c r="T40" s="58"/>
      <c r="U40" s="51" t="s">
        <v>116</v>
      </c>
      <c r="V40" s="62"/>
      <c r="W40" s="62"/>
      <c r="X40" s="62"/>
      <c r="Y40" s="62"/>
      <c r="Z40" s="62"/>
    </row>
    <row r="41" spans="1:26" ht="14.1" customHeight="1" x14ac:dyDescent="0.2">
      <c r="A41" s="50">
        <v>165949</v>
      </c>
      <c r="B41" s="51" t="s">
        <v>34</v>
      </c>
      <c r="C41" s="52">
        <v>323555</v>
      </c>
      <c r="D41" s="51" t="s">
        <v>35</v>
      </c>
      <c r="E41" s="51" t="s">
        <v>146</v>
      </c>
      <c r="F41" s="51" t="s">
        <v>90</v>
      </c>
      <c r="G41" s="51" t="s">
        <v>38</v>
      </c>
      <c r="H41" s="51" t="s">
        <v>39</v>
      </c>
      <c r="I41" s="53">
        <v>43965</v>
      </c>
      <c r="J41" s="54" t="s">
        <v>39</v>
      </c>
      <c r="K41" s="51" t="s">
        <v>147</v>
      </c>
      <c r="L41" s="51" t="s">
        <v>39</v>
      </c>
      <c r="M41" s="51" t="s">
        <v>145</v>
      </c>
      <c r="N41" s="51" t="s">
        <v>148</v>
      </c>
      <c r="O41" s="55">
        <v>2020</v>
      </c>
      <c r="P41" s="56">
        <v>1790</v>
      </c>
      <c r="Q41" s="51" t="s">
        <v>39</v>
      </c>
      <c r="R41" s="57">
        <v>51070</v>
      </c>
      <c r="S41" s="57">
        <f t="shared" si="0"/>
        <v>42206.611570247936</v>
      </c>
      <c r="T41" s="58"/>
      <c r="U41" s="51" t="s">
        <v>116</v>
      </c>
      <c r="V41" s="62"/>
      <c r="W41" s="62"/>
      <c r="X41" s="62"/>
      <c r="Y41" s="62"/>
      <c r="Z41" s="62"/>
    </row>
    <row r="42" spans="1:26" ht="14.1" customHeight="1" x14ac:dyDescent="0.2">
      <c r="A42" s="50">
        <v>165949</v>
      </c>
      <c r="B42" s="51" t="s">
        <v>34</v>
      </c>
      <c r="C42" s="52">
        <v>323555</v>
      </c>
      <c r="D42" s="51" t="s">
        <v>35</v>
      </c>
      <c r="E42" s="51" t="s">
        <v>149</v>
      </c>
      <c r="F42" s="51" t="s">
        <v>90</v>
      </c>
      <c r="G42" s="51" t="s">
        <v>38</v>
      </c>
      <c r="H42" s="51" t="s">
        <v>39</v>
      </c>
      <c r="I42" s="53">
        <v>43965</v>
      </c>
      <c r="J42" s="54" t="s">
        <v>39</v>
      </c>
      <c r="K42" s="51" t="s">
        <v>150</v>
      </c>
      <c r="L42" s="51" t="s">
        <v>39</v>
      </c>
      <c r="M42" s="51" t="s">
        <v>145</v>
      </c>
      <c r="N42" s="51" t="s">
        <v>148</v>
      </c>
      <c r="O42" s="55">
        <v>2020</v>
      </c>
      <c r="P42" s="56">
        <v>1690</v>
      </c>
      <c r="Q42" s="51" t="s">
        <v>39</v>
      </c>
      <c r="R42" s="57">
        <v>51070</v>
      </c>
      <c r="S42" s="57">
        <f t="shared" si="0"/>
        <v>42206.611570247936</v>
      </c>
      <c r="T42" s="58"/>
      <c r="U42" s="51" t="s">
        <v>116</v>
      </c>
      <c r="V42" s="62"/>
      <c r="W42" s="62"/>
      <c r="X42" s="62"/>
      <c r="Y42" s="62"/>
      <c r="Z42" s="62"/>
    </row>
    <row r="43" spans="1:26" ht="14.1" customHeight="1" x14ac:dyDescent="0.2">
      <c r="A43" s="50">
        <v>165949</v>
      </c>
      <c r="B43" s="51" t="s">
        <v>34</v>
      </c>
      <c r="C43" s="52">
        <v>323555</v>
      </c>
      <c r="D43" s="51" t="s">
        <v>35</v>
      </c>
      <c r="E43" s="51" t="s">
        <v>151</v>
      </c>
      <c r="F43" s="51" t="s">
        <v>90</v>
      </c>
      <c r="G43" s="51" t="s">
        <v>38</v>
      </c>
      <c r="H43" s="51" t="s">
        <v>39</v>
      </c>
      <c r="I43" s="53">
        <v>43677</v>
      </c>
      <c r="J43" s="54" t="s">
        <v>39</v>
      </c>
      <c r="K43" s="51" t="s">
        <v>152</v>
      </c>
      <c r="L43" s="51" t="s">
        <v>153</v>
      </c>
      <c r="M43" s="51" t="s">
        <v>145</v>
      </c>
      <c r="N43" s="51" t="s">
        <v>148</v>
      </c>
      <c r="O43" s="55">
        <v>2019</v>
      </c>
      <c r="P43" s="56">
        <v>1775</v>
      </c>
      <c r="Q43" s="51" t="s">
        <v>39</v>
      </c>
      <c r="R43" s="57">
        <v>52000</v>
      </c>
      <c r="S43" s="57">
        <f t="shared" si="0"/>
        <v>42975.206611570247</v>
      </c>
      <c r="T43" s="58"/>
      <c r="U43" s="51" t="s">
        <v>116</v>
      </c>
      <c r="V43" s="62"/>
      <c r="W43" s="62"/>
      <c r="X43" s="62"/>
      <c r="Y43" s="62"/>
      <c r="Z43" s="62"/>
    </row>
    <row r="44" spans="1:26" ht="14.1" customHeight="1" x14ac:dyDescent="0.2">
      <c r="A44" s="50">
        <v>165949</v>
      </c>
      <c r="B44" s="51" t="s">
        <v>34</v>
      </c>
      <c r="C44" s="52">
        <v>323555</v>
      </c>
      <c r="D44" s="51" t="s">
        <v>35</v>
      </c>
      <c r="E44" s="51" t="s">
        <v>154</v>
      </c>
      <c r="F44" s="51" t="s">
        <v>37</v>
      </c>
      <c r="G44" s="51" t="s">
        <v>38</v>
      </c>
      <c r="H44" s="51" t="s">
        <v>39</v>
      </c>
      <c r="I44" s="53">
        <v>43466</v>
      </c>
      <c r="J44" s="54" t="s">
        <v>39</v>
      </c>
      <c r="K44" s="51" t="s">
        <v>155</v>
      </c>
      <c r="L44" s="51" t="s">
        <v>39</v>
      </c>
      <c r="M44" s="51" t="s">
        <v>156</v>
      </c>
      <c r="N44" s="51" t="s">
        <v>157</v>
      </c>
      <c r="O44" s="55">
        <v>2013</v>
      </c>
      <c r="P44" s="56">
        <v>1600</v>
      </c>
      <c r="Q44" s="51" t="s">
        <v>39</v>
      </c>
      <c r="R44" s="57">
        <v>19235</v>
      </c>
      <c r="S44" s="57">
        <f t="shared" si="0"/>
        <v>15896.694214876034</v>
      </c>
      <c r="T44" s="58"/>
      <c r="U44" s="51" t="s">
        <v>116</v>
      </c>
      <c r="V44" s="62"/>
      <c r="W44" s="62"/>
      <c r="X44" s="62"/>
      <c r="Y44" s="62"/>
      <c r="Z44" s="62"/>
    </row>
    <row r="45" spans="1:26" ht="14.1" customHeight="1" x14ac:dyDescent="0.2">
      <c r="A45" s="50">
        <v>165949</v>
      </c>
      <c r="B45" s="51" t="s">
        <v>34</v>
      </c>
      <c r="C45" s="52">
        <v>323555</v>
      </c>
      <c r="D45" s="51" t="s">
        <v>35</v>
      </c>
      <c r="E45" s="51" t="s">
        <v>158</v>
      </c>
      <c r="F45" s="51" t="s">
        <v>90</v>
      </c>
      <c r="G45" s="51" t="s">
        <v>38</v>
      </c>
      <c r="H45" s="51" t="s">
        <v>39</v>
      </c>
      <c r="I45" s="53">
        <v>43781</v>
      </c>
      <c r="J45" s="54" t="s">
        <v>39</v>
      </c>
      <c r="K45" s="51" t="s">
        <v>159</v>
      </c>
      <c r="L45" s="51" t="s">
        <v>39</v>
      </c>
      <c r="M45" s="51" t="s">
        <v>60</v>
      </c>
      <c r="N45" s="51" t="s">
        <v>160</v>
      </c>
      <c r="O45" s="55">
        <v>2019</v>
      </c>
      <c r="P45" s="56">
        <v>3500</v>
      </c>
      <c r="Q45" s="51" t="s">
        <v>39</v>
      </c>
      <c r="R45" s="57">
        <v>49967</v>
      </c>
      <c r="S45" s="57">
        <f t="shared" si="0"/>
        <v>41295.041322314049</v>
      </c>
      <c r="T45" s="58"/>
      <c r="U45" s="51" t="s">
        <v>116</v>
      </c>
      <c r="V45" s="62"/>
      <c r="W45" s="62"/>
      <c r="X45" s="62"/>
      <c r="Y45" s="62"/>
      <c r="Z45" s="62"/>
    </row>
    <row r="46" spans="1:26" ht="14.1" customHeight="1" x14ac:dyDescent="0.2">
      <c r="A46" s="50">
        <v>165949</v>
      </c>
      <c r="B46" s="51" t="s">
        <v>34</v>
      </c>
      <c r="C46" s="52">
        <v>323555</v>
      </c>
      <c r="D46" s="51" t="s">
        <v>35</v>
      </c>
      <c r="E46" s="51" t="s">
        <v>161</v>
      </c>
      <c r="F46" s="51" t="s">
        <v>58</v>
      </c>
      <c r="G46" s="51" t="s">
        <v>38</v>
      </c>
      <c r="H46" s="51" t="s">
        <v>39</v>
      </c>
      <c r="I46" s="53">
        <v>43950</v>
      </c>
      <c r="J46" s="54" t="s">
        <v>39</v>
      </c>
      <c r="K46" s="51" t="s">
        <v>162</v>
      </c>
      <c r="L46" s="51" t="s">
        <v>39</v>
      </c>
      <c r="M46" s="51" t="s">
        <v>78</v>
      </c>
      <c r="N46" s="51" t="s">
        <v>79</v>
      </c>
      <c r="O46" s="55">
        <v>2020</v>
      </c>
      <c r="P46" s="56">
        <v>5500</v>
      </c>
      <c r="Q46" s="51" t="s">
        <v>39</v>
      </c>
      <c r="R46" s="57">
        <v>38350</v>
      </c>
      <c r="S46" s="57">
        <f t="shared" si="0"/>
        <v>31694.21487603306</v>
      </c>
      <c r="T46" s="58"/>
      <c r="U46" s="51" t="s">
        <v>163</v>
      </c>
      <c r="V46" s="62"/>
      <c r="W46" s="62"/>
      <c r="X46" s="62"/>
      <c r="Y46" s="62"/>
      <c r="Z46" s="62"/>
    </row>
    <row r="47" spans="1:26" ht="14.1" customHeight="1" x14ac:dyDescent="0.2">
      <c r="A47" s="50">
        <v>165949</v>
      </c>
      <c r="B47" s="51" t="s">
        <v>34</v>
      </c>
      <c r="C47" s="52">
        <v>323555</v>
      </c>
      <c r="D47" s="51" t="s">
        <v>35</v>
      </c>
      <c r="E47" s="51" t="s">
        <v>164</v>
      </c>
      <c r="F47" s="51" t="s">
        <v>37</v>
      </c>
      <c r="G47" s="51" t="s">
        <v>38</v>
      </c>
      <c r="H47" s="51" t="s">
        <v>39</v>
      </c>
      <c r="I47" s="53">
        <v>43466</v>
      </c>
      <c r="J47" s="54" t="s">
        <v>39</v>
      </c>
      <c r="K47" s="51" t="s">
        <v>165</v>
      </c>
      <c r="L47" s="51" t="s">
        <v>39</v>
      </c>
      <c r="M47" s="51" t="s">
        <v>156</v>
      </c>
      <c r="N47" s="51" t="s">
        <v>166</v>
      </c>
      <c r="O47" s="55">
        <v>2010</v>
      </c>
      <c r="P47" s="56">
        <v>2000</v>
      </c>
      <c r="Q47" s="51" t="s">
        <v>39</v>
      </c>
      <c r="R47" s="57">
        <v>20190</v>
      </c>
      <c r="S47" s="57">
        <f t="shared" si="0"/>
        <v>16685.950413223141</v>
      </c>
      <c r="T47" s="58"/>
      <c r="U47" s="51" t="s">
        <v>116</v>
      </c>
      <c r="V47" s="62"/>
      <c r="W47" s="62"/>
      <c r="X47" s="62"/>
      <c r="Y47" s="62"/>
      <c r="Z47" s="62"/>
    </row>
    <row r="48" spans="1:26" ht="14.1" customHeight="1" x14ac:dyDescent="0.2">
      <c r="A48" s="50">
        <v>165949</v>
      </c>
      <c r="B48" s="51" t="s">
        <v>34</v>
      </c>
      <c r="C48" s="52">
        <v>323555</v>
      </c>
      <c r="D48" s="51" t="s">
        <v>35</v>
      </c>
      <c r="E48" s="51" t="s">
        <v>167</v>
      </c>
      <c r="F48" s="51" t="s">
        <v>90</v>
      </c>
      <c r="G48" s="51" t="s">
        <v>38</v>
      </c>
      <c r="H48" s="51" t="s">
        <v>39</v>
      </c>
      <c r="I48" s="53">
        <v>43753</v>
      </c>
      <c r="J48" s="54" t="s">
        <v>39</v>
      </c>
      <c r="K48" s="51" t="s">
        <v>168</v>
      </c>
      <c r="L48" s="51" t="s">
        <v>39</v>
      </c>
      <c r="M48" s="51" t="s">
        <v>169</v>
      </c>
      <c r="N48" s="51" t="s">
        <v>170</v>
      </c>
      <c r="O48" s="55">
        <v>2019</v>
      </c>
      <c r="P48" s="56">
        <v>2245</v>
      </c>
      <c r="Q48" s="51" t="s">
        <v>39</v>
      </c>
      <c r="R48" s="57">
        <v>26578</v>
      </c>
      <c r="S48" s="57">
        <f t="shared" si="0"/>
        <v>21965.289256198346</v>
      </c>
      <c r="T48" s="58"/>
      <c r="U48" s="51" t="s">
        <v>116</v>
      </c>
      <c r="V48" s="62"/>
      <c r="W48" s="62"/>
      <c r="X48" s="62"/>
      <c r="Y48" s="62"/>
      <c r="Z48" s="62"/>
    </row>
    <row r="49" spans="1:26" ht="14.1" customHeight="1" x14ac:dyDescent="0.2">
      <c r="A49" s="50">
        <v>165949</v>
      </c>
      <c r="B49" s="51" t="s">
        <v>34</v>
      </c>
      <c r="C49" s="52">
        <v>323555</v>
      </c>
      <c r="D49" s="51" t="s">
        <v>35</v>
      </c>
      <c r="E49" s="51" t="s">
        <v>171</v>
      </c>
      <c r="F49" s="51" t="s">
        <v>37</v>
      </c>
      <c r="G49" s="51" t="s">
        <v>38</v>
      </c>
      <c r="H49" s="51" t="s">
        <v>39</v>
      </c>
      <c r="I49" s="53">
        <v>43466</v>
      </c>
      <c r="J49" s="54" t="s">
        <v>39</v>
      </c>
      <c r="K49" s="51" t="s">
        <v>172</v>
      </c>
      <c r="L49" s="51" t="s">
        <v>39</v>
      </c>
      <c r="M49" s="51" t="s">
        <v>125</v>
      </c>
      <c r="N49" s="51" t="s">
        <v>126</v>
      </c>
      <c r="O49" s="55">
        <v>2017</v>
      </c>
      <c r="P49" s="56">
        <v>1455</v>
      </c>
      <c r="Q49" s="51" t="s">
        <v>39</v>
      </c>
      <c r="R49" s="57">
        <v>33200</v>
      </c>
      <c r="S49" s="57">
        <f t="shared" si="0"/>
        <v>27438.016528925622</v>
      </c>
      <c r="T49" s="58"/>
      <c r="U49" s="51" t="s">
        <v>116</v>
      </c>
      <c r="V49" s="62"/>
      <c r="W49" s="62"/>
      <c r="X49" s="62"/>
      <c r="Y49" s="62"/>
      <c r="Z49" s="62"/>
    </row>
    <row r="50" spans="1:26" ht="14.1" customHeight="1" x14ac:dyDescent="0.2">
      <c r="A50" s="50">
        <v>165949</v>
      </c>
      <c r="B50" s="51" t="s">
        <v>34</v>
      </c>
      <c r="C50" s="52">
        <v>323555</v>
      </c>
      <c r="D50" s="51" t="s">
        <v>35</v>
      </c>
      <c r="E50" s="51" t="s">
        <v>173</v>
      </c>
      <c r="F50" s="51" t="s">
        <v>90</v>
      </c>
      <c r="G50" s="51" t="s">
        <v>38</v>
      </c>
      <c r="H50" s="51" t="s">
        <v>39</v>
      </c>
      <c r="I50" s="53">
        <v>43466</v>
      </c>
      <c r="J50" s="54" t="s">
        <v>39</v>
      </c>
      <c r="K50" s="51" t="s">
        <v>174</v>
      </c>
      <c r="L50" s="51" t="s">
        <v>39</v>
      </c>
      <c r="M50" s="51" t="s">
        <v>175</v>
      </c>
      <c r="N50" s="51" t="s">
        <v>176</v>
      </c>
      <c r="O50" s="55">
        <v>2018</v>
      </c>
      <c r="P50" s="56">
        <v>3500</v>
      </c>
      <c r="Q50" s="51" t="s">
        <v>39</v>
      </c>
      <c r="R50" s="57">
        <v>31379</v>
      </c>
      <c r="S50" s="57">
        <f t="shared" si="0"/>
        <v>25933.057851239671</v>
      </c>
      <c r="T50" s="58"/>
      <c r="U50" s="51" t="s">
        <v>116</v>
      </c>
      <c r="V50" s="62"/>
      <c r="W50" s="62"/>
      <c r="X50" s="62"/>
      <c r="Y50" s="62"/>
      <c r="Z50" s="62"/>
    </row>
    <row r="51" spans="1:26" ht="14.1" customHeight="1" x14ac:dyDescent="0.2">
      <c r="A51" s="50">
        <v>165949</v>
      </c>
      <c r="B51" s="51" t="s">
        <v>34</v>
      </c>
      <c r="C51" s="52">
        <v>323555</v>
      </c>
      <c r="D51" s="51" t="s">
        <v>35</v>
      </c>
      <c r="E51" s="51" t="s">
        <v>177</v>
      </c>
      <c r="F51" s="51" t="s">
        <v>58</v>
      </c>
      <c r="G51" s="51" t="s">
        <v>38</v>
      </c>
      <c r="H51" s="51" t="s">
        <v>39</v>
      </c>
      <c r="I51" s="53">
        <v>43466</v>
      </c>
      <c r="J51" s="54" t="s">
        <v>39</v>
      </c>
      <c r="K51" s="51" t="s">
        <v>178</v>
      </c>
      <c r="L51" s="51" t="s">
        <v>39</v>
      </c>
      <c r="M51" s="51" t="s">
        <v>78</v>
      </c>
      <c r="N51" s="51" t="s">
        <v>79</v>
      </c>
      <c r="O51" s="55">
        <v>2018</v>
      </c>
      <c r="P51" s="56">
        <v>8000</v>
      </c>
      <c r="Q51" s="51" t="s">
        <v>39</v>
      </c>
      <c r="R51" s="57">
        <v>49779</v>
      </c>
      <c r="S51" s="57">
        <f t="shared" si="0"/>
        <v>41139.669421487604</v>
      </c>
      <c r="T51" s="58"/>
      <c r="U51" s="51" t="s">
        <v>116</v>
      </c>
      <c r="V51" s="62"/>
      <c r="W51" s="62"/>
      <c r="X51" s="62"/>
      <c r="Y51" s="62"/>
      <c r="Z51" s="62"/>
    </row>
    <row r="52" spans="1:26" ht="14.1" customHeight="1" x14ac:dyDescent="0.2">
      <c r="A52" s="50">
        <v>165949</v>
      </c>
      <c r="B52" s="51" t="s">
        <v>34</v>
      </c>
      <c r="C52" s="52">
        <v>323555</v>
      </c>
      <c r="D52" s="51" t="s">
        <v>35</v>
      </c>
      <c r="E52" s="51" t="s">
        <v>179</v>
      </c>
      <c r="F52" s="51" t="s">
        <v>37</v>
      </c>
      <c r="G52" s="51" t="s">
        <v>38</v>
      </c>
      <c r="H52" s="51" t="s">
        <v>39</v>
      </c>
      <c r="I52" s="53">
        <v>43466</v>
      </c>
      <c r="J52" s="54" t="s">
        <v>39</v>
      </c>
      <c r="K52" s="51" t="s">
        <v>180</v>
      </c>
      <c r="L52" s="51" t="s">
        <v>39</v>
      </c>
      <c r="M52" s="51" t="s">
        <v>181</v>
      </c>
      <c r="N52" s="51" t="s">
        <v>182</v>
      </c>
      <c r="O52" s="55">
        <v>2019</v>
      </c>
      <c r="P52" s="56">
        <v>1480</v>
      </c>
      <c r="Q52" s="51" t="s">
        <v>39</v>
      </c>
      <c r="R52" s="57">
        <v>31148</v>
      </c>
      <c r="S52" s="57">
        <f t="shared" si="0"/>
        <v>25742.14876033058</v>
      </c>
      <c r="T52" s="58"/>
      <c r="U52" s="51" t="s">
        <v>116</v>
      </c>
      <c r="V52" s="62"/>
      <c r="W52" s="62"/>
      <c r="X52" s="62"/>
      <c r="Y52" s="62"/>
      <c r="Z52" s="62"/>
    </row>
    <row r="53" spans="1:26" ht="14.1" customHeight="1" x14ac:dyDescent="0.2">
      <c r="A53" s="50">
        <v>165949</v>
      </c>
      <c r="B53" s="51" t="s">
        <v>34</v>
      </c>
      <c r="C53" s="52">
        <v>323555</v>
      </c>
      <c r="D53" s="51" t="s">
        <v>35</v>
      </c>
      <c r="E53" s="51" t="s">
        <v>183</v>
      </c>
      <c r="F53" s="51" t="s">
        <v>37</v>
      </c>
      <c r="G53" s="51" t="s">
        <v>38</v>
      </c>
      <c r="H53" s="51" t="s">
        <v>39</v>
      </c>
      <c r="I53" s="53">
        <v>43466</v>
      </c>
      <c r="J53" s="54" t="s">
        <v>39</v>
      </c>
      <c r="K53" s="51" t="s">
        <v>184</v>
      </c>
      <c r="L53" s="51" t="s">
        <v>39</v>
      </c>
      <c r="M53" s="51" t="s">
        <v>125</v>
      </c>
      <c r="N53" s="51" t="s">
        <v>126</v>
      </c>
      <c r="O53" s="55">
        <v>2017</v>
      </c>
      <c r="P53" s="56">
        <v>1455</v>
      </c>
      <c r="Q53" s="51" t="s">
        <v>39</v>
      </c>
      <c r="R53" s="57">
        <v>33200</v>
      </c>
      <c r="S53" s="57">
        <f t="shared" si="0"/>
        <v>27438.016528925622</v>
      </c>
      <c r="T53" s="58"/>
      <c r="U53" s="51" t="s">
        <v>116</v>
      </c>
      <c r="V53" s="62"/>
      <c r="W53" s="62"/>
      <c r="X53" s="62"/>
      <c r="Y53" s="62"/>
      <c r="Z53" s="62"/>
    </row>
    <row r="54" spans="1:26" ht="14.1" customHeight="1" x14ac:dyDescent="0.2">
      <c r="A54" s="50">
        <v>165949</v>
      </c>
      <c r="B54" s="51" t="s">
        <v>34</v>
      </c>
      <c r="C54" s="52">
        <v>323555</v>
      </c>
      <c r="D54" s="51" t="s">
        <v>35</v>
      </c>
      <c r="E54" s="51" t="s">
        <v>185</v>
      </c>
      <c r="F54" s="51" t="s">
        <v>90</v>
      </c>
      <c r="G54" s="51" t="s">
        <v>38</v>
      </c>
      <c r="H54" s="51" t="s">
        <v>39</v>
      </c>
      <c r="I54" s="53">
        <v>43466</v>
      </c>
      <c r="J54" s="54" t="s">
        <v>39</v>
      </c>
      <c r="K54" s="51" t="s">
        <v>186</v>
      </c>
      <c r="L54" s="51" t="s">
        <v>39</v>
      </c>
      <c r="M54" s="51" t="s">
        <v>175</v>
      </c>
      <c r="N54" s="51" t="s">
        <v>176</v>
      </c>
      <c r="O54" s="55">
        <v>2018</v>
      </c>
      <c r="P54" s="56">
        <v>3500</v>
      </c>
      <c r="Q54" s="51" t="s">
        <v>39</v>
      </c>
      <c r="R54" s="57">
        <v>31379</v>
      </c>
      <c r="S54" s="57">
        <f t="shared" si="0"/>
        <v>25933.057851239671</v>
      </c>
      <c r="T54" s="58"/>
      <c r="U54" s="51" t="s">
        <v>116</v>
      </c>
      <c r="V54" s="62"/>
      <c r="W54" s="62"/>
      <c r="X54" s="62"/>
      <c r="Y54" s="62"/>
      <c r="Z54" s="62"/>
    </row>
    <row r="55" spans="1:26" ht="14.1" customHeight="1" x14ac:dyDescent="0.2">
      <c r="A55" s="50">
        <v>165949</v>
      </c>
      <c r="B55" s="51" t="s">
        <v>34</v>
      </c>
      <c r="C55" s="52">
        <v>323555</v>
      </c>
      <c r="D55" s="51" t="s">
        <v>35</v>
      </c>
      <c r="E55" s="51" t="s">
        <v>187</v>
      </c>
      <c r="F55" s="51" t="s">
        <v>90</v>
      </c>
      <c r="G55" s="51" t="s">
        <v>38</v>
      </c>
      <c r="H55" s="51" t="s">
        <v>39</v>
      </c>
      <c r="I55" s="53">
        <v>43466</v>
      </c>
      <c r="J55" s="54" t="s">
        <v>39</v>
      </c>
      <c r="K55" s="51" t="s">
        <v>188</v>
      </c>
      <c r="L55" s="51" t="s">
        <v>39</v>
      </c>
      <c r="M55" s="51" t="s">
        <v>95</v>
      </c>
      <c r="N55" s="51" t="s">
        <v>189</v>
      </c>
      <c r="O55" s="55">
        <v>2018</v>
      </c>
      <c r="P55" s="56">
        <v>3150</v>
      </c>
      <c r="Q55" s="51" t="s">
        <v>39</v>
      </c>
      <c r="R55" s="57">
        <v>36138</v>
      </c>
      <c r="S55" s="57">
        <f t="shared" si="0"/>
        <v>29866.115702479339</v>
      </c>
      <c r="T55" s="58"/>
      <c r="U55" s="51" t="s">
        <v>116</v>
      </c>
      <c r="V55" s="62"/>
      <c r="W55" s="62"/>
      <c r="X55" s="62"/>
      <c r="Y55" s="62"/>
      <c r="Z55" s="62"/>
    </row>
    <row r="56" spans="1:26" ht="14.1" customHeight="1" x14ac:dyDescent="0.2">
      <c r="A56" s="50">
        <v>165949</v>
      </c>
      <c r="B56" s="51" t="s">
        <v>34</v>
      </c>
      <c r="C56" s="52">
        <v>323555</v>
      </c>
      <c r="D56" s="51" t="s">
        <v>35</v>
      </c>
      <c r="E56" s="51" t="s">
        <v>190</v>
      </c>
      <c r="F56" s="51" t="s">
        <v>37</v>
      </c>
      <c r="G56" s="51" t="s">
        <v>38</v>
      </c>
      <c r="H56" s="51" t="s">
        <v>39</v>
      </c>
      <c r="I56" s="53">
        <v>43466</v>
      </c>
      <c r="J56" s="54" t="s">
        <v>39</v>
      </c>
      <c r="K56" s="51" t="s">
        <v>191</v>
      </c>
      <c r="L56" s="51" t="s">
        <v>39</v>
      </c>
      <c r="M56" s="51" t="s">
        <v>169</v>
      </c>
      <c r="N56" s="51" t="s">
        <v>192</v>
      </c>
      <c r="O56" s="55">
        <v>2016</v>
      </c>
      <c r="P56" s="56">
        <v>931</v>
      </c>
      <c r="Q56" s="51" t="s">
        <v>39</v>
      </c>
      <c r="R56" s="57">
        <v>13500</v>
      </c>
      <c r="S56" s="57">
        <f t="shared" si="0"/>
        <v>11157.024793388429</v>
      </c>
      <c r="T56" s="58"/>
      <c r="U56" s="51" t="s">
        <v>116</v>
      </c>
      <c r="V56" s="62"/>
      <c r="W56" s="62"/>
      <c r="X56" s="62"/>
      <c r="Y56" s="62"/>
      <c r="Z56" s="62"/>
    </row>
    <row r="57" spans="1:26" ht="14.1" customHeight="1" x14ac:dyDescent="0.2">
      <c r="A57" s="50">
        <v>165949</v>
      </c>
      <c r="B57" s="51" t="s">
        <v>34</v>
      </c>
      <c r="C57" s="52">
        <v>323555</v>
      </c>
      <c r="D57" s="51" t="s">
        <v>35</v>
      </c>
      <c r="E57" s="51" t="s">
        <v>193</v>
      </c>
      <c r="F57" s="51" t="s">
        <v>58</v>
      </c>
      <c r="G57" s="51" t="s">
        <v>38</v>
      </c>
      <c r="H57" s="51" t="s">
        <v>39</v>
      </c>
      <c r="I57" s="53">
        <v>43466</v>
      </c>
      <c r="J57" s="54" t="s">
        <v>39</v>
      </c>
      <c r="K57" s="51" t="s">
        <v>194</v>
      </c>
      <c r="L57" s="51" t="s">
        <v>39</v>
      </c>
      <c r="M57" s="51" t="s">
        <v>78</v>
      </c>
      <c r="N57" s="51" t="s">
        <v>39</v>
      </c>
      <c r="O57" s="55">
        <v>2017</v>
      </c>
      <c r="P57" s="56">
        <v>50000</v>
      </c>
      <c r="Q57" s="51" t="s">
        <v>39</v>
      </c>
      <c r="R57" s="57">
        <v>197635</v>
      </c>
      <c r="S57" s="57">
        <f t="shared" si="0"/>
        <v>163334.71074380167</v>
      </c>
      <c r="T57" s="58"/>
      <c r="U57" s="51" t="s">
        <v>163</v>
      </c>
      <c r="V57" s="62"/>
      <c r="W57" s="62"/>
      <c r="X57" s="62"/>
      <c r="Y57" s="62"/>
      <c r="Z57" s="62"/>
    </row>
    <row r="58" spans="1:26" ht="14.1" customHeight="1" x14ac:dyDescent="0.2">
      <c r="A58" s="50">
        <v>165949</v>
      </c>
      <c r="B58" s="51" t="s">
        <v>34</v>
      </c>
      <c r="C58" s="52">
        <v>323555</v>
      </c>
      <c r="D58" s="51" t="s">
        <v>35</v>
      </c>
      <c r="E58" s="51" t="s">
        <v>195</v>
      </c>
      <c r="F58" s="51" t="s">
        <v>37</v>
      </c>
      <c r="G58" s="51" t="s">
        <v>38</v>
      </c>
      <c r="H58" s="51" t="s">
        <v>39</v>
      </c>
      <c r="I58" s="53">
        <v>43466</v>
      </c>
      <c r="J58" s="54" t="s">
        <v>39</v>
      </c>
      <c r="K58" s="51" t="s">
        <v>196</v>
      </c>
      <c r="L58" s="51" t="s">
        <v>39</v>
      </c>
      <c r="M58" s="51" t="s">
        <v>169</v>
      </c>
      <c r="N58" s="51" t="s">
        <v>192</v>
      </c>
      <c r="O58" s="55">
        <v>2014</v>
      </c>
      <c r="P58" s="56">
        <v>931</v>
      </c>
      <c r="Q58" s="51" t="s">
        <v>39</v>
      </c>
      <c r="R58" s="57">
        <v>14159</v>
      </c>
      <c r="S58" s="57">
        <f t="shared" si="0"/>
        <v>11701.652892561984</v>
      </c>
      <c r="T58" s="58"/>
      <c r="U58" s="51" t="s">
        <v>116</v>
      </c>
      <c r="V58" s="62"/>
      <c r="W58" s="62"/>
      <c r="X58" s="62"/>
      <c r="Y58" s="62"/>
      <c r="Z58" s="62"/>
    </row>
    <row r="59" spans="1:26" ht="14.1" customHeight="1" x14ac:dyDescent="0.2">
      <c r="A59" s="50">
        <v>165949</v>
      </c>
      <c r="B59" s="51" t="s">
        <v>34</v>
      </c>
      <c r="C59" s="52">
        <v>323555</v>
      </c>
      <c r="D59" s="51" t="s">
        <v>35</v>
      </c>
      <c r="E59" s="51" t="s">
        <v>197</v>
      </c>
      <c r="F59" s="51" t="s">
        <v>90</v>
      </c>
      <c r="G59" s="51" t="s">
        <v>38</v>
      </c>
      <c r="H59" s="51" t="s">
        <v>39</v>
      </c>
      <c r="I59" s="53">
        <v>43466</v>
      </c>
      <c r="J59" s="54" t="s">
        <v>39</v>
      </c>
      <c r="K59" s="51" t="s">
        <v>198</v>
      </c>
      <c r="L59" s="51" t="s">
        <v>39</v>
      </c>
      <c r="M59" s="51" t="s">
        <v>169</v>
      </c>
      <c r="N59" s="51" t="s">
        <v>170</v>
      </c>
      <c r="O59" s="55">
        <v>2015</v>
      </c>
      <c r="P59" s="56">
        <v>3500</v>
      </c>
      <c r="Q59" s="51" t="s">
        <v>39</v>
      </c>
      <c r="R59" s="57">
        <v>25040</v>
      </c>
      <c r="S59" s="57">
        <f t="shared" si="0"/>
        <v>20694.21487603306</v>
      </c>
      <c r="T59" s="58"/>
      <c r="U59" s="51" t="s">
        <v>116</v>
      </c>
      <c r="V59" s="62"/>
      <c r="W59" s="62"/>
      <c r="X59" s="62"/>
      <c r="Y59" s="62"/>
      <c r="Z59" s="62"/>
    </row>
    <row r="60" spans="1:26" ht="14.1" customHeight="1" x14ac:dyDescent="0.2">
      <c r="A60" s="50">
        <v>165949</v>
      </c>
      <c r="B60" s="51" t="s">
        <v>34</v>
      </c>
      <c r="C60" s="52">
        <v>323555</v>
      </c>
      <c r="D60" s="51" t="s">
        <v>35</v>
      </c>
      <c r="E60" s="51" t="s">
        <v>199</v>
      </c>
      <c r="F60" s="51" t="s">
        <v>37</v>
      </c>
      <c r="G60" s="51" t="s">
        <v>38</v>
      </c>
      <c r="H60" s="51" t="s">
        <v>39</v>
      </c>
      <c r="I60" s="53">
        <v>43466</v>
      </c>
      <c r="J60" s="54" t="s">
        <v>39</v>
      </c>
      <c r="K60" s="51" t="s">
        <v>200</v>
      </c>
      <c r="L60" s="51" t="s">
        <v>39</v>
      </c>
      <c r="M60" s="51" t="s">
        <v>169</v>
      </c>
      <c r="N60" s="51" t="s">
        <v>192</v>
      </c>
      <c r="O60" s="55">
        <v>2015</v>
      </c>
      <c r="P60" s="56">
        <v>931</v>
      </c>
      <c r="Q60" s="51" t="s">
        <v>39</v>
      </c>
      <c r="R60" s="57">
        <v>12954</v>
      </c>
      <c r="S60" s="57">
        <f t="shared" si="0"/>
        <v>10705.785123966942</v>
      </c>
      <c r="T60" s="58"/>
      <c r="U60" s="51" t="s">
        <v>116</v>
      </c>
      <c r="V60" s="62"/>
      <c r="W60" s="62"/>
      <c r="X60" s="62"/>
      <c r="Y60" s="62"/>
      <c r="Z60" s="62"/>
    </row>
    <row r="61" spans="1:26" ht="14.1" customHeight="1" x14ac:dyDescent="0.2">
      <c r="A61" s="50">
        <v>165949</v>
      </c>
      <c r="B61" s="51" t="s">
        <v>34</v>
      </c>
      <c r="C61" s="52">
        <v>323555</v>
      </c>
      <c r="D61" s="51" t="s">
        <v>35</v>
      </c>
      <c r="E61" s="51" t="s">
        <v>201</v>
      </c>
      <c r="F61" s="51" t="s">
        <v>90</v>
      </c>
      <c r="G61" s="51" t="s">
        <v>38</v>
      </c>
      <c r="H61" s="51" t="s">
        <v>39</v>
      </c>
      <c r="I61" s="53">
        <v>43466</v>
      </c>
      <c r="J61" s="54" t="s">
        <v>39</v>
      </c>
      <c r="K61" s="51" t="s">
        <v>202</v>
      </c>
      <c r="L61" s="51" t="s">
        <v>39</v>
      </c>
      <c r="M61" s="51" t="s">
        <v>203</v>
      </c>
      <c r="N61" s="51" t="s">
        <v>204</v>
      </c>
      <c r="O61" s="55">
        <v>2014</v>
      </c>
      <c r="P61" s="56">
        <v>3500</v>
      </c>
      <c r="Q61" s="51" t="s">
        <v>39</v>
      </c>
      <c r="R61" s="57">
        <v>66478</v>
      </c>
      <c r="S61" s="57">
        <f t="shared" si="0"/>
        <v>54940.495867768594</v>
      </c>
      <c r="T61" s="58"/>
      <c r="U61" s="51" t="s">
        <v>116</v>
      </c>
      <c r="V61" s="62"/>
      <c r="W61" s="62"/>
      <c r="X61" s="62"/>
      <c r="Y61" s="62"/>
      <c r="Z61" s="62"/>
    </row>
    <row r="62" spans="1:26" ht="14.1" customHeight="1" x14ac:dyDescent="0.2">
      <c r="A62" s="50">
        <v>165949</v>
      </c>
      <c r="B62" s="51" t="s">
        <v>34</v>
      </c>
      <c r="C62" s="52">
        <v>323555</v>
      </c>
      <c r="D62" s="51" t="s">
        <v>35</v>
      </c>
      <c r="E62" s="51" t="s">
        <v>205</v>
      </c>
      <c r="F62" s="51" t="s">
        <v>90</v>
      </c>
      <c r="G62" s="51" t="s">
        <v>38</v>
      </c>
      <c r="H62" s="51" t="s">
        <v>39</v>
      </c>
      <c r="I62" s="53">
        <v>43466</v>
      </c>
      <c r="J62" s="54" t="s">
        <v>39</v>
      </c>
      <c r="K62" s="51" t="s">
        <v>206</v>
      </c>
      <c r="L62" s="51" t="s">
        <v>39</v>
      </c>
      <c r="M62" s="51" t="s">
        <v>95</v>
      </c>
      <c r="N62" s="51" t="s">
        <v>207</v>
      </c>
      <c r="O62" s="55">
        <v>2012</v>
      </c>
      <c r="P62" s="56">
        <v>2560</v>
      </c>
      <c r="Q62" s="51" t="s">
        <v>39</v>
      </c>
      <c r="R62" s="57">
        <v>44568</v>
      </c>
      <c r="S62" s="57">
        <f t="shared" si="0"/>
        <v>36833.057851239668</v>
      </c>
      <c r="T62" s="58"/>
      <c r="U62" s="51" t="s">
        <v>116</v>
      </c>
      <c r="V62" s="62"/>
      <c r="W62" s="62"/>
      <c r="X62" s="62"/>
      <c r="Y62" s="62"/>
      <c r="Z62" s="62"/>
    </row>
    <row r="63" spans="1:26" ht="14.1" customHeight="1" x14ac:dyDescent="0.2">
      <c r="A63" s="50">
        <v>165949</v>
      </c>
      <c r="B63" s="51" t="s">
        <v>34</v>
      </c>
      <c r="C63" s="52">
        <v>323555</v>
      </c>
      <c r="D63" s="51" t="s">
        <v>35</v>
      </c>
      <c r="E63" s="51" t="s">
        <v>208</v>
      </c>
      <c r="F63" s="51" t="s">
        <v>90</v>
      </c>
      <c r="G63" s="51" t="s">
        <v>38</v>
      </c>
      <c r="H63" s="51" t="s">
        <v>39</v>
      </c>
      <c r="I63" s="53">
        <v>43466</v>
      </c>
      <c r="J63" s="54" t="s">
        <v>39</v>
      </c>
      <c r="K63" s="51" t="s">
        <v>209</v>
      </c>
      <c r="L63" s="51" t="s">
        <v>39</v>
      </c>
      <c r="M63" s="51" t="s">
        <v>169</v>
      </c>
      <c r="N63" s="51" t="s">
        <v>170</v>
      </c>
      <c r="O63" s="55">
        <v>2011</v>
      </c>
      <c r="P63" s="56">
        <v>1520</v>
      </c>
      <c r="Q63" s="51" t="s">
        <v>39</v>
      </c>
      <c r="R63" s="57">
        <v>22575</v>
      </c>
      <c r="S63" s="57">
        <f t="shared" si="0"/>
        <v>18657.024793388431</v>
      </c>
      <c r="T63" s="58"/>
      <c r="U63" s="51" t="s">
        <v>116</v>
      </c>
      <c r="V63" s="62"/>
      <c r="W63" s="62"/>
      <c r="X63" s="62"/>
      <c r="Y63" s="62"/>
      <c r="Z63" s="62"/>
    </row>
    <row r="64" spans="1:26" ht="14.1" customHeight="1" x14ac:dyDescent="0.2">
      <c r="A64" s="50">
        <v>165949</v>
      </c>
      <c r="B64" s="51" t="s">
        <v>34</v>
      </c>
      <c r="C64" s="52">
        <v>323555</v>
      </c>
      <c r="D64" s="51" t="s">
        <v>35</v>
      </c>
      <c r="E64" s="51" t="s">
        <v>210</v>
      </c>
      <c r="F64" s="51" t="s">
        <v>90</v>
      </c>
      <c r="G64" s="51" t="s">
        <v>38</v>
      </c>
      <c r="H64" s="51" t="s">
        <v>39</v>
      </c>
      <c r="I64" s="53">
        <v>43466</v>
      </c>
      <c r="J64" s="54" t="s">
        <v>39</v>
      </c>
      <c r="K64" s="51" t="s">
        <v>211</v>
      </c>
      <c r="L64" s="51" t="s">
        <v>39</v>
      </c>
      <c r="M64" s="51" t="s">
        <v>169</v>
      </c>
      <c r="N64" s="51" t="s">
        <v>212</v>
      </c>
      <c r="O64" s="55">
        <v>2013</v>
      </c>
      <c r="P64" s="56">
        <v>1684</v>
      </c>
      <c r="Q64" s="51" t="s">
        <v>39</v>
      </c>
      <c r="R64" s="57">
        <v>54323</v>
      </c>
      <c r="S64" s="57">
        <f t="shared" si="0"/>
        <v>44895.041322314049</v>
      </c>
      <c r="T64" s="58"/>
      <c r="U64" s="51" t="s">
        <v>163</v>
      </c>
      <c r="V64" s="62"/>
      <c r="W64" s="62"/>
      <c r="X64" s="62"/>
      <c r="Y64" s="62"/>
      <c r="Z64" s="62"/>
    </row>
    <row r="65" spans="1:26" ht="14.1" customHeight="1" x14ac:dyDescent="0.2">
      <c r="A65" s="50">
        <v>165949</v>
      </c>
      <c r="B65" s="51" t="s">
        <v>34</v>
      </c>
      <c r="C65" s="52">
        <v>323555</v>
      </c>
      <c r="D65" s="51" t="s">
        <v>35</v>
      </c>
      <c r="E65" s="51" t="s">
        <v>213</v>
      </c>
      <c r="F65" s="51" t="s">
        <v>58</v>
      </c>
      <c r="G65" s="51" t="s">
        <v>38</v>
      </c>
      <c r="H65" s="51" t="s">
        <v>39</v>
      </c>
      <c r="I65" s="53">
        <v>43466</v>
      </c>
      <c r="J65" s="54" t="s">
        <v>39</v>
      </c>
      <c r="K65" s="51" t="s">
        <v>214</v>
      </c>
      <c r="L65" s="51" t="s">
        <v>39</v>
      </c>
      <c r="M65" s="51" t="s">
        <v>203</v>
      </c>
      <c r="N65" s="51" t="s">
        <v>204</v>
      </c>
      <c r="O65" s="55">
        <v>2018</v>
      </c>
      <c r="P65" s="56">
        <v>5000</v>
      </c>
      <c r="Q65" s="51" t="s">
        <v>39</v>
      </c>
      <c r="R65" s="57">
        <v>69842</v>
      </c>
      <c r="S65" s="57">
        <f t="shared" si="0"/>
        <v>57720.661157024791</v>
      </c>
      <c r="T65" s="58"/>
      <c r="U65" s="51" t="s">
        <v>116</v>
      </c>
      <c r="V65" s="62"/>
      <c r="W65" s="62"/>
      <c r="X65" s="62"/>
      <c r="Y65" s="62"/>
      <c r="Z65" s="62"/>
    </row>
    <row r="66" spans="1:26" ht="14.1" customHeight="1" x14ac:dyDescent="0.2">
      <c r="A66" s="50">
        <v>165949</v>
      </c>
      <c r="B66" s="51" t="s">
        <v>34</v>
      </c>
      <c r="C66" s="52">
        <v>323555</v>
      </c>
      <c r="D66" s="51" t="s">
        <v>35</v>
      </c>
      <c r="E66" s="51" t="s">
        <v>215</v>
      </c>
      <c r="F66" s="51" t="s">
        <v>58</v>
      </c>
      <c r="G66" s="51" t="s">
        <v>38</v>
      </c>
      <c r="H66" s="51" t="s">
        <v>39</v>
      </c>
      <c r="I66" s="53">
        <v>43466</v>
      </c>
      <c r="J66" s="54" t="s">
        <v>39</v>
      </c>
      <c r="K66" s="51" t="s">
        <v>216</v>
      </c>
      <c r="L66" s="51" t="s">
        <v>39</v>
      </c>
      <c r="M66" s="51" t="s">
        <v>169</v>
      </c>
      <c r="N66" s="51" t="s">
        <v>217</v>
      </c>
      <c r="O66" s="55">
        <v>2010</v>
      </c>
      <c r="P66" s="56">
        <v>7000</v>
      </c>
      <c r="Q66" s="51" t="s">
        <v>39</v>
      </c>
      <c r="R66" s="57">
        <v>57071</v>
      </c>
      <c r="S66" s="57">
        <f t="shared" si="0"/>
        <v>47166.115702479343</v>
      </c>
      <c r="T66" s="58"/>
      <c r="U66" s="51" t="s">
        <v>116</v>
      </c>
      <c r="V66" s="62"/>
      <c r="W66" s="62"/>
      <c r="X66" s="62"/>
      <c r="Y66" s="62"/>
      <c r="Z66" s="62"/>
    </row>
    <row r="68" spans="1:26" ht="12" customHeight="1" x14ac:dyDescent="0.2">
      <c r="T68" s="61">
        <f>SUM(T6:T66)</f>
        <v>0</v>
      </c>
    </row>
  </sheetData>
  <mergeCells count="2">
    <mergeCell ref="A1:C1"/>
    <mergeCell ref="A2:B2"/>
  </mergeCells>
  <pageMargins left="0.05" right="0.05" top="0.5" bottom="0.5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5319-4391-4AA4-854C-EBBD1965BF79}">
  <dimension ref="A1:Y27"/>
  <sheetViews>
    <sheetView zoomScale="120" zoomScaleNormal="120" workbookViewId="0">
      <pane ySplit="5" topLeftCell="A6" activePane="bottomLeft" state="frozen"/>
      <selection pane="bottomLeft" activeCell="C2" sqref="C2"/>
    </sheetView>
  </sheetViews>
  <sheetFormatPr defaultColWidth="11.42578125" defaultRowHeight="12" customHeight="1" x14ac:dyDescent="0.2"/>
  <cols>
    <col min="1" max="1" width="17.7109375" style="45" bestFit="1" customWidth="1"/>
    <col min="2" max="2" width="23.5703125" style="45" customWidth="1"/>
    <col min="3" max="3" width="19.7109375" style="45" bestFit="1" customWidth="1"/>
    <col min="4" max="4" width="34.7109375" style="45" bestFit="1" customWidth="1"/>
    <col min="5" max="5" width="15.7109375" style="45" bestFit="1" customWidth="1"/>
    <col min="6" max="6" width="33.7109375" style="45" bestFit="1" customWidth="1"/>
    <col min="7" max="7" width="10.7109375" style="45" bestFit="1" customWidth="1"/>
    <col min="8" max="8" width="24.7109375" style="45" bestFit="1" customWidth="1"/>
    <col min="9" max="9" width="16.7109375" style="45" bestFit="1" customWidth="1"/>
    <col min="10" max="10" width="13.7109375" style="45" bestFit="1" customWidth="1"/>
    <col min="11" max="11" width="11.7109375" style="45" bestFit="1" customWidth="1"/>
    <col min="12" max="12" width="24.7109375" style="45" bestFit="1" customWidth="1"/>
    <col min="13" max="13" width="16.7109375" style="45" bestFit="1" customWidth="1"/>
    <col min="14" max="14" width="23.7109375" style="45" bestFit="1" customWidth="1"/>
    <col min="15" max="15" width="11.7109375" style="45" bestFit="1" customWidth="1"/>
    <col min="16" max="16" width="9.7109375" style="45" bestFit="1" customWidth="1"/>
    <col min="17" max="17" width="17.7109375" style="45" bestFit="1" customWidth="1"/>
    <col min="18" max="18" width="13.7109375" style="45" bestFit="1" customWidth="1"/>
    <col min="19" max="19" width="13.7109375" style="45" customWidth="1"/>
    <col min="20" max="20" width="12.7109375" style="45" bestFit="1" customWidth="1"/>
    <col min="21" max="21" width="24.7109375" style="45" bestFit="1" customWidth="1"/>
    <col min="22" max="16384" width="11.42578125" style="45"/>
  </cols>
  <sheetData>
    <row r="1" spans="1:25" ht="18" customHeight="1" thickBot="1" x14ac:dyDescent="0.25">
      <c r="A1" s="63" t="s">
        <v>312</v>
      </c>
      <c r="B1" s="63"/>
      <c r="C1" s="6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5" ht="15" customHeight="1" thickBot="1" x14ac:dyDescent="0.3">
      <c r="A2" s="64" t="s">
        <v>13</v>
      </c>
      <c r="B2" s="65"/>
      <c r="C2" s="4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5" ht="15" customHeight="1" x14ac:dyDescent="0.2">
      <c r="A3" s="6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5" spans="1:25" ht="42.95" customHeight="1" x14ac:dyDescent="0.2">
      <c r="A5" s="46" t="s">
        <v>15</v>
      </c>
      <c r="B5" s="47" t="s">
        <v>16</v>
      </c>
      <c r="C5" s="46" t="s">
        <v>17</v>
      </c>
      <c r="D5" s="48" t="s">
        <v>18</v>
      </c>
      <c r="E5" s="48" t="s">
        <v>19</v>
      </c>
      <c r="F5" s="48" t="s">
        <v>218</v>
      </c>
      <c r="G5" s="47" t="s">
        <v>21</v>
      </c>
      <c r="H5" s="48" t="s">
        <v>22</v>
      </c>
      <c r="I5" s="49" t="s">
        <v>23</v>
      </c>
      <c r="J5" s="49" t="s">
        <v>24</v>
      </c>
      <c r="K5" s="48" t="s">
        <v>25</v>
      </c>
      <c r="L5" s="48" t="s">
        <v>26</v>
      </c>
      <c r="M5" s="48" t="s">
        <v>27</v>
      </c>
      <c r="N5" s="48" t="s">
        <v>28</v>
      </c>
      <c r="O5" s="46" t="s">
        <v>29</v>
      </c>
      <c r="P5" s="46" t="s">
        <v>30</v>
      </c>
      <c r="Q5" s="48" t="s">
        <v>31</v>
      </c>
      <c r="R5" s="49" t="s">
        <v>301</v>
      </c>
      <c r="S5" s="49" t="s">
        <v>310</v>
      </c>
      <c r="T5" s="49" t="s">
        <v>32</v>
      </c>
      <c r="U5" s="48" t="s">
        <v>33</v>
      </c>
      <c r="V5" s="48" t="s">
        <v>307</v>
      </c>
      <c r="W5" s="48" t="s">
        <v>233</v>
      </c>
      <c r="X5" s="48" t="s">
        <v>308</v>
      </c>
      <c r="Y5" s="48" t="s">
        <v>309</v>
      </c>
    </row>
    <row r="6" spans="1:25" ht="14.1" customHeight="1" x14ac:dyDescent="0.2">
      <c r="A6" s="50">
        <v>165949</v>
      </c>
      <c r="B6" s="51" t="s">
        <v>219</v>
      </c>
      <c r="C6" s="52">
        <v>477464</v>
      </c>
      <c r="D6" s="51" t="s">
        <v>220</v>
      </c>
      <c r="E6" s="51" t="s">
        <v>221</v>
      </c>
      <c r="F6" s="51" t="s">
        <v>222</v>
      </c>
      <c r="G6" s="51" t="s">
        <v>38</v>
      </c>
      <c r="H6" s="51" t="s">
        <v>223</v>
      </c>
      <c r="I6" s="53">
        <v>45839</v>
      </c>
      <c r="J6" s="54" t="s">
        <v>39</v>
      </c>
      <c r="K6" s="51" t="s">
        <v>224</v>
      </c>
      <c r="L6" s="51" t="s">
        <v>39</v>
      </c>
      <c r="M6" s="51" t="s">
        <v>225</v>
      </c>
      <c r="N6" s="51" t="s">
        <v>226</v>
      </c>
      <c r="O6" s="55">
        <v>2025</v>
      </c>
      <c r="P6" s="56" t="s">
        <v>39</v>
      </c>
      <c r="Q6" s="51" t="s">
        <v>39</v>
      </c>
      <c r="R6" s="57">
        <v>413019</v>
      </c>
      <c r="S6" s="57">
        <f>R6/1.21</f>
        <v>341338.01652892563</v>
      </c>
      <c r="T6" s="58"/>
      <c r="U6" s="51" t="s">
        <v>227</v>
      </c>
      <c r="V6" s="58"/>
      <c r="W6" s="58"/>
      <c r="X6" s="58"/>
      <c r="Y6" s="58"/>
    </row>
    <row r="7" spans="1:25" ht="14.1" customHeight="1" x14ac:dyDescent="0.2">
      <c r="A7" s="50">
        <v>165949</v>
      </c>
      <c r="B7" s="51" t="s">
        <v>219</v>
      </c>
      <c r="C7" s="52">
        <v>477464</v>
      </c>
      <c r="D7" s="51" t="s">
        <v>220</v>
      </c>
      <c r="E7" s="51" t="s">
        <v>228</v>
      </c>
      <c r="F7" s="51" t="s">
        <v>229</v>
      </c>
      <c r="G7" s="51" t="s">
        <v>38</v>
      </c>
      <c r="H7" s="51" t="s">
        <v>223</v>
      </c>
      <c r="I7" s="53">
        <v>45085</v>
      </c>
      <c r="J7" s="54" t="s">
        <v>39</v>
      </c>
      <c r="K7" s="51" t="s">
        <v>230</v>
      </c>
      <c r="L7" s="51" t="s">
        <v>39</v>
      </c>
      <c r="M7" s="51" t="s">
        <v>231</v>
      </c>
      <c r="N7" s="51" t="s">
        <v>232</v>
      </c>
      <c r="O7" s="55">
        <v>2023</v>
      </c>
      <c r="P7" s="56" t="s">
        <v>39</v>
      </c>
      <c r="Q7" s="51" t="s">
        <v>39</v>
      </c>
      <c r="R7" s="57">
        <v>12500</v>
      </c>
      <c r="S7" s="57">
        <f t="shared" ref="S7:S24" si="0">R7/1.21</f>
        <v>10330.578512396694</v>
      </c>
      <c r="T7" s="58"/>
      <c r="U7" s="51" t="s">
        <v>233</v>
      </c>
      <c r="V7" s="58"/>
      <c r="W7" s="58"/>
      <c r="X7" s="58"/>
      <c r="Y7" s="58"/>
    </row>
    <row r="8" spans="1:25" ht="14.1" customHeight="1" x14ac:dyDescent="0.2">
      <c r="A8" s="50">
        <v>165949</v>
      </c>
      <c r="B8" s="51" t="s">
        <v>219</v>
      </c>
      <c r="C8" s="52">
        <v>477464</v>
      </c>
      <c r="D8" s="51" t="s">
        <v>220</v>
      </c>
      <c r="E8" s="51" t="s">
        <v>234</v>
      </c>
      <c r="F8" s="51" t="s">
        <v>222</v>
      </c>
      <c r="G8" s="51" t="s">
        <v>38</v>
      </c>
      <c r="H8" s="51" t="s">
        <v>223</v>
      </c>
      <c r="I8" s="53">
        <v>45413</v>
      </c>
      <c r="J8" s="54" t="s">
        <v>39</v>
      </c>
      <c r="K8" s="51" t="s">
        <v>235</v>
      </c>
      <c r="L8" s="51" t="s">
        <v>39</v>
      </c>
      <c r="M8" s="51" t="s">
        <v>236</v>
      </c>
      <c r="N8" s="51" t="s">
        <v>237</v>
      </c>
      <c r="O8" s="55">
        <v>2024</v>
      </c>
      <c r="P8" s="56" t="s">
        <v>39</v>
      </c>
      <c r="Q8" s="51" t="s">
        <v>39</v>
      </c>
      <c r="R8" s="57">
        <v>147650</v>
      </c>
      <c r="S8" s="57">
        <f t="shared" si="0"/>
        <v>122024.79338842975</v>
      </c>
      <c r="T8" s="58"/>
      <c r="U8" s="51" t="s">
        <v>227</v>
      </c>
      <c r="V8" s="58"/>
      <c r="W8" s="58"/>
      <c r="X8" s="58"/>
      <c r="Y8" s="58"/>
    </row>
    <row r="9" spans="1:25" ht="14.1" customHeight="1" x14ac:dyDescent="0.2">
      <c r="A9" s="50">
        <v>165949</v>
      </c>
      <c r="B9" s="51" t="s">
        <v>219</v>
      </c>
      <c r="C9" s="52">
        <v>477464</v>
      </c>
      <c r="D9" s="51" t="s">
        <v>220</v>
      </c>
      <c r="E9" s="51" t="s">
        <v>238</v>
      </c>
      <c r="F9" s="51" t="s">
        <v>222</v>
      </c>
      <c r="G9" s="51" t="s">
        <v>38</v>
      </c>
      <c r="H9" s="51" t="s">
        <v>223</v>
      </c>
      <c r="I9" s="53">
        <v>45017</v>
      </c>
      <c r="J9" s="54" t="s">
        <v>39</v>
      </c>
      <c r="K9" s="51" t="s">
        <v>239</v>
      </c>
      <c r="L9" s="51" t="s">
        <v>39</v>
      </c>
      <c r="M9" s="51" t="s">
        <v>240</v>
      </c>
      <c r="N9" s="51" t="s">
        <v>241</v>
      </c>
      <c r="O9" s="55">
        <v>2022</v>
      </c>
      <c r="P9" s="56" t="s">
        <v>39</v>
      </c>
      <c r="Q9" s="51" t="s">
        <v>39</v>
      </c>
      <c r="R9" s="57">
        <v>143675</v>
      </c>
      <c r="S9" s="57">
        <f t="shared" si="0"/>
        <v>118739.6694214876</v>
      </c>
      <c r="T9" s="58"/>
      <c r="U9" s="51" t="s">
        <v>227</v>
      </c>
      <c r="V9" s="58"/>
      <c r="W9" s="58"/>
      <c r="X9" s="58"/>
      <c r="Y9" s="58"/>
    </row>
    <row r="10" spans="1:25" ht="14.1" customHeight="1" x14ac:dyDescent="0.2">
      <c r="A10" s="50">
        <v>165949</v>
      </c>
      <c r="B10" s="51" t="s">
        <v>219</v>
      </c>
      <c r="C10" s="52">
        <v>477464</v>
      </c>
      <c r="D10" s="51" t="s">
        <v>220</v>
      </c>
      <c r="E10" s="51" t="s">
        <v>242</v>
      </c>
      <c r="F10" s="51" t="s">
        <v>222</v>
      </c>
      <c r="G10" s="51" t="s">
        <v>38</v>
      </c>
      <c r="H10" s="51" t="s">
        <v>223</v>
      </c>
      <c r="I10" s="53">
        <v>45292</v>
      </c>
      <c r="J10" s="54" t="s">
        <v>39</v>
      </c>
      <c r="K10" s="51" t="s">
        <v>243</v>
      </c>
      <c r="L10" s="51" t="s">
        <v>39</v>
      </c>
      <c r="M10" s="51" t="s">
        <v>244</v>
      </c>
      <c r="N10" s="51" t="s">
        <v>245</v>
      </c>
      <c r="O10" s="55">
        <v>2018</v>
      </c>
      <c r="P10" s="56" t="s">
        <v>39</v>
      </c>
      <c r="Q10" s="51" t="s">
        <v>39</v>
      </c>
      <c r="R10" s="57">
        <v>45980</v>
      </c>
      <c r="S10" s="57">
        <f t="shared" si="0"/>
        <v>38000</v>
      </c>
      <c r="T10" s="58"/>
      <c r="U10" s="51" t="s">
        <v>227</v>
      </c>
      <c r="V10" s="58"/>
      <c r="W10" s="58"/>
      <c r="X10" s="58"/>
      <c r="Y10" s="58"/>
    </row>
    <row r="11" spans="1:25" ht="14.1" customHeight="1" x14ac:dyDescent="0.2">
      <c r="A11" s="50">
        <v>165949</v>
      </c>
      <c r="B11" s="51" t="s">
        <v>219</v>
      </c>
      <c r="C11" s="52">
        <v>477464</v>
      </c>
      <c r="D11" s="51" t="s">
        <v>220</v>
      </c>
      <c r="E11" s="51" t="s">
        <v>246</v>
      </c>
      <c r="F11" s="51" t="s">
        <v>247</v>
      </c>
      <c r="G11" s="51" t="s">
        <v>38</v>
      </c>
      <c r="H11" s="51" t="s">
        <v>223</v>
      </c>
      <c r="I11" s="53">
        <v>44872</v>
      </c>
      <c r="J11" s="54" t="s">
        <v>39</v>
      </c>
      <c r="K11" s="51" t="s">
        <v>248</v>
      </c>
      <c r="L11" s="51" t="s">
        <v>39</v>
      </c>
      <c r="M11" s="51" t="s">
        <v>249</v>
      </c>
      <c r="N11" s="51" t="s">
        <v>250</v>
      </c>
      <c r="O11" s="55">
        <v>2004</v>
      </c>
      <c r="P11" s="56" t="s">
        <v>39</v>
      </c>
      <c r="Q11" s="51" t="s">
        <v>39</v>
      </c>
      <c r="R11" s="57">
        <v>30000</v>
      </c>
      <c r="S11" s="57">
        <f t="shared" si="0"/>
        <v>24793.388429752067</v>
      </c>
      <c r="T11" s="58"/>
      <c r="U11" s="51" t="s">
        <v>251</v>
      </c>
      <c r="V11" s="58"/>
      <c r="W11" s="58"/>
      <c r="X11" s="58"/>
      <c r="Y11" s="58"/>
    </row>
    <row r="12" spans="1:25" ht="14.1" customHeight="1" x14ac:dyDescent="0.2">
      <c r="A12" s="50">
        <v>165949</v>
      </c>
      <c r="B12" s="51" t="s">
        <v>219</v>
      </c>
      <c r="C12" s="52">
        <v>477464</v>
      </c>
      <c r="D12" s="51" t="s">
        <v>220</v>
      </c>
      <c r="E12" s="51" t="s">
        <v>252</v>
      </c>
      <c r="F12" s="51" t="s">
        <v>222</v>
      </c>
      <c r="G12" s="51" t="s">
        <v>38</v>
      </c>
      <c r="H12" s="51" t="s">
        <v>223</v>
      </c>
      <c r="I12" s="53">
        <v>44914</v>
      </c>
      <c r="J12" s="54" t="s">
        <v>39</v>
      </c>
      <c r="K12" s="51" t="s">
        <v>253</v>
      </c>
      <c r="L12" s="51" t="s">
        <v>39</v>
      </c>
      <c r="M12" s="51" t="s">
        <v>254</v>
      </c>
      <c r="N12" s="51" t="s">
        <v>255</v>
      </c>
      <c r="O12" s="55">
        <v>2020</v>
      </c>
      <c r="P12" s="56" t="s">
        <v>39</v>
      </c>
      <c r="Q12" s="51" t="s">
        <v>39</v>
      </c>
      <c r="R12" s="57">
        <v>242000</v>
      </c>
      <c r="S12" s="57">
        <f t="shared" si="0"/>
        <v>200000</v>
      </c>
      <c r="T12" s="58"/>
      <c r="U12" s="51" t="s">
        <v>227</v>
      </c>
      <c r="V12" s="58"/>
      <c r="W12" s="58"/>
      <c r="X12" s="58"/>
      <c r="Y12" s="58"/>
    </row>
    <row r="13" spans="1:25" ht="14.1" customHeight="1" x14ac:dyDescent="0.2">
      <c r="A13" s="50">
        <v>165949</v>
      </c>
      <c r="B13" s="51" t="s">
        <v>219</v>
      </c>
      <c r="C13" s="52">
        <v>477464</v>
      </c>
      <c r="D13" s="51" t="s">
        <v>220</v>
      </c>
      <c r="E13" s="51" t="s">
        <v>256</v>
      </c>
      <c r="F13" s="51" t="s">
        <v>247</v>
      </c>
      <c r="G13" s="51" t="s">
        <v>38</v>
      </c>
      <c r="H13" s="51" t="s">
        <v>223</v>
      </c>
      <c r="I13" s="53">
        <v>44320</v>
      </c>
      <c r="J13" s="54" t="s">
        <v>39</v>
      </c>
      <c r="K13" s="51" t="s">
        <v>257</v>
      </c>
      <c r="L13" s="51" t="s">
        <v>39</v>
      </c>
      <c r="M13" s="51" t="s">
        <v>125</v>
      </c>
      <c r="N13" s="51" t="s">
        <v>258</v>
      </c>
      <c r="O13" s="55">
        <v>2021</v>
      </c>
      <c r="P13" s="56" t="s">
        <v>39</v>
      </c>
      <c r="Q13" s="51" t="s">
        <v>39</v>
      </c>
      <c r="R13" s="57">
        <v>40697</v>
      </c>
      <c r="S13" s="57">
        <f t="shared" si="0"/>
        <v>33633.884297520664</v>
      </c>
      <c r="T13" s="58"/>
      <c r="U13" s="51" t="s">
        <v>227</v>
      </c>
      <c r="V13" s="58"/>
      <c r="W13" s="58"/>
      <c r="X13" s="58"/>
      <c r="Y13" s="58"/>
    </row>
    <row r="14" spans="1:25" ht="14.1" customHeight="1" x14ac:dyDescent="0.2">
      <c r="A14" s="50">
        <v>165949</v>
      </c>
      <c r="B14" s="51" t="s">
        <v>219</v>
      </c>
      <c r="C14" s="52">
        <v>477464</v>
      </c>
      <c r="D14" s="51" t="s">
        <v>220</v>
      </c>
      <c r="E14" s="51" t="s">
        <v>259</v>
      </c>
      <c r="F14" s="51" t="s">
        <v>222</v>
      </c>
      <c r="G14" s="51" t="s">
        <v>38</v>
      </c>
      <c r="H14" s="51" t="s">
        <v>223</v>
      </c>
      <c r="I14" s="53">
        <v>43795</v>
      </c>
      <c r="J14" s="54" t="s">
        <v>39</v>
      </c>
      <c r="K14" s="51" t="s">
        <v>260</v>
      </c>
      <c r="L14" s="51" t="s">
        <v>261</v>
      </c>
      <c r="M14" s="51" t="s">
        <v>225</v>
      </c>
      <c r="N14" s="51">
        <v>540</v>
      </c>
      <c r="O14" s="55">
        <v>2019</v>
      </c>
      <c r="P14" s="56" t="s">
        <v>39</v>
      </c>
      <c r="Q14" s="51" t="s">
        <v>39</v>
      </c>
      <c r="R14" s="57">
        <v>184000</v>
      </c>
      <c r="S14" s="57">
        <f t="shared" si="0"/>
        <v>152066.11570247935</v>
      </c>
      <c r="T14" s="58"/>
      <c r="U14" s="51" t="s">
        <v>227</v>
      </c>
      <c r="V14" s="58"/>
      <c r="W14" s="58"/>
      <c r="X14" s="58"/>
      <c r="Y14" s="58"/>
    </row>
    <row r="15" spans="1:25" ht="14.1" customHeight="1" x14ac:dyDescent="0.2">
      <c r="A15" s="50">
        <v>165949</v>
      </c>
      <c r="B15" s="51" t="s">
        <v>219</v>
      </c>
      <c r="C15" s="52">
        <v>477464</v>
      </c>
      <c r="D15" s="51" t="s">
        <v>220</v>
      </c>
      <c r="E15" s="51" t="s">
        <v>262</v>
      </c>
      <c r="F15" s="51" t="s">
        <v>222</v>
      </c>
      <c r="G15" s="51" t="s">
        <v>38</v>
      </c>
      <c r="H15" s="51" t="s">
        <v>223</v>
      </c>
      <c r="I15" s="53">
        <v>42590</v>
      </c>
      <c r="J15" s="54" t="s">
        <v>39</v>
      </c>
      <c r="K15" s="51" t="s">
        <v>39</v>
      </c>
      <c r="L15" s="51">
        <v>173055726275</v>
      </c>
      <c r="M15" s="51" t="s">
        <v>263</v>
      </c>
      <c r="N15" s="51" t="s">
        <v>264</v>
      </c>
      <c r="O15" s="55">
        <v>2016</v>
      </c>
      <c r="P15" s="56" t="s">
        <v>39</v>
      </c>
      <c r="Q15" s="51" t="s">
        <v>39</v>
      </c>
      <c r="R15" s="57">
        <v>22727</v>
      </c>
      <c r="S15" s="57">
        <f t="shared" si="0"/>
        <v>18782.644628099173</v>
      </c>
      <c r="T15" s="58"/>
      <c r="U15" s="51" t="s">
        <v>265</v>
      </c>
      <c r="V15" s="58"/>
      <c r="W15" s="58"/>
      <c r="X15" s="58"/>
      <c r="Y15" s="58"/>
    </row>
    <row r="16" spans="1:25" ht="14.1" customHeight="1" x14ac:dyDescent="0.2">
      <c r="A16" s="50">
        <v>165949</v>
      </c>
      <c r="B16" s="51" t="s">
        <v>219</v>
      </c>
      <c r="C16" s="52">
        <v>477464</v>
      </c>
      <c r="D16" s="51" t="s">
        <v>220</v>
      </c>
      <c r="E16" s="51" t="s">
        <v>266</v>
      </c>
      <c r="F16" s="51" t="s">
        <v>222</v>
      </c>
      <c r="G16" s="51" t="s">
        <v>38</v>
      </c>
      <c r="H16" s="51" t="s">
        <v>223</v>
      </c>
      <c r="I16" s="53">
        <v>42736</v>
      </c>
      <c r="J16" s="54" t="s">
        <v>39</v>
      </c>
      <c r="K16" s="51" t="s">
        <v>39</v>
      </c>
      <c r="L16" s="51" t="s">
        <v>267</v>
      </c>
      <c r="M16" s="51" t="s">
        <v>268</v>
      </c>
      <c r="N16" s="51" t="s">
        <v>269</v>
      </c>
      <c r="O16" s="55">
        <v>2016</v>
      </c>
      <c r="P16" s="56" t="s">
        <v>39</v>
      </c>
      <c r="Q16" s="51" t="s">
        <v>39</v>
      </c>
      <c r="R16" s="57">
        <v>49870</v>
      </c>
      <c r="S16" s="57">
        <f t="shared" si="0"/>
        <v>41214.876033057852</v>
      </c>
      <c r="T16" s="58"/>
      <c r="U16" s="51" t="s">
        <v>265</v>
      </c>
      <c r="V16" s="58"/>
      <c r="W16" s="58"/>
      <c r="X16" s="58"/>
      <c r="Y16" s="58"/>
    </row>
    <row r="17" spans="1:25" ht="14.1" customHeight="1" x14ac:dyDescent="0.2">
      <c r="A17" s="50">
        <v>165949</v>
      </c>
      <c r="B17" s="51" t="s">
        <v>219</v>
      </c>
      <c r="C17" s="52">
        <v>477464</v>
      </c>
      <c r="D17" s="51" t="s">
        <v>220</v>
      </c>
      <c r="E17" s="51" t="s">
        <v>270</v>
      </c>
      <c r="F17" s="51" t="s">
        <v>222</v>
      </c>
      <c r="G17" s="51" t="s">
        <v>38</v>
      </c>
      <c r="H17" s="51" t="s">
        <v>223</v>
      </c>
      <c r="I17" s="53">
        <v>42736</v>
      </c>
      <c r="J17" s="54" t="s">
        <v>39</v>
      </c>
      <c r="K17" s="51" t="s">
        <v>39</v>
      </c>
      <c r="L17" s="51" t="s">
        <v>271</v>
      </c>
      <c r="M17" s="51" t="s">
        <v>268</v>
      </c>
      <c r="N17" s="51" t="s">
        <v>272</v>
      </c>
      <c r="O17" s="55">
        <v>2016</v>
      </c>
      <c r="P17" s="56" t="s">
        <v>39</v>
      </c>
      <c r="Q17" s="51" t="s">
        <v>39</v>
      </c>
      <c r="R17" s="57">
        <v>28131</v>
      </c>
      <c r="S17" s="57">
        <f t="shared" si="0"/>
        <v>23248.760330578512</v>
      </c>
      <c r="T17" s="58"/>
      <c r="U17" s="51" t="s">
        <v>265</v>
      </c>
      <c r="V17" s="58"/>
      <c r="W17" s="58"/>
      <c r="X17" s="58"/>
      <c r="Y17" s="58"/>
    </row>
    <row r="18" spans="1:25" ht="14.1" customHeight="1" x14ac:dyDescent="0.2">
      <c r="A18" s="50">
        <v>165949</v>
      </c>
      <c r="B18" s="51" t="s">
        <v>219</v>
      </c>
      <c r="C18" s="52">
        <v>477464</v>
      </c>
      <c r="D18" s="51" t="s">
        <v>220</v>
      </c>
      <c r="E18" s="51" t="s">
        <v>273</v>
      </c>
      <c r="F18" s="51" t="s">
        <v>222</v>
      </c>
      <c r="G18" s="51" t="s">
        <v>38</v>
      </c>
      <c r="H18" s="51" t="s">
        <v>223</v>
      </c>
      <c r="I18" s="53">
        <v>42736</v>
      </c>
      <c r="J18" s="54" t="s">
        <v>39</v>
      </c>
      <c r="K18" s="51" t="s">
        <v>39</v>
      </c>
      <c r="L18" s="51" t="s">
        <v>274</v>
      </c>
      <c r="M18" s="51" t="s">
        <v>268</v>
      </c>
      <c r="N18" s="51" t="s">
        <v>275</v>
      </c>
      <c r="O18" s="55">
        <v>2016</v>
      </c>
      <c r="P18" s="56" t="s">
        <v>39</v>
      </c>
      <c r="Q18" s="51" t="s">
        <v>39</v>
      </c>
      <c r="R18" s="57">
        <v>6066</v>
      </c>
      <c r="S18" s="57">
        <f t="shared" si="0"/>
        <v>5013.2231404958675</v>
      </c>
      <c r="T18" s="58"/>
      <c r="U18" s="51" t="s">
        <v>265</v>
      </c>
      <c r="V18" s="58"/>
      <c r="W18" s="58"/>
      <c r="X18" s="58"/>
      <c r="Y18" s="58"/>
    </row>
    <row r="19" spans="1:25" ht="14.1" customHeight="1" x14ac:dyDescent="0.2">
      <c r="A19" s="50">
        <v>165949</v>
      </c>
      <c r="B19" s="51" t="s">
        <v>219</v>
      </c>
      <c r="C19" s="52">
        <v>477464</v>
      </c>
      <c r="D19" s="51" t="s">
        <v>220</v>
      </c>
      <c r="E19" s="51" t="s">
        <v>276</v>
      </c>
      <c r="F19" s="51" t="s">
        <v>277</v>
      </c>
      <c r="G19" s="51" t="s">
        <v>38</v>
      </c>
      <c r="H19" s="51" t="s">
        <v>223</v>
      </c>
      <c r="I19" s="53">
        <v>42655</v>
      </c>
      <c r="J19" s="54" t="s">
        <v>39</v>
      </c>
      <c r="K19" s="51" t="s">
        <v>278</v>
      </c>
      <c r="L19" s="51" t="s">
        <v>39</v>
      </c>
      <c r="M19" s="51" t="s">
        <v>169</v>
      </c>
      <c r="N19" s="51" t="s">
        <v>217</v>
      </c>
      <c r="O19" s="55">
        <v>2016</v>
      </c>
      <c r="P19" s="56" t="s">
        <v>39</v>
      </c>
      <c r="Q19" s="51" t="s">
        <v>279</v>
      </c>
      <c r="R19" s="57">
        <v>126943</v>
      </c>
      <c r="S19" s="57">
        <f t="shared" si="0"/>
        <v>104911.57024793389</v>
      </c>
      <c r="T19" s="58"/>
      <c r="U19" s="51" t="s">
        <v>280</v>
      </c>
      <c r="V19" s="58"/>
      <c r="W19" s="58"/>
      <c r="X19" s="58"/>
      <c r="Y19" s="58"/>
    </row>
    <row r="20" spans="1:25" ht="14.1" customHeight="1" x14ac:dyDescent="0.2">
      <c r="A20" s="50">
        <v>165949</v>
      </c>
      <c r="B20" s="51" t="s">
        <v>219</v>
      </c>
      <c r="C20" s="52">
        <v>477464</v>
      </c>
      <c r="D20" s="51" t="s">
        <v>220</v>
      </c>
      <c r="E20" s="51" t="s">
        <v>281</v>
      </c>
      <c r="F20" s="51" t="s">
        <v>222</v>
      </c>
      <c r="G20" s="51" t="s">
        <v>38</v>
      </c>
      <c r="H20" s="51" t="s">
        <v>223</v>
      </c>
      <c r="I20" s="53">
        <v>42198</v>
      </c>
      <c r="J20" s="54" t="s">
        <v>39</v>
      </c>
      <c r="K20" s="51" t="s">
        <v>39</v>
      </c>
      <c r="L20" s="51">
        <v>112760</v>
      </c>
      <c r="M20" s="51" t="s">
        <v>282</v>
      </c>
      <c r="N20" s="51" t="s">
        <v>283</v>
      </c>
      <c r="O20" s="55">
        <v>2015</v>
      </c>
      <c r="P20" s="56" t="s">
        <v>39</v>
      </c>
      <c r="Q20" s="51" t="s">
        <v>39</v>
      </c>
      <c r="R20" s="57">
        <v>157572</v>
      </c>
      <c r="S20" s="57">
        <f t="shared" si="0"/>
        <v>130224.79338842975</v>
      </c>
      <c r="T20" s="58"/>
      <c r="U20" s="51" t="s">
        <v>280</v>
      </c>
      <c r="V20" s="58"/>
      <c r="W20" s="58"/>
      <c r="X20" s="58"/>
      <c r="Y20" s="58"/>
    </row>
    <row r="21" spans="1:25" ht="14.1" customHeight="1" x14ac:dyDescent="0.2">
      <c r="A21" s="50">
        <v>165949</v>
      </c>
      <c r="B21" s="51" t="s">
        <v>219</v>
      </c>
      <c r="C21" s="52">
        <v>477464</v>
      </c>
      <c r="D21" s="51" t="s">
        <v>220</v>
      </c>
      <c r="E21" s="51" t="s">
        <v>284</v>
      </c>
      <c r="F21" s="51" t="s">
        <v>285</v>
      </c>
      <c r="G21" s="51" t="s">
        <v>38</v>
      </c>
      <c r="H21" s="51" t="s">
        <v>223</v>
      </c>
      <c r="I21" s="53">
        <v>42177</v>
      </c>
      <c r="J21" s="54" t="s">
        <v>39</v>
      </c>
      <c r="K21" s="51" t="s">
        <v>286</v>
      </c>
      <c r="L21" s="51" t="s">
        <v>39</v>
      </c>
      <c r="M21" s="51" t="s">
        <v>287</v>
      </c>
      <c r="N21" s="51" t="s">
        <v>288</v>
      </c>
      <c r="O21" s="55">
        <v>2015</v>
      </c>
      <c r="P21" s="56" t="s">
        <v>39</v>
      </c>
      <c r="Q21" s="51" t="s">
        <v>39</v>
      </c>
      <c r="R21" s="57">
        <v>65570</v>
      </c>
      <c r="S21" s="57">
        <f t="shared" si="0"/>
        <v>54190.082644628099</v>
      </c>
      <c r="T21" s="58"/>
      <c r="U21" s="51" t="s">
        <v>289</v>
      </c>
      <c r="V21" s="58"/>
      <c r="W21" s="58"/>
      <c r="X21" s="58"/>
      <c r="Y21" s="58"/>
    </row>
    <row r="22" spans="1:25" ht="14.1" customHeight="1" x14ac:dyDescent="0.2">
      <c r="A22" s="50">
        <v>165949</v>
      </c>
      <c r="B22" s="51" t="s">
        <v>219</v>
      </c>
      <c r="C22" s="52">
        <v>477464</v>
      </c>
      <c r="D22" s="51" t="s">
        <v>220</v>
      </c>
      <c r="E22" s="51" t="s">
        <v>290</v>
      </c>
      <c r="F22" s="51" t="s">
        <v>277</v>
      </c>
      <c r="G22" s="51" t="s">
        <v>38</v>
      </c>
      <c r="H22" s="51" t="s">
        <v>223</v>
      </c>
      <c r="I22" s="53">
        <v>42268</v>
      </c>
      <c r="J22" s="54" t="s">
        <v>39</v>
      </c>
      <c r="K22" s="51" t="s">
        <v>39</v>
      </c>
      <c r="L22" s="51" t="s">
        <v>291</v>
      </c>
      <c r="M22" s="51" t="s">
        <v>292</v>
      </c>
      <c r="N22" s="51" t="s">
        <v>293</v>
      </c>
      <c r="O22" s="55">
        <v>2015</v>
      </c>
      <c r="P22" s="56" t="s">
        <v>39</v>
      </c>
      <c r="Q22" s="51" t="s">
        <v>39</v>
      </c>
      <c r="R22" s="57">
        <v>95633</v>
      </c>
      <c r="S22" s="57">
        <f t="shared" si="0"/>
        <v>79035.537190082643</v>
      </c>
      <c r="T22" s="58"/>
      <c r="U22" s="51" t="s">
        <v>280</v>
      </c>
      <c r="V22" s="58"/>
      <c r="W22" s="58"/>
      <c r="X22" s="58"/>
      <c r="Y22" s="58"/>
    </row>
    <row r="23" spans="1:25" ht="14.1" customHeight="1" x14ac:dyDescent="0.2">
      <c r="A23" s="50">
        <v>165949</v>
      </c>
      <c r="B23" s="51" t="s">
        <v>219</v>
      </c>
      <c r="C23" s="52">
        <v>477464</v>
      </c>
      <c r="D23" s="51" t="s">
        <v>220</v>
      </c>
      <c r="E23" s="51" t="s">
        <v>294</v>
      </c>
      <c r="F23" s="51" t="s">
        <v>222</v>
      </c>
      <c r="G23" s="51" t="s">
        <v>38</v>
      </c>
      <c r="H23" s="51" t="s">
        <v>223</v>
      </c>
      <c r="I23" s="53">
        <v>41988</v>
      </c>
      <c r="J23" s="54" t="s">
        <v>39</v>
      </c>
      <c r="K23" s="51" t="s">
        <v>295</v>
      </c>
      <c r="L23" s="51" t="s">
        <v>296</v>
      </c>
      <c r="M23" s="51" t="s">
        <v>225</v>
      </c>
      <c r="N23" s="51" t="s">
        <v>297</v>
      </c>
      <c r="O23" s="55">
        <v>2014</v>
      </c>
      <c r="P23" s="56" t="s">
        <v>39</v>
      </c>
      <c r="Q23" s="51" t="s">
        <v>39</v>
      </c>
      <c r="R23" s="57">
        <v>179080</v>
      </c>
      <c r="S23" s="57">
        <f t="shared" si="0"/>
        <v>148000</v>
      </c>
      <c r="T23" s="58"/>
      <c r="U23" s="51" t="s">
        <v>280</v>
      </c>
      <c r="V23" s="58"/>
      <c r="W23" s="58"/>
      <c r="X23" s="58"/>
      <c r="Y23" s="58"/>
    </row>
    <row r="24" spans="1:25" ht="14.1" customHeight="1" x14ac:dyDescent="0.2">
      <c r="A24" s="50">
        <v>165949</v>
      </c>
      <c r="B24" s="51" t="s">
        <v>219</v>
      </c>
      <c r="C24" s="52">
        <v>477464</v>
      </c>
      <c r="D24" s="51" t="s">
        <v>220</v>
      </c>
      <c r="E24" s="51" t="s">
        <v>298</v>
      </c>
      <c r="F24" s="51" t="s">
        <v>299</v>
      </c>
      <c r="G24" s="51" t="s">
        <v>38</v>
      </c>
      <c r="H24" s="51" t="s">
        <v>223</v>
      </c>
      <c r="I24" s="53">
        <v>45076</v>
      </c>
      <c r="J24" s="54" t="s">
        <v>39</v>
      </c>
      <c r="K24" s="51" t="s">
        <v>39</v>
      </c>
      <c r="L24" s="51">
        <v>121131364</v>
      </c>
      <c r="M24" s="51" t="s">
        <v>236</v>
      </c>
      <c r="N24" s="51" t="s">
        <v>300</v>
      </c>
      <c r="O24" s="55">
        <v>2023</v>
      </c>
      <c r="P24" s="56" t="s">
        <v>39</v>
      </c>
      <c r="Q24" s="51" t="s">
        <v>39</v>
      </c>
      <c r="R24" s="57">
        <v>88330</v>
      </c>
      <c r="S24" s="57">
        <f t="shared" si="0"/>
        <v>73000</v>
      </c>
      <c r="T24" s="58"/>
      <c r="U24" s="51" t="s">
        <v>227</v>
      </c>
      <c r="V24" s="58"/>
      <c r="W24" s="58"/>
      <c r="X24" s="58"/>
      <c r="Y24" s="58"/>
    </row>
    <row r="27" spans="1:25" ht="12" customHeight="1" x14ac:dyDescent="0.2">
      <c r="T27" s="61">
        <f>SUM(T6:T24)</f>
        <v>0</v>
      </c>
    </row>
  </sheetData>
  <mergeCells count="2">
    <mergeCell ref="A1:C1"/>
    <mergeCell ref="A2:B2"/>
  </mergeCells>
  <pageMargins left="0.05" right="0.05" top="0.5" bottom="0.5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CED8-A473-46DE-8E35-96E55B075E38}">
  <sheetPr>
    <tabColor theme="4" tint="0.79998168889431442"/>
  </sheetPr>
  <dimension ref="A1:Q67"/>
  <sheetViews>
    <sheetView zoomScale="115" zoomScaleNormal="115" workbookViewId="0">
      <selection activeCell="B1" sqref="B1:C1"/>
    </sheetView>
  </sheetViews>
  <sheetFormatPr defaultColWidth="0" defaultRowHeight="14.45" customHeight="1" zeroHeight="1" x14ac:dyDescent="0.25"/>
  <cols>
    <col min="1" max="1" width="2.85546875" style="1" customWidth="1"/>
    <col min="2" max="2" width="34.5703125" style="23" customWidth="1"/>
    <col min="3" max="3" width="22.42578125" style="1" customWidth="1"/>
    <col min="4" max="4" width="12.85546875" style="1" customWidth="1"/>
    <col min="5" max="5" width="24.140625" style="1" customWidth="1"/>
    <col min="6" max="7" width="14.28515625" style="1" customWidth="1"/>
    <col min="8" max="8" width="2.42578125" style="1" customWidth="1"/>
    <col min="9" max="9" width="14.28515625" style="1" customWidth="1"/>
    <col min="10" max="10" width="74.42578125" style="1" customWidth="1"/>
    <col min="11" max="11" width="2.42578125" style="1" customWidth="1"/>
    <col min="12" max="13" width="14.28515625" style="4" hidden="1" customWidth="1"/>
    <col min="14" max="17" width="9.140625" style="4" hidden="1" customWidth="1"/>
    <col min="18" max="16384" width="9.140625" hidden="1"/>
  </cols>
  <sheetData>
    <row r="1" spans="1:11" ht="15.75" thickBot="1" x14ac:dyDescent="0.3">
      <c r="B1" s="26" t="s">
        <v>13</v>
      </c>
      <c r="C1" s="44"/>
      <c r="D1" s="3"/>
      <c r="E1" s="3"/>
    </row>
    <row r="2" spans="1:11" ht="15" customHeight="1" x14ac:dyDescent="0.25">
      <c r="B2" s="2"/>
      <c r="C2" s="3"/>
      <c r="D2" s="3"/>
      <c r="E2" s="66" t="s">
        <v>0</v>
      </c>
      <c r="F2" s="66"/>
      <c r="G2" s="66"/>
      <c r="H2" s="66"/>
      <c r="I2" s="66"/>
      <c r="J2" s="66"/>
    </row>
    <row r="3" spans="1:11" ht="15" customHeight="1" x14ac:dyDescent="0.25">
      <c r="B3" s="2"/>
      <c r="C3" s="3"/>
    </row>
    <row r="4" spans="1:11" ht="15.75" thickBot="1" x14ac:dyDescent="0.3">
      <c r="A4" s="5"/>
      <c r="B4" s="6" t="s">
        <v>1</v>
      </c>
      <c r="C4" s="7" t="s">
        <v>2</v>
      </c>
      <c r="D4" s="8" t="s">
        <v>3</v>
      </c>
      <c r="K4" s="9"/>
    </row>
    <row r="5" spans="1:11" ht="15" customHeight="1" x14ac:dyDescent="0.25">
      <c r="A5" s="67" t="s">
        <v>4</v>
      </c>
      <c r="B5" s="10" t="s">
        <v>5</v>
      </c>
      <c r="C5" s="11">
        <v>145000</v>
      </c>
      <c r="D5" s="12">
        <v>0</v>
      </c>
      <c r="E5" s="13"/>
      <c r="F5" s="14"/>
      <c r="G5" s="15"/>
      <c r="H5" s="16"/>
      <c r="I5" s="14"/>
      <c r="J5" s="14"/>
      <c r="K5" s="14"/>
    </row>
    <row r="6" spans="1:11" s="4" customFormat="1" ht="15" x14ac:dyDescent="0.25">
      <c r="A6" s="68"/>
      <c r="B6" s="17" t="s">
        <v>6</v>
      </c>
      <c r="C6" s="18">
        <v>115000</v>
      </c>
      <c r="D6" s="19">
        <v>50</v>
      </c>
      <c r="E6" s="13"/>
      <c r="F6" s="14"/>
      <c r="G6" s="15"/>
      <c r="H6" s="16"/>
      <c r="I6" s="14"/>
      <c r="J6" s="14"/>
      <c r="K6" s="14"/>
    </row>
    <row r="7" spans="1:11" s="4" customFormat="1" ht="15" x14ac:dyDescent="0.25">
      <c r="A7" s="68"/>
      <c r="B7" s="13"/>
      <c r="C7" s="13"/>
      <c r="D7" s="20"/>
      <c r="E7" s="13"/>
      <c r="F7" s="14"/>
      <c r="G7" s="15"/>
      <c r="H7" s="16"/>
      <c r="I7" s="14"/>
      <c r="J7" s="14"/>
      <c r="K7" s="14"/>
    </row>
    <row r="8" spans="1:11" s="4" customFormat="1" ht="15.75" thickBot="1" x14ac:dyDescent="0.3">
      <c r="A8" s="68"/>
      <c r="B8" s="13"/>
      <c r="C8" s="13"/>
      <c r="D8" s="20"/>
      <c r="E8" s="13"/>
      <c r="F8" s="14"/>
      <c r="G8" s="15"/>
      <c r="H8" s="16"/>
      <c r="I8" s="14"/>
      <c r="J8" s="14"/>
      <c r="K8" s="14"/>
    </row>
    <row r="9" spans="1:11" s="4" customFormat="1" ht="15.75" thickBot="1" x14ac:dyDescent="0.3">
      <c r="A9" s="69"/>
      <c r="B9" s="21" t="s">
        <v>14</v>
      </c>
      <c r="C9" s="43">
        <f>'Voertuigen premies'!T68+'Werkmaterieel premies'!T27</f>
        <v>0</v>
      </c>
      <c r="D9" s="22" t="str">
        <f>IF(C9="","",IF(C9&gt;C5,"Ongeldig",IF(C9&gt;=C6,D5+(D6-D5)/(C6-C5)*(C9-C5),"Ongeldig")))</f>
        <v>Ongeldig</v>
      </c>
      <c r="E9" s="13"/>
      <c r="F9" s="14"/>
      <c r="G9" s="14"/>
      <c r="H9" s="14"/>
      <c r="I9" s="14"/>
      <c r="J9" s="14"/>
      <c r="K9" s="14"/>
    </row>
    <row r="10" spans="1:11" s="4" customFormat="1" ht="15" x14ac:dyDescent="0.25">
      <c r="A10" s="1"/>
      <c r="B10" s="23"/>
      <c r="C10" s="1"/>
      <c r="D10" s="1"/>
      <c r="E10" s="24"/>
      <c r="F10" s="14"/>
      <c r="G10" s="14"/>
      <c r="H10" s="14"/>
      <c r="I10" s="14"/>
      <c r="J10" s="14"/>
      <c r="K10" s="14"/>
    </row>
    <row r="11" spans="1:11" s="4" customFormat="1" ht="15" x14ac:dyDescent="0.25">
      <c r="A11" s="23"/>
      <c r="B11" s="23" t="s">
        <v>7</v>
      </c>
      <c r="C11" s="1"/>
      <c r="D11" s="1"/>
      <c r="E11" s="24"/>
      <c r="F11" s="14"/>
      <c r="G11" s="14"/>
      <c r="H11" s="14"/>
      <c r="I11" s="14"/>
      <c r="J11" s="14"/>
      <c r="K11" s="14"/>
    </row>
    <row r="12" spans="1:11" s="4" customFormat="1" ht="15" x14ac:dyDescent="0.25">
      <c r="A12" s="1"/>
      <c r="B12" s="23" t="s">
        <v>8</v>
      </c>
      <c r="C12" s="1"/>
      <c r="D12" s="1"/>
      <c r="E12" s="24"/>
      <c r="F12" s="14"/>
      <c r="G12" s="14"/>
      <c r="H12" s="14"/>
      <c r="I12" s="14"/>
      <c r="J12" s="25"/>
      <c r="K12" s="14"/>
    </row>
    <row r="13" spans="1:11" s="4" customFormat="1" ht="15" x14ac:dyDescent="0.25">
      <c r="A13" s="1"/>
      <c r="B13" s="23"/>
      <c r="C13" s="1"/>
      <c r="D13" s="1"/>
      <c r="E13" s="24"/>
      <c r="F13" s="14"/>
      <c r="G13" s="14"/>
      <c r="H13" s="14"/>
      <c r="I13" s="14"/>
      <c r="J13"/>
      <c r="K13" s="14"/>
    </row>
    <row r="14" spans="1:11" s="4" customFormat="1" ht="15" x14ac:dyDescent="0.25">
      <c r="A14" s="23"/>
      <c r="B14" s="1" t="s">
        <v>9</v>
      </c>
      <c r="C14" s="3"/>
      <c r="D14" s="1"/>
      <c r="E14" s="13"/>
      <c r="F14" s="26"/>
      <c r="G14" s="23"/>
      <c r="H14" s="26"/>
      <c r="I14" s="26"/>
      <c r="J14" s="26"/>
      <c r="K14" s="26"/>
    </row>
    <row r="15" spans="1:11" s="4" customFormat="1" ht="15" customHeight="1" x14ac:dyDescent="0.25">
      <c r="A15" s="1"/>
      <c r="B15" s="23"/>
      <c r="C15" s="1"/>
      <c r="D15" s="1"/>
      <c r="E15" s="27"/>
      <c r="F15" s="26"/>
      <c r="G15" s="26"/>
      <c r="H15" s="26"/>
      <c r="I15" s="26"/>
      <c r="J15" s="26"/>
      <c r="K15" s="26"/>
    </row>
    <row r="16" spans="1:11" s="4" customFormat="1" ht="15" x14ac:dyDescent="0.25">
      <c r="A16" s="1"/>
      <c r="B16" s="23" t="s">
        <v>10</v>
      </c>
      <c r="C16" s="1"/>
      <c r="D16" s="1"/>
      <c r="E16" s="27"/>
      <c r="F16" s="26"/>
      <c r="G16" s="26"/>
      <c r="H16" s="26"/>
      <c r="I16" s="26"/>
      <c r="J16" s="26"/>
      <c r="K16" s="26"/>
    </row>
    <row r="17" spans="1:11" s="4" customFormat="1" ht="15" x14ac:dyDescent="0.25">
      <c r="A17" s="1"/>
      <c r="B17" s="28" t="s">
        <v>11</v>
      </c>
      <c r="C17" s="3"/>
      <c r="D17" s="3"/>
      <c r="E17" s="3"/>
      <c r="F17" s="1"/>
      <c r="G17" s="1"/>
      <c r="H17" s="1"/>
      <c r="I17" s="1"/>
      <c r="J17" s="29"/>
      <c r="K17" s="1"/>
    </row>
    <row r="18" spans="1:11" s="4" customFormat="1" ht="15" x14ac:dyDescent="0.25">
      <c r="A18" s="1"/>
      <c r="C18" s="3"/>
      <c r="D18" s="1"/>
      <c r="E18" s="3"/>
      <c r="F18" s="1"/>
      <c r="G18" s="1"/>
      <c r="H18" s="1"/>
      <c r="I18" s="1"/>
      <c r="J18" s="29"/>
      <c r="K18" s="1"/>
    </row>
    <row r="19" spans="1:11" s="4" customFormat="1" ht="15" x14ac:dyDescent="0.25">
      <c r="A19" s="1"/>
      <c r="B19" s="23" t="s">
        <v>12</v>
      </c>
      <c r="C19" s="3"/>
      <c r="D19" s="3"/>
      <c r="E19" s="3"/>
      <c r="F19" s="30"/>
      <c r="G19" s="1"/>
      <c r="H19" s="1"/>
      <c r="I19" s="1"/>
      <c r="J19" s="29"/>
      <c r="K19" s="1"/>
    </row>
    <row r="20" spans="1:11" s="4" customFormat="1" ht="15" x14ac:dyDescent="0.25">
      <c r="A20" s="1"/>
      <c r="B20" s="31" t="str">
        <f>"= "&amp;D5&amp;" + ("&amp;D6&amp;" - "&amp;D5&amp;") / ("&amp;C6&amp;" - "&amp;C5&amp;") * (inschrijfprijs - "&amp;C5&amp;")"</f>
        <v>= 0 + (50 - 0) / (115000 - 145000) * (inschrijfprijs - 145000)</v>
      </c>
      <c r="C20" s="3"/>
      <c r="D20"/>
      <c r="E20" s="32"/>
      <c r="F20" s="1"/>
      <c r="G20" s="1"/>
      <c r="H20" s="1"/>
      <c r="I20" s="1"/>
      <c r="J20" s="29"/>
      <c r="K20" s="1"/>
    </row>
    <row r="21" spans="1:11" s="4" customFormat="1" ht="15" x14ac:dyDescent="0.25">
      <c r="A21" s="1"/>
      <c r="B21" s="33"/>
      <c r="C21" s="26"/>
      <c r="D21" s="3"/>
      <c r="E21" s="3"/>
      <c r="F21" s="1"/>
      <c r="G21" s="1"/>
      <c r="H21" s="1"/>
      <c r="I21" s="1"/>
      <c r="J21" s="29"/>
      <c r="K21" s="1"/>
    </row>
    <row r="22" spans="1:11" s="4" customFormat="1" ht="15" hidden="1" x14ac:dyDescent="0.25">
      <c r="A22" s="1"/>
      <c r="B22" s="34"/>
      <c r="C22" s="3"/>
      <c r="D22" s="3"/>
      <c r="E22" s="3"/>
      <c r="F22" s="1"/>
      <c r="G22" s="1"/>
      <c r="H22" s="1"/>
      <c r="I22" s="1"/>
      <c r="J22" s="29"/>
      <c r="K22" s="1"/>
    </row>
    <row r="23" spans="1:11" s="4" customFormat="1" ht="15" hidden="1" x14ac:dyDescent="0.25">
      <c r="A23" s="1"/>
      <c r="B23" s="33"/>
      <c r="C23" s="3"/>
      <c r="D23"/>
      <c r="E23" s="32"/>
      <c r="F23" s="1"/>
      <c r="G23" s="1"/>
      <c r="H23" s="1"/>
      <c r="I23" s="1"/>
      <c r="J23" s="29"/>
      <c r="K23" s="1"/>
    </row>
    <row r="24" spans="1:11" s="4" customFormat="1" ht="15" hidden="1" x14ac:dyDescent="0.25">
      <c r="A24" s="23"/>
      <c r="B24" s="35"/>
      <c r="C24" s="1"/>
      <c r="D24" s="1"/>
      <c r="E24"/>
      <c r="K24" s="36"/>
    </row>
    <row r="25" spans="1:11" s="4" customFormat="1" ht="15" hidden="1" customHeight="1" x14ac:dyDescent="0.25">
      <c r="A25" s="23"/>
      <c r="B25" s="1"/>
      <c r="C25" s="1"/>
      <c r="D25" s="1"/>
      <c r="E25" s="13"/>
      <c r="F25" s="37"/>
      <c r="G25" s="38"/>
      <c r="H25" s="39"/>
      <c r="I25" s="37"/>
      <c r="J25" s="40"/>
      <c r="K25" s="40"/>
    </row>
    <row r="26" spans="1:11" s="4" customFormat="1" ht="15" hidden="1" x14ac:dyDescent="0.25">
      <c r="A26" s="1"/>
      <c r="B26" s="23"/>
      <c r="C26" s="1"/>
      <c r="D26" s="1"/>
      <c r="E26" s="13"/>
      <c r="F26" s="37"/>
      <c r="G26" s="38"/>
      <c r="H26" s="39"/>
      <c r="I26" s="37"/>
      <c r="J26" s="40"/>
      <c r="K26" s="40"/>
    </row>
    <row r="27" spans="1:11" s="4" customFormat="1" ht="15" hidden="1" x14ac:dyDescent="0.25">
      <c r="A27" s="1"/>
      <c r="B27" s="3"/>
      <c r="C27" s="3"/>
      <c r="D27" s="3"/>
      <c r="E27" s="13"/>
      <c r="F27" s="14"/>
      <c r="G27" s="15"/>
      <c r="H27" s="16"/>
      <c r="I27" s="14"/>
      <c r="J27" s="24"/>
      <c r="K27" s="24"/>
    </row>
    <row r="28" spans="1:11" s="4" customFormat="1" ht="15" hidden="1" x14ac:dyDescent="0.25">
      <c r="A28" s="1"/>
      <c r="B28" s="3"/>
      <c r="C28" s="3"/>
      <c r="D28" s="3"/>
      <c r="E28" s="27"/>
      <c r="F28" s="26"/>
      <c r="G28" s="26"/>
      <c r="H28" s="26"/>
      <c r="I28" s="26"/>
      <c r="J28" s="13"/>
      <c r="K28" s="26"/>
    </row>
    <row r="29" spans="1:11" s="4" customFormat="1" ht="15" hidden="1" x14ac:dyDescent="0.25">
      <c r="A29" s="1"/>
      <c r="B29" s="3"/>
      <c r="C29" s="3"/>
      <c r="D29" s="3"/>
      <c r="E29" s="27"/>
      <c r="F29" s="26"/>
      <c r="G29" s="26"/>
      <c r="H29" s="26"/>
      <c r="I29" s="26"/>
      <c r="J29" s="26"/>
      <c r="K29" s="26"/>
    </row>
    <row r="30" spans="1:11" s="4" customFormat="1" ht="15" hidden="1" x14ac:dyDescent="0.25">
      <c r="A30" s="41"/>
      <c r="B30" s="3"/>
      <c r="C30" s="3"/>
      <c r="D30" s="3"/>
      <c r="E30" s="27"/>
      <c r="F30" s="26"/>
      <c r="G30" s="26"/>
      <c r="H30" s="26"/>
      <c r="I30" s="26"/>
      <c r="J30" s="26"/>
      <c r="K30" s="26"/>
    </row>
    <row r="31" spans="1:11" s="4" customFormat="1" ht="15" hidden="1" x14ac:dyDescent="0.25">
      <c r="A31" s="26"/>
      <c r="B31" s="3"/>
      <c r="C31" s="3"/>
      <c r="D31" s="3"/>
      <c r="E31" s="1"/>
      <c r="F31" s="42"/>
      <c r="G31" s="1"/>
      <c r="H31" s="1"/>
      <c r="I31" s="1"/>
      <c r="J31" s="1"/>
      <c r="K31" s="1"/>
    </row>
    <row r="32" spans="1:11" s="4" customFormat="1" ht="15" hidden="1" x14ac:dyDescent="0.25">
      <c r="A32" s="1"/>
      <c r="B32" s="3"/>
      <c r="C32" s="3"/>
      <c r="D32" s="3"/>
      <c r="E32" s="1"/>
      <c r="F32" s="1"/>
      <c r="G32" s="1"/>
      <c r="H32" s="1"/>
      <c r="I32" s="1"/>
      <c r="J32" s="1"/>
      <c r="K32" s="1"/>
    </row>
    <row r="33" spans="2:17" s="1" customFormat="1" ht="15" hidden="1" x14ac:dyDescent="0.25">
      <c r="B33" s="3"/>
      <c r="C33" s="3"/>
      <c r="D33" s="3"/>
      <c r="L33" s="4"/>
      <c r="M33" s="4"/>
      <c r="N33" s="4"/>
      <c r="O33" s="4"/>
      <c r="P33" s="4"/>
      <c r="Q33" s="4"/>
    </row>
    <row r="34" spans="2:17" s="1" customFormat="1" ht="15" hidden="1" x14ac:dyDescent="0.25">
      <c r="B34" s="23"/>
      <c r="L34" s="4"/>
      <c r="M34" s="4"/>
      <c r="N34" s="4"/>
      <c r="O34" s="4"/>
      <c r="P34" s="4"/>
      <c r="Q34" s="4"/>
    </row>
    <row r="35" spans="2:17" s="1" customFormat="1" ht="15" hidden="1" x14ac:dyDescent="0.25">
      <c r="B35" s="23"/>
      <c r="L35" s="4"/>
      <c r="M35" s="4"/>
      <c r="N35" s="4"/>
      <c r="O35" s="4"/>
      <c r="P35" s="4"/>
      <c r="Q35" s="4"/>
    </row>
    <row r="36" spans="2:17" s="1" customFormat="1" ht="15" hidden="1" x14ac:dyDescent="0.25">
      <c r="B36" s="23"/>
      <c r="L36" s="4"/>
      <c r="M36" s="4"/>
      <c r="N36" s="4"/>
      <c r="O36" s="4"/>
      <c r="P36" s="4"/>
      <c r="Q36" s="4"/>
    </row>
    <row r="37" spans="2:17" s="1" customFormat="1" ht="15" hidden="1" x14ac:dyDescent="0.25">
      <c r="B37" s="23"/>
      <c r="L37" s="4"/>
      <c r="M37" s="4"/>
      <c r="N37" s="4"/>
      <c r="O37" s="4"/>
      <c r="P37" s="4"/>
      <c r="Q37" s="4"/>
    </row>
    <row r="38" spans="2:17" s="1" customFormat="1" ht="15" hidden="1" x14ac:dyDescent="0.25">
      <c r="B38" s="23"/>
      <c r="L38" s="4"/>
      <c r="M38" s="4"/>
      <c r="N38" s="4"/>
      <c r="O38" s="4"/>
      <c r="P38" s="4"/>
      <c r="Q38" s="4"/>
    </row>
    <row r="39" spans="2:17" s="1" customFormat="1" ht="15" hidden="1" x14ac:dyDescent="0.25">
      <c r="B39" s="23"/>
      <c r="L39" s="4"/>
      <c r="M39" s="4"/>
      <c r="N39" s="4"/>
      <c r="O39" s="4"/>
      <c r="P39" s="4"/>
      <c r="Q39" s="4"/>
    </row>
    <row r="40" spans="2:17" s="1" customFormat="1" ht="15" hidden="1" x14ac:dyDescent="0.25">
      <c r="B40" s="23"/>
      <c r="L40" s="4"/>
      <c r="M40" s="4"/>
      <c r="N40" s="4"/>
      <c r="O40" s="4"/>
      <c r="P40" s="4"/>
      <c r="Q40" s="4"/>
    </row>
    <row r="41" spans="2:17" s="1" customFormat="1" ht="15" hidden="1" x14ac:dyDescent="0.25">
      <c r="B41" s="23"/>
      <c r="L41" s="4"/>
      <c r="M41" s="4"/>
      <c r="N41" s="4"/>
      <c r="O41" s="4"/>
      <c r="P41" s="4"/>
      <c r="Q41" s="4"/>
    </row>
    <row r="42" spans="2:17" s="1" customFormat="1" ht="15" hidden="1" x14ac:dyDescent="0.25">
      <c r="B42" s="23"/>
      <c r="L42" s="4"/>
      <c r="M42" s="4"/>
      <c r="N42" s="4"/>
      <c r="O42" s="4"/>
      <c r="P42" s="4"/>
      <c r="Q42" s="4"/>
    </row>
    <row r="43" spans="2:17" s="1" customFormat="1" ht="15" hidden="1" x14ac:dyDescent="0.25">
      <c r="B43" s="23"/>
      <c r="L43" s="4"/>
      <c r="M43" s="4"/>
      <c r="N43" s="4"/>
      <c r="O43" s="4"/>
      <c r="P43" s="4"/>
      <c r="Q43" s="4"/>
    </row>
    <row r="44" spans="2:17" s="1" customFormat="1" ht="15" hidden="1" x14ac:dyDescent="0.25">
      <c r="B44" s="23"/>
      <c r="L44" s="4"/>
      <c r="M44" s="4"/>
      <c r="N44" s="4"/>
      <c r="O44" s="4"/>
      <c r="P44" s="4"/>
      <c r="Q44" s="4"/>
    </row>
    <row r="45" spans="2:17" s="1" customFormat="1" ht="15" hidden="1" x14ac:dyDescent="0.25">
      <c r="B45" s="23"/>
      <c r="L45" s="4"/>
      <c r="M45" s="4"/>
      <c r="N45" s="4"/>
      <c r="O45" s="4"/>
      <c r="P45" s="4"/>
      <c r="Q45" s="4"/>
    </row>
    <row r="46" spans="2:17" s="1" customFormat="1" ht="15" hidden="1" x14ac:dyDescent="0.25">
      <c r="B46" s="23"/>
      <c r="L46" s="4"/>
      <c r="M46" s="4"/>
      <c r="N46" s="4"/>
      <c r="O46" s="4"/>
      <c r="P46" s="4"/>
      <c r="Q46" s="4"/>
    </row>
    <row r="47" spans="2:17" s="1" customFormat="1" ht="15" hidden="1" x14ac:dyDescent="0.25">
      <c r="B47" s="23"/>
      <c r="L47" s="4"/>
      <c r="M47" s="4"/>
      <c r="N47" s="4"/>
      <c r="O47" s="4"/>
      <c r="P47" s="4"/>
      <c r="Q47" s="4"/>
    </row>
    <row r="48" spans="2:17" s="1" customFormat="1" ht="15" hidden="1" x14ac:dyDescent="0.25">
      <c r="B48" s="23"/>
      <c r="L48" s="4"/>
      <c r="M48" s="4"/>
      <c r="N48" s="4"/>
      <c r="O48" s="4"/>
      <c r="P48" s="4"/>
      <c r="Q48" s="4"/>
    </row>
    <row r="49" spans="2:17" s="1" customFormat="1" ht="15" hidden="1" x14ac:dyDescent="0.25">
      <c r="B49" s="23"/>
      <c r="L49" s="4"/>
      <c r="M49" s="4"/>
      <c r="N49" s="4"/>
      <c r="O49" s="4"/>
      <c r="P49" s="4"/>
      <c r="Q49" s="4"/>
    </row>
    <row r="50" spans="2:17" s="1" customFormat="1" ht="15" hidden="1" x14ac:dyDescent="0.25">
      <c r="B50" s="23"/>
      <c r="L50" s="4"/>
      <c r="M50" s="4"/>
      <c r="N50" s="4"/>
      <c r="O50" s="4"/>
      <c r="P50" s="4"/>
      <c r="Q50" s="4"/>
    </row>
    <row r="51" spans="2:17" s="1" customFormat="1" ht="15" hidden="1" x14ac:dyDescent="0.25">
      <c r="B51" s="23"/>
      <c r="L51" s="4"/>
      <c r="M51" s="4"/>
      <c r="N51" s="4"/>
      <c r="O51" s="4"/>
      <c r="P51" s="4"/>
      <c r="Q51" s="4"/>
    </row>
    <row r="52" spans="2:17" s="1" customFormat="1" ht="15" hidden="1" x14ac:dyDescent="0.25">
      <c r="B52" s="23"/>
      <c r="L52" s="4"/>
      <c r="M52" s="4"/>
      <c r="N52" s="4"/>
      <c r="O52" s="4"/>
      <c r="P52" s="4"/>
      <c r="Q52" s="4"/>
    </row>
    <row r="53" spans="2:17" s="1" customFormat="1" ht="15" hidden="1" x14ac:dyDescent="0.25">
      <c r="B53" s="23"/>
      <c r="L53" s="4"/>
      <c r="M53" s="4"/>
      <c r="N53" s="4"/>
      <c r="O53" s="4"/>
      <c r="P53" s="4"/>
      <c r="Q53" s="4"/>
    </row>
    <row r="54" spans="2:17" s="1" customFormat="1" ht="15" hidden="1" x14ac:dyDescent="0.25">
      <c r="B54" s="23"/>
      <c r="L54" s="4"/>
      <c r="M54" s="4"/>
      <c r="N54" s="4"/>
      <c r="O54" s="4"/>
      <c r="P54" s="4"/>
      <c r="Q54" s="4"/>
    </row>
    <row r="55" spans="2:17" s="1" customFormat="1" ht="15" hidden="1" x14ac:dyDescent="0.25">
      <c r="B55" s="23"/>
      <c r="L55" s="4"/>
      <c r="M55" s="4"/>
      <c r="N55" s="4"/>
      <c r="O55" s="4"/>
      <c r="P55" s="4"/>
      <c r="Q55" s="4"/>
    </row>
    <row r="56" spans="2:17" s="1" customFormat="1" ht="15" hidden="1" x14ac:dyDescent="0.25">
      <c r="B56" s="23"/>
      <c r="L56" s="4"/>
      <c r="M56" s="4"/>
      <c r="N56" s="4"/>
      <c r="O56" s="4"/>
      <c r="P56" s="4"/>
      <c r="Q56" s="4"/>
    </row>
    <row r="57" spans="2:17" s="1" customFormat="1" ht="15" hidden="1" x14ac:dyDescent="0.25">
      <c r="B57" s="23"/>
      <c r="L57" s="4"/>
      <c r="M57" s="4"/>
      <c r="N57" s="4"/>
      <c r="O57" s="4"/>
      <c r="P57" s="4"/>
      <c r="Q57" s="4"/>
    </row>
    <row r="58" spans="2:17" s="1" customFormat="1" ht="15" hidden="1" x14ac:dyDescent="0.25">
      <c r="B58" s="23"/>
      <c r="L58" s="4"/>
      <c r="M58" s="4"/>
      <c r="N58" s="4"/>
      <c r="O58" s="4"/>
      <c r="P58" s="4"/>
      <c r="Q58" s="4"/>
    </row>
    <row r="59" spans="2:17" s="1" customFormat="1" ht="15" hidden="1" x14ac:dyDescent="0.25">
      <c r="B59" s="23"/>
      <c r="L59" s="4"/>
      <c r="M59" s="4"/>
      <c r="N59" s="4"/>
      <c r="O59" s="4"/>
      <c r="P59" s="4"/>
      <c r="Q59" s="4"/>
    </row>
    <row r="60" spans="2:17" s="1" customFormat="1" ht="15" hidden="1" x14ac:dyDescent="0.25">
      <c r="B60" s="23"/>
      <c r="L60" s="4"/>
      <c r="M60" s="4"/>
      <c r="N60" s="4"/>
      <c r="O60" s="4"/>
      <c r="P60" s="4"/>
      <c r="Q60" s="4"/>
    </row>
    <row r="61" spans="2:17" s="1" customFormat="1" ht="15" hidden="1" x14ac:dyDescent="0.25">
      <c r="B61" s="23"/>
      <c r="L61" s="4"/>
      <c r="M61" s="4"/>
      <c r="N61" s="4"/>
      <c r="O61" s="4"/>
      <c r="P61" s="4"/>
      <c r="Q61" s="4"/>
    </row>
    <row r="62" spans="2:17" s="1" customFormat="1" ht="15" hidden="1" x14ac:dyDescent="0.25">
      <c r="B62" s="23"/>
      <c r="L62" s="4"/>
      <c r="M62" s="4"/>
      <c r="N62" s="4"/>
      <c r="O62" s="4"/>
      <c r="P62" s="4"/>
      <c r="Q62" s="4"/>
    </row>
    <row r="63" spans="2:17" s="1" customFormat="1" ht="15" hidden="1" x14ac:dyDescent="0.25">
      <c r="B63" s="23"/>
      <c r="L63" s="4"/>
      <c r="M63" s="4"/>
      <c r="N63" s="4"/>
      <c r="O63" s="4"/>
      <c r="P63" s="4"/>
      <c r="Q63" s="4"/>
    </row>
    <row r="64" spans="2:17" s="1" customFormat="1" ht="15" hidden="1" x14ac:dyDescent="0.25">
      <c r="B64" s="23"/>
      <c r="L64" s="4"/>
      <c r="M64" s="4"/>
      <c r="N64" s="4"/>
      <c r="O64" s="4"/>
      <c r="P64" s="4"/>
      <c r="Q64" s="4"/>
    </row>
    <row r="65" spans="2:17" s="1" customFormat="1" ht="15" hidden="1" x14ac:dyDescent="0.25">
      <c r="B65" s="23"/>
      <c r="L65" s="4"/>
      <c r="M65" s="4"/>
      <c r="N65" s="4"/>
      <c r="O65" s="4"/>
      <c r="P65" s="4"/>
      <c r="Q65" s="4"/>
    </row>
    <row r="66" spans="2:17" s="1" customFormat="1" ht="15" hidden="1" x14ac:dyDescent="0.25">
      <c r="B66" s="23"/>
      <c r="L66" s="4"/>
      <c r="M66" s="4"/>
      <c r="N66" s="4"/>
      <c r="O66" s="4"/>
      <c r="P66" s="4"/>
      <c r="Q66" s="4"/>
    </row>
    <row r="67" spans="2:17" ht="14.45" customHeight="1" x14ac:dyDescent="0.25"/>
  </sheetData>
  <mergeCells count="2">
    <mergeCell ref="E2:J2"/>
    <mergeCell ref="A5:A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64E375F9AB0D40B53EFAE3E45A9C7F" ma:contentTypeVersion="3" ma:contentTypeDescription="Create a new document." ma:contentTypeScope="" ma:versionID="af7d3f7fbe41f32a179becc82117a127">
  <xsd:schema xmlns:xsd="http://www.w3.org/2001/XMLSchema" xmlns:xs="http://www.w3.org/2001/XMLSchema" xmlns:p="http://schemas.microsoft.com/office/2006/metadata/properties" xmlns:ns2="8554d7e1-9170-4218-81c7-c134371fc597" targetNamespace="http://schemas.microsoft.com/office/2006/metadata/properties" ma:root="true" ma:fieldsID="b930bbb3f920d82417d61e418be38ccf" ns2:_="">
    <xsd:import namespace="8554d7e1-9170-4218-81c7-c134371fc5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4d7e1-9170-4218-81c7-c134371fc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E430F3-EC63-4F1D-BEC9-68763755A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7F6572-FD9C-458C-87FD-BAE723EA1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4d7e1-9170-4218-81c7-c134371fc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B3C41B-CCC9-4C58-9212-46EE0C18BC6A}">
  <ds:schemaRefs>
    <ds:schemaRef ds:uri="http://schemas.microsoft.com/office/infopath/2007/PartnerControls"/>
    <ds:schemaRef ds:uri="9d847296-e917-48f7-b21c-8628a6a074ad"/>
    <ds:schemaRef ds:uri="http://schemas.microsoft.com/office/2006/documentManagement/types"/>
    <ds:schemaRef ds:uri="b35ab65a-edda-4fa5-95e7-f3e3994f73fe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Voertuigen premies</vt:lpstr>
      <vt:lpstr>Werkmaterieel premies</vt:lpstr>
      <vt:lpstr>Berekening punten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Jong, Rutger de</dc:creator>
  <cp:lastModifiedBy>Jong, Rutger de</cp:lastModifiedBy>
  <dcterms:created xsi:type="dcterms:W3CDTF">2020-12-08T14:53:39Z</dcterms:created>
  <dcterms:modified xsi:type="dcterms:W3CDTF">2025-09-18T08:36:35Z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0x0101006064E375F9AB0D40B53EFAE3E45A9C7F</vt:lpwstr>
  </property>
</Properties>
</file>