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yuverta.sharepoint.com/sites/EALiftonderhoud/Gedeelde documenten/General/03. Aanbestedingsleidraad en bijlagen/"/>
    </mc:Choice>
  </mc:AlternateContent>
  <xr:revisionPtr revIDLastSave="2399" documentId="13_ncr:1_{A94B39BC-F225-45E6-875C-2AC0C852FF8A}" xr6:coauthVersionLast="47" xr6:coauthVersionMax="47" xr10:uidLastSave="{C0788756-EB6F-4035-979A-97C2E3F7F443}"/>
  <bookViews>
    <workbookView xWindow="-120" yWindow="-120" windowWidth="29040" windowHeight="15720" tabRatio="671" activeTab="1" xr2:uid="{00000000-000D-0000-FFFF-FFFF00000000}"/>
  </bookViews>
  <sheets>
    <sheet name="1. Invulinstructies" sheetId="7" r:id="rId1"/>
    <sheet name="2. Totaalprijs per jaar" sheetId="8" r:id="rId2"/>
    <sheet name="3, Prijzenblad Onderhoud" sheetId="1" r:id="rId3"/>
    <sheet name="4, Verrekenprijzen" sheetId="6" r:id="rId4"/>
  </sheets>
  <definedNames>
    <definedName name="_xlnm._FilterDatabase" localSheetId="2" hidden="1">'3, Prijzenblad Onderhoud'!$A$6:$AM$47</definedName>
    <definedName name="Adres">#REF!</definedName>
    <definedName name="_xlnm.Print_Area" localSheetId="2">'3, Prijzenblad Onderhoud'!$A$1:$AM$43</definedName>
    <definedName name="_xlnm.Print_Titles" localSheetId="2">'3, Prijzenblad Onderhoud'!$1:$6</definedName>
    <definedName name="_xlnm.Print_Titles" localSheetId="3">'4, Verrekenprijzen'!$3:$3</definedName>
    <definedName name="Amperes">#REF!</definedName>
    <definedName name="Urgenti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6" l="1"/>
  <c r="G40" i="6"/>
  <c r="G41" i="6"/>
  <c r="G42" i="6"/>
  <c r="G43" i="6"/>
  <c r="G44" i="6"/>
  <c r="G45" i="6"/>
  <c r="G46" i="6"/>
  <c r="G47" i="6"/>
  <c r="G48" i="6"/>
  <c r="G49" i="6"/>
  <c r="G50" i="6"/>
  <c r="G51" i="6"/>
  <c r="G52" i="6"/>
  <c r="G53" i="6"/>
  <c r="G38" i="6"/>
  <c r="AE8" i="1"/>
  <c r="AE7" i="1" l="1"/>
  <c r="D30" i="6"/>
  <c r="D31" i="6"/>
  <c r="D32" i="6"/>
  <c r="D29" i="6"/>
  <c r="D18" i="6"/>
  <c r="D25" i="6"/>
  <c r="D24" i="6"/>
  <c r="D14" i="6"/>
  <c r="D15" i="6"/>
  <c r="D16" i="6"/>
  <c r="D13" i="6"/>
  <c r="D33" i="6" l="1"/>
  <c r="F9" i="8" s="1"/>
  <c r="D20" i="6"/>
  <c r="D21" i="6" s="1"/>
  <c r="F7" i="8" s="1"/>
  <c r="D26" i="6"/>
  <c r="F8" i="8" s="1"/>
  <c r="D9" i="6" l="1"/>
  <c r="AF45" i="1" s="1"/>
  <c r="AM37" i="1"/>
  <c r="AM38" i="1"/>
  <c r="AM39" i="1"/>
  <c r="AM40" i="1"/>
  <c r="AM41" i="1"/>
  <c r="AM42" i="1"/>
  <c r="AE37" i="1"/>
  <c r="AE38" i="1"/>
  <c r="AE39" i="1"/>
  <c r="AE40" i="1"/>
  <c r="AE41" i="1"/>
  <c r="AE42" i="1"/>
  <c r="J54" i="6"/>
  <c r="K39" i="6"/>
  <c r="K40" i="6"/>
  <c r="K41" i="6"/>
  <c r="K42" i="6"/>
  <c r="K43" i="6"/>
  <c r="K44" i="6"/>
  <c r="K45" i="6"/>
  <c r="K46" i="6"/>
  <c r="K47" i="6"/>
  <c r="K48" i="6"/>
  <c r="K49" i="6"/>
  <c r="K50" i="6"/>
  <c r="K51" i="6"/>
  <c r="K52" i="6"/>
  <c r="K53" i="6"/>
  <c r="K38" i="6"/>
  <c r="K54" i="6" l="1"/>
  <c r="AM8" i="1"/>
  <c r="AE9" i="1"/>
  <c r="AM9" i="1"/>
  <c r="AE10" i="1"/>
  <c r="AM10" i="1"/>
  <c r="AE11" i="1"/>
  <c r="AM11" i="1"/>
  <c r="AE12" i="1"/>
  <c r="AM12" i="1"/>
  <c r="AE13" i="1"/>
  <c r="AM13" i="1"/>
  <c r="AE14" i="1"/>
  <c r="AM14" i="1"/>
  <c r="AE15" i="1"/>
  <c r="AM15" i="1"/>
  <c r="AE16" i="1"/>
  <c r="AM16" i="1"/>
  <c r="AE17" i="1"/>
  <c r="AM17" i="1"/>
  <c r="AE18" i="1"/>
  <c r="AM18" i="1"/>
  <c r="A3" i="6"/>
  <c r="AM19" i="1"/>
  <c r="AM20" i="1"/>
  <c r="AM21" i="1"/>
  <c r="AM22" i="1"/>
  <c r="AM23" i="1"/>
  <c r="AM24" i="1"/>
  <c r="AM25" i="1"/>
  <c r="AM26" i="1"/>
  <c r="AM27" i="1"/>
  <c r="AM28" i="1"/>
  <c r="AM29" i="1"/>
  <c r="AM30" i="1"/>
  <c r="AM31" i="1"/>
  <c r="AM32" i="1"/>
  <c r="AM33" i="1"/>
  <c r="AM34" i="1"/>
  <c r="AM35" i="1"/>
  <c r="AM36" i="1"/>
  <c r="AM43" i="1"/>
  <c r="AM7" i="1"/>
  <c r="AI5" i="1"/>
  <c r="I3" i="1"/>
  <c r="AE43" i="1"/>
  <c r="AE36" i="1"/>
  <c r="AE35" i="1"/>
  <c r="AE34" i="1"/>
  <c r="AE33" i="1"/>
  <c r="AE32" i="1"/>
  <c r="AE31" i="1"/>
  <c r="AE30" i="1"/>
  <c r="AE29" i="1"/>
  <c r="AE28" i="1"/>
  <c r="AE27" i="1"/>
  <c r="AE26" i="1"/>
  <c r="AE25" i="1"/>
  <c r="AE24" i="1"/>
  <c r="AE23" i="1"/>
  <c r="AE22" i="1"/>
  <c r="AE21" i="1"/>
  <c r="AE20" i="1"/>
  <c r="AE19" i="1"/>
  <c r="AK5" i="1"/>
  <c r="AJ5" i="1"/>
  <c r="AH5" i="1"/>
  <c r="AG5" i="1"/>
  <c r="AF5" i="1"/>
  <c r="AE45" i="1" l="1"/>
  <c r="F6" i="8" s="1"/>
  <c r="M50" i="6"/>
  <c r="F10" i="8"/>
  <c r="AM44" i="1"/>
  <c r="AE44" i="1"/>
  <c r="L50" i="6"/>
  <c r="L46" i="6"/>
  <c r="L48" i="6"/>
  <c r="L52" i="6"/>
  <c r="L38" i="6"/>
  <c r="L39" i="6"/>
  <c r="L40" i="6"/>
  <c r="L42" i="6"/>
  <c r="M49" i="6"/>
  <c r="M46" i="6"/>
  <c r="L53" i="6"/>
  <c r="M48" i="6"/>
  <c r="M53" i="6"/>
  <c r="M52" i="6"/>
  <c r="M39" i="6"/>
  <c r="M43" i="6"/>
  <c r="M38" i="6"/>
  <c r="M42" i="6"/>
  <c r="M40" i="6"/>
  <c r="L44" i="6"/>
  <c r="L43" i="6"/>
  <c r="M44" i="6"/>
  <c r="M45" i="6"/>
  <c r="L41" i="6"/>
  <c r="L45" i="6"/>
  <c r="M41" i="6"/>
  <c r="L51" i="6"/>
  <c r="L49" i="6"/>
  <c r="M51" i="6"/>
  <c r="M47" i="6"/>
  <c r="L47" i="6"/>
  <c r="AM5" i="1"/>
  <c r="AE5" i="1"/>
  <c r="F5" i="8" s="1"/>
  <c r="F11" i="8" l="1"/>
  <c r="AE46" i="1"/>
  <c r="L54" i="6"/>
  <c r="M5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admin-automat</author>
  </authors>
  <commentList>
    <comment ref="U4" authorId="0" shapeId="0" xr:uid="{00000000-0006-0000-0000-000001000000}">
      <text>
        <r>
          <rPr>
            <sz val="8"/>
            <color indexed="81"/>
            <rFont val="Tahoma"/>
            <family val="2"/>
          </rPr>
          <t>tractie, hydraulisch, etc./frequentieregeling, softstarter, etc.</t>
        </r>
      </text>
    </comment>
  </commentList>
</comments>
</file>

<file path=xl/sharedStrings.xml><?xml version="1.0" encoding="utf-8"?>
<sst xmlns="http://schemas.openxmlformats.org/spreadsheetml/2006/main" count="671" uniqueCount="391">
  <si>
    <t>Referentie</t>
  </si>
  <si>
    <t>Complex</t>
  </si>
  <si>
    <t>Keuring</t>
  </si>
  <si>
    <t>Componenten</t>
  </si>
  <si>
    <t>Prestatie</t>
  </si>
  <si>
    <t>Inschrijving: Prijzen en Uren</t>
  </si>
  <si>
    <t>Complexnummer</t>
  </si>
  <si>
    <t>Naam complex</t>
  </si>
  <si>
    <t>Soort complex</t>
  </si>
  <si>
    <t>Kenmerk</t>
  </si>
  <si>
    <t>Adres</t>
  </si>
  <si>
    <t>Plaats</t>
  </si>
  <si>
    <t>Fabrikaatnummer installatie</t>
  </si>
  <si>
    <t>Type installatie</t>
  </si>
  <si>
    <t>Huidige ohbedrijf</t>
  </si>
  <si>
    <t>Installatienr huidige ohbedrijf</t>
  </si>
  <si>
    <t xml:space="preserve">Fabrikaat </t>
  </si>
  <si>
    <t>Bouwjaar installatie</t>
  </si>
  <si>
    <t xml:space="preserve">Aantal stopplaatsen </t>
  </si>
  <si>
    <t xml:space="preserve">Hefvermogen (kg) </t>
  </si>
  <si>
    <t>Snelheid (m/s)</t>
  </si>
  <si>
    <t>Keuringsnorm</t>
  </si>
  <si>
    <t>Keurende instantie</t>
  </si>
  <si>
    <t>Nr keurende instantie</t>
  </si>
  <si>
    <t>Soort installatie/aandrijving</t>
  </si>
  <si>
    <t xml:space="preserve">Type en soort besturing </t>
  </si>
  <si>
    <t>Bouwjaar besturing</t>
  </si>
  <si>
    <t>Type en soort schachtdeur</t>
  </si>
  <si>
    <t>Aantal schachtdeuren</t>
  </si>
  <si>
    <t>Aantal cabinedeuren</t>
  </si>
  <si>
    <t>Spreek-/luisterverbinding</t>
  </si>
  <si>
    <t>Minimaal conditieniveau 
volgens NEN 2767</t>
  </si>
  <si>
    <t>Aantal technische storingen
recent per jaar</t>
  </si>
  <si>
    <t>Maximaal aantal toegestane 
technische storingen per jaar</t>
  </si>
  <si>
    <t>Kosten onderhoud per jaar, 
inclusief reiskosten, exclusief btw</t>
  </si>
  <si>
    <t>Tijdbesteding per 
onderhoudsbeurt (uur)</t>
  </si>
  <si>
    <t>Contractprijs onderhoud: 
totale kosten onderhoud per jaar</t>
  </si>
  <si>
    <t>Preventief onderhoud: onderhoudsbeurten (€) inclusief reinigen, exclusief kosten voor extra of aanvullende service (ook wel 24-uursservice genoemd)</t>
  </si>
  <si>
    <t>Correctief onderhoud:eigen risico (€)</t>
  </si>
  <si>
    <t>Assistentie keuringen (€)</t>
  </si>
  <si>
    <t>Kosten spreek-/luisterverbinding (€)</t>
  </si>
  <si>
    <t>kosten voor extra of aanvullende service (ook wel 24-uursservice genoemd) (€)</t>
  </si>
  <si>
    <t>Aantal onderhoudsbeurten</t>
  </si>
  <si>
    <t>Totaal uren
preventief onderhoud</t>
  </si>
  <si>
    <t>HV16230UT</t>
  </si>
  <si>
    <t>VMBO UTRECHT</t>
  </si>
  <si>
    <t>School</t>
  </si>
  <si>
    <t>Utrecht</t>
  </si>
  <si>
    <t>Otis</t>
  </si>
  <si>
    <t>W9086</t>
  </si>
  <si>
    <t>HV16240HU</t>
  </si>
  <si>
    <t>Houten</t>
  </si>
  <si>
    <t>A8358</t>
  </si>
  <si>
    <t>HV16250HU</t>
  </si>
  <si>
    <t>A8357</t>
  </si>
  <si>
    <t>HV17820AF</t>
  </si>
  <si>
    <t>VMBO AMERSFOORT</t>
  </si>
  <si>
    <t>Amersfoort</t>
  </si>
  <si>
    <t>A8352</t>
  </si>
  <si>
    <t>HV17880VE</t>
  </si>
  <si>
    <t>MBO VELP</t>
  </si>
  <si>
    <t>Velp</t>
  </si>
  <si>
    <t>A8370</t>
  </si>
  <si>
    <t>HV16420BR</t>
  </si>
  <si>
    <t>VMBO BRIELLE</t>
  </si>
  <si>
    <t>Brielle</t>
  </si>
  <si>
    <t>W6280</t>
  </si>
  <si>
    <t>HV16430KL</t>
  </si>
  <si>
    <t>VMBO KLAASWAAL</t>
  </si>
  <si>
    <t>Klaaswaal</t>
  </si>
  <si>
    <t>A8359</t>
  </si>
  <si>
    <t>HV16440OT</t>
  </si>
  <si>
    <t>VMBO OTTOLAND</t>
  </si>
  <si>
    <t>Ottoland</t>
  </si>
  <si>
    <t>A8362</t>
  </si>
  <si>
    <t>HV16460DO</t>
  </si>
  <si>
    <t>MBO DORDRECHT</t>
  </si>
  <si>
    <t>Dordrecht</t>
  </si>
  <si>
    <t>A8356</t>
  </si>
  <si>
    <t>HV16640BX</t>
  </si>
  <si>
    <t>MBO BOXTEL</t>
  </si>
  <si>
    <t>Boxtel</t>
  </si>
  <si>
    <t>W4305</t>
  </si>
  <si>
    <t>HV16650DB</t>
  </si>
  <si>
    <t>MBO DEN BOSCH</t>
  </si>
  <si>
    <t>Den Bosch</t>
  </si>
  <si>
    <t>A8411</t>
  </si>
  <si>
    <t>HV16820EH</t>
  </si>
  <si>
    <t>VMBO EINDHOVEN</t>
  </si>
  <si>
    <t>Eindhoven</t>
  </si>
  <si>
    <t>A8409</t>
  </si>
  <si>
    <t>A8410</t>
  </si>
  <si>
    <t>HV16840HM</t>
  </si>
  <si>
    <t>MBO HELMOND</t>
  </si>
  <si>
    <t>Helmond</t>
  </si>
  <si>
    <t>A8412</t>
  </si>
  <si>
    <t>HV17850NM</t>
  </si>
  <si>
    <t>VMBO NIJMEGEN</t>
  </si>
  <si>
    <t>Nijmegen</t>
  </si>
  <si>
    <t>A8369</t>
  </si>
  <si>
    <t>HV17870NM</t>
  </si>
  <si>
    <t>MBO NIJMEGEN</t>
  </si>
  <si>
    <t>A8367</t>
  </si>
  <si>
    <t>A8368</t>
  </si>
  <si>
    <t>VMBO DORDRECHT</t>
  </si>
  <si>
    <t>A8596</t>
  </si>
  <si>
    <t>Roermond</t>
  </si>
  <si>
    <t>A8900</t>
  </si>
  <si>
    <t/>
  </si>
  <si>
    <t>HV17030OE</t>
  </si>
  <si>
    <t>VMBO OESTGEEST</t>
  </si>
  <si>
    <t>Oegstgeest</t>
  </si>
  <si>
    <t>R1409</t>
  </si>
  <si>
    <t>HV17040BK</t>
  </si>
  <si>
    <t>VMBO BOSKOOP</t>
  </si>
  <si>
    <t>Boskoop</t>
  </si>
  <si>
    <t>A8354</t>
  </si>
  <si>
    <t>HV17050AR</t>
  </si>
  <si>
    <t>VMBO ALPHEN A/D RIJN</t>
  </si>
  <si>
    <t>Alphen aan den Rijn</t>
  </si>
  <si>
    <t>A8353</t>
  </si>
  <si>
    <t>HV17060GO</t>
  </si>
  <si>
    <t>Gouda</t>
  </si>
  <si>
    <t>E9511</t>
  </si>
  <si>
    <t>HV17220DM</t>
  </si>
  <si>
    <t>VMBO DEN HAAG - MADESTEIN</t>
  </si>
  <si>
    <t>A8360</t>
  </si>
  <si>
    <t>HV17230DW</t>
  </si>
  <si>
    <t>VMBO DEN HAAG - WESTVLIET</t>
  </si>
  <si>
    <t>A8366</t>
  </si>
  <si>
    <t>HV17250RT</t>
  </si>
  <si>
    <t>MBO ROTTERDAM</t>
  </si>
  <si>
    <t>Rotterdam</t>
  </si>
  <si>
    <t>A8364</t>
  </si>
  <si>
    <t>A8365</t>
  </si>
  <si>
    <t>HV17440AA</t>
  </si>
  <si>
    <t>VMBO AALSMEER</t>
  </si>
  <si>
    <t>Aalsmeer</t>
  </si>
  <si>
    <t>A8351</t>
  </si>
  <si>
    <t>HV17460AA</t>
  </si>
  <si>
    <t>MBO AALSMEER</t>
  </si>
  <si>
    <t>W6539</t>
  </si>
  <si>
    <t>HV17830NA</t>
  </si>
  <si>
    <t>VMBO NAARDEN</t>
  </si>
  <si>
    <t>Naarden</t>
  </si>
  <si>
    <t>A8361</t>
  </si>
  <si>
    <t>Tarief (€)</t>
  </si>
  <si>
    <t>Zon- en feestdagen</t>
  </si>
  <si>
    <t>€ 0 t/m € 500</t>
  </si>
  <si>
    <t>1 -5 stuks</t>
  </si>
  <si>
    <t>€ 500 t/m € 2.500</t>
  </si>
  <si>
    <t>6 - 10 stuks</t>
  </si>
  <si>
    <t>€ 2.500 t/m € 3.500</t>
  </si>
  <si>
    <t>11 - 20 stuks</t>
  </si>
  <si>
    <t>€ 3.500 en hoger</t>
  </si>
  <si>
    <t>meer dan 20 stuk</t>
  </si>
  <si>
    <t>Uitgangspunten:
- afwijking max. 10%
- o.b.v. stuksprijzen</t>
  </si>
  <si>
    <t>Component</t>
  </si>
  <si>
    <t>Specificatie</t>
  </si>
  <si>
    <t>Prijs materialen (€)</t>
  </si>
  <si>
    <t>Levertijd 
(aantal weken)</t>
  </si>
  <si>
    <t>Vervangen hoofdstroom relais</t>
  </si>
  <si>
    <t>Telemecanique, Siemens of gelijkwaardig</t>
  </si>
  <si>
    <t>Vervangen hoofd besturingsprint</t>
  </si>
  <si>
    <t>Type LCE</t>
  </si>
  <si>
    <t>Kone</t>
  </si>
  <si>
    <t>B&amp;P bp408</t>
  </si>
  <si>
    <t>Type MCS220</t>
  </si>
  <si>
    <t>Vervangen frequentie regeling</t>
  </si>
  <si>
    <t>Type V3F10</t>
  </si>
  <si>
    <t>Type KDL 16</t>
  </si>
  <si>
    <t>Type OVF20</t>
  </si>
  <si>
    <t>Ziehl Abegg</t>
  </si>
  <si>
    <t>Besturing incl. CL frequentieregeling</t>
  </si>
  <si>
    <t xml:space="preserve">1000 kg nominaal hefvermogen </t>
  </si>
  <si>
    <t>4 stopplaatsen neerwaarts verzamelend</t>
  </si>
  <si>
    <t>Motor / Machinecombinatie</t>
  </si>
  <si>
    <t>1000 kg nominaal hefvermogen</t>
  </si>
  <si>
    <t>Vervangen Tractieschijf en Draagkabels</t>
  </si>
  <si>
    <t>Vervangen Plunjerpakking</t>
  </si>
  <si>
    <t>enkelvoudige plunjer, max 130mm</t>
  </si>
  <si>
    <t>Giehl of gelijkwaardig</t>
  </si>
  <si>
    <t>Vervangen kooilicht armatuur</t>
  </si>
  <si>
    <t>incl noodverlichting</t>
  </si>
  <si>
    <t>TL of LED verlichting</t>
  </si>
  <si>
    <t>Vervangen Lichtlijst, inclusief montage</t>
  </si>
  <si>
    <t>Veiligheidsklasse 3</t>
  </si>
  <si>
    <t>Afstand tussen opnemers max. 1 meter.</t>
  </si>
  <si>
    <t xml:space="preserve">Schachtdeur inclusief kozijn, panelen bekleed met RVS, </t>
  </si>
  <si>
    <t>2 delig telescoop, eenzijdig openend, excl bouwk. werkzaamheden</t>
  </si>
  <si>
    <t>Selcom Hydrabelt of gelijkwaardig</t>
  </si>
  <si>
    <t>Kooideur met deuraandrijving compleet incl. frequentieregeling</t>
  </si>
  <si>
    <t>2 delig telescoop eenzijdig openend</t>
  </si>
  <si>
    <t>1 - 5 stuks</t>
  </si>
  <si>
    <t>MRL</t>
  </si>
  <si>
    <t>ORONA</t>
  </si>
  <si>
    <t>≤ 1000</t>
  </si>
  <si>
    <t>KONE</t>
  </si>
  <si>
    <t>≤ 630</t>
  </si>
  <si>
    <t>THYSSEN</t>
  </si>
  <si>
    <t>Tractie</t>
  </si>
  <si>
    <t>Möhringer</t>
  </si>
  <si>
    <t>OTIS</t>
  </si>
  <si>
    <t>Hydraulisch</t>
  </si>
  <si>
    <t>ISP</t>
  </si>
  <si>
    <t>Spindellift</t>
  </si>
  <si>
    <t>AesyLiften</t>
  </si>
  <si>
    <t>HV16450DO</t>
  </si>
  <si>
    <t>HV16620DB</t>
  </si>
  <si>
    <t>Mitsubishi</t>
  </si>
  <si>
    <t>Hefplateau</t>
  </si>
  <si>
    <t>≤ 450</t>
  </si>
  <si>
    <t>SCHINDLER</t>
  </si>
  <si>
    <t>meer dan 5 stuk</t>
  </si>
  <si>
    <t>Postcode</t>
  </si>
  <si>
    <t>Theo Thijssenplein 32</t>
  </si>
  <si>
    <t>3555 SJ</t>
  </si>
  <si>
    <t>Randhoeve 2</t>
  </si>
  <si>
    <t>Bergenboulevard 11</t>
  </si>
  <si>
    <t>Larensteinselaan 268</t>
  </si>
  <si>
    <t>Anna Hoevestraat 2</t>
  </si>
  <si>
    <t>Rijksstraatweg 30b</t>
  </si>
  <si>
    <t>B 140</t>
  </si>
  <si>
    <t>Groenezoom 398</t>
  </si>
  <si>
    <t>Schouwrooij 2</t>
  </si>
  <si>
    <t>Vlijmenseweg 1A</t>
  </si>
  <si>
    <t>Locatellistraat 5 (B-Vleugel)</t>
  </si>
  <si>
    <t>Locatellistraat 5</t>
  </si>
  <si>
    <t>Scheepsboulevard 1</t>
  </si>
  <si>
    <t>Energieweg 19</t>
  </si>
  <si>
    <t>Chico Mendesring 825</t>
  </si>
  <si>
    <t>Jagestraat 6</t>
  </si>
  <si>
    <t>Hervensebaan 7</t>
  </si>
  <si>
    <t>Lange Voort 70</t>
  </si>
  <si>
    <t>Zijde 105</t>
  </si>
  <si>
    <t>Kalkhovenweg 62</t>
  </si>
  <si>
    <t>Ronsseweg 55</t>
  </si>
  <si>
    <t>Madesteinweg 25</t>
  </si>
  <si>
    <t>Westvlietweg 42</t>
  </si>
  <si>
    <t>Laanslootseweg 1</t>
  </si>
  <si>
    <t>Linnaeuslaan 2</t>
  </si>
  <si>
    <t>3992 XH</t>
  </si>
  <si>
    <t>3825 AG</t>
  </si>
  <si>
    <t>6882 CT</t>
  </si>
  <si>
    <t>3232 VC</t>
  </si>
  <si>
    <t>3286 LS</t>
  </si>
  <si>
    <t>2975 BK</t>
  </si>
  <si>
    <t>3315 LA</t>
  </si>
  <si>
    <t>3315 WX</t>
  </si>
  <si>
    <t>5281 RE</t>
  </si>
  <si>
    <t>5332 JL</t>
  </si>
  <si>
    <t>5232 JL</t>
  </si>
  <si>
    <t>5654 JB</t>
  </si>
  <si>
    <t>5705 KZ</t>
  </si>
  <si>
    <t>Marga Klompélaan 37</t>
  </si>
  <si>
    <t>6532 SB</t>
  </si>
  <si>
    <t>6541 CW</t>
  </si>
  <si>
    <t>6042 KA</t>
  </si>
  <si>
    <t>2341 KD</t>
  </si>
  <si>
    <t>2771 EV</t>
  </si>
  <si>
    <t>2401 LK</t>
  </si>
  <si>
    <t>2803 ZK</t>
  </si>
  <si>
    <t>2553 EC</t>
  </si>
  <si>
    <t>2491 EC</t>
  </si>
  <si>
    <t>3028 HT</t>
  </si>
  <si>
    <t>Jac. P. Thijsselaan 18</t>
  </si>
  <si>
    <t>1431 KE</t>
  </si>
  <si>
    <t>1431 JV</t>
  </si>
  <si>
    <t>1412 KA</t>
  </si>
  <si>
    <t>VMBO / MBO HOUTEN</t>
  </si>
  <si>
    <t>HV16240HU (VMBO)/ HV16250HU (MBO)</t>
  </si>
  <si>
    <t>VMBO DEN BOSCH</t>
  </si>
  <si>
    <t>VMBO / MBO ROERMOND</t>
  </si>
  <si>
    <t>HV17630RM (VMBO)/ HV17650RM (MBO)</t>
  </si>
  <si>
    <t>VMBO GOUDA</t>
  </si>
  <si>
    <t>Den Haag</t>
  </si>
  <si>
    <t>Amersfoortsestraatweg 7</t>
  </si>
  <si>
    <t>6415 SB</t>
  </si>
  <si>
    <t>Heldevierlaan 12</t>
  </si>
  <si>
    <t>HV17640HL (VMBO)/ HV17660HL (MBO)</t>
  </si>
  <si>
    <t>Heerlen</t>
  </si>
  <si>
    <t>Heldevierlaan 13</t>
  </si>
  <si>
    <t>6416 SB</t>
  </si>
  <si>
    <t>MBO HEERLEN</t>
  </si>
  <si>
    <t>VMBO NEDERWEERT</t>
  </si>
  <si>
    <t>HV17620NW</t>
  </si>
  <si>
    <t>Pastoor van der Steenstraat 5</t>
  </si>
  <si>
    <t>6031 EB</t>
  </si>
  <si>
    <t>Nederweert</t>
  </si>
  <si>
    <t>R1307</t>
  </si>
  <si>
    <t>VMBO/MBO HORST</t>
  </si>
  <si>
    <t>HV16630HS (VMBO)/ HV16660HS (MBO)</t>
  </si>
  <si>
    <t>Spoorweg 8</t>
  </si>
  <si>
    <t>5963 NJ</t>
  </si>
  <si>
    <t>Horst</t>
  </si>
  <si>
    <t>VMBO HEERLEN</t>
  </si>
  <si>
    <t>J0313</t>
  </si>
  <si>
    <t>J0314</t>
  </si>
  <si>
    <t>J0312</t>
  </si>
  <si>
    <t>Amsterdam</t>
  </si>
  <si>
    <t>Jan van Zutphenstraat 60</t>
  </si>
  <si>
    <t>1069 RS</t>
  </si>
  <si>
    <t>HV17420AO</t>
  </si>
  <si>
    <t>VMBO AMSTERDAM-WEST</t>
  </si>
  <si>
    <t>Nadere toelichting ten behoeve van het Prijzenblad</t>
  </si>
  <si>
    <r>
      <t xml:space="preserve">Over de opgegeven prijzen worden dus </t>
    </r>
    <r>
      <rPr>
        <u/>
        <sz val="10"/>
        <color rgb="FF000000"/>
        <rFont val="Arial"/>
        <family val="2"/>
      </rPr>
      <t>geen</t>
    </r>
    <r>
      <rPr>
        <sz val="10"/>
        <color rgb="FF000000"/>
        <rFont val="Arial"/>
        <family val="2"/>
      </rPr>
      <t xml:space="preserve"> extra toeslagen meer gerekend. 
Alle kosten dienen hierin inbegrepen te zijn. Het is niet toegestaan om naast de vastgestelde prijzen, tarieven en toeslagen nog ander kosten op te voeren zoals voorrijkosten, inspectiekosten, keuringskosten, garantiekosten, rapportagekosten, projectcoördinatie, proceskosten, schoonmaakkosten, vergaderkosten of welke andere kosten dan ook (niet-limitatief).</t>
    </r>
  </si>
  <si>
    <t>Ter verduidelijking van de All-in uurtarieven volgt hieronder een nadere definiëring die in het contract gehanteerd zal worden:</t>
  </si>
  <si>
    <t>All-in uurtarieven</t>
  </si>
  <si>
    <t>All-in uuruurtarieven - geldig voor alle disciplines én onderaannemers. De uurtarieven en toeslagen zijn geldig voor alle soorten onderhoud (correctief, preventief en planmatig), modificaties, kleine klussen en projecten  (niet-limitatief). Niet genoemde functieniveaus en toeslagen mogen achteraf niet in rekening worden gebracht.</t>
  </si>
  <si>
    <t>Zijn genoteerd in euro’s, exclusief BTW en inclusief alle kosten, zoals en voor zover van toepassing, maar niet uitputtend: engineering, voorbereiding, beheer- en begeleidingswerkzaamheden, uitvoering, nazorg, overhead, vergaderingen, vakantietoeslag, gratificaties, wettelijk verzuim, vakantie- en feestdagen, kosten voor het werken buiten reguliere werktijden, wettelijke sociale lasten, pensioenfonds en overige branche fondsen, regeling ATV, reis- en verblijfkosten, parkeergelden, reisuren vergoeding en voorrijkosten, gereedschap- en kleed- en koffiegeld, werkvoorbereiding en administratie, engineering, veiligheidsmiddelen, montage leiding, kosten voor opruimen, kosten voor het verzorgen en inkopen van materiaal, materieelkosten voor uitvoering van de werkzaamheden, bereikbaarheidsvoorzieningen tot een hoogte van 6m1, winst en risico, kosten voor verzorgen van inkoop, algemene bouwplaats kosten, kosten voor precario en andere kosten (niet-limitatief).</t>
  </si>
  <si>
    <t>Overige werkzaamheden (maatwerkopdrachten)</t>
  </si>
  <si>
    <t>Ter verduidelijking van de toeslagen volgt hieronder een nadere definiëring die in het contract gehanteerd zal worden:</t>
  </si>
  <si>
    <t>Toeslag materiaal</t>
  </si>
  <si>
    <t>Toeslag die wordt berekend bovenop de netto-catalogus prijs (inkoopprijs) die voor Opdrachtnemer van toepassing is. Toeslag materiaal kan niet worden geindexeerd.</t>
  </si>
  <si>
    <t>Toeslag Winst en Risico (W&amp;R)</t>
  </si>
  <si>
    <t>Winst en risico mogen enkel opgenomen worden bij projecten, ter vergroting van de bedrijfswinst met daarin tevens de dekking voor alle onvoorziene omstandigheden, uitvoeringsrisico's en niet verrekenbare loon- en prijsstijgingen. Ook renteverlies, het niet kunnen verrichten van werkzaamheden door regen, wachturen door te late leverantie of reparaties aan materieel vallen hieronder (niet-limitatief). Toeslag Winst en Risico kan niet worden geindexeerd.</t>
  </si>
  <si>
    <t>Toeslag Onderaanneming</t>
  </si>
  <si>
    <t>Toeslag die wordt berekend bovenop de netto prijs voor de eventuele inzet voor onderaannemers. Deze toeslag kan echter alleen gehanteerd worden bij werkzaamheden die niet zijn opgenomen in de werkomschrijving van het PvE en door onderaannemers uitgevoerd worden. Deze toeslagen zijn all-in, denk hierbij o.a. aan kosten ter dekking van de inkoop, uitvoering van de coördinatie, begeleiding op locatie, oplevering en garantie van de uitgevoerde werkzaamheden door derden (niet-limitatief). Levering van materialen kunnen niet opgenomen worden onder toeslag onderaannemer. Toeslag onderaanneming kan niet worden geindexeerd.</t>
  </si>
  <si>
    <t>Legenda</t>
  </si>
  <si>
    <t>Door inschrijver in te vullen cel(len)</t>
  </si>
  <si>
    <t>Cel wordt automatisch berekend</t>
  </si>
  <si>
    <t>Ondertekening</t>
  </si>
  <si>
    <t>Naam</t>
  </si>
  <si>
    <t>Datum en plaats</t>
  </si>
  <si>
    <t>Functie</t>
  </si>
  <si>
    <t>Onderneming en adres</t>
  </si>
  <si>
    <t>Handtekening</t>
  </si>
  <si>
    <t xml:space="preserve">Tarief (€)          </t>
  </si>
  <si>
    <r>
      <rPr>
        <b/>
        <sz val="10"/>
        <rFont val="Tahoma"/>
        <family val="2"/>
      </rPr>
      <t>All-in uurtarieven 1</t>
    </r>
    <r>
      <rPr>
        <sz val="10"/>
        <rFont val="Tahoma"/>
        <family val="2"/>
      </rPr>
      <t xml:space="preserve"> Zijn genoteerd in euro’s, exclusief BTW en inclusief alle kosten, zoals en voor zover van toepassing, maar niet uitputtend: engineering, voorbereiding, beheer- en begeleidingswerkzaamheden, uitvoering, nazorg, overhead, vergaderingen, vakantietoeslag, gratificaties, wettelijk verzuim, vakantie- en feestdagen, kosten voor het werken buiten reguliere werktijden, wettelijke sociale lasten, pensioenfonds en overige branche fondsen, regeling ATV, reis- en verblijfkosten, parkeergelden, reisuren vergoeding en voorrijkosten, gereedschap- en kleed- en koffiegeld, werkvoorbereiding en administratie, engineering, veiligheidsmiddelen, montage leiding, kosten voor opruimen, kosten voor het verzorgen en inkopen van materiaal, materieelkosten voor uitvoering van de werkzaamheden, bereikbaarheidsvoorzieningen tot een hoogte van 6m1, winst en risico, kosten voor verzorgen van inkoop, algemene bouwplaats kosten, kosten voor precario en andere kosten (niet-limitatief).</t>
    </r>
  </si>
  <si>
    <t>Prijsopgaaf spreek/luisterverbindingen fabricaat RUKRA</t>
  </si>
  <si>
    <t>Specificatie kosten voor diensten</t>
  </si>
  <si>
    <t>Prijs Montage (€)</t>
  </si>
  <si>
    <t>4 stuks 9A</t>
  </si>
  <si>
    <t>Versie 4.0</t>
  </si>
  <si>
    <t>1 op1 ophanging; 4 stopplaatsen</t>
  </si>
  <si>
    <t>Drako kwaliteit, 11 mm</t>
  </si>
  <si>
    <t>Kwaliteitsfactor levensduur</t>
  </si>
  <si>
    <t>Kwaliteitsfactor Garantie</t>
  </si>
  <si>
    <t>Jaarprijs (€)</t>
  </si>
  <si>
    <t>Garantie [jaar]</t>
  </si>
  <si>
    <t>Levensduur [jaar]</t>
  </si>
  <si>
    <t>Totaal Preventief OH</t>
  </si>
  <si>
    <t>W5572</t>
  </si>
  <si>
    <t>Easylift</t>
  </si>
  <si>
    <t>AesyLiften A5000</t>
  </si>
  <si>
    <t>n.b.</t>
  </si>
  <si>
    <t>NTD</t>
  </si>
  <si>
    <t>Prijsopgaaf nieuw liftboek</t>
  </si>
  <si>
    <t>Totaal tabblad 4 Verrekenprijzen; Prijsopgaaf nieuw liftboek</t>
  </si>
  <si>
    <t>Totaal tabblad 4 Verrekenprijzen; Prijsopgaaf spreek/luisterverbindingen fabricaat RUKRA</t>
  </si>
  <si>
    <t>TOTAAL</t>
  </si>
  <si>
    <r>
      <rPr>
        <b/>
        <vertAlign val="superscript"/>
        <sz val="10"/>
        <color rgb="FF000000"/>
        <rFont val="Arial"/>
        <family val="2"/>
      </rPr>
      <t>2</t>
    </r>
    <r>
      <rPr>
        <sz val="10"/>
        <color rgb="FF000000"/>
        <rFont val="Arial"/>
        <family val="2"/>
      </rPr>
      <t xml:space="preserve">  fictieve aantallen, puur ter rekenmethodiek voor de beoordeling van deze aanbesteding</t>
    </r>
  </si>
  <si>
    <r>
      <rPr>
        <b/>
        <vertAlign val="superscript"/>
        <sz val="10"/>
        <color rgb="FF000000"/>
        <rFont val="Arial"/>
        <family val="2"/>
      </rPr>
      <t>3</t>
    </r>
    <r>
      <rPr>
        <vertAlign val="superscript"/>
        <sz val="10"/>
        <color rgb="FF000000"/>
        <rFont val="Arial"/>
        <family val="2"/>
      </rPr>
      <t xml:space="preserve"> </t>
    </r>
    <r>
      <rPr>
        <sz val="10"/>
        <color rgb="FF000000"/>
        <rFont val="Arial"/>
        <family val="2"/>
      </rPr>
      <t xml:space="preserve"> aan gegeven aantallen en bedrag materialen kunnen geen rechten ontleend worden.</t>
    </r>
  </si>
  <si>
    <r>
      <rPr>
        <b/>
        <sz val="10"/>
        <color rgb="FF000000"/>
        <rFont val="Arial"/>
        <family val="2"/>
      </rPr>
      <t xml:space="preserve">Toeslag materiaal </t>
    </r>
    <r>
      <rPr>
        <b/>
        <vertAlign val="superscript"/>
        <sz val="10"/>
        <color rgb="FF000000"/>
        <rFont val="Arial"/>
        <family val="2"/>
      </rPr>
      <t>4</t>
    </r>
    <r>
      <rPr>
        <sz val="10"/>
        <color rgb="FF000000"/>
        <rFont val="Arial"/>
        <family val="2"/>
      </rPr>
      <t>. Zie toelichting tabblad "1. Invulinstructies"</t>
    </r>
  </si>
  <si>
    <r>
      <rPr>
        <b/>
        <sz val="10"/>
        <rFont val="Arial"/>
        <family val="2"/>
      </rPr>
      <t xml:space="preserve">Toeslag onderaanneming </t>
    </r>
    <r>
      <rPr>
        <b/>
        <vertAlign val="superscript"/>
        <sz val="10"/>
        <rFont val="Arial"/>
        <family val="2"/>
      </rPr>
      <t>5</t>
    </r>
    <r>
      <rPr>
        <sz val="10"/>
        <rFont val="Arial"/>
        <family val="2"/>
      </rPr>
      <t xml:space="preserve"> Zie toelichting tabblad "1. Invulinstructies"</t>
    </r>
  </si>
  <si>
    <r>
      <rPr>
        <b/>
        <sz val="10"/>
        <color rgb="FF000000"/>
        <rFont val="Arial"/>
        <family val="2"/>
      </rPr>
      <t xml:space="preserve">Toeslag winst en risico </t>
    </r>
    <r>
      <rPr>
        <b/>
        <vertAlign val="superscript"/>
        <sz val="10"/>
        <color rgb="FF000000"/>
        <rFont val="Arial"/>
        <family val="2"/>
      </rPr>
      <t>6</t>
    </r>
    <r>
      <rPr>
        <sz val="10"/>
        <color rgb="FF000000"/>
        <rFont val="Arial"/>
        <family val="2"/>
      </rPr>
      <t xml:space="preserve"> Zie toelichting tabblad "1. Invulinstructies"</t>
    </r>
  </si>
  <si>
    <t>Toeslag onderaanneming (derden)</t>
  </si>
  <si>
    <t>Toeslag Winst en Risico</t>
  </si>
  <si>
    <r>
      <t xml:space="preserve">Fictief aantal </t>
    </r>
    <r>
      <rPr>
        <b/>
        <vertAlign val="superscript"/>
        <sz val="10"/>
        <color theme="1"/>
        <rFont val="Calibri"/>
        <family val="2"/>
        <scheme val="minor"/>
      </rPr>
      <t>2</t>
    </r>
  </si>
  <si>
    <t>Totaal tabblad 4 Verrekenprijzen; Toelsag materiaal, onderaanneming en winst en risico subtotaal fictieve kosten</t>
  </si>
  <si>
    <t>Wanneer het noodzakelijk blijkt dat Opdrachtnemer werkzaamheden opneemt in een offerte die niet zijn te ondervangen in de assetlijst, dan worden deze werkzaamheden separaat gecalculeerd en opgenomen in de open-begroting volgens het tabblad 4. Verrekenprijzen opgenomen uurtarieven en toeslagen.</t>
  </si>
  <si>
    <t>Tabblad 3, Prijzenblad Onderhoud; Totaal Preventief OH (cel AE5)</t>
  </si>
  <si>
    <t>TOTAALPRIJS T.B.V. BEOORDELING PRIJS</t>
  </si>
  <si>
    <t>OMSCHRIJVING</t>
  </si>
  <si>
    <r>
      <t xml:space="preserve">TOTAAL (FICTIEF) BEDRAG IN
 € excl. BTW </t>
    </r>
    <r>
      <rPr>
        <b/>
        <vertAlign val="superscript"/>
        <sz val="16"/>
        <color theme="1"/>
        <rFont val="Calibri"/>
        <family val="2"/>
        <scheme val="minor"/>
      </rPr>
      <t>3</t>
    </r>
  </si>
  <si>
    <t>Bijlage 2 Prijzenblad Liftonderhoud - Stichting Yuverta</t>
  </si>
  <si>
    <r>
      <t>Uurtarief:
All-in uurtarieven</t>
    </r>
    <r>
      <rPr>
        <b/>
        <vertAlign val="superscript"/>
        <sz val="10"/>
        <color theme="1"/>
        <rFont val="Tahoma"/>
        <family val="2"/>
      </rPr>
      <t xml:space="preserve"> 1</t>
    </r>
    <r>
      <rPr>
        <b/>
        <sz val="10"/>
        <color theme="1"/>
        <rFont val="Tahoma"/>
        <family val="2"/>
      </rPr>
      <t xml:space="preserve"> - geldig voor alle disciplines én onderaannemers. De tarieven en opslagen zijn geldig voor alle soorten onderhoud (correctief, preventief en planmatig), modificaties, kleine klussen en projecten. Niet genoemde functieniveaus mogen achteraf niet in rekening worden gebracht.</t>
    </r>
  </si>
  <si>
    <r>
      <t xml:space="preserve">Toeslag materiaal </t>
    </r>
    <r>
      <rPr>
        <b/>
        <vertAlign val="superscript"/>
        <sz val="10"/>
        <color theme="1"/>
        <rFont val="Tahoma"/>
        <family val="2"/>
      </rPr>
      <t>4</t>
    </r>
  </si>
  <si>
    <r>
      <t xml:space="preserve">Fictief bedrag </t>
    </r>
    <r>
      <rPr>
        <b/>
        <vertAlign val="superscript"/>
        <sz val="10"/>
        <color theme="1"/>
        <rFont val="Tahoma"/>
        <family val="2"/>
      </rPr>
      <t>3</t>
    </r>
  </si>
  <si>
    <r>
      <t xml:space="preserve">Opslagpercentage (%)
</t>
    </r>
    <r>
      <rPr>
        <sz val="9"/>
        <rFont val="Tahoma"/>
        <family val="2"/>
      </rPr>
      <t xml:space="preserve"> Het toeslagpercentage dient minimaal 2% en maximaal 12% te bedragen</t>
    </r>
  </si>
  <si>
    <r>
      <t xml:space="preserve">Totaal bedrag </t>
    </r>
    <r>
      <rPr>
        <b/>
        <vertAlign val="superscript"/>
        <sz val="10"/>
        <color theme="1"/>
        <rFont val="Tahoma"/>
        <family val="2"/>
      </rPr>
      <t>3</t>
    </r>
  </si>
  <si>
    <r>
      <t>Toeslag onderaanneming (derden)</t>
    </r>
    <r>
      <rPr>
        <b/>
        <vertAlign val="superscript"/>
        <sz val="10"/>
        <color theme="1"/>
        <rFont val="Tahoma"/>
        <family val="2"/>
      </rPr>
      <t xml:space="preserve"> 5</t>
    </r>
  </si>
  <si>
    <r>
      <t>Fictief bedrag</t>
    </r>
    <r>
      <rPr>
        <b/>
        <vertAlign val="superscript"/>
        <sz val="10"/>
        <color theme="1"/>
        <rFont val="Tahoma"/>
        <family val="2"/>
      </rPr>
      <t xml:space="preserve"> 3</t>
    </r>
  </si>
  <si>
    <r>
      <t xml:space="preserve">Opslagpercentage (%)
</t>
    </r>
    <r>
      <rPr>
        <sz val="10"/>
        <color theme="1"/>
        <rFont val="Calibri"/>
        <family val="2"/>
        <scheme val="minor"/>
      </rPr>
      <t>Het toeslagpercentage dient minimaal 0% en maximaal 10% te bedragen</t>
    </r>
  </si>
  <si>
    <r>
      <t xml:space="preserve">Toeslag winst en risico </t>
    </r>
    <r>
      <rPr>
        <b/>
        <vertAlign val="superscript"/>
        <sz val="10"/>
        <color theme="1"/>
        <rFont val="Tahoma"/>
        <family val="2"/>
      </rPr>
      <t>6</t>
    </r>
  </si>
  <si>
    <r>
      <t xml:space="preserve">Opslagpercentage (%)
</t>
    </r>
    <r>
      <rPr>
        <sz val="10"/>
        <color theme="1"/>
        <rFont val="Calibri"/>
        <family val="2"/>
        <scheme val="minor"/>
      </rPr>
      <t>Het toeslagpercentage dient minimaal 0% en maximaal 2,5% te bedragen</t>
    </r>
  </si>
  <si>
    <t>VMBO AMERSFOORT: Betreft gegevens oude lift. Lift wordt momenteel vervangen</t>
  </si>
  <si>
    <t xml:space="preserve">In deze bijlage, tabblad 2 'Totaalprijs per jaar', worden de prijzen automatisch ingevuld vanuit tabblad 3 en 4. </t>
  </si>
  <si>
    <t xml:space="preserve">Tabblad 3 en 4 worden door de inschrijver ingevuld. Inschrijver vult enkel de oranje cellen in en neemt alle directe en indirecte kosten (behorende bij de desbetreffende handeling) hierin mee. </t>
  </si>
  <si>
    <t>Specificatie materialen t.b.v. Planmatig onderhoud</t>
  </si>
  <si>
    <t>TOTAAL
 materiaal + montage</t>
  </si>
  <si>
    <t>Tabblad 4, Verrekenprijzen; Prijsopgaaf Specificatie materialen t.b.v. Planmatig onderhoud (optioneel)</t>
  </si>
  <si>
    <t>Tabblad 3, Prijzenblad Onderhoud; Totaal Buitencontractueel Correctief OH (cel AE45) (fictieve kosten)</t>
  </si>
  <si>
    <t>Tabblad 4, Verrekenprijzen; Toelsag materiaal, onderaanneming en winst en risico subtotaal (fictieve kosten)</t>
  </si>
  <si>
    <t>Tabblad 4, Verrekenprijzen; Prijsopgaaf nieuw liftboek (fictieve kosten)</t>
  </si>
  <si>
    <t>Tabblad 4, Verrekenprijzen; Prijsopgaaf spreek/luisterverbindingen fabricaat RUKRA (fictieve kosten)</t>
  </si>
  <si>
    <t>Kantooruren (8:00 – 17:00)</t>
  </si>
  <si>
    <t>Buiten kantooruren (17:00 - 8:00)</t>
  </si>
  <si>
    <r>
      <t xml:space="preserve">Tarief (€)
</t>
    </r>
    <r>
      <rPr>
        <sz val="9"/>
        <color theme="1"/>
        <rFont val="Tahoma"/>
        <family val="2"/>
      </rPr>
      <t>Het tarief "Kantooruren (8:00 – 17:00)" dient minimaal € 25 en maximaal € 120 te bedragen</t>
    </r>
  </si>
  <si>
    <t>Totaal Correctief OH</t>
  </si>
  <si>
    <t xml:space="preserve">Bij een gemiddelde storing van 1,5 uur (niet zijnde een technische storing) is de verhouding kantooruren:buiten kantoortijd:zon&amp;feestdagen=3:1:0. De kosten per storing zijn daardoor: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</si>
</sst>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quot;€&quot;\ #,##0"/>
    <numFmt numFmtId="165" formatCode="&quot;€&quot;\ #,##0.00_-"/>
    <numFmt numFmtId="166" formatCode="&quot;€&quot;\ #,##0.00"/>
    <numFmt numFmtId="167" formatCode="_(&quot;€&quot;* #,##0.00_);_(&quot;€&quot;* \(#,##0.00\);_(&quot;€&quot;* &quot;-&quot;??_);_(@_)"/>
    <numFmt numFmtId="168" formatCode="_ [$€-2]\ * #,##0.00_ ;_ [$€-2]\ * \-#,##0.00_ ;_ [$€-2]\ * &quot;-&quot;??_ ;_ @_ "/>
    <numFmt numFmtId="169" formatCode="#,##0_ ;\-#,##0\ "/>
  </numFmts>
  <fonts count="38">
    <font>
      <sz val="11"/>
      <color theme="1"/>
      <name val="Calibri"/>
      <family val="2"/>
      <scheme val="minor"/>
    </font>
    <font>
      <sz val="11"/>
      <color theme="1"/>
      <name val="Calibri"/>
      <family val="2"/>
      <scheme val="minor"/>
    </font>
    <font>
      <sz val="9"/>
      <name val="Tahoma"/>
      <family val="2"/>
    </font>
    <font>
      <sz val="10"/>
      <name val="Arial"/>
      <family val="2"/>
    </font>
    <font>
      <sz val="12"/>
      <name val="Arial"/>
      <family val="2"/>
    </font>
    <font>
      <sz val="8"/>
      <color indexed="81"/>
      <name val="Tahoma"/>
      <family val="2"/>
    </font>
    <font>
      <sz val="10"/>
      <name val="Tahoma"/>
      <family val="2"/>
    </font>
    <font>
      <b/>
      <sz val="10"/>
      <name val="Tahoma"/>
      <family val="2"/>
    </font>
    <font>
      <sz val="10"/>
      <color theme="1"/>
      <name val="Calibri"/>
      <family val="2"/>
      <scheme val="minor"/>
    </font>
    <font>
      <b/>
      <sz val="10"/>
      <color theme="1"/>
      <name val="Tahoma"/>
      <family val="2"/>
    </font>
    <font>
      <sz val="10"/>
      <color theme="1"/>
      <name val="Tahoma"/>
      <family val="2"/>
    </font>
    <font>
      <sz val="10"/>
      <name val="Tahoma"/>
      <family val="2"/>
    </font>
    <font>
      <b/>
      <sz val="10"/>
      <name val="Tahoma"/>
      <family val="2"/>
    </font>
    <font>
      <sz val="8"/>
      <name val="Calibri"/>
      <family val="2"/>
      <scheme val="minor"/>
    </font>
    <font>
      <b/>
      <sz val="11"/>
      <color theme="1"/>
      <name val="Calibri"/>
      <family val="2"/>
      <scheme val="minor"/>
    </font>
    <font>
      <b/>
      <sz val="16"/>
      <color theme="1"/>
      <name val="Arial"/>
      <family val="2"/>
    </font>
    <font>
      <b/>
      <sz val="16"/>
      <color theme="1"/>
      <name val="Calibri"/>
      <family val="2"/>
      <scheme val="minor"/>
    </font>
    <font>
      <b/>
      <sz val="10"/>
      <color rgb="FF000000"/>
      <name val="Arial"/>
      <family val="2"/>
    </font>
    <font>
      <sz val="10"/>
      <color rgb="FF000000"/>
      <name val="Arial"/>
      <family val="2"/>
    </font>
    <font>
      <sz val="10"/>
      <color theme="1"/>
      <name val="Arial"/>
      <family val="2"/>
    </font>
    <font>
      <u/>
      <sz val="10"/>
      <color rgb="FF000000"/>
      <name val="Arial"/>
      <family val="2"/>
    </font>
    <font>
      <b/>
      <sz val="10"/>
      <color theme="1"/>
      <name val="Arial"/>
      <family val="2"/>
    </font>
    <font>
      <sz val="16"/>
      <color theme="1"/>
      <name val="Arial"/>
      <family val="2"/>
    </font>
    <font>
      <b/>
      <sz val="16"/>
      <name val="Calibri"/>
      <family val="2"/>
      <scheme val="minor"/>
    </font>
    <font>
      <b/>
      <vertAlign val="superscript"/>
      <sz val="16"/>
      <color theme="1"/>
      <name val="Calibri"/>
      <family val="2"/>
      <scheme val="minor"/>
    </font>
    <font>
      <sz val="16"/>
      <name val="Calibri"/>
      <family val="2"/>
      <scheme val="minor"/>
    </font>
    <font>
      <sz val="16"/>
      <color theme="1"/>
      <name val="Calibri"/>
      <family val="2"/>
      <scheme val="minor"/>
    </font>
    <font>
      <sz val="10"/>
      <name val="Calibri"/>
      <family val="2"/>
      <scheme val="minor"/>
    </font>
    <font>
      <b/>
      <sz val="10"/>
      <color theme="1"/>
      <name val="Calibri"/>
      <family val="2"/>
      <scheme val="minor"/>
    </font>
    <font>
      <sz val="10"/>
      <color rgb="FFFF0000"/>
      <name val="Calibri"/>
      <family val="2"/>
      <scheme val="minor"/>
    </font>
    <font>
      <b/>
      <vertAlign val="superscript"/>
      <sz val="10"/>
      <color theme="1"/>
      <name val="Calibri"/>
      <family val="2"/>
      <scheme val="minor"/>
    </font>
    <font>
      <b/>
      <vertAlign val="superscript"/>
      <sz val="10"/>
      <color rgb="FF000000"/>
      <name val="Arial"/>
      <family val="2"/>
    </font>
    <font>
      <vertAlign val="superscript"/>
      <sz val="10"/>
      <color rgb="FF000000"/>
      <name val="Arial"/>
      <family val="2"/>
    </font>
    <font>
      <b/>
      <sz val="10"/>
      <name val="Arial"/>
      <family val="2"/>
    </font>
    <font>
      <b/>
      <vertAlign val="superscript"/>
      <sz val="10"/>
      <name val="Arial"/>
      <family val="2"/>
    </font>
    <font>
      <b/>
      <sz val="12"/>
      <color theme="1"/>
      <name val="Tahoma"/>
      <family val="2"/>
    </font>
    <font>
      <sz val="9"/>
      <color theme="1"/>
      <name val="Tahoma"/>
      <family val="2"/>
    </font>
    <font>
      <b/>
      <vertAlign val="superscript"/>
      <sz val="10"/>
      <color theme="1"/>
      <name val="Tahoma"/>
      <family val="2"/>
    </font>
  </fonts>
  <fills count="12">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B8A1FF"/>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9966"/>
        <bgColor indexed="64"/>
      </patternFill>
    </fill>
    <fill>
      <patternFill patternType="solid">
        <fgColor rgb="FFFFFF00"/>
        <bgColor indexed="64"/>
      </patternFill>
    </fill>
    <fill>
      <patternFill patternType="solid">
        <fgColor theme="5" tint="0.39997558519241921"/>
        <bgColor indexed="64"/>
      </patternFill>
    </fill>
  </fills>
  <borders count="6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medium">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14996795556505021"/>
      </left>
      <right style="medium">
        <color indexed="64"/>
      </right>
      <top style="thin">
        <color theme="0" tint="-0.1499679555650502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theme="0" tint="-0.14996795556505021"/>
      </left>
      <right style="thin">
        <color theme="0" tint="-0.14996795556505021"/>
      </right>
      <top style="thin">
        <color indexed="64"/>
      </top>
      <bottom style="thin">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diagonal/>
    </border>
  </borders>
  <cellStyleXfs count="8">
    <xf numFmtId="0" fontId="0" fillId="0" borderId="0"/>
    <xf numFmtId="44" fontId="1" fillId="0" borderId="0" applyFont="0" applyFill="0" applyBorder="0" applyAlignment="0" applyProtection="0"/>
    <xf numFmtId="0" fontId="3" fillId="0" borderId="0"/>
    <xf numFmtId="0" fontId="4" fillId="0" borderId="0"/>
    <xf numFmtId="0" fontId="1" fillId="0" borderId="0"/>
    <xf numFmtId="0" fontId="3" fillId="0" borderId="0"/>
    <xf numFmtId="0" fontId="3" fillId="0" borderId="0"/>
    <xf numFmtId="0" fontId="3" fillId="0" borderId="0"/>
  </cellStyleXfs>
  <cellXfs count="263">
    <xf numFmtId="0" fontId="0" fillId="0" borderId="0" xfId="0"/>
    <xf numFmtId="0" fontId="2" fillId="0" borderId="0" xfId="0" applyFont="1" applyAlignment="1">
      <alignment horizontal="left"/>
    </xf>
    <xf numFmtId="0" fontId="7" fillId="0" borderId="0" xfId="0" applyFont="1" applyAlignment="1">
      <alignment horizontal="left"/>
    </xf>
    <xf numFmtId="0" fontId="7" fillId="0" borderId="26" xfId="0" applyFont="1" applyBorder="1" applyAlignment="1">
      <alignment horizontal="left" vertical="top"/>
    </xf>
    <xf numFmtId="0" fontId="6" fillId="2" borderId="1" xfId="0" applyFont="1" applyFill="1" applyBorder="1" applyAlignment="1">
      <alignment horizontal="left"/>
    </xf>
    <xf numFmtId="0" fontId="6" fillId="2" borderId="1" xfId="0" applyFont="1" applyFill="1" applyBorder="1" applyAlignment="1">
      <alignment horizontal="left" vertical="center"/>
    </xf>
    <xf numFmtId="0" fontId="6" fillId="2" borderId="1" xfId="2" applyFont="1" applyFill="1" applyBorder="1" applyAlignment="1">
      <alignment horizontal="center"/>
    </xf>
    <xf numFmtId="0" fontId="8" fillId="0" borderId="0" xfId="0" applyFont="1"/>
    <xf numFmtId="0" fontId="7" fillId="0" borderId="3" xfId="0" applyFont="1" applyBorder="1" applyAlignment="1">
      <alignment horizontal="left"/>
    </xf>
    <xf numFmtId="0" fontId="6" fillId="2" borderId="4" xfId="0" applyFont="1" applyFill="1" applyBorder="1" applyAlignment="1">
      <alignment horizontal="left"/>
    </xf>
    <xf numFmtId="0" fontId="6" fillId="2" borderId="4" xfId="0" applyFont="1" applyFill="1" applyBorder="1" applyAlignment="1">
      <alignment horizontal="left" vertical="center"/>
    </xf>
    <xf numFmtId="0" fontId="6" fillId="2" borderId="4" xfId="2" applyFont="1" applyFill="1" applyBorder="1" applyAlignment="1">
      <alignment horizontal="center"/>
    </xf>
    <xf numFmtId="0" fontId="6" fillId="0" borderId="22" xfId="0" applyFont="1" applyBorder="1" applyAlignment="1">
      <alignment horizontal="left"/>
    </xf>
    <xf numFmtId="0" fontId="1" fillId="0" borderId="0" xfId="0" applyFont="1"/>
    <xf numFmtId="0" fontId="6" fillId="2" borderId="1" xfId="0" applyFont="1" applyFill="1" applyBorder="1" applyAlignment="1">
      <alignment horizontal="center"/>
    </xf>
    <xf numFmtId="0" fontId="6" fillId="2" borderId="4" xfId="0" applyFont="1" applyFill="1" applyBorder="1" applyAlignment="1">
      <alignment horizontal="center"/>
    </xf>
    <xf numFmtId="0" fontId="8" fillId="0" borderId="0" xfId="0" applyFont="1" applyAlignment="1">
      <alignment horizontal="center"/>
    </xf>
    <xf numFmtId="0" fontId="11" fillId="2" borderId="4" xfId="0" applyFont="1" applyFill="1" applyBorder="1" applyAlignment="1">
      <alignment horizontal="left" vertical="center"/>
    </xf>
    <xf numFmtId="0" fontId="7" fillId="4" borderId="13" xfId="3" applyFont="1" applyFill="1" applyBorder="1" applyAlignment="1">
      <alignment horizontal="center" textRotation="90"/>
    </xf>
    <xf numFmtId="0" fontId="7" fillId="4" borderId="20" xfId="2" applyFont="1" applyFill="1" applyBorder="1" applyAlignment="1">
      <alignment horizontal="center" vertical="top"/>
    </xf>
    <xf numFmtId="0" fontId="7" fillId="4" borderId="0" xfId="3" applyFont="1" applyFill="1" applyAlignment="1">
      <alignment horizontal="center" textRotation="90"/>
    </xf>
    <xf numFmtId="0" fontId="7" fillId="4" borderId="20" xfId="2" applyFont="1" applyFill="1" applyBorder="1" applyAlignment="1">
      <alignment horizontal="center" textRotation="90" wrapText="1"/>
    </xf>
    <xf numFmtId="0" fontId="7" fillId="4" borderId="15" xfId="2" applyFont="1" applyFill="1" applyBorder="1" applyAlignment="1">
      <alignment horizontal="center" textRotation="90" wrapText="1"/>
    </xf>
    <xf numFmtId="0" fontId="7" fillId="4" borderId="16" xfId="2" applyFont="1" applyFill="1" applyBorder="1" applyAlignment="1">
      <alignment horizontal="center" textRotation="90" wrapText="1"/>
    </xf>
    <xf numFmtId="0" fontId="9" fillId="4" borderId="15" xfId="3" applyFont="1" applyFill="1" applyBorder="1" applyAlignment="1">
      <alignment horizontal="center" textRotation="90" wrapText="1"/>
    </xf>
    <xf numFmtId="0" fontId="9" fillId="4" borderId="23" xfId="2" applyFont="1" applyFill="1" applyBorder="1" applyAlignment="1">
      <alignment horizontal="center" textRotation="90" wrapText="1"/>
    </xf>
    <xf numFmtId="0" fontId="15" fillId="6" borderId="0" xfId="0" applyFont="1" applyFill="1" applyAlignment="1">
      <alignment horizontal="left" vertical="top"/>
    </xf>
    <xf numFmtId="0" fontId="16" fillId="6" borderId="0" xfId="0" applyFont="1" applyFill="1" applyAlignment="1">
      <alignment horizontal="left" vertical="top"/>
    </xf>
    <xf numFmtId="0" fontId="0" fillId="6" borderId="0" xfId="0" applyFill="1" applyAlignment="1">
      <alignment horizontal="left" vertical="top"/>
    </xf>
    <xf numFmtId="0" fontId="0" fillId="0" borderId="0" xfId="0" applyAlignment="1">
      <alignment horizontal="left" vertical="top"/>
    </xf>
    <xf numFmtId="0" fontId="0" fillId="6" borderId="0" xfId="0" applyFill="1" applyAlignment="1">
      <alignment horizontal="left" vertical="top" wrapText="1"/>
    </xf>
    <xf numFmtId="0" fontId="18" fillId="0" borderId="40" xfId="0" applyFont="1" applyBorder="1" applyAlignment="1">
      <alignment vertical="center" wrapText="1"/>
    </xf>
    <xf numFmtId="0" fontId="19" fillId="0" borderId="40" xfId="0" applyFont="1" applyBorder="1" applyAlignment="1">
      <alignment vertical="top" wrapText="1"/>
    </xf>
    <xf numFmtId="0" fontId="19" fillId="0" borderId="40" xfId="0" applyFont="1" applyBorder="1"/>
    <xf numFmtId="0" fontId="18" fillId="0" borderId="40" xfId="0" applyFont="1" applyBorder="1" applyAlignment="1">
      <alignment horizontal="left" vertical="center" wrapText="1"/>
    </xf>
    <xf numFmtId="0" fontId="0" fillId="6" borderId="0" xfId="0" quotePrefix="1" applyFill="1" applyAlignment="1">
      <alignment horizontal="left" vertical="center"/>
    </xf>
    <xf numFmtId="0" fontId="0" fillId="0" borderId="0" xfId="0" applyAlignment="1">
      <alignment horizontal="left" vertical="top" wrapText="1"/>
    </xf>
    <xf numFmtId="0" fontId="22" fillId="6" borderId="0" xfId="0" applyFont="1" applyFill="1" applyAlignment="1">
      <alignment horizontal="left" vertical="top" wrapText="1"/>
    </xf>
    <xf numFmtId="0" fontId="22" fillId="6" borderId="0" xfId="0" applyFont="1" applyFill="1" applyAlignment="1">
      <alignment horizontal="left" vertical="top"/>
    </xf>
    <xf numFmtId="0" fontId="22" fillId="0" borderId="0" xfId="0" applyFont="1" applyAlignment="1">
      <alignment horizontal="left" vertical="top"/>
    </xf>
    <xf numFmtId="0" fontId="16" fillId="6" borderId="0" xfId="0" applyFont="1" applyFill="1" applyAlignment="1">
      <alignment horizontal="right" vertical="center" wrapText="1"/>
    </xf>
    <xf numFmtId="44" fontId="16" fillId="6" borderId="0" xfId="0" applyNumberFormat="1" applyFont="1" applyFill="1" applyAlignment="1">
      <alignment vertical="center"/>
    </xf>
    <xf numFmtId="0" fontId="0" fillId="0" borderId="0" xfId="0" applyAlignment="1">
      <alignment horizontal="center"/>
    </xf>
    <xf numFmtId="0" fontId="6" fillId="0" borderId="0" xfId="0" applyFont="1" applyAlignment="1">
      <alignment horizontal="left" wrapText="1"/>
    </xf>
    <xf numFmtId="0" fontId="2" fillId="0" borderId="0" xfId="0" applyFont="1" applyAlignment="1">
      <alignment horizontal="left" wrapText="1"/>
    </xf>
    <xf numFmtId="0" fontId="1" fillId="0" borderId="0" xfId="0" applyFont="1" applyAlignment="1">
      <alignment wrapText="1"/>
    </xf>
    <xf numFmtId="0" fontId="0" fillId="0" borderId="0" xfId="0" applyAlignment="1">
      <alignment wrapText="1"/>
    </xf>
    <xf numFmtId="0" fontId="0" fillId="0" borderId="0" xfId="0" applyAlignment="1">
      <alignment vertical="center"/>
    </xf>
    <xf numFmtId="0" fontId="1" fillId="0" borderId="0" xfId="0" applyFont="1" applyAlignment="1">
      <alignment horizontal="center"/>
    </xf>
    <xf numFmtId="0" fontId="1" fillId="0" borderId="0" xfId="0" applyFont="1" applyAlignment="1">
      <alignment vertical="center"/>
    </xf>
    <xf numFmtId="0" fontId="2" fillId="0" borderId="0" xfId="0" applyFont="1" applyAlignment="1">
      <alignment horizontal="center"/>
    </xf>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2" fontId="2" fillId="0" borderId="22" xfId="2" applyNumberFormat="1" applyFont="1" applyBorder="1" applyAlignment="1">
      <alignment horizontal="center" vertical="center"/>
    </xf>
    <xf numFmtId="2" fontId="2" fillId="0" borderId="23" xfId="2" applyNumberFormat="1" applyFont="1" applyBorder="1" applyAlignment="1">
      <alignment horizontal="center" vertical="center"/>
    </xf>
    <xf numFmtId="2" fontId="2" fillId="0" borderId="36" xfId="2" applyNumberFormat="1" applyFont="1" applyBorder="1" applyAlignment="1">
      <alignment horizontal="center" vertical="center"/>
    </xf>
    <xf numFmtId="2" fontId="2" fillId="0" borderId="37" xfId="2"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11" fillId="0" borderId="50" xfId="0" applyFont="1" applyBorder="1" applyAlignment="1">
      <alignment horizontal="left"/>
    </xf>
    <xf numFmtId="0" fontId="6" fillId="0" borderId="51" xfId="0" applyFont="1" applyBorder="1" applyAlignment="1">
      <alignment horizontal="left"/>
    </xf>
    <xf numFmtId="0" fontId="6" fillId="0" borderId="51" xfId="0" applyFont="1" applyBorder="1" applyAlignment="1">
      <alignment horizontal="center"/>
    </xf>
    <xf numFmtId="0" fontId="10" fillId="0" borderId="51" xfId="0" applyFont="1" applyBorder="1" applyAlignment="1">
      <alignment horizontal="center"/>
    </xf>
    <xf numFmtId="0" fontId="11" fillId="0" borderId="53" xfId="0" applyFont="1" applyBorder="1" applyAlignment="1">
      <alignment horizontal="left"/>
    </xf>
    <xf numFmtId="0" fontId="6" fillId="0" borderId="54" xfId="0" applyFont="1" applyBorder="1" applyAlignment="1">
      <alignment horizontal="left"/>
    </xf>
    <xf numFmtId="0" fontId="6" fillId="0" borderId="54" xfId="0" applyFont="1" applyBorder="1" applyAlignment="1">
      <alignment horizontal="center"/>
    </xf>
    <xf numFmtId="0" fontId="10" fillId="0" borderId="54" xfId="0" applyFont="1" applyBorder="1" applyAlignment="1">
      <alignment horizontal="center"/>
    </xf>
    <xf numFmtId="0" fontId="6" fillId="5" borderId="54" xfId="0" applyFont="1" applyFill="1" applyBorder="1" applyAlignment="1">
      <alignment horizontal="left"/>
    </xf>
    <xf numFmtId="0" fontId="6" fillId="0" borderId="53" xfId="0" applyFont="1" applyBorder="1" applyAlignment="1">
      <alignment horizontal="left"/>
    </xf>
    <xf numFmtId="0" fontId="6" fillId="0" borderId="57" xfId="0" applyFont="1" applyBorder="1" applyAlignment="1">
      <alignment horizontal="left"/>
    </xf>
    <xf numFmtId="0" fontId="6" fillId="0" borderId="57" xfId="0" applyFont="1" applyBorder="1" applyAlignment="1">
      <alignment horizontal="center"/>
    </xf>
    <xf numFmtId="0" fontId="6" fillId="2" borderId="2" xfId="2" applyFont="1" applyFill="1" applyBorder="1" applyAlignment="1">
      <alignment horizontal="center"/>
    </xf>
    <xf numFmtId="0" fontId="6" fillId="2" borderId="5" xfId="2" applyFont="1" applyFill="1" applyBorder="1" applyAlignment="1">
      <alignment horizontal="center"/>
    </xf>
    <xf numFmtId="0" fontId="27" fillId="0" borderId="0" xfId="0" applyFont="1"/>
    <xf numFmtId="0" fontId="6" fillId="0" borderId="56" xfId="0" applyFont="1" applyBorder="1" applyAlignment="1">
      <alignment horizontal="left"/>
    </xf>
    <xf numFmtId="0" fontId="6" fillId="0" borderId="31" xfId="2" applyFont="1" applyBorder="1" applyAlignment="1">
      <alignment vertical="center"/>
    </xf>
    <xf numFmtId="0" fontId="6" fillId="8" borderId="22" xfId="2" applyFont="1" applyFill="1" applyBorder="1" applyAlignment="1">
      <alignment vertical="center" wrapText="1"/>
    </xf>
    <xf numFmtId="0" fontId="6" fillId="0" borderId="32" xfId="2" applyFont="1" applyBorder="1" applyAlignment="1">
      <alignment vertical="center"/>
    </xf>
    <xf numFmtId="0" fontId="6" fillId="8" borderId="33" xfId="2" applyFont="1" applyFill="1" applyBorder="1" applyAlignment="1">
      <alignment vertical="center" wrapText="1"/>
    </xf>
    <xf numFmtId="0" fontId="6" fillId="8" borderId="23" xfId="2" applyFont="1" applyFill="1" applyBorder="1" applyAlignment="1">
      <alignment vertical="center" wrapText="1"/>
    </xf>
    <xf numFmtId="0" fontId="6" fillId="8" borderId="34" xfId="2" applyFont="1" applyFill="1" applyBorder="1" applyAlignment="1">
      <alignment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29" fillId="0" borderId="0" xfId="0" applyFont="1" applyAlignment="1">
      <alignment horizontal="left" vertical="center"/>
    </xf>
    <xf numFmtId="0" fontId="2" fillId="0" borderId="0" xfId="2" applyFont="1" applyAlignment="1">
      <alignment horizontal="left" vertical="center"/>
    </xf>
    <xf numFmtId="168" fontId="2" fillId="0" borderId="0" xfId="2" applyNumberFormat="1" applyFont="1" applyAlignment="1">
      <alignment horizontal="left" vertical="center"/>
    </xf>
    <xf numFmtId="168" fontId="0" fillId="0" borderId="0" xfId="0" applyNumberFormat="1" applyAlignment="1">
      <alignment horizontal="left" vertical="center" wrapText="1"/>
    </xf>
    <xf numFmtId="0" fontId="2" fillId="0" borderId="22" xfId="2" applyFont="1" applyBorder="1" applyAlignment="1">
      <alignment horizontal="left" vertical="center"/>
    </xf>
    <xf numFmtId="168" fontId="2" fillId="0" borderId="22" xfId="2" applyNumberFormat="1" applyFont="1" applyBorder="1" applyAlignment="1">
      <alignment horizontal="left" vertical="center"/>
    </xf>
    <xf numFmtId="168" fontId="2" fillId="0" borderId="36" xfId="2" applyNumberFormat="1" applyFont="1" applyBorder="1" applyAlignment="1">
      <alignment horizontal="left" vertical="center"/>
    </xf>
    <xf numFmtId="0" fontId="2" fillId="0" borderId="31" xfId="2" applyFont="1" applyBorder="1" applyAlignment="1">
      <alignment horizontal="left" vertical="center"/>
    </xf>
    <xf numFmtId="168" fontId="0" fillId="7" borderId="23" xfId="0" applyNumberFormat="1" applyFill="1" applyBorder="1" applyAlignment="1">
      <alignment horizontal="left" vertical="center" wrapText="1"/>
    </xf>
    <xf numFmtId="168" fontId="35" fillId="7" borderId="58" xfId="0" applyNumberFormat="1" applyFont="1" applyFill="1" applyBorder="1" applyAlignment="1">
      <alignment horizontal="left" vertical="center" wrapText="1"/>
    </xf>
    <xf numFmtId="0" fontId="2" fillId="0" borderId="22" xfId="0" applyFont="1" applyBorder="1" applyAlignment="1">
      <alignment horizontal="center" vertical="center"/>
    </xf>
    <xf numFmtId="0" fontId="2" fillId="0" borderId="31" xfId="0" applyFont="1" applyBorder="1" applyAlignment="1">
      <alignment horizontal="left" vertical="center"/>
    </xf>
    <xf numFmtId="0" fontId="2" fillId="0" borderId="29" xfId="2" applyFont="1" applyBorder="1" applyAlignment="1">
      <alignment horizontal="left" vertical="center"/>
    </xf>
    <xf numFmtId="168" fontId="0" fillId="7" borderId="37" xfId="0" applyNumberFormat="1" applyFill="1" applyBorder="1" applyAlignment="1">
      <alignment horizontal="left" vertical="center" wrapText="1"/>
    </xf>
    <xf numFmtId="0" fontId="2" fillId="0" borderId="29" xfId="0" applyFont="1" applyBorder="1" applyAlignment="1">
      <alignment horizontal="left" vertical="center"/>
    </xf>
    <xf numFmtId="0" fontId="2" fillId="0" borderId="36" xfId="0" applyFont="1" applyBorder="1" applyAlignment="1">
      <alignment horizontal="center" vertical="center"/>
    </xf>
    <xf numFmtId="0" fontId="6" fillId="0" borderId="0" xfId="2" applyFont="1" applyAlignment="1">
      <alignment vertical="top" wrapText="1"/>
    </xf>
    <xf numFmtId="168" fontId="14" fillId="7" borderId="23" xfId="0" applyNumberFormat="1" applyFont="1" applyFill="1" applyBorder="1" applyAlignment="1">
      <alignment horizontal="left" vertical="center" wrapText="1"/>
    </xf>
    <xf numFmtId="0" fontId="28" fillId="0" borderId="0" xfId="0" applyFont="1" applyAlignment="1">
      <alignment horizontal="right" vertical="center"/>
    </xf>
    <xf numFmtId="0" fontId="15" fillId="0" borderId="0" xfId="0" applyFont="1" applyAlignment="1">
      <alignment horizontal="left" vertical="top"/>
    </xf>
    <xf numFmtId="164" fontId="6" fillId="7" borderId="66" xfId="2" applyNumberFormat="1" applyFont="1" applyFill="1" applyBorder="1" applyAlignment="1">
      <alignment horizontal="center" wrapText="1"/>
    </xf>
    <xf numFmtId="164" fontId="6" fillId="7" borderId="67" xfId="2" applyNumberFormat="1" applyFont="1" applyFill="1" applyBorder="1" applyAlignment="1">
      <alignment horizontal="center" wrapText="1"/>
    </xf>
    <xf numFmtId="164" fontId="6" fillId="7" borderId="54" xfId="2" applyNumberFormat="1" applyFont="1" applyFill="1" applyBorder="1" applyAlignment="1">
      <alignment horizontal="center" wrapText="1"/>
    </xf>
    <xf numFmtId="164" fontId="6" fillId="7" borderId="57" xfId="2" applyNumberFormat="1" applyFont="1" applyFill="1" applyBorder="1" applyAlignment="1">
      <alignment horizontal="center" wrapText="1"/>
    </xf>
    <xf numFmtId="0" fontId="10" fillId="7" borderId="52" xfId="2" applyFont="1" applyFill="1" applyBorder="1" applyAlignment="1">
      <alignment horizontal="center" vertical="top" wrapText="1"/>
    </xf>
    <xf numFmtId="0" fontId="10" fillId="7" borderId="55" xfId="2" applyFont="1" applyFill="1" applyBorder="1" applyAlignment="1">
      <alignment horizontal="center" vertical="top" wrapText="1"/>
    </xf>
    <xf numFmtId="0" fontId="6" fillId="7" borderId="55" xfId="2" applyFont="1" applyFill="1" applyBorder="1" applyAlignment="1">
      <alignment horizontal="center" vertical="top" wrapText="1"/>
    </xf>
    <xf numFmtId="0" fontId="6" fillId="7" borderId="59" xfId="2" applyFont="1" applyFill="1" applyBorder="1" applyAlignment="1">
      <alignment horizontal="center" vertical="top" wrapText="1"/>
    </xf>
    <xf numFmtId="0" fontId="6" fillId="10" borderId="54" xfId="0" applyFont="1" applyFill="1" applyBorder="1" applyAlignment="1">
      <alignment horizontal="left"/>
    </xf>
    <xf numFmtId="0" fontId="6" fillId="8" borderId="21" xfId="2" applyFont="1" applyFill="1" applyBorder="1" applyAlignment="1">
      <alignment vertical="center"/>
    </xf>
    <xf numFmtId="0" fontId="0" fillId="4" borderId="41" xfId="0" applyFill="1" applyBorder="1" applyAlignment="1">
      <alignment horizontal="center" vertical="center"/>
    </xf>
    <xf numFmtId="2" fontId="0" fillId="4" borderId="48" xfId="0" applyNumberFormat="1" applyFill="1" applyBorder="1" applyAlignment="1">
      <alignment horizontal="center" vertical="center"/>
    </xf>
    <xf numFmtId="2" fontId="0" fillId="4" borderId="49" xfId="0" applyNumberFormat="1" applyFill="1" applyBorder="1" applyAlignment="1">
      <alignment horizontal="center" vertical="center"/>
    </xf>
    <xf numFmtId="49" fontId="9" fillId="4" borderId="60" xfId="0" applyNumberFormat="1" applyFont="1" applyFill="1" applyBorder="1" applyAlignment="1">
      <alignment horizontal="left" vertical="center"/>
    </xf>
    <xf numFmtId="49" fontId="9" fillId="4" borderId="60" xfId="0" applyNumberFormat="1" applyFont="1" applyFill="1" applyBorder="1" applyAlignment="1">
      <alignment horizontal="center" vertical="center"/>
    </xf>
    <xf numFmtId="49" fontId="9" fillId="4" borderId="61" xfId="0" applyNumberFormat="1" applyFont="1" applyFill="1" applyBorder="1" applyAlignment="1">
      <alignment horizontal="center" vertical="center" wrapText="1"/>
    </xf>
    <xf numFmtId="0" fontId="17" fillId="4" borderId="36" xfId="0" applyFont="1" applyFill="1" applyBorder="1" applyAlignment="1">
      <alignment vertical="center"/>
    </xf>
    <xf numFmtId="0" fontId="17" fillId="4" borderId="40" xfId="0" applyFont="1" applyFill="1" applyBorder="1" applyAlignment="1">
      <alignment vertical="center" wrapText="1"/>
    </xf>
    <xf numFmtId="0" fontId="17" fillId="4" borderId="40" xfId="0" applyFont="1" applyFill="1" applyBorder="1" applyAlignment="1">
      <alignment vertical="center"/>
    </xf>
    <xf numFmtId="49" fontId="23" fillId="4" borderId="27" xfId="0" applyNumberFormat="1" applyFont="1" applyFill="1" applyBorder="1" applyAlignment="1">
      <alignment horizontal="left" vertical="center" wrapText="1"/>
    </xf>
    <xf numFmtId="49" fontId="16" fillId="4" borderId="15" xfId="0" applyNumberFormat="1" applyFont="1" applyFill="1" applyBorder="1" applyAlignment="1">
      <alignment horizontal="center" vertical="center"/>
    </xf>
    <xf numFmtId="49" fontId="16" fillId="4" borderId="21" xfId="0" applyNumberFormat="1" applyFont="1" applyFill="1" applyBorder="1" applyAlignment="1">
      <alignment horizontal="center" vertical="center" wrapText="1"/>
    </xf>
    <xf numFmtId="0" fontId="14" fillId="4" borderId="41" xfId="0" applyFont="1" applyFill="1" applyBorder="1" applyAlignment="1">
      <alignment horizontal="left" vertical="top" wrapText="1"/>
    </xf>
    <xf numFmtId="0" fontId="14" fillId="4" borderId="42" xfId="0" applyFont="1" applyFill="1" applyBorder="1" applyAlignment="1">
      <alignment horizontal="left" vertical="top" wrapText="1"/>
    </xf>
    <xf numFmtId="0" fontId="14" fillId="4" borderId="35" xfId="0" applyFont="1" applyFill="1" applyBorder="1" applyAlignment="1">
      <alignment horizontal="left" vertical="top" wrapText="1"/>
    </xf>
    <xf numFmtId="0" fontId="19" fillId="0" borderId="40" xfId="0" applyFont="1" applyBorder="1" applyAlignment="1">
      <alignment horizontal="left" vertical="top" wrapText="1"/>
    </xf>
    <xf numFmtId="0" fontId="19" fillId="7" borderId="24" xfId="0" applyFont="1" applyFill="1" applyBorder="1" applyAlignment="1">
      <alignment horizontal="left" vertical="center" wrapText="1"/>
    </xf>
    <xf numFmtId="0" fontId="21" fillId="4" borderId="36" xfId="0" applyFont="1" applyFill="1" applyBorder="1" applyAlignment="1">
      <alignment horizontal="left" vertical="top" wrapText="1"/>
    </xf>
    <xf numFmtId="0" fontId="6" fillId="0" borderId="21" xfId="2" applyFont="1" applyBorder="1" applyAlignment="1">
      <alignment horizontal="center" vertical="center"/>
    </xf>
    <xf numFmtId="166" fontId="0" fillId="0" borderId="0" xfId="0" applyNumberFormat="1" applyAlignment="1">
      <alignment horizontal="center" vertical="center"/>
    </xf>
    <xf numFmtId="166" fontId="14" fillId="0" borderId="0" xfId="0" applyNumberFormat="1" applyFont="1" applyAlignment="1">
      <alignment horizontal="right" vertical="center"/>
    </xf>
    <xf numFmtId="0" fontId="19" fillId="11" borderId="40" xfId="0" applyFont="1" applyFill="1" applyBorder="1" applyAlignment="1">
      <alignment horizontal="left" vertical="top" wrapText="1"/>
    </xf>
    <xf numFmtId="168" fontId="14" fillId="7" borderId="47" xfId="1" applyNumberFormat="1" applyFont="1" applyFill="1" applyBorder="1" applyAlignment="1" applyProtection="1">
      <alignment horizontal="center" vertical="center"/>
    </xf>
    <xf numFmtId="168" fontId="1" fillId="7" borderId="22" xfId="0" applyNumberFormat="1" applyFont="1" applyFill="1" applyBorder="1" applyAlignment="1">
      <alignment vertical="center"/>
    </xf>
    <xf numFmtId="168" fontId="2" fillId="7" borderId="31" xfId="1" applyNumberFormat="1" applyFont="1" applyFill="1" applyBorder="1" applyAlignment="1" applyProtection="1">
      <alignment horizontal="center" vertical="center"/>
    </xf>
    <xf numFmtId="168" fontId="2" fillId="7" borderId="29" xfId="1" applyNumberFormat="1" applyFont="1" applyFill="1" applyBorder="1" applyAlignment="1" applyProtection="1">
      <alignment horizontal="center" vertical="center"/>
    </xf>
    <xf numFmtId="169" fontId="14" fillId="7" borderId="23" xfId="0" applyNumberFormat="1" applyFont="1" applyFill="1" applyBorder="1" applyAlignment="1">
      <alignment horizontal="center" vertical="center" wrapText="1"/>
    </xf>
    <xf numFmtId="165" fontId="2" fillId="0" borderId="23" xfId="2" applyNumberFormat="1" applyFont="1" applyBorder="1" applyAlignment="1" applyProtection="1">
      <alignment horizontal="center" vertical="center" wrapText="1"/>
      <protection locked="0" hidden="1"/>
    </xf>
    <xf numFmtId="10" fontId="2" fillId="0" borderId="22" xfId="2" applyNumberFormat="1" applyFont="1" applyBorder="1" applyAlignment="1" applyProtection="1">
      <alignment horizontal="center" vertical="center" wrapText="1"/>
      <protection locked="0" hidden="1"/>
    </xf>
    <xf numFmtId="10" fontId="2" fillId="0" borderId="36" xfId="2" applyNumberFormat="1" applyFont="1" applyBorder="1" applyAlignment="1" applyProtection="1">
      <alignment horizontal="center" vertical="center" wrapText="1"/>
      <protection locked="0" hidden="1"/>
    </xf>
    <xf numFmtId="165" fontId="2" fillId="0" borderId="22" xfId="2" applyNumberFormat="1" applyFont="1" applyBorder="1" applyAlignment="1" applyProtection="1">
      <alignment horizontal="center" vertical="center" wrapText="1"/>
      <protection locked="0" hidden="1"/>
    </xf>
    <xf numFmtId="165" fontId="2" fillId="0" borderId="36" xfId="2" applyNumberFormat="1" applyFont="1" applyBorder="1" applyAlignment="1" applyProtection="1">
      <alignment horizontal="center" vertical="center" wrapText="1"/>
      <protection locked="0" hidden="1"/>
    </xf>
    <xf numFmtId="166" fontId="2" fillId="0" borderId="30" xfId="2" applyNumberFormat="1" applyFont="1" applyBorder="1" applyAlignment="1" applyProtection="1">
      <alignment horizontal="center" vertical="center"/>
      <protection locked="0" hidden="1"/>
    </xf>
    <xf numFmtId="166" fontId="2" fillId="0" borderId="24" xfId="2" applyNumberFormat="1" applyFont="1" applyBorder="1" applyAlignment="1" applyProtection="1">
      <alignment horizontal="center" vertical="center"/>
      <protection locked="0" hidden="1"/>
    </xf>
    <xf numFmtId="166" fontId="2" fillId="0" borderId="31" xfId="2" applyNumberFormat="1" applyFont="1" applyBorder="1" applyAlignment="1" applyProtection="1">
      <alignment horizontal="center" vertical="center"/>
      <protection locked="0" hidden="1"/>
    </xf>
    <xf numFmtId="166" fontId="2" fillId="0" borderId="22" xfId="2" applyNumberFormat="1" applyFont="1" applyBorder="1" applyAlignment="1" applyProtection="1">
      <alignment horizontal="center" vertical="center"/>
      <protection locked="0" hidden="1"/>
    </xf>
    <xf numFmtId="166" fontId="2" fillId="0" borderId="29" xfId="2" applyNumberFormat="1" applyFont="1" applyBorder="1" applyAlignment="1" applyProtection="1">
      <alignment horizontal="center" vertical="center"/>
      <protection locked="0" hidden="1"/>
    </xf>
    <xf numFmtId="166" fontId="2" fillId="0" borderId="36" xfId="2" applyNumberFormat="1" applyFont="1" applyBorder="1" applyAlignment="1" applyProtection="1">
      <alignment horizontal="center" vertical="center"/>
      <protection locked="0" hidden="1"/>
    </xf>
    <xf numFmtId="166" fontId="2" fillId="0" borderId="32" xfId="2" applyNumberFormat="1" applyFont="1" applyBorder="1" applyAlignment="1" applyProtection="1">
      <alignment horizontal="center" vertical="center"/>
      <protection locked="0" hidden="1"/>
    </xf>
    <xf numFmtId="166" fontId="2" fillId="0" borderId="33" xfId="2" applyNumberFormat="1" applyFont="1" applyBorder="1" applyAlignment="1" applyProtection="1">
      <alignment horizontal="center" vertical="center"/>
      <protection locked="0" hidden="1"/>
    </xf>
    <xf numFmtId="0" fontId="2" fillId="0" borderId="28" xfId="2" applyFont="1" applyBorder="1" applyAlignment="1" applyProtection="1">
      <alignment horizontal="center" vertical="center"/>
      <protection locked="0" hidden="1"/>
    </xf>
    <xf numFmtId="0" fontId="2" fillId="0" borderId="25" xfId="2" applyFont="1" applyBorder="1" applyAlignment="1" applyProtection="1">
      <alignment horizontal="center" vertical="center"/>
      <protection locked="0" hidden="1"/>
    </xf>
    <xf numFmtId="0" fontId="2" fillId="0" borderId="27" xfId="2" applyFont="1" applyBorder="1" applyAlignment="1" applyProtection="1">
      <alignment horizontal="center" vertical="center"/>
      <protection locked="0" hidden="1"/>
    </xf>
    <xf numFmtId="0" fontId="2" fillId="0" borderId="23" xfId="2" applyFont="1" applyBorder="1" applyAlignment="1" applyProtection="1">
      <alignment horizontal="center" vertical="center"/>
      <protection locked="0" hidden="1"/>
    </xf>
    <xf numFmtId="0" fontId="2" fillId="0" borderId="45" xfId="2" applyFont="1" applyBorder="1" applyAlignment="1" applyProtection="1">
      <alignment horizontal="center" vertical="center"/>
      <protection locked="0" hidden="1"/>
    </xf>
    <xf numFmtId="0" fontId="2" fillId="0" borderId="37" xfId="2" applyFont="1" applyBorder="1" applyAlignment="1" applyProtection="1">
      <alignment horizontal="center" vertical="center"/>
      <protection locked="0" hidden="1"/>
    </xf>
    <xf numFmtId="0" fontId="2" fillId="0" borderId="46" xfId="2" applyFont="1" applyBorder="1" applyAlignment="1" applyProtection="1">
      <alignment horizontal="center" vertical="center"/>
      <protection locked="0" hidden="1"/>
    </xf>
    <xf numFmtId="164" fontId="6" fillId="0" borderId="51" xfId="2" applyNumberFormat="1" applyFont="1" applyBorder="1" applyAlignment="1" applyProtection="1">
      <alignment horizontal="center" vertical="top" wrapText="1"/>
      <protection locked="0" hidden="1"/>
    </xf>
    <xf numFmtId="164" fontId="6" fillId="0" borderId="51" xfId="2" applyNumberFormat="1" applyFont="1" applyBorder="1" applyAlignment="1" applyProtection="1">
      <alignment horizontal="center"/>
      <protection locked="0" hidden="1"/>
    </xf>
    <xf numFmtId="164" fontId="6" fillId="0" borderId="54" xfId="2" applyNumberFormat="1" applyFont="1" applyBorder="1" applyAlignment="1" applyProtection="1">
      <alignment horizontal="center" vertical="top" wrapText="1"/>
      <protection locked="0" hidden="1"/>
    </xf>
    <xf numFmtId="164" fontId="6" fillId="0" borderId="54" xfId="2" applyNumberFormat="1" applyFont="1" applyBorder="1" applyAlignment="1" applyProtection="1">
      <alignment horizontal="center"/>
      <protection locked="0" hidden="1"/>
    </xf>
    <xf numFmtId="164" fontId="6" fillId="0" borderId="57" xfId="2" applyNumberFormat="1" applyFont="1" applyBorder="1" applyAlignment="1" applyProtection="1">
      <alignment horizontal="center" vertical="top" wrapText="1"/>
      <protection locked="0" hidden="1"/>
    </xf>
    <xf numFmtId="164" fontId="6" fillId="0" borderId="57" xfId="2" applyNumberFormat="1" applyFont="1" applyBorder="1" applyAlignment="1" applyProtection="1">
      <alignment horizontal="center"/>
      <protection locked="0" hidden="1"/>
    </xf>
    <xf numFmtId="0" fontId="10" fillId="9" borderId="51" xfId="2" applyFont="1" applyFill="1" applyBorder="1" applyAlignment="1" applyProtection="1">
      <alignment horizontal="center" vertical="top" wrapText="1"/>
      <protection locked="0" hidden="1"/>
    </xf>
    <xf numFmtId="0" fontId="10" fillId="0" borderId="54" xfId="2" applyFont="1" applyBorder="1" applyAlignment="1" applyProtection="1">
      <alignment horizontal="center" vertical="top" wrapText="1"/>
      <protection locked="0" hidden="1"/>
    </xf>
    <xf numFmtId="0" fontId="6" fillId="0" borderId="54" xfId="2" applyFont="1" applyBorder="1" applyAlignment="1" applyProtection="1">
      <alignment horizontal="center" vertical="top" wrapText="1"/>
      <protection locked="0" hidden="1"/>
    </xf>
    <xf numFmtId="0" fontId="6" fillId="0" borderId="57" xfId="2" applyFont="1" applyBorder="1" applyAlignment="1" applyProtection="1">
      <alignment horizontal="center" vertical="top" wrapText="1"/>
      <protection locked="0" hidden="1"/>
    </xf>
    <xf numFmtId="0" fontId="14" fillId="2" borderId="39" xfId="0" applyFont="1" applyFill="1" applyBorder="1" applyAlignment="1" applyProtection="1">
      <alignment horizontal="left" vertical="top" wrapText="1"/>
      <protection locked="0" hidden="1"/>
    </xf>
    <xf numFmtId="0" fontId="14" fillId="2" borderId="26" xfId="0" applyFont="1" applyFill="1" applyBorder="1" applyAlignment="1" applyProtection="1">
      <alignment horizontal="center" vertical="top" wrapText="1"/>
      <protection locked="0" hidden="1"/>
    </xf>
    <xf numFmtId="0" fontId="14" fillId="2" borderId="2" xfId="0" applyFont="1" applyFill="1" applyBorder="1" applyAlignment="1" applyProtection="1">
      <alignment horizontal="center" vertical="top" wrapText="1"/>
      <protection locked="0" hidden="1"/>
    </xf>
    <xf numFmtId="14" fontId="14" fillId="2" borderId="26" xfId="0" applyNumberFormat="1" applyFont="1" applyFill="1" applyBorder="1" applyAlignment="1" applyProtection="1">
      <alignment horizontal="left" vertical="top" wrapText="1"/>
      <protection locked="0" hidden="1"/>
    </xf>
    <xf numFmtId="0" fontId="14" fillId="2" borderId="2" xfId="0" applyFont="1" applyFill="1" applyBorder="1" applyAlignment="1" applyProtection="1">
      <alignment horizontal="left" vertical="top" wrapText="1"/>
      <protection locked="0" hidden="1"/>
    </xf>
    <xf numFmtId="0" fontId="14" fillId="2" borderId="43" xfId="0" applyFont="1" applyFill="1" applyBorder="1" applyAlignment="1" applyProtection="1">
      <alignment horizontal="left" vertical="top" wrapText="1"/>
      <protection locked="0" hidden="1"/>
    </xf>
    <xf numFmtId="0" fontId="14" fillId="2" borderId="18" xfId="0" applyFont="1" applyFill="1" applyBorder="1" applyAlignment="1" applyProtection="1">
      <alignment horizontal="center" vertical="top" wrapText="1"/>
      <protection locked="0" hidden="1"/>
    </xf>
    <xf numFmtId="0" fontId="14" fillId="2" borderId="19" xfId="0" applyFont="1" applyFill="1" applyBorder="1" applyAlignment="1" applyProtection="1">
      <alignment horizontal="center" vertical="top" wrapText="1"/>
      <protection locked="0" hidden="1"/>
    </xf>
    <xf numFmtId="0" fontId="14" fillId="2" borderId="18" xfId="0" applyFont="1" applyFill="1" applyBorder="1" applyAlignment="1" applyProtection="1">
      <alignment horizontal="left" vertical="top" wrapText="1"/>
      <protection locked="0" hidden="1"/>
    </xf>
    <xf numFmtId="0" fontId="14" fillId="2" borderId="19" xfId="0" applyFont="1" applyFill="1" applyBorder="1" applyAlignment="1" applyProtection="1">
      <alignment horizontal="left" vertical="top" wrapText="1"/>
      <protection locked="0" hidden="1"/>
    </xf>
    <xf numFmtId="0" fontId="14" fillId="2" borderId="38" xfId="0" applyFont="1" applyFill="1" applyBorder="1" applyAlignment="1" applyProtection="1">
      <alignment horizontal="left" vertical="top" wrapText="1"/>
      <protection locked="0" hidden="1"/>
    </xf>
    <xf numFmtId="0" fontId="14" fillId="2" borderId="3" xfId="0" applyFont="1" applyFill="1" applyBorder="1" applyAlignment="1" applyProtection="1">
      <alignment horizontal="center" vertical="top" wrapText="1"/>
      <protection locked="0" hidden="1"/>
    </xf>
    <xf numFmtId="0" fontId="14" fillId="2" borderId="5" xfId="0" applyFont="1" applyFill="1" applyBorder="1" applyAlignment="1" applyProtection="1">
      <alignment horizontal="center" vertical="top" wrapText="1"/>
      <protection locked="0" hidden="1"/>
    </xf>
    <xf numFmtId="0" fontId="14" fillId="2" borderId="3" xfId="0" applyFont="1" applyFill="1" applyBorder="1" applyAlignment="1" applyProtection="1">
      <alignment horizontal="left" vertical="top" wrapText="1"/>
      <protection locked="0" hidden="1"/>
    </xf>
    <xf numFmtId="0" fontId="14" fillId="2" borderId="5" xfId="0" applyFont="1" applyFill="1" applyBorder="1" applyAlignment="1" applyProtection="1">
      <alignment horizontal="left" vertical="top" wrapText="1"/>
      <protection locked="0" hidden="1"/>
    </xf>
    <xf numFmtId="0" fontId="21" fillId="0" borderId="0" xfId="0" applyFont="1" applyAlignment="1" applyProtection="1">
      <alignment horizontal="left" vertical="top" wrapText="1"/>
      <protection locked="0" hidden="1"/>
    </xf>
    <xf numFmtId="0" fontId="14" fillId="2" borderId="1" xfId="0" applyFont="1" applyFill="1" applyBorder="1" applyAlignment="1" applyProtection="1">
      <alignment horizontal="center" vertical="top" wrapText="1"/>
      <protection locked="0" hidden="1"/>
    </xf>
    <xf numFmtId="0" fontId="14" fillId="2" borderId="0" xfId="0" applyFont="1" applyFill="1" applyAlignment="1" applyProtection="1">
      <alignment horizontal="center" vertical="top" wrapText="1"/>
      <protection locked="0" hidden="1"/>
    </xf>
    <xf numFmtId="0" fontId="14" fillId="2" borderId="4" xfId="0" applyFont="1" applyFill="1" applyBorder="1" applyAlignment="1" applyProtection="1">
      <alignment horizontal="center" vertical="top" wrapText="1"/>
      <protection locked="0" hidden="1"/>
    </xf>
    <xf numFmtId="0" fontId="0" fillId="6" borderId="0" xfId="0" applyFill="1" applyAlignment="1">
      <alignment horizontal="left" vertical="center" wrapText="1"/>
    </xf>
    <xf numFmtId="49" fontId="25" fillId="0" borderId="27" xfId="0" applyNumberFormat="1" applyFont="1" applyBorder="1" applyAlignment="1">
      <alignment horizontal="left" vertical="center" wrapText="1"/>
    </xf>
    <xf numFmtId="49" fontId="25" fillId="0" borderId="15" xfId="0" applyNumberFormat="1" applyFont="1" applyBorder="1" applyAlignment="1">
      <alignment horizontal="left" vertical="center" wrapText="1"/>
    </xf>
    <xf numFmtId="49" fontId="25" fillId="0" borderId="21" xfId="0" applyNumberFormat="1" applyFont="1" applyBorder="1" applyAlignment="1">
      <alignment horizontal="left" vertical="center" wrapText="1"/>
    </xf>
    <xf numFmtId="167" fontId="26" fillId="7" borderId="27" xfId="0" applyNumberFormat="1" applyFont="1" applyFill="1" applyBorder="1" applyAlignment="1">
      <alignment horizontal="center" vertical="center"/>
    </xf>
    <xf numFmtId="167" fontId="26" fillId="7" borderId="21" xfId="0" applyNumberFormat="1" applyFont="1" applyFill="1" applyBorder="1" applyAlignment="1">
      <alignment horizontal="center" vertical="center"/>
    </xf>
    <xf numFmtId="49" fontId="16" fillId="4" borderId="27" xfId="0" applyNumberFormat="1" applyFont="1" applyFill="1" applyBorder="1" applyAlignment="1">
      <alignment horizontal="center" vertical="center" wrapText="1"/>
    </xf>
    <xf numFmtId="49" fontId="16" fillId="4" borderId="21" xfId="0" applyNumberFormat="1" applyFont="1" applyFill="1" applyBorder="1" applyAlignment="1">
      <alignment horizontal="center" vertical="center" wrapText="1"/>
    </xf>
    <xf numFmtId="0" fontId="16" fillId="4" borderId="22" xfId="0" applyFont="1" applyFill="1" applyBorder="1" applyAlignment="1">
      <alignment horizontal="right" vertical="center" wrapText="1"/>
    </xf>
    <xf numFmtId="168" fontId="16" fillId="7" borderId="27" xfId="0" applyNumberFormat="1" applyFont="1" applyFill="1" applyBorder="1" applyAlignment="1">
      <alignment horizontal="center" vertical="center"/>
    </xf>
    <xf numFmtId="168" fontId="16" fillId="7" borderId="21" xfId="0" applyNumberFormat="1" applyFont="1" applyFill="1" applyBorder="1" applyAlignment="1">
      <alignment horizontal="center" vertical="center"/>
    </xf>
    <xf numFmtId="0" fontId="14" fillId="2" borderId="26" xfId="0" applyFont="1" applyFill="1" applyBorder="1" applyAlignment="1" applyProtection="1">
      <alignment horizontal="center" vertical="top" wrapText="1"/>
      <protection locked="0" hidden="1"/>
    </xf>
    <xf numFmtId="0" fontId="14" fillId="2" borderId="2" xfId="0" applyFont="1" applyFill="1" applyBorder="1" applyAlignment="1" applyProtection="1">
      <alignment horizontal="center" vertical="top" wrapText="1"/>
      <protection locked="0" hidden="1"/>
    </xf>
    <xf numFmtId="0" fontId="14" fillId="2" borderId="18" xfId="0" applyFont="1" applyFill="1" applyBorder="1" applyAlignment="1" applyProtection="1">
      <alignment horizontal="center" vertical="top" wrapText="1"/>
      <protection locked="0" hidden="1"/>
    </xf>
    <xf numFmtId="0" fontId="14" fillId="2" borderId="19" xfId="0" applyFont="1" applyFill="1" applyBorder="1" applyAlignment="1" applyProtection="1">
      <alignment horizontal="center" vertical="top" wrapText="1"/>
      <protection locked="0" hidden="1"/>
    </xf>
    <xf numFmtId="0" fontId="14" fillId="2" borderId="3" xfId="0" applyFont="1" applyFill="1" applyBorder="1" applyAlignment="1" applyProtection="1">
      <alignment horizontal="center" vertical="top" wrapText="1"/>
      <protection locked="0" hidden="1"/>
    </xf>
    <xf numFmtId="0" fontId="14" fillId="2" borderId="5" xfId="0" applyFont="1" applyFill="1" applyBorder="1" applyAlignment="1" applyProtection="1">
      <alignment horizontal="center" vertical="top" wrapText="1"/>
      <protection locked="0" hidden="1"/>
    </xf>
    <xf numFmtId="0" fontId="6" fillId="10" borderId="68" xfId="0" applyFont="1" applyFill="1" applyBorder="1" applyAlignment="1">
      <alignment horizontal="left"/>
    </xf>
    <xf numFmtId="0" fontId="6" fillId="10" borderId="0" xfId="0" applyFont="1" applyFill="1" applyAlignment="1">
      <alignment horizontal="left"/>
    </xf>
    <xf numFmtId="0" fontId="7" fillId="4" borderId="9" xfId="3" applyFont="1" applyFill="1" applyBorder="1" applyAlignment="1">
      <alignment horizontal="center" wrapText="1"/>
    </xf>
    <xf numFmtId="0" fontId="7" fillId="4" borderId="10" xfId="3" applyFont="1" applyFill="1" applyBorder="1" applyAlignment="1">
      <alignment horizontal="center" wrapText="1"/>
    </xf>
    <xf numFmtId="0" fontId="7" fillId="4" borderId="11" xfId="3" applyFont="1" applyFill="1" applyBorder="1" applyAlignment="1">
      <alignment horizontal="center" wrapText="1"/>
    </xf>
    <xf numFmtId="0" fontId="7" fillId="4" borderId="6" xfId="3" applyFont="1" applyFill="1" applyBorder="1" applyAlignment="1">
      <alignment horizontal="center" wrapText="1"/>
    </xf>
    <xf numFmtId="0" fontId="7" fillId="4" borderId="7" xfId="3" applyFont="1" applyFill="1" applyBorder="1" applyAlignment="1">
      <alignment horizontal="center" wrapText="1"/>
    </xf>
    <xf numFmtId="0" fontId="7" fillId="4" borderId="8" xfId="3" applyFont="1" applyFill="1" applyBorder="1" applyAlignment="1">
      <alignment horizontal="center" wrapText="1"/>
    </xf>
    <xf numFmtId="0" fontId="7" fillId="4" borderId="13" xfId="3" applyFont="1" applyFill="1" applyBorder="1" applyAlignment="1">
      <alignment horizontal="center" textRotation="90" wrapText="1"/>
    </xf>
    <xf numFmtId="0" fontId="7" fillId="4" borderId="0" xfId="3" applyFont="1" applyFill="1" applyAlignment="1">
      <alignment horizontal="center" textRotation="90" wrapText="1"/>
    </xf>
    <xf numFmtId="0" fontId="7" fillId="3" borderId="12" xfId="3" applyFont="1" applyFill="1" applyBorder="1" applyAlignment="1">
      <alignment horizontal="center" textRotation="90" wrapText="1"/>
    </xf>
    <xf numFmtId="0" fontId="7" fillId="3" borderId="18" xfId="3" applyFont="1" applyFill="1" applyBorder="1" applyAlignment="1">
      <alignment horizontal="center" textRotation="90" wrapText="1"/>
    </xf>
    <xf numFmtId="0" fontId="7" fillId="4" borderId="13" xfId="3" applyFont="1" applyFill="1" applyBorder="1" applyAlignment="1">
      <alignment horizontal="center" textRotation="90"/>
    </xf>
    <xf numFmtId="0" fontId="7" fillId="4" borderId="0" xfId="3" applyFont="1" applyFill="1" applyAlignment="1">
      <alignment horizontal="center" textRotation="90"/>
    </xf>
    <xf numFmtId="0" fontId="7" fillId="4" borderId="14" xfId="3" applyFont="1" applyFill="1" applyBorder="1" applyAlignment="1">
      <alignment horizontal="center" textRotation="90"/>
    </xf>
    <xf numFmtId="0" fontId="7" fillId="4" borderId="19" xfId="3" applyFont="1" applyFill="1" applyBorder="1" applyAlignment="1">
      <alignment horizontal="center" textRotation="90"/>
    </xf>
    <xf numFmtId="0" fontId="7" fillId="4" borderId="12" xfId="3" applyFont="1" applyFill="1" applyBorder="1" applyAlignment="1">
      <alignment horizontal="center" textRotation="90"/>
    </xf>
    <xf numFmtId="0" fontId="7" fillId="4" borderId="18" xfId="3" applyFont="1" applyFill="1" applyBorder="1" applyAlignment="1">
      <alignment horizontal="center" textRotation="90"/>
    </xf>
    <xf numFmtId="49" fontId="7" fillId="4" borderId="13" xfId="3" applyNumberFormat="1" applyFont="1" applyFill="1" applyBorder="1" applyAlignment="1">
      <alignment horizontal="center" textRotation="90" wrapText="1"/>
    </xf>
    <xf numFmtId="49" fontId="7" fillId="4" borderId="0" xfId="3" applyNumberFormat="1" applyFont="1" applyFill="1" applyAlignment="1">
      <alignment horizontal="center" textRotation="90" wrapText="1"/>
    </xf>
    <xf numFmtId="0" fontId="12" fillId="4" borderId="13" xfId="3" applyFont="1" applyFill="1" applyBorder="1" applyAlignment="1">
      <alignment horizontal="center" textRotation="90"/>
    </xf>
    <xf numFmtId="0" fontId="12" fillId="4" borderId="0" xfId="3" applyFont="1" applyFill="1" applyAlignment="1">
      <alignment horizontal="center" textRotation="90"/>
    </xf>
    <xf numFmtId="0" fontId="7" fillId="4" borderId="14" xfId="3" applyFont="1" applyFill="1" applyBorder="1" applyAlignment="1">
      <alignment horizontal="center" textRotation="90" wrapText="1"/>
    </xf>
    <xf numFmtId="0" fontId="7" fillId="4" borderId="19" xfId="3" applyFont="1" applyFill="1" applyBorder="1" applyAlignment="1">
      <alignment horizontal="center" textRotation="90" wrapText="1"/>
    </xf>
    <xf numFmtId="0" fontId="7" fillId="4" borderId="12" xfId="3" applyFont="1" applyFill="1" applyBorder="1" applyAlignment="1">
      <alignment horizontal="center" textRotation="90" wrapText="1"/>
    </xf>
    <xf numFmtId="0" fontId="7" fillId="4" borderId="18" xfId="3" applyFont="1" applyFill="1" applyBorder="1" applyAlignment="1">
      <alignment horizontal="center" textRotation="90" wrapText="1"/>
    </xf>
    <xf numFmtId="0" fontId="9" fillId="4" borderId="15" xfId="2" applyFont="1" applyFill="1" applyBorder="1" applyAlignment="1">
      <alignment horizontal="center" vertical="top" wrapText="1"/>
    </xf>
    <xf numFmtId="0" fontId="9" fillId="4" borderId="16" xfId="2" applyFont="1" applyFill="1" applyBorder="1" applyAlignment="1">
      <alignment horizontal="center" vertical="top" wrapText="1"/>
    </xf>
    <xf numFmtId="0" fontId="7" fillId="4" borderId="36" xfId="2" applyFont="1" applyFill="1" applyBorder="1" applyAlignment="1">
      <alignment horizontal="center" textRotation="90" wrapText="1"/>
    </xf>
    <xf numFmtId="0" fontId="3" fillId="4" borderId="24" xfId="0" applyFont="1" applyFill="1" applyBorder="1" applyAlignment="1">
      <alignment horizontal="center" textRotation="90" wrapText="1"/>
    </xf>
    <xf numFmtId="0" fontId="7" fillId="4" borderId="7" xfId="3" applyFont="1" applyFill="1" applyBorder="1" applyAlignment="1">
      <alignment horizontal="center" textRotation="90"/>
    </xf>
    <xf numFmtId="0" fontId="7" fillId="4" borderId="15" xfId="2" applyFont="1" applyFill="1" applyBorder="1" applyAlignment="1">
      <alignment horizontal="center" vertical="top" wrapText="1"/>
    </xf>
    <xf numFmtId="0" fontId="3" fillId="4" borderId="15" xfId="0" applyFont="1" applyFill="1" applyBorder="1" applyAlignment="1">
      <alignment horizontal="center" vertical="top"/>
    </xf>
    <xf numFmtId="0" fontId="3" fillId="4" borderId="16" xfId="0" applyFont="1" applyFill="1" applyBorder="1" applyAlignment="1">
      <alignment horizontal="center" vertical="top"/>
    </xf>
    <xf numFmtId="0" fontId="18" fillId="0" borderId="17" xfId="0" applyFont="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8" fillId="0" borderId="44" xfId="0" applyFont="1" applyBorder="1" applyAlignment="1">
      <alignment horizontal="left" vertical="center" wrapText="1"/>
    </xf>
    <xf numFmtId="0" fontId="18" fillId="0" borderId="64" xfId="0" applyFont="1" applyBorder="1" applyAlignment="1">
      <alignment horizontal="left" vertical="center" wrapText="1"/>
    </xf>
    <xf numFmtId="0" fontId="18" fillId="0" borderId="63" xfId="0" applyFont="1" applyBorder="1" applyAlignment="1">
      <alignment horizontal="left" vertical="center" wrapText="1"/>
    </xf>
    <xf numFmtId="49" fontId="35" fillId="4" borderId="47" xfId="0" applyNumberFormat="1" applyFont="1" applyFill="1" applyBorder="1" applyAlignment="1">
      <alignment horizontal="right" vertical="center"/>
    </xf>
    <xf numFmtId="49" fontId="35" fillId="4" borderId="48" xfId="0" applyNumberFormat="1" applyFont="1" applyFill="1" applyBorder="1" applyAlignment="1">
      <alignment horizontal="right" vertical="center"/>
    </xf>
    <xf numFmtId="49" fontId="35" fillId="4" borderId="49" xfId="0" applyNumberFormat="1" applyFont="1" applyFill="1" applyBorder="1" applyAlignment="1">
      <alignment horizontal="right" vertical="center"/>
    </xf>
    <xf numFmtId="0" fontId="6" fillId="0" borderId="26" xfId="2" applyFont="1" applyBorder="1" applyAlignment="1">
      <alignment horizontal="left" vertical="top" wrapText="1"/>
    </xf>
    <xf numFmtId="0" fontId="6" fillId="0" borderId="1" xfId="2" applyFont="1" applyBorder="1" applyAlignment="1">
      <alignment horizontal="left" vertical="top" wrapText="1"/>
    </xf>
    <xf numFmtId="0" fontId="6" fillId="0" borderId="2" xfId="2" applyFont="1" applyBorder="1" applyAlignment="1">
      <alignment horizontal="left" vertical="top" wrapText="1"/>
    </xf>
    <xf numFmtId="49" fontId="35" fillId="4" borderId="9" xfId="0" applyNumberFormat="1" applyFont="1" applyFill="1" applyBorder="1" applyAlignment="1">
      <alignment horizontal="left" vertical="center"/>
    </xf>
    <xf numFmtId="49" fontId="35" fillId="4" borderId="10" xfId="0" applyNumberFormat="1" applyFont="1" applyFill="1" applyBorder="1" applyAlignment="1">
      <alignment horizontal="left" vertical="center"/>
    </xf>
    <xf numFmtId="49" fontId="35" fillId="4" borderId="62" xfId="0" applyNumberFormat="1" applyFont="1" applyFill="1" applyBorder="1" applyAlignment="1">
      <alignment horizontal="left" vertical="center"/>
    </xf>
    <xf numFmtId="49" fontId="9" fillId="4" borderId="65" xfId="0" applyNumberFormat="1" applyFont="1" applyFill="1" applyBorder="1" applyAlignment="1">
      <alignment horizontal="left" vertical="center" wrapText="1"/>
    </xf>
    <xf numFmtId="49" fontId="9" fillId="4" borderId="42" xfId="0" applyNumberFormat="1" applyFont="1" applyFill="1" applyBorder="1" applyAlignment="1">
      <alignment horizontal="left" vertical="center" wrapText="1"/>
    </xf>
    <xf numFmtId="49" fontId="9" fillId="4" borderId="35" xfId="0" applyNumberFormat="1" applyFont="1" applyFill="1" applyBorder="1" applyAlignment="1">
      <alignment horizontal="left" vertical="center" wrapText="1"/>
    </xf>
    <xf numFmtId="0" fontId="1" fillId="0" borderId="0" xfId="0" applyFont="1" applyAlignment="1">
      <alignment horizontal="center" wrapText="1"/>
    </xf>
  </cellXfs>
  <cellStyles count="8">
    <cellStyle name="Standaard" xfId="0" builtinId="0"/>
    <cellStyle name="Standaard 2" xfId="2" xr:uid="{00000000-0005-0000-0000-000001000000}"/>
    <cellStyle name="Standaard 2 3" xfId="7" xr:uid="{BD34647A-EA84-41CC-BCC6-3C2EEA588940}"/>
    <cellStyle name="Standaard 2 4" xfId="6" xr:uid="{00000000-0005-0000-0000-000002000000}"/>
    <cellStyle name="Standaard 5" xfId="3" xr:uid="{00000000-0005-0000-0000-000003000000}"/>
    <cellStyle name="Standaard 7" xfId="5" xr:uid="{00000000-0005-0000-0000-000004000000}"/>
    <cellStyle name="Standaard 8" xfId="4" xr:uid="{00000000-0005-0000-0000-000005000000}"/>
    <cellStyle name="Valuta" xfId="1" builtinId="4"/>
  </cellStyles>
  <dxfs count="13">
    <dxf>
      <fill>
        <patternFill>
          <bgColor rgb="FFFFFF9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patternFill>
      </fill>
    </dxf>
    <dxf>
      <fill>
        <patternFill>
          <bgColor theme="5" tint="0.39994506668294322"/>
        </patternFill>
      </fill>
    </dxf>
    <dxf>
      <fill>
        <patternFill>
          <bgColor rgb="FFFF9966"/>
        </patternFill>
      </fill>
    </dxf>
    <dxf>
      <fill>
        <patternFill>
          <bgColor rgb="FFFFFF99"/>
        </patternFill>
      </fill>
    </dxf>
    <dxf>
      <fill>
        <patternFill>
          <bgColor theme="5" tint="0.39994506668294322"/>
        </patternFill>
      </fill>
    </dxf>
    <dxf>
      <fill>
        <patternFill>
          <bgColor rgb="FFFFFF99"/>
        </patternFill>
      </fill>
    </dxf>
  </dxfs>
  <tableStyles count="0" defaultTableStyle="TableStyleMedium2" defaultPivotStyle="PivotStyleLight16"/>
  <colors>
    <mruColors>
      <color rgb="FFCCFFFF"/>
      <color rgb="FFFFFF99"/>
      <color rgb="FFFF9966"/>
      <color rgb="FFB8A1FF"/>
      <color rgb="FFB8B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97155</xdr:colOff>
      <xdr:row>6</xdr:row>
      <xdr:rowOff>956945</xdr:rowOff>
    </xdr:to>
    <xdr:pic>
      <xdr:nvPicPr>
        <xdr:cNvPr id="4" name="Huisstijlvormen">
          <a:extLst>
            <a:ext uri="{FF2B5EF4-FFF2-40B4-BE49-F238E27FC236}">
              <a16:creationId xmlns:a16="http://schemas.microsoft.com/office/drawing/2014/main" id="{452291C4-26D9-40ED-B6D7-372883D54AC3}"/>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067300" y="0"/>
          <a:ext cx="3469005" cy="2595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242411</xdr:colOff>
      <xdr:row>5</xdr:row>
      <xdr:rowOff>428307</xdr:rowOff>
    </xdr:to>
    <xdr:pic>
      <xdr:nvPicPr>
        <xdr:cNvPr id="3" name="Huisstijlvormen">
          <a:extLst>
            <a:ext uri="{FF2B5EF4-FFF2-40B4-BE49-F238E27FC236}">
              <a16:creationId xmlns:a16="http://schemas.microsoft.com/office/drawing/2014/main" id="{7B8E4B3A-7007-4C3C-A6DB-D6AA2CD3A2B4}"/>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632531" y="0"/>
          <a:ext cx="3469005" cy="2595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1087755</xdr:colOff>
      <xdr:row>5</xdr:row>
      <xdr:rowOff>478314</xdr:rowOff>
    </xdr:to>
    <xdr:pic>
      <xdr:nvPicPr>
        <xdr:cNvPr id="2" name="Huisstijlvormen">
          <a:extLst>
            <a:ext uri="{FF2B5EF4-FFF2-40B4-BE49-F238E27FC236}">
              <a16:creationId xmlns:a16="http://schemas.microsoft.com/office/drawing/2014/main" id="{DD2556D6-6895-4409-B82D-22F38500B23F}"/>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846469" y="0"/>
          <a:ext cx="3469005" cy="259524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738-C884-4A52-9A55-F8289C75E244}">
  <dimension ref="A1:FR138"/>
  <sheetViews>
    <sheetView zoomScaleNormal="100" workbookViewId="0">
      <selection activeCell="B4" sqref="B4"/>
    </sheetView>
  </sheetViews>
  <sheetFormatPr defaultColWidth="8.85546875" defaultRowHeight="15"/>
  <cols>
    <col min="1" max="1" width="8.85546875" style="30"/>
    <col min="2" max="2" width="67.140625" style="36" customWidth="1"/>
    <col min="3" max="3" width="12.7109375" style="30" customWidth="1"/>
    <col min="4" max="4" width="22.7109375" style="30" customWidth="1"/>
    <col min="5" max="5" width="6.28515625" style="30" customWidth="1"/>
    <col min="6" max="6" width="8.85546875" style="30"/>
    <col min="7" max="7" width="10.5703125" style="30" customWidth="1"/>
    <col min="8" max="174" width="8.85546875" style="30"/>
    <col min="175" max="16384" width="8.85546875" style="36"/>
  </cols>
  <sheetData>
    <row r="1" spans="1:174" s="29" customFormat="1" ht="21">
      <c r="A1" s="26" t="s">
        <v>365</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row>
    <row r="2" spans="1:174" s="29" customFormat="1" ht="14.45" customHeight="1">
      <c r="A2" s="30"/>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row>
    <row r="3" spans="1:174" s="29" customFormat="1">
      <c r="A3" s="30"/>
      <c r="B3" s="120" t="s">
        <v>304</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row>
    <row r="4" spans="1:174" s="30" customFormat="1" ht="25.5">
      <c r="B4" s="31" t="s">
        <v>377</v>
      </c>
    </row>
    <row r="5" spans="1:174" s="30" customFormat="1" ht="38.25">
      <c r="B5" s="32" t="s">
        <v>378</v>
      </c>
    </row>
    <row r="6" spans="1:174" s="30" customFormat="1">
      <c r="B6" s="32"/>
    </row>
    <row r="7" spans="1:174" s="30" customFormat="1" ht="76.5">
      <c r="B7" s="31" t="s">
        <v>305</v>
      </c>
    </row>
    <row r="8" spans="1:174" s="30" customFormat="1">
      <c r="B8" s="31"/>
    </row>
    <row r="9" spans="1:174" s="30" customFormat="1" ht="25.5">
      <c r="B9" s="31" t="s">
        <v>306</v>
      </c>
    </row>
    <row r="10" spans="1:174" s="30" customFormat="1">
      <c r="B10" s="31"/>
    </row>
    <row r="11" spans="1:174" s="30" customFormat="1">
      <c r="B11" s="121" t="s">
        <v>307</v>
      </c>
    </row>
    <row r="12" spans="1:174" s="30" customFormat="1" ht="63.75">
      <c r="B12" s="31" t="s">
        <v>308</v>
      </c>
    </row>
    <row r="13" spans="1:174" s="30" customFormat="1" ht="165.75">
      <c r="B13" s="31" t="s">
        <v>309</v>
      </c>
    </row>
    <row r="14" spans="1:174" s="30" customFormat="1">
      <c r="B14" s="31"/>
    </row>
    <row r="15" spans="1:174" s="30" customFormat="1">
      <c r="B15" s="122" t="s">
        <v>310</v>
      </c>
    </row>
    <row r="16" spans="1:174" s="30" customFormat="1" ht="51">
      <c r="B16" s="31" t="s">
        <v>360</v>
      </c>
    </row>
    <row r="17" spans="2:11" s="30" customFormat="1">
      <c r="B17" s="33"/>
    </row>
    <row r="18" spans="2:11" s="30" customFormat="1" ht="25.5">
      <c r="B18" s="121" t="s">
        <v>311</v>
      </c>
    </row>
    <row r="19" spans="2:11" s="30" customFormat="1">
      <c r="B19" s="31"/>
    </row>
    <row r="20" spans="2:11" s="30" customFormat="1">
      <c r="B20" s="121" t="s">
        <v>312</v>
      </c>
    </row>
    <row r="21" spans="2:11" s="30" customFormat="1" ht="38.25">
      <c r="B21" s="31" t="s">
        <v>313</v>
      </c>
    </row>
    <row r="22" spans="2:11" s="30" customFormat="1">
      <c r="B22" s="33"/>
    </row>
    <row r="23" spans="2:11" s="30" customFormat="1">
      <c r="B23" s="121" t="s">
        <v>314</v>
      </c>
    </row>
    <row r="24" spans="2:11" s="30" customFormat="1" ht="89.25">
      <c r="B24" s="34" t="s">
        <v>315</v>
      </c>
    </row>
    <row r="25" spans="2:11" s="30" customFormat="1">
      <c r="B25" s="121" t="s">
        <v>316</v>
      </c>
    </row>
    <row r="26" spans="2:11" s="30" customFormat="1" ht="119.25" customHeight="1">
      <c r="B26" s="31" t="s">
        <v>317</v>
      </c>
      <c r="D26" s="190"/>
      <c r="E26" s="190"/>
      <c r="F26" s="190"/>
      <c r="G26" s="190"/>
      <c r="H26" s="190"/>
      <c r="I26" s="190"/>
      <c r="J26" s="190"/>
      <c r="K26" s="190"/>
    </row>
    <row r="27" spans="2:11" s="30" customFormat="1">
      <c r="B27" s="129"/>
    </row>
    <row r="28" spans="2:11" s="30" customFormat="1">
      <c r="B28" s="131" t="s">
        <v>318</v>
      </c>
    </row>
    <row r="29" spans="2:11" s="30" customFormat="1">
      <c r="B29" s="135" t="s">
        <v>319</v>
      </c>
    </row>
    <row r="30" spans="2:11" s="30" customFormat="1" ht="12.75" customHeight="1">
      <c r="B30" s="130" t="s">
        <v>320</v>
      </c>
      <c r="C30" s="35"/>
    </row>
    <row r="31" spans="2:11" s="30" customFormat="1"/>
    <row r="32" spans="2:11" s="30" customFormat="1"/>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sheetData>
  <sheetProtection sheet="1" objects="1" scenarios="1"/>
  <mergeCells count="1">
    <mergeCell ref="D26:K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CCD71-4135-48BA-B1AF-CCB118F3D1A8}">
  <dimension ref="A1:FV153"/>
  <sheetViews>
    <sheetView tabSelected="1" zoomScale="70" zoomScaleNormal="80" workbookViewId="0">
      <selection activeCell="F5" sqref="F5:G5"/>
    </sheetView>
  </sheetViews>
  <sheetFormatPr defaultColWidth="8.85546875" defaultRowHeight="15"/>
  <cols>
    <col min="1" max="1" width="8.85546875" style="30"/>
    <col min="2" max="2" width="67.140625" style="36" customWidth="1"/>
    <col min="3" max="3" width="17" style="36" customWidth="1"/>
    <col min="4" max="4" width="16.140625" style="36" customWidth="1"/>
    <col min="5" max="5" width="48.140625" style="36" customWidth="1"/>
    <col min="6" max="6" width="19.42578125" style="36" bestFit="1" customWidth="1"/>
    <col min="7" max="7" width="12.7109375" style="30" customWidth="1"/>
    <col min="8" max="8" width="22.7109375" style="30" customWidth="1"/>
    <col min="9" max="9" width="6.28515625" style="30" customWidth="1"/>
    <col min="10" max="10" width="8.85546875" style="30"/>
    <col min="11" max="11" width="10.5703125" style="30" customWidth="1"/>
    <col min="12" max="178" width="8.85546875" style="30"/>
    <col min="179" max="16384" width="8.85546875" style="36"/>
  </cols>
  <sheetData>
    <row r="1" spans="1:178" s="29" customFormat="1" ht="21">
      <c r="A1" s="26" t="s">
        <v>365</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row>
    <row r="2" spans="1:178" s="29" customFormat="1" ht="21">
      <c r="A2" s="26"/>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row>
    <row r="3" spans="1:178" s="29" customFormat="1" ht="14.45" customHeight="1">
      <c r="A3" s="30"/>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row>
    <row r="4" spans="1:178" s="39" customFormat="1" ht="65.25" customHeight="1">
      <c r="A4" s="37"/>
      <c r="B4" s="123" t="s">
        <v>363</v>
      </c>
      <c r="C4" s="124"/>
      <c r="D4" s="124"/>
      <c r="E4" s="125"/>
      <c r="F4" s="196" t="s">
        <v>364</v>
      </c>
      <c r="G4" s="197"/>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row>
    <row r="5" spans="1:178" s="39" customFormat="1" ht="49.9" customHeight="1">
      <c r="A5" s="37"/>
      <c r="B5" s="191" t="s">
        <v>361</v>
      </c>
      <c r="C5" s="192"/>
      <c r="D5" s="192"/>
      <c r="E5" s="193"/>
      <c r="F5" s="194">
        <f>'3, Prijzenblad Onderhoud'!AE5</f>
        <v>0</v>
      </c>
      <c r="G5" s="195"/>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row>
    <row r="6" spans="1:178" s="39" customFormat="1" ht="49.9" customHeight="1">
      <c r="A6" s="37"/>
      <c r="B6" s="191" t="s">
        <v>382</v>
      </c>
      <c r="C6" s="192"/>
      <c r="D6" s="192"/>
      <c r="E6" s="193"/>
      <c r="F6" s="194">
        <f>'3, Prijzenblad Onderhoud'!AE45</f>
        <v>0</v>
      </c>
      <c r="G6" s="195"/>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row>
    <row r="7" spans="1:178" s="39" customFormat="1" ht="49.9" customHeight="1">
      <c r="A7" s="37"/>
      <c r="B7" s="191" t="s">
        <v>383</v>
      </c>
      <c r="C7" s="192"/>
      <c r="D7" s="192"/>
      <c r="E7" s="193"/>
      <c r="F7" s="194">
        <f>'4, Verrekenprijzen'!D21</f>
        <v>0</v>
      </c>
      <c r="G7" s="195"/>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row>
    <row r="8" spans="1:178" s="39" customFormat="1" ht="49.9" customHeight="1">
      <c r="A8" s="37"/>
      <c r="B8" s="191" t="s">
        <v>384</v>
      </c>
      <c r="C8" s="192"/>
      <c r="D8" s="192"/>
      <c r="E8" s="193"/>
      <c r="F8" s="194">
        <f>'4, Verrekenprijzen'!D26</f>
        <v>0</v>
      </c>
      <c r="G8" s="195"/>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row>
    <row r="9" spans="1:178" s="39" customFormat="1" ht="49.9" customHeight="1">
      <c r="A9" s="37"/>
      <c r="B9" s="191" t="s">
        <v>385</v>
      </c>
      <c r="C9" s="192"/>
      <c r="D9" s="192"/>
      <c r="E9" s="193"/>
      <c r="F9" s="194">
        <f>'4, Verrekenprijzen'!D33</f>
        <v>0</v>
      </c>
      <c r="G9" s="195"/>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row>
    <row r="10" spans="1:178" s="39" customFormat="1" ht="49.9" customHeight="1">
      <c r="A10" s="37"/>
      <c r="B10" s="191" t="s">
        <v>381</v>
      </c>
      <c r="C10" s="192"/>
      <c r="D10" s="192"/>
      <c r="E10" s="193"/>
      <c r="F10" s="194">
        <f>'4, Verrekenprijzen'!K54</f>
        <v>0</v>
      </c>
      <c r="G10" s="195"/>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row>
    <row r="11" spans="1:178" s="37" customFormat="1" ht="49.9" customHeight="1">
      <c r="B11" s="198" t="s">
        <v>362</v>
      </c>
      <c r="C11" s="198"/>
      <c r="D11" s="198"/>
      <c r="E11" s="198"/>
      <c r="F11" s="199">
        <f>SUM(F5:G9)</f>
        <v>0</v>
      </c>
      <c r="G11" s="200"/>
    </row>
    <row r="12" spans="1:178" s="30" customFormat="1" ht="21">
      <c r="B12" s="40"/>
      <c r="C12" s="40"/>
      <c r="D12" s="40"/>
      <c r="E12" s="40"/>
      <c r="F12" s="41"/>
    </row>
    <row r="13" spans="1:178" s="30" customFormat="1" ht="21">
      <c r="B13" s="40"/>
      <c r="C13" s="35"/>
      <c r="D13" s="35"/>
      <c r="F13" s="41"/>
    </row>
    <row r="14" spans="1:178" s="30" customFormat="1" ht="21">
      <c r="B14" s="40"/>
      <c r="C14" s="35"/>
      <c r="D14" s="35"/>
      <c r="E14" s="40"/>
      <c r="F14" s="41"/>
    </row>
    <row r="15" spans="1:178" s="29" customFormat="1" ht="21.75" thickBot="1">
      <c r="A15" s="30"/>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row>
    <row r="16" spans="1:178" s="30" customFormat="1" ht="15.75" thickBot="1">
      <c r="B16" s="126" t="s">
        <v>321</v>
      </c>
      <c r="C16" s="127"/>
      <c r="D16" s="127"/>
      <c r="E16" s="127"/>
      <c r="F16" s="127"/>
      <c r="G16" s="128"/>
    </row>
    <row r="17" spans="2:7" s="30" customFormat="1">
      <c r="B17" s="171"/>
      <c r="C17" s="201"/>
      <c r="D17" s="202"/>
      <c r="E17" s="171"/>
      <c r="F17" s="174"/>
      <c r="G17" s="175"/>
    </row>
    <row r="18" spans="2:7" s="30" customFormat="1">
      <c r="B18" s="176" t="s">
        <v>322</v>
      </c>
      <c r="C18" s="203"/>
      <c r="D18" s="204"/>
      <c r="E18" s="176" t="s">
        <v>323</v>
      </c>
      <c r="F18" s="179"/>
      <c r="G18" s="180"/>
    </row>
    <row r="19" spans="2:7" s="30" customFormat="1" ht="15.75" thickBot="1">
      <c r="B19" s="181"/>
      <c r="C19" s="205"/>
      <c r="D19" s="206"/>
      <c r="E19" s="181"/>
      <c r="F19" s="184"/>
      <c r="G19" s="185"/>
    </row>
    <row r="20" spans="2:7" s="30" customFormat="1">
      <c r="B20" s="176"/>
      <c r="C20" s="201"/>
      <c r="D20" s="202"/>
      <c r="E20" s="171"/>
      <c r="F20" s="179"/>
      <c r="G20" s="175"/>
    </row>
    <row r="21" spans="2:7" s="30" customFormat="1">
      <c r="B21" s="176" t="s">
        <v>324</v>
      </c>
      <c r="C21" s="203"/>
      <c r="D21" s="204"/>
      <c r="E21" s="176" t="s">
        <v>325</v>
      </c>
      <c r="F21" s="186"/>
      <c r="G21" s="180"/>
    </row>
    <row r="22" spans="2:7" s="30" customFormat="1" ht="15.75" thickBot="1">
      <c r="B22" s="181"/>
      <c r="C22" s="205"/>
      <c r="D22" s="206"/>
      <c r="E22" s="181"/>
      <c r="F22" s="184"/>
      <c r="G22" s="185"/>
    </row>
    <row r="23" spans="2:7" s="30" customFormat="1">
      <c r="B23" s="176"/>
      <c r="C23" s="172"/>
      <c r="D23" s="187"/>
      <c r="E23" s="187"/>
      <c r="F23" s="187"/>
      <c r="G23" s="173"/>
    </row>
    <row r="24" spans="2:7" s="30" customFormat="1">
      <c r="B24" s="176" t="s">
        <v>326</v>
      </c>
      <c r="C24" s="177"/>
      <c r="D24" s="188"/>
      <c r="E24" s="188"/>
      <c r="F24" s="188"/>
      <c r="G24" s="178"/>
    </row>
    <row r="25" spans="2:7" s="30" customFormat="1">
      <c r="B25" s="176"/>
      <c r="C25" s="177"/>
      <c r="D25" s="188"/>
      <c r="E25" s="188"/>
      <c r="F25" s="188"/>
      <c r="G25" s="178"/>
    </row>
    <row r="26" spans="2:7" s="30" customFormat="1" ht="15.75" thickBot="1">
      <c r="B26" s="181"/>
      <c r="C26" s="182"/>
      <c r="D26" s="189"/>
      <c r="E26" s="189"/>
      <c r="F26" s="189"/>
      <c r="G26" s="183"/>
    </row>
    <row r="27" spans="2:7" s="30" customFormat="1"/>
    <row r="28" spans="2:7" s="30" customFormat="1"/>
    <row r="29" spans="2:7" s="30" customFormat="1"/>
    <row r="30" spans="2:7" s="30" customFormat="1"/>
    <row r="31" spans="2:7" s="30" customFormat="1"/>
    <row r="32" spans="2:7" s="30" customFormat="1"/>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sheetData>
  <sheetProtection algorithmName="SHA-512" hashValue="p4J6+IYtpaYU0ut55CB0/HiTkN8xWLGu6ZnTfcI8KUhSNUdUXj7adbzgqeqFB+e9QH5/aSMwD2f1POVuhJL7kg==" saltValue="AIvmLMRsEdtgim1B11GiYQ==" spinCount="100000" sheet="1" objects="1" scenarios="1"/>
  <mergeCells count="17">
    <mergeCell ref="F10:G10"/>
    <mergeCell ref="B11:E11"/>
    <mergeCell ref="F11:G11"/>
    <mergeCell ref="C17:D19"/>
    <mergeCell ref="C20:D22"/>
    <mergeCell ref="B10:E10"/>
    <mergeCell ref="F4:G4"/>
    <mergeCell ref="B5:E5"/>
    <mergeCell ref="F5:G5"/>
    <mergeCell ref="B6:E6"/>
    <mergeCell ref="F6:G6"/>
    <mergeCell ref="B9:E9"/>
    <mergeCell ref="B7:E7"/>
    <mergeCell ref="B8:E8"/>
    <mergeCell ref="F7:G7"/>
    <mergeCell ref="F8:G8"/>
    <mergeCell ref="F9:G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7"/>
  <sheetViews>
    <sheetView topLeftCell="B1" zoomScale="70" zoomScaleNormal="70" workbookViewId="0">
      <pane xSplit="7" topLeftCell="Y1" activePane="topRight" state="frozen"/>
      <selection pane="topRight" activeCell="AF9" sqref="AF9"/>
    </sheetView>
  </sheetViews>
  <sheetFormatPr defaultColWidth="9.140625" defaultRowHeight="12.75" outlineLevelCol="1"/>
  <cols>
    <col min="1" max="1" width="12.85546875" style="7" customWidth="1"/>
    <col min="2" max="2" width="13.85546875" style="7" bestFit="1" customWidth="1" outlineLevel="1"/>
    <col min="3" max="3" width="29.5703125" style="7" bestFit="1" customWidth="1" outlineLevel="1"/>
    <col min="4" max="4" width="10.5703125" style="7" bestFit="1" customWidth="1" outlineLevel="1"/>
    <col min="5" max="5" width="36.85546875" style="7" bestFit="1" customWidth="1" outlineLevel="1"/>
    <col min="6" max="6" width="34.28515625" style="7" bestFit="1" customWidth="1" outlineLevel="1"/>
    <col min="7" max="7" width="9.140625" style="7" bestFit="1" customWidth="1" outlineLevel="1"/>
    <col min="8" max="8" width="18.5703125" style="7" bestFit="1" customWidth="1" outlineLevel="1"/>
    <col min="9" max="9" width="3.5703125" style="7" hidden="1" customWidth="1"/>
    <col min="10" max="10" width="13" style="7" bestFit="1" customWidth="1" outlineLevel="1"/>
    <col min="11" max="11" width="15.28515625" style="16" bestFit="1" customWidth="1" outlineLevel="1"/>
    <col min="12" max="12" width="13.85546875" style="7" bestFit="1" customWidth="1" outlineLevel="1"/>
    <col min="13" max="13" width="15.85546875" style="7" customWidth="1" outlineLevel="1"/>
    <col min="14" max="14" width="10" style="7" customWidth="1" outlineLevel="1"/>
    <col min="15" max="15" width="6.140625" style="7" customWidth="1" outlineLevel="1"/>
    <col min="16" max="16" width="7.7109375" style="7" customWidth="1" outlineLevel="1"/>
    <col min="17" max="17" width="8" style="7" customWidth="1" outlineLevel="1"/>
    <col min="18" max="19" width="3.5703125" style="7" hidden="1" customWidth="1"/>
    <col min="20" max="20" width="3.5703125" style="7" hidden="1" customWidth="1" outlineLevel="1"/>
    <col min="21" max="21" width="22.42578125" style="7" hidden="1" customWidth="1" collapsed="1"/>
    <col min="22" max="22" width="20" style="7" hidden="1" customWidth="1" outlineLevel="1"/>
    <col min="23" max="23" width="5.5703125" style="7" bestFit="1" customWidth="1" outlineLevel="1"/>
    <col min="24" max="24" width="22.42578125" style="7" hidden="1" customWidth="1" outlineLevel="1"/>
    <col min="25" max="25" width="5.140625" style="7" customWidth="1" outlineLevel="1"/>
    <col min="26" max="26" width="6" style="7" customWidth="1" outlineLevel="1"/>
    <col min="27" max="27" width="20" style="7" hidden="1" customWidth="1" outlineLevel="1"/>
    <col min="28" max="28" width="5.42578125" style="16" customWidth="1"/>
    <col min="29" max="29" width="6.7109375" style="16" customWidth="1" outlineLevel="1"/>
    <col min="30" max="30" width="6.28515625" style="16" customWidth="1" outlineLevel="1"/>
    <col min="31" max="31" width="13.7109375" style="16" bestFit="1" customWidth="1"/>
    <col min="32" max="32" width="23.7109375" style="16" bestFit="1" customWidth="1"/>
    <col min="33" max="33" width="14.28515625" style="16" bestFit="1" customWidth="1" outlineLevel="1"/>
    <col min="34" max="35" width="11.7109375" style="16" bestFit="1" customWidth="1" outlineLevel="1"/>
    <col min="36" max="36" width="16.7109375" style="16" bestFit="1" customWidth="1" outlineLevel="1"/>
    <col min="37" max="37" width="11.7109375" style="16" bestFit="1" customWidth="1" outlineLevel="1"/>
    <col min="38" max="39" width="9.28515625" style="16" customWidth="1" outlineLevel="1"/>
    <col min="40" max="40" width="8.85546875" style="7" customWidth="1"/>
    <col min="41" max="16384" width="9.140625" style="7"/>
  </cols>
  <sheetData>
    <row r="1" spans="1:39" ht="21" thickBot="1">
      <c r="A1" s="3" t="s">
        <v>0</v>
      </c>
      <c r="B1" s="26" t="s">
        <v>365</v>
      </c>
      <c r="C1" s="9"/>
      <c r="D1" s="4"/>
      <c r="E1" s="4"/>
      <c r="F1" s="4"/>
      <c r="G1" s="4"/>
      <c r="H1" s="4"/>
      <c r="I1" s="4"/>
      <c r="J1" s="4"/>
      <c r="K1" s="14"/>
      <c r="L1" s="5"/>
      <c r="M1" s="4"/>
      <c r="N1" s="4"/>
      <c r="O1" s="4"/>
      <c r="P1" s="4"/>
      <c r="Q1" s="4"/>
      <c r="R1" s="4"/>
      <c r="S1" s="4"/>
      <c r="T1" s="4"/>
      <c r="U1" s="4"/>
      <c r="V1" s="4"/>
      <c r="W1" s="4"/>
      <c r="X1" s="4"/>
      <c r="Y1" s="4"/>
      <c r="Z1" s="4"/>
      <c r="AA1" s="4"/>
      <c r="AB1" s="14"/>
      <c r="AC1" s="14"/>
      <c r="AD1" s="14"/>
      <c r="AE1" s="6"/>
      <c r="AF1" s="6"/>
      <c r="AG1" s="6"/>
      <c r="AH1" s="6"/>
      <c r="AI1" s="6"/>
      <c r="AJ1" s="6"/>
      <c r="AK1" s="6"/>
      <c r="AL1" s="6"/>
      <c r="AM1" s="72"/>
    </row>
    <row r="2" spans="1:39" ht="13.5" thickBot="1">
      <c r="A2" s="8"/>
      <c r="B2" s="17"/>
      <c r="C2" s="9"/>
      <c r="D2" s="9"/>
      <c r="E2" s="9"/>
      <c r="F2" s="9"/>
      <c r="G2" s="9"/>
      <c r="H2" s="9"/>
      <c r="I2" s="9"/>
      <c r="J2" s="9"/>
      <c r="K2" s="15"/>
      <c r="L2" s="10"/>
      <c r="M2" s="9"/>
      <c r="N2" s="9"/>
      <c r="O2" s="9"/>
      <c r="P2" s="9"/>
      <c r="Q2" s="9"/>
      <c r="R2" s="9"/>
      <c r="S2" s="9"/>
      <c r="T2" s="9"/>
      <c r="U2" s="9"/>
      <c r="V2" s="9"/>
      <c r="W2" s="9"/>
      <c r="X2" s="9"/>
      <c r="Y2" s="9"/>
      <c r="Z2" s="9"/>
      <c r="AA2" s="9"/>
      <c r="AB2" s="15"/>
      <c r="AC2" s="15"/>
      <c r="AD2" s="15"/>
      <c r="AE2" s="11"/>
      <c r="AF2" s="11"/>
      <c r="AG2" s="11"/>
      <c r="AH2" s="11"/>
      <c r="AI2" s="11"/>
      <c r="AJ2" s="11"/>
      <c r="AK2" s="11"/>
      <c r="AL2" s="11"/>
      <c r="AM2" s="73"/>
    </row>
    <row r="3" spans="1:39">
      <c r="A3" s="212" t="s">
        <v>1</v>
      </c>
      <c r="B3" s="213"/>
      <c r="C3" s="213"/>
      <c r="D3" s="213"/>
      <c r="E3" s="213"/>
      <c r="F3" s="213"/>
      <c r="G3" s="213"/>
      <c r="H3" s="214"/>
      <c r="I3" s="212" t="str">
        <f>CONCATENATE(COUNTA(H7:H43)," Installaties")</f>
        <v>37 Installaties</v>
      </c>
      <c r="J3" s="213"/>
      <c r="K3" s="213"/>
      <c r="L3" s="213"/>
      <c r="M3" s="213"/>
      <c r="N3" s="213"/>
      <c r="O3" s="213"/>
      <c r="P3" s="213"/>
      <c r="Q3" s="214"/>
      <c r="R3" s="212" t="s">
        <v>2</v>
      </c>
      <c r="S3" s="213"/>
      <c r="T3" s="214"/>
      <c r="U3" s="212" t="s">
        <v>3</v>
      </c>
      <c r="V3" s="213"/>
      <c r="W3" s="213"/>
      <c r="X3" s="213"/>
      <c r="Y3" s="213"/>
      <c r="Z3" s="213"/>
      <c r="AA3" s="214"/>
      <c r="AB3" s="212" t="s">
        <v>4</v>
      </c>
      <c r="AC3" s="213"/>
      <c r="AD3" s="214"/>
      <c r="AE3" s="209" t="s">
        <v>5</v>
      </c>
      <c r="AF3" s="210"/>
      <c r="AG3" s="210"/>
      <c r="AH3" s="210"/>
      <c r="AI3" s="210"/>
      <c r="AJ3" s="210"/>
      <c r="AK3" s="210"/>
      <c r="AL3" s="210"/>
      <c r="AM3" s="211"/>
    </row>
    <row r="4" spans="1:39" ht="27" customHeight="1">
      <c r="A4" s="217" t="s">
        <v>6</v>
      </c>
      <c r="B4" s="227" t="s">
        <v>15</v>
      </c>
      <c r="C4" s="215" t="s">
        <v>7</v>
      </c>
      <c r="D4" s="215" t="s">
        <v>8</v>
      </c>
      <c r="E4" s="219" t="s">
        <v>9</v>
      </c>
      <c r="F4" s="219" t="s">
        <v>10</v>
      </c>
      <c r="G4" s="18"/>
      <c r="H4" s="221" t="s">
        <v>11</v>
      </c>
      <c r="I4" s="223" t="s">
        <v>12</v>
      </c>
      <c r="J4" s="225" t="s">
        <v>13</v>
      </c>
      <c r="K4" s="215" t="s">
        <v>14</v>
      </c>
      <c r="L4" s="219" t="s">
        <v>15</v>
      </c>
      <c r="M4" s="225" t="s">
        <v>16</v>
      </c>
      <c r="N4" s="215" t="s">
        <v>17</v>
      </c>
      <c r="O4" s="215" t="s">
        <v>18</v>
      </c>
      <c r="P4" s="215" t="s">
        <v>19</v>
      </c>
      <c r="Q4" s="229" t="s">
        <v>20</v>
      </c>
      <c r="R4" s="223" t="s">
        <v>21</v>
      </c>
      <c r="S4" s="219" t="s">
        <v>22</v>
      </c>
      <c r="T4" s="221" t="s">
        <v>23</v>
      </c>
      <c r="U4" s="231" t="s">
        <v>24</v>
      </c>
      <c r="V4" s="215" t="s">
        <v>25</v>
      </c>
      <c r="W4" s="219" t="s">
        <v>26</v>
      </c>
      <c r="X4" s="215" t="s">
        <v>27</v>
      </c>
      <c r="Y4" s="215" t="s">
        <v>28</v>
      </c>
      <c r="Z4" s="215" t="s">
        <v>29</v>
      </c>
      <c r="AA4" s="229" t="s">
        <v>30</v>
      </c>
      <c r="AB4" s="231" t="s">
        <v>31</v>
      </c>
      <c r="AC4" s="215" t="s">
        <v>32</v>
      </c>
      <c r="AD4" s="215" t="s">
        <v>33</v>
      </c>
      <c r="AE4" s="19"/>
      <c r="AF4" s="238" t="s">
        <v>34</v>
      </c>
      <c r="AG4" s="238"/>
      <c r="AH4" s="239"/>
      <c r="AI4" s="239"/>
      <c r="AJ4" s="240"/>
      <c r="AK4" s="233"/>
      <c r="AL4" s="233"/>
      <c r="AM4" s="234"/>
    </row>
    <row r="5" spans="1:39" ht="15">
      <c r="A5" s="218"/>
      <c r="B5" s="228"/>
      <c r="C5" s="216"/>
      <c r="D5" s="216"/>
      <c r="E5" s="220"/>
      <c r="F5" s="220"/>
      <c r="G5" s="20"/>
      <c r="H5" s="222"/>
      <c r="I5" s="224"/>
      <c r="J5" s="226"/>
      <c r="K5" s="216"/>
      <c r="L5" s="220"/>
      <c r="M5" s="226"/>
      <c r="N5" s="216"/>
      <c r="O5" s="216"/>
      <c r="P5" s="216"/>
      <c r="Q5" s="230"/>
      <c r="R5" s="224"/>
      <c r="S5" s="220"/>
      <c r="T5" s="222"/>
      <c r="U5" s="232"/>
      <c r="V5" s="216"/>
      <c r="W5" s="220"/>
      <c r="X5" s="216"/>
      <c r="Y5" s="216"/>
      <c r="Z5" s="216"/>
      <c r="AA5" s="230"/>
      <c r="AB5" s="224"/>
      <c r="AC5" s="216"/>
      <c r="AD5" s="216"/>
      <c r="AE5" s="101">
        <f t="shared" ref="AE5:AK5" si="0">SUM(AE7:AE43)</f>
        <v>0</v>
      </c>
      <c r="AF5" s="101">
        <f t="shared" si="0"/>
        <v>0</v>
      </c>
      <c r="AG5" s="101">
        <f t="shared" si="0"/>
        <v>0</v>
      </c>
      <c r="AH5" s="101">
        <f t="shared" si="0"/>
        <v>0</v>
      </c>
      <c r="AI5" s="101">
        <f t="shared" si="0"/>
        <v>0</v>
      </c>
      <c r="AJ5" s="101">
        <f t="shared" si="0"/>
        <v>0</v>
      </c>
      <c r="AK5" s="140">
        <f t="shared" si="0"/>
        <v>118</v>
      </c>
      <c r="AL5" s="235" t="s">
        <v>35</v>
      </c>
      <c r="AM5" s="140">
        <f>SUM(AM7:AM43)</f>
        <v>0</v>
      </c>
    </row>
    <row r="6" spans="1:39" ht="137.25" customHeight="1">
      <c r="A6" s="218"/>
      <c r="B6" s="228"/>
      <c r="C6" s="216"/>
      <c r="D6" s="216"/>
      <c r="E6" s="220"/>
      <c r="F6" s="220"/>
      <c r="G6" s="20" t="s">
        <v>214</v>
      </c>
      <c r="H6" s="222"/>
      <c r="I6" s="224"/>
      <c r="J6" s="226"/>
      <c r="K6" s="216"/>
      <c r="L6" s="220"/>
      <c r="M6" s="226"/>
      <c r="N6" s="216"/>
      <c r="O6" s="216"/>
      <c r="P6" s="216"/>
      <c r="Q6" s="230"/>
      <c r="R6" s="224"/>
      <c r="S6" s="237"/>
      <c r="T6" s="222"/>
      <c r="U6" s="232"/>
      <c r="V6" s="216"/>
      <c r="W6" s="220"/>
      <c r="X6" s="216"/>
      <c r="Y6" s="216"/>
      <c r="Z6" s="216"/>
      <c r="AA6" s="230"/>
      <c r="AB6" s="224"/>
      <c r="AC6" s="216"/>
      <c r="AD6" s="216"/>
      <c r="AE6" s="21" t="s">
        <v>36</v>
      </c>
      <c r="AF6" s="22" t="s">
        <v>37</v>
      </c>
      <c r="AG6" s="22" t="s">
        <v>38</v>
      </c>
      <c r="AH6" s="22" t="s">
        <v>39</v>
      </c>
      <c r="AI6" s="22" t="s">
        <v>40</v>
      </c>
      <c r="AJ6" s="23" t="s">
        <v>41</v>
      </c>
      <c r="AK6" s="24" t="s">
        <v>42</v>
      </c>
      <c r="AL6" s="236"/>
      <c r="AM6" s="25" t="s">
        <v>43</v>
      </c>
    </row>
    <row r="7" spans="1:39">
      <c r="A7" s="12" t="s">
        <v>44</v>
      </c>
      <c r="B7" s="60" t="s">
        <v>49</v>
      </c>
      <c r="C7" s="61" t="s">
        <v>45</v>
      </c>
      <c r="D7" s="61" t="s">
        <v>46</v>
      </c>
      <c r="E7" s="61" t="s">
        <v>44</v>
      </c>
      <c r="F7" s="61" t="s">
        <v>215</v>
      </c>
      <c r="G7" s="61" t="s">
        <v>216</v>
      </c>
      <c r="H7" s="61" t="s">
        <v>47</v>
      </c>
      <c r="I7" s="61"/>
      <c r="J7" s="61" t="s">
        <v>194</v>
      </c>
      <c r="K7" s="62" t="s">
        <v>48</v>
      </c>
      <c r="L7" s="61" t="s">
        <v>49</v>
      </c>
      <c r="M7" s="61" t="s">
        <v>195</v>
      </c>
      <c r="N7" s="62">
        <v>2017</v>
      </c>
      <c r="O7" s="62">
        <v>3</v>
      </c>
      <c r="P7" s="62" t="s">
        <v>196</v>
      </c>
      <c r="Q7" s="62">
        <v>1</v>
      </c>
      <c r="R7" s="62"/>
      <c r="S7" s="62"/>
      <c r="T7" s="62"/>
      <c r="U7" s="62"/>
      <c r="V7" s="62"/>
      <c r="W7" s="62">
        <v>2017</v>
      </c>
      <c r="X7" s="62"/>
      <c r="Y7" s="62">
        <v>3</v>
      </c>
      <c r="Z7" s="62">
        <v>1</v>
      </c>
      <c r="AA7" s="61"/>
      <c r="AB7" s="62">
        <v>3</v>
      </c>
      <c r="AC7" s="62">
        <v>3</v>
      </c>
      <c r="AD7" s="62">
        <v>4</v>
      </c>
      <c r="AE7" s="104">
        <f t="shared" ref="AE7:AE43" si="1">SUM(AF7:AJ7)</f>
        <v>0</v>
      </c>
      <c r="AF7" s="161"/>
      <c r="AG7" s="161"/>
      <c r="AH7" s="161"/>
      <c r="AI7" s="161"/>
      <c r="AJ7" s="162"/>
      <c r="AK7" s="63">
        <v>4</v>
      </c>
      <c r="AL7" s="167"/>
      <c r="AM7" s="108">
        <f>AK7*AL7</f>
        <v>0</v>
      </c>
    </row>
    <row r="8" spans="1:39">
      <c r="A8" s="12" t="s">
        <v>50</v>
      </c>
      <c r="B8" s="64" t="s">
        <v>52</v>
      </c>
      <c r="C8" s="65" t="s">
        <v>269</v>
      </c>
      <c r="D8" s="65" t="s">
        <v>46</v>
      </c>
      <c r="E8" s="65" t="s">
        <v>270</v>
      </c>
      <c r="F8" s="65" t="s">
        <v>217</v>
      </c>
      <c r="G8" s="65" t="s">
        <v>241</v>
      </c>
      <c r="H8" s="65" t="s">
        <v>51</v>
      </c>
      <c r="I8" s="65"/>
      <c r="J8" s="65" t="s">
        <v>194</v>
      </c>
      <c r="K8" s="66" t="s">
        <v>48</v>
      </c>
      <c r="L8" s="65" t="s">
        <v>52</v>
      </c>
      <c r="M8" s="65" t="s">
        <v>197</v>
      </c>
      <c r="N8" s="66">
        <v>2005</v>
      </c>
      <c r="O8" s="66">
        <v>4</v>
      </c>
      <c r="P8" s="66" t="s">
        <v>198</v>
      </c>
      <c r="Q8" s="66">
        <v>1</v>
      </c>
      <c r="R8" s="66"/>
      <c r="S8" s="66"/>
      <c r="T8" s="66"/>
      <c r="U8" s="66"/>
      <c r="V8" s="66"/>
      <c r="W8" s="66">
        <v>2005</v>
      </c>
      <c r="X8" s="66"/>
      <c r="Y8" s="66">
        <v>4</v>
      </c>
      <c r="Z8" s="66">
        <v>1</v>
      </c>
      <c r="AA8" s="65"/>
      <c r="AB8" s="66">
        <v>3</v>
      </c>
      <c r="AC8" s="66">
        <v>1</v>
      </c>
      <c r="AD8" s="66">
        <v>4</v>
      </c>
      <c r="AE8" s="105">
        <f t="shared" si="1"/>
        <v>0</v>
      </c>
      <c r="AF8" s="163"/>
      <c r="AG8" s="163"/>
      <c r="AH8" s="163"/>
      <c r="AI8" s="163"/>
      <c r="AJ8" s="164"/>
      <c r="AK8" s="67">
        <v>4</v>
      </c>
      <c r="AL8" s="168"/>
      <c r="AM8" s="109">
        <f t="shared" ref="AM8:AM18" si="2">AK8*AL8</f>
        <v>0</v>
      </c>
    </row>
    <row r="9" spans="1:39">
      <c r="A9" s="12" t="s">
        <v>53</v>
      </c>
      <c r="B9" s="64" t="s">
        <v>54</v>
      </c>
      <c r="C9" s="65" t="s">
        <v>269</v>
      </c>
      <c r="D9" s="65" t="s">
        <v>46</v>
      </c>
      <c r="E9" s="65" t="s">
        <v>270</v>
      </c>
      <c r="F9" s="65" t="s">
        <v>217</v>
      </c>
      <c r="G9" s="65" t="s">
        <v>241</v>
      </c>
      <c r="H9" s="65" t="s">
        <v>51</v>
      </c>
      <c r="I9" s="65"/>
      <c r="J9" s="65" t="s">
        <v>194</v>
      </c>
      <c r="K9" s="66" t="s">
        <v>48</v>
      </c>
      <c r="L9" s="65" t="s">
        <v>54</v>
      </c>
      <c r="M9" s="65" t="s">
        <v>197</v>
      </c>
      <c r="N9" s="66">
        <v>2007</v>
      </c>
      <c r="O9" s="66">
        <v>4</v>
      </c>
      <c r="P9" s="66" t="s">
        <v>198</v>
      </c>
      <c r="Q9" s="66">
        <v>1</v>
      </c>
      <c r="R9" s="66"/>
      <c r="S9" s="66"/>
      <c r="T9" s="66"/>
      <c r="U9" s="66"/>
      <c r="V9" s="66"/>
      <c r="W9" s="66">
        <v>2007</v>
      </c>
      <c r="X9" s="66"/>
      <c r="Y9" s="66">
        <v>4</v>
      </c>
      <c r="Z9" s="66">
        <v>1</v>
      </c>
      <c r="AA9" s="65"/>
      <c r="AB9" s="66">
        <v>3</v>
      </c>
      <c r="AC9" s="66">
        <v>3</v>
      </c>
      <c r="AD9" s="66">
        <v>4</v>
      </c>
      <c r="AE9" s="106">
        <f t="shared" ref="AE9:AE18" si="3">SUM(AF9:AJ9)</f>
        <v>0</v>
      </c>
      <c r="AF9" s="163"/>
      <c r="AG9" s="163"/>
      <c r="AH9" s="163"/>
      <c r="AI9" s="163"/>
      <c r="AJ9" s="164"/>
      <c r="AK9" s="67">
        <v>4</v>
      </c>
      <c r="AL9" s="168"/>
      <c r="AM9" s="109">
        <f t="shared" si="2"/>
        <v>0</v>
      </c>
    </row>
    <row r="10" spans="1:39">
      <c r="A10" s="12" t="s">
        <v>55</v>
      </c>
      <c r="B10" s="64" t="s">
        <v>58</v>
      </c>
      <c r="C10" s="112" t="s">
        <v>56</v>
      </c>
      <c r="D10" s="65" t="s">
        <v>46</v>
      </c>
      <c r="E10" s="65" t="s">
        <v>55</v>
      </c>
      <c r="F10" s="65" t="s">
        <v>218</v>
      </c>
      <c r="G10" s="65" t="s">
        <v>242</v>
      </c>
      <c r="H10" s="65" t="s">
        <v>57</v>
      </c>
      <c r="I10" s="68"/>
      <c r="J10" s="65" t="s">
        <v>194</v>
      </c>
      <c r="K10" s="66" t="s">
        <v>48</v>
      </c>
      <c r="L10" s="65" t="s">
        <v>58</v>
      </c>
      <c r="M10" s="65" t="s">
        <v>199</v>
      </c>
      <c r="N10" s="66">
        <v>2005</v>
      </c>
      <c r="O10" s="66">
        <v>3</v>
      </c>
      <c r="P10" s="66" t="s">
        <v>198</v>
      </c>
      <c r="Q10" s="66">
        <v>1</v>
      </c>
      <c r="R10" s="66"/>
      <c r="S10" s="66"/>
      <c r="T10" s="66"/>
      <c r="U10" s="66"/>
      <c r="V10" s="66"/>
      <c r="W10" s="66">
        <v>2020</v>
      </c>
      <c r="X10" s="66"/>
      <c r="Y10" s="66">
        <v>3</v>
      </c>
      <c r="Z10" s="66">
        <v>1</v>
      </c>
      <c r="AA10" s="65"/>
      <c r="AB10" s="66">
        <v>3</v>
      </c>
      <c r="AC10" s="66">
        <v>7</v>
      </c>
      <c r="AD10" s="66">
        <v>4</v>
      </c>
      <c r="AE10" s="106">
        <f t="shared" si="3"/>
        <v>0</v>
      </c>
      <c r="AF10" s="163"/>
      <c r="AG10" s="163"/>
      <c r="AH10" s="163"/>
      <c r="AI10" s="163"/>
      <c r="AJ10" s="164"/>
      <c r="AK10" s="67">
        <v>4</v>
      </c>
      <c r="AL10" s="168"/>
      <c r="AM10" s="109">
        <f t="shared" si="2"/>
        <v>0</v>
      </c>
    </row>
    <row r="11" spans="1:39">
      <c r="A11" s="12" t="s">
        <v>59</v>
      </c>
      <c r="B11" s="64" t="s">
        <v>62</v>
      </c>
      <c r="C11" s="65" t="s">
        <v>60</v>
      </c>
      <c r="D11" s="65" t="s">
        <v>46</v>
      </c>
      <c r="E11" s="65" t="s">
        <v>59</v>
      </c>
      <c r="F11" s="65" t="s">
        <v>219</v>
      </c>
      <c r="G11" s="65" t="s">
        <v>243</v>
      </c>
      <c r="H11" s="65" t="s">
        <v>61</v>
      </c>
      <c r="I11" s="65"/>
      <c r="J11" s="65" t="s">
        <v>200</v>
      </c>
      <c r="K11" s="66" t="s">
        <v>48</v>
      </c>
      <c r="L11" s="65" t="s">
        <v>62</v>
      </c>
      <c r="M11" s="65" t="s">
        <v>201</v>
      </c>
      <c r="N11" s="66">
        <v>1996</v>
      </c>
      <c r="O11" s="66">
        <v>3</v>
      </c>
      <c r="P11" s="66" t="s">
        <v>198</v>
      </c>
      <c r="Q11" s="66">
        <v>1</v>
      </c>
      <c r="R11" s="66"/>
      <c r="S11" s="66"/>
      <c r="T11" s="66"/>
      <c r="U11" s="66"/>
      <c r="V11" s="66"/>
      <c r="W11" s="66">
        <v>2020</v>
      </c>
      <c r="X11" s="66"/>
      <c r="Y11" s="66">
        <v>3</v>
      </c>
      <c r="Z11" s="66">
        <v>1</v>
      </c>
      <c r="AA11" s="65"/>
      <c r="AB11" s="66">
        <v>3</v>
      </c>
      <c r="AC11" s="66">
        <v>3</v>
      </c>
      <c r="AD11" s="66">
        <v>4</v>
      </c>
      <c r="AE11" s="106">
        <f t="shared" si="3"/>
        <v>0</v>
      </c>
      <c r="AF11" s="163"/>
      <c r="AG11" s="163"/>
      <c r="AH11" s="163"/>
      <c r="AI11" s="163"/>
      <c r="AJ11" s="164"/>
      <c r="AK11" s="67">
        <v>4</v>
      </c>
      <c r="AL11" s="168"/>
      <c r="AM11" s="109">
        <f t="shared" si="2"/>
        <v>0</v>
      </c>
    </row>
    <row r="12" spans="1:39">
      <c r="A12" s="12" t="s">
        <v>63</v>
      </c>
      <c r="B12" s="64" t="s">
        <v>66</v>
      </c>
      <c r="C12" s="65" t="s">
        <v>64</v>
      </c>
      <c r="D12" s="65" t="s">
        <v>46</v>
      </c>
      <c r="E12" s="65" t="s">
        <v>63</v>
      </c>
      <c r="F12" s="65" t="s">
        <v>220</v>
      </c>
      <c r="G12" s="65" t="s">
        <v>244</v>
      </c>
      <c r="H12" s="65" t="s">
        <v>65</v>
      </c>
      <c r="I12" s="65"/>
      <c r="J12" s="65" t="s">
        <v>200</v>
      </c>
      <c r="K12" s="66" t="s">
        <v>48</v>
      </c>
      <c r="L12" s="65" t="s">
        <v>66</v>
      </c>
      <c r="M12" s="65" t="s">
        <v>202</v>
      </c>
      <c r="N12" s="66">
        <v>1990</v>
      </c>
      <c r="O12" s="66">
        <v>2</v>
      </c>
      <c r="P12" s="66" t="s">
        <v>198</v>
      </c>
      <c r="Q12" s="66">
        <v>0.5</v>
      </c>
      <c r="R12" s="66"/>
      <c r="S12" s="66"/>
      <c r="T12" s="66"/>
      <c r="U12" s="66"/>
      <c r="V12" s="66"/>
      <c r="W12" s="66">
        <v>1990</v>
      </c>
      <c r="X12" s="66"/>
      <c r="Y12" s="66">
        <v>2</v>
      </c>
      <c r="Z12" s="66">
        <v>1</v>
      </c>
      <c r="AA12" s="65"/>
      <c r="AB12" s="66">
        <v>3</v>
      </c>
      <c r="AC12" s="66">
        <v>0</v>
      </c>
      <c r="AD12" s="66">
        <v>4</v>
      </c>
      <c r="AE12" s="106">
        <f t="shared" si="3"/>
        <v>0</v>
      </c>
      <c r="AF12" s="163"/>
      <c r="AG12" s="163"/>
      <c r="AH12" s="163"/>
      <c r="AI12" s="163"/>
      <c r="AJ12" s="164"/>
      <c r="AK12" s="67">
        <v>4</v>
      </c>
      <c r="AL12" s="168"/>
      <c r="AM12" s="109">
        <f t="shared" si="2"/>
        <v>0</v>
      </c>
    </row>
    <row r="13" spans="1:39">
      <c r="A13" s="12" t="s">
        <v>67</v>
      </c>
      <c r="B13" s="64" t="s">
        <v>70</v>
      </c>
      <c r="C13" s="65" t="s">
        <v>68</v>
      </c>
      <c r="D13" s="65" t="s">
        <v>46</v>
      </c>
      <c r="E13" s="65" t="s">
        <v>67</v>
      </c>
      <c r="F13" s="65" t="s">
        <v>221</v>
      </c>
      <c r="G13" s="65" t="s">
        <v>245</v>
      </c>
      <c r="H13" s="65" t="s">
        <v>69</v>
      </c>
      <c r="I13" s="65"/>
      <c r="J13" s="65" t="s">
        <v>205</v>
      </c>
      <c r="K13" s="66" t="s">
        <v>48</v>
      </c>
      <c r="L13" s="65" t="s">
        <v>70</v>
      </c>
      <c r="M13" s="65" t="s">
        <v>343</v>
      </c>
      <c r="N13" s="66">
        <v>2019</v>
      </c>
      <c r="O13" s="66">
        <v>2</v>
      </c>
      <c r="P13" s="66" t="s">
        <v>198</v>
      </c>
      <c r="Q13" s="66">
        <v>0.6</v>
      </c>
      <c r="R13" s="66"/>
      <c r="S13" s="66"/>
      <c r="T13" s="66"/>
      <c r="U13" s="66"/>
      <c r="V13" s="66"/>
      <c r="W13" s="66">
        <v>2019</v>
      </c>
      <c r="X13" s="66"/>
      <c r="Y13" s="66">
        <v>2</v>
      </c>
      <c r="Z13" s="66">
        <v>1</v>
      </c>
      <c r="AA13" s="65"/>
      <c r="AB13" s="66">
        <v>3</v>
      </c>
      <c r="AC13" s="66">
        <v>1</v>
      </c>
      <c r="AD13" s="66">
        <v>4</v>
      </c>
      <c r="AE13" s="106">
        <f t="shared" si="3"/>
        <v>0</v>
      </c>
      <c r="AF13" s="163"/>
      <c r="AG13" s="163"/>
      <c r="AH13" s="163"/>
      <c r="AI13" s="163"/>
      <c r="AJ13" s="164"/>
      <c r="AK13" s="67">
        <v>2</v>
      </c>
      <c r="AL13" s="168"/>
      <c r="AM13" s="109">
        <f t="shared" si="2"/>
        <v>0</v>
      </c>
    </row>
    <row r="14" spans="1:39">
      <c r="A14" s="12" t="s">
        <v>71</v>
      </c>
      <c r="B14" s="64" t="s">
        <v>74</v>
      </c>
      <c r="C14" s="65" t="s">
        <v>72</v>
      </c>
      <c r="D14" s="65" t="s">
        <v>46</v>
      </c>
      <c r="E14" s="65" t="s">
        <v>71</v>
      </c>
      <c r="F14" s="65" t="s">
        <v>222</v>
      </c>
      <c r="G14" s="65" t="s">
        <v>246</v>
      </c>
      <c r="H14" s="65" t="s">
        <v>73</v>
      </c>
      <c r="I14" s="65"/>
      <c r="J14" s="65" t="s">
        <v>205</v>
      </c>
      <c r="K14" s="66" t="s">
        <v>48</v>
      </c>
      <c r="L14" s="65" t="s">
        <v>74</v>
      </c>
      <c r="M14" s="65" t="s">
        <v>346</v>
      </c>
      <c r="N14" s="66">
        <v>2005</v>
      </c>
      <c r="O14" s="66">
        <v>2</v>
      </c>
      <c r="P14" s="66" t="s">
        <v>196</v>
      </c>
      <c r="Q14" s="66">
        <v>1</v>
      </c>
      <c r="R14" s="66"/>
      <c r="S14" s="66"/>
      <c r="T14" s="66"/>
      <c r="U14" s="66"/>
      <c r="V14" s="66"/>
      <c r="W14" s="66">
        <v>2005</v>
      </c>
      <c r="X14" s="66"/>
      <c r="Y14" s="66">
        <v>2</v>
      </c>
      <c r="Z14" s="66">
        <v>1</v>
      </c>
      <c r="AA14" s="65"/>
      <c r="AB14" s="66">
        <v>3</v>
      </c>
      <c r="AC14" s="66">
        <v>4</v>
      </c>
      <c r="AD14" s="66">
        <v>4</v>
      </c>
      <c r="AE14" s="106">
        <f t="shared" si="3"/>
        <v>0</v>
      </c>
      <c r="AF14" s="163"/>
      <c r="AG14" s="163"/>
      <c r="AH14" s="163"/>
      <c r="AI14" s="163"/>
      <c r="AJ14" s="164"/>
      <c r="AK14" s="67">
        <v>2</v>
      </c>
      <c r="AL14" s="168"/>
      <c r="AM14" s="109">
        <f t="shared" si="2"/>
        <v>0</v>
      </c>
    </row>
    <row r="15" spans="1:39">
      <c r="A15" s="12" t="s">
        <v>75</v>
      </c>
      <c r="B15" s="64" t="s">
        <v>78</v>
      </c>
      <c r="C15" s="65" t="s">
        <v>76</v>
      </c>
      <c r="D15" s="65" t="s">
        <v>46</v>
      </c>
      <c r="E15" s="65" t="s">
        <v>75</v>
      </c>
      <c r="F15" s="65" t="s">
        <v>223</v>
      </c>
      <c r="G15" s="65" t="s">
        <v>247</v>
      </c>
      <c r="H15" s="65" t="s">
        <v>77</v>
      </c>
      <c r="I15" s="65"/>
      <c r="J15" s="65" t="s">
        <v>203</v>
      </c>
      <c r="K15" s="66" t="s">
        <v>48</v>
      </c>
      <c r="L15" s="65" t="s">
        <v>78</v>
      </c>
      <c r="M15" s="65" t="s">
        <v>204</v>
      </c>
      <c r="N15" s="66">
        <v>2020</v>
      </c>
      <c r="O15" s="66">
        <v>3</v>
      </c>
      <c r="P15" s="66" t="s">
        <v>196</v>
      </c>
      <c r="Q15" s="66">
        <v>1</v>
      </c>
      <c r="R15" s="66"/>
      <c r="S15" s="66"/>
      <c r="T15" s="66"/>
      <c r="U15" s="66"/>
      <c r="V15" s="66"/>
      <c r="W15" s="66">
        <v>2020</v>
      </c>
      <c r="X15" s="66"/>
      <c r="Y15" s="66">
        <v>3</v>
      </c>
      <c r="Z15" s="66">
        <v>1</v>
      </c>
      <c r="AA15" s="65"/>
      <c r="AB15" s="66">
        <v>3</v>
      </c>
      <c r="AC15" s="66">
        <v>8</v>
      </c>
      <c r="AD15" s="66">
        <v>4</v>
      </c>
      <c r="AE15" s="106">
        <f t="shared" si="3"/>
        <v>0</v>
      </c>
      <c r="AF15" s="163"/>
      <c r="AG15" s="163"/>
      <c r="AH15" s="163"/>
      <c r="AI15" s="163"/>
      <c r="AJ15" s="164"/>
      <c r="AK15" s="67">
        <v>4</v>
      </c>
      <c r="AL15" s="168"/>
      <c r="AM15" s="109">
        <f t="shared" si="2"/>
        <v>0</v>
      </c>
    </row>
    <row r="16" spans="1:39">
      <c r="A16" s="12" t="s">
        <v>79</v>
      </c>
      <c r="B16" s="64" t="s">
        <v>82</v>
      </c>
      <c r="C16" s="65" t="s">
        <v>80</v>
      </c>
      <c r="D16" s="65" t="s">
        <v>46</v>
      </c>
      <c r="E16" s="65" t="s">
        <v>79</v>
      </c>
      <c r="F16" s="65" t="s">
        <v>224</v>
      </c>
      <c r="G16" s="65" t="s">
        <v>249</v>
      </c>
      <c r="H16" s="65" t="s">
        <v>81</v>
      </c>
      <c r="I16" s="65"/>
      <c r="J16" s="65" t="s">
        <v>200</v>
      </c>
      <c r="K16" s="66" t="s">
        <v>48</v>
      </c>
      <c r="L16" s="65" t="s">
        <v>82</v>
      </c>
      <c r="M16" s="65" t="s">
        <v>202</v>
      </c>
      <c r="N16" s="66">
        <v>1987</v>
      </c>
      <c r="O16" s="66">
        <v>2</v>
      </c>
      <c r="P16" s="66" t="s">
        <v>198</v>
      </c>
      <c r="Q16" s="66">
        <v>1</v>
      </c>
      <c r="R16" s="66"/>
      <c r="S16" s="66"/>
      <c r="T16" s="66"/>
      <c r="U16" s="66"/>
      <c r="V16" s="66"/>
      <c r="W16" s="66">
        <v>2014</v>
      </c>
      <c r="X16" s="66"/>
      <c r="Y16" s="66">
        <v>2</v>
      </c>
      <c r="Z16" s="66">
        <v>1</v>
      </c>
      <c r="AA16" s="65"/>
      <c r="AB16" s="66">
        <v>3</v>
      </c>
      <c r="AC16" s="66">
        <v>1</v>
      </c>
      <c r="AD16" s="66">
        <v>4</v>
      </c>
      <c r="AE16" s="106">
        <f t="shared" si="3"/>
        <v>0</v>
      </c>
      <c r="AF16" s="163"/>
      <c r="AG16" s="163"/>
      <c r="AH16" s="163"/>
      <c r="AI16" s="163"/>
      <c r="AJ16" s="164"/>
      <c r="AK16" s="67">
        <v>4</v>
      </c>
      <c r="AL16" s="168"/>
      <c r="AM16" s="109">
        <f t="shared" si="2"/>
        <v>0</v>
      </c>
    </row>
    <row r="17" spans="1:39">
      <c r="A17" s="12" t="s">
        <v>83</v>
      </c>
      <c r="B17" s="64" t="s">
        <v>86</v>
      </c>
      <c r="C17" s="65" t="s">
        <v>84</v>
      </c>
      <c r="D17" s="65" t="s">
        <v>46</v>
      </c>
      <c r="E17" s="65" t="s">
        <v>83</v>
      </c>
      <c r="F17" s="65" t="s">
        <v>225</v>
      </c>
      <c r="G17" s="65" t="s">
        <v>250</v>
      </c>
      <c r="H17" s="65" t="s">
        <v>85</v>
      </c>
      <c r="I17" s="65"/>
      <c r="J17" s="65" t="s">
        <v>194</v>
      </c>
      <c r="K17" s="66" t="s">
        <v>48</v>
      </c>
      <c r="L17" s="65" t="s">
        <v>86</v>
      </c>
      <c r="M17" s="65" t="s">
        <v>204</v>
      </c>
      <c r="N17" s="66">
        <v>2010</v>
      </c>
      <c r="O17" s="66">
        <v>4</v>
      </c>
      <c r="P17" s="66" t="s">
        <v>196</v>
      </c>
      <c r="Q17" s="66">
        <v>1</v>
      </c>
      <c r="R17" s="66"/>
      <c r="S17" s="66"/>
      <c r="T17" s="66"/>
      <c r="U17" s="66"/>
      <c r="V17" s="66"/>
      <c r="W17" s="66">
        <v>2010</v>
      </c>
      <c r="X17" s="66"/>
      <c r="Y17" s="66">
        <v>4</v>
      </c>
      <c r="Z17" s="66">
        <v>1</v>
      </c>
      <c r="AA17" s="65"/>
      <c r="AB17" s="66">
        <v>3</v>
      </c>
      <c r="AC17" s="66">
        <v>3</v>
      </c>
      <c r="AD17" s="66">
        <v>4</v>
      </c>
      <c r="AE17" s="106">
        <f t="shared" si="3"/>
        <v>0</v>
      </c>
      <c r="AF17" s="163"/>
      <c r="AG17" s="163"/>
      <c r="AH17" s="163"/>
      <c r="AI17" s="163"/>
      <c r="AJ17" s="164"/>
      <c r="AK17" s="67">
        <v>4</v>
      </c>
      <c r="AL17" s="168"/>
      <c r="AM17" s="109">
        <f t="shared" si="2"/>
        <v>0</v>
      </c>
    </row>
    <row r="18" spans="1:39">
      <c r="A18" s="12" t="s">
        <v>87</v>
      </c>
      <c r="B18" s="64" t="s">
        <v>90</v>
      </c>
      <c r="C18" s="65" t="s">
        <v>88</v>
      </c>
      <c r="D18" s="65" t="s">
        <v>46</v>
      </c>
      <c r="E18" s="65" t="s">
        <v>87</v>
      </c>
      <c r="F18" s="65" t="s">
        <v>226</v>
      </c>
      <c r="G18" s="65" t="s">
        <v>252</v>
      </c>
      <c r="H18" s="65" t="s">
        <v>89</v>
      </c>
      <c r="I18" s="65"/>
      <c r="J18" s="65" t="s">
        <v>194</v>
      </c>
      <c r="K18" s="66" t="s">
        <v>48</v>
      </c>
      <c r="L18" s="65" t="s">
        <v>90</v>
      </c>
      <c r="M18" s="65" t="s">
        <v>204</v>
      </c>
      <c r="N18" s="66">
        <v>2008</v>
      </c>
      <c r="O18" s="66">
        <v>2</v>
      </c>
      <c r="P18" s="66" t="s">
        <v>196</v>
      </c>
      <c r="Q18" s="66">
        <v>1</v>
      </c>
      <c r="R18" s="66"/>
      <c r="S18" s="66"/>
      <c r="T18" s="66"/>
      <c r="U18" s="66"/>
      <c r="V18" s="66"/>
      <c r="W18" s="66">
        <v>2015</v>
      </c>
      <c r="X18" s="66"/>
      <c r="Y18" s="66">
        <v>2</v>
      </c>
      <c r="Z18" s="66">
        <v>1</v>
      </c>
      <c r="AA18" s="65"/>
      <c r="AB18" s="66">
        <v>3</v>
      </c>
      <c r="AC18" s="66">
        <v>3</v>
      </c>
      <c r="AD18" s="66">
        <v>4</v>
      </c>
      <c r="AE18" s="106">
        <f t="shared" si="3"/>
        <v>0</v>
      </c>
      <c r="AF18" s="163"/>
      <c r="AG18" s="163"/>
      <c r="AH18" s="163"/>
      <c r="AI18" s="163"/>
      <c r="AJ18" s="164"/>
      <c r="AK18" s="67">
        <v>4</v>
      </c>
      <c r="AL18" s="168"/>
      <c r="AM18" s="109">
        <f t="shared" si="2"/>
        <v>0</v>
      </c>
    </row>
    <row r="19" spans="1:39">
      <c r="A19" s="12" t="s">
        <v>87</v>
      </c>
      <c r="B19" s="64" t="s">
        <v>91</v>
      </c>
      <c r="C19" s="65" t="s">
        <v>88</v>
      </c>
      <c r="D19" s="65" t="s">
        <v>46</v>
      </c>
      <c r="E19" s="65" t="s">
        <v>87</v>
      </c>
      <c r="F19" s="65" t="s">
        <v>227</v>
      </c>
      <c r="G19" s="65" t="s">
        <v>252</v>
      </c>
      <c r="H19" s="65" t="s">
        <v>89</v>
      </c>
      <c r="I19" s="65"/>
      <c r="J19" s="65" t="s">
        <v>205</v>
      </c>
      <c r="K19" s="66" t="s">
        <v>48</v>
      </c>
      <c r="L19" s="65" t="s">
        <v>91</v>
      </c>
      <c r="M19" s="65" t="s">
        <v>206</v>
      </c>
      <c r="N19" s="66">
        <v>2019</v>
      </c>
      <c r="O19" s="66">
        <v>2</v>
      </c>
      <c r="P19" s="66" t="s">
        <v>198</v>
      </c>
      <c r="Q19" s="66">
        <v>0.15</v>
      </c>
      <c r="R19" s="66"/>
      <c r="S19" s="66"/>
      <c r="T19" s="66"/>
      <c r="U19" s="66"/>
      <c r="V19" s="66"/>
      <c r="W19" s="66">
        <v>2019</v>
      </c>
      <c r="X19" s="66"/>
      <c r="Y19" s="66">
        <v>2</v>
      </c>
      <c r="Z19" s="66">
        <v>0</v>
      </c>
      <c r="AA19" s="65"/>
      <c r="AB19" s="66">
        <v>3</v>
      </c>
      <c r="AC19" s="66">
        <v>0</v>
      </c>
      <c r="AD19" s="66">
        <v>4</v>
      </c>
      <c r="AE19" s="106">
        <f t="shared" si="1"/>
        <v>0</v>
      </c>
      <c r="AF19" s="163"/>
      <c r="AG19" s="163"/>
      <c r="AH19" s="163"/>
      <c r="AI19" s="163"/>
      <c r="AJ19" s="164"/>
      <c r="AK19" s="67">
        <v>2</v>
      </c>
      <c r="AL19" s="168"/>
      <c r="AM19" s="109">
        <f t="shared" ref="AM19:AM43" si="4">AK19*AL19</f>
        <v>0</v>
      </c>
    </row>
    <row r="20" spans="1:39">
      <c r="A20" s="12" t="s">
        <v>92</v>
      </c>
      <c r="B20" s="64" t="s">
        <v>95</v>
      </c>
      <c r="C20" s="65" t="s">
        <v>93</v>
      </c>
      <c r="D20" s="65" t="s">
        <v>46</v>
      </c>
      <c r="E20" s="65" t="s">
        <v>92</v>
      </c>
      <c r="F20" s="65" t="s">
        <v>228</v>
      </c>
      <c r="G20" s="65" t="s">
        <v>253</v>
      </c>
      <c r="H20" s="65" t="s">
        <v>94</v>
      </c>
      <c r="I20" s="65"/>
      <c r="J20" s="65" t="s">
        <v>194</v>
      </c>
      <c r="K20" s="66" t="s">
        <v>48</v>
      </c>
      <c r="L20" s="65" t="s">
        <v>95</v>
      </c>
      <c r="M20" s="65" t="s">
        <v>202</v>
      </c>
      <c r="N20" s="66">
        <v>2008</v>
      </c>
      <c r="O20" s="66">
        <v>4</v>
      </c>
      <c r="P20" s="66" t="s">
        <v>196</v>
      </c>
      <c r="Q20" s="66">
        <v>1</v>
      </c>
      <c r="R20" s="66"/>
      <c r="S20" s="66"/>
      <c r="T20" s="66"/>
      <c r="U20" s="66"/>
      <c r="V20" s="66"/>
      <c r="W20" s="66">
        <v>2015</v>
      </c>
      <c r="X20" s="66"/>
      <c r="Y20" s="66">
        <v>4</v>
      </c>
      <c r="Z20" s="66">
        <v>1</v>
      </c>
      <c r="AA20" s="65"/>
      <c r="AB20" s="66">
        <v>3</v>
      </c>
      <c r="AC20" s="66">
        <v>1</v>
      </c>
      <c r="AD20" s="66">
        <v>4</v>
      </c>
      <c r="AE20" s="106">
        <f t="shared" si="1"/>
        <v>0</v>
      </c>
      <c r="AF20" s="163"/>
      <c r="AG20" s="163"/>
      <c r="AH20" s="163"/>
      <c r="AI20" s="163"/>
      <c r="AJ20" s="164"/>
      <c r="AK20" s="67">
        <v>4</v>
      </c>
      <c r="AL20" s="168"/>
      <c r="AM20" s="109">
        <f t="shared" si="4"/>
        <v>0</v>
      </c>
    </row>
    <row r="21" spans="1:39">
      <c r="A21" s="12" t="s">
        <v>96</v>
      </c>
      <c r="B21" s="64" t="s">
        <v>99</v>
      </c>
      <c r="C21" s="65" t="s">
        <v>97</v>
      </c>
      <c r="D21" s="65" t="s">
        <v>46</v>
      </c>
      <c r="E21" s="65" t="s">
        <v>96</v>
      </c>
      <c r="F21" s="65" t="s">
        <v>254</v>
      </c>
      <c r="G21" s="65" t="s">
        <v>255</v>
      </c>
      <c r="H21" s="65" t="s">
        <v>98</v>
      </c>
      <c r="I21" s="65"/>
      <c r="J21" s="65" t="s">
        <v>205</v>
      </c>
      <c r="K21" s="66" t="s">
        <v>48</v>
      </c>
      <c r="L21" s="65" t="s">
        <v>99</v>
      </c>
      <c r="M21" s="65" t="s">
        <v>206</v>
      </c>
      <c r="N21" s="66">
        <v>2015</v>
      </c>
      <c r="O21" s="66">
        <v>2</v>
      </c>
      <c r="P21" s="66" t="s">
        <v>198</v>
      </c>
      <c r="Q21" s="66">
        <v>1</v>
      </c>
      <c r="R21" s="66"/>
      <c r="S21" s="66"/>
      <c r="T21" s="66"/>
      <c r="U21" s="66"/>
      <c r="V21" s="66"/>
      <c r="W21" s="66">
        <v>2015</v>
      </c>
      <c r="X21" s="66"/>
      <c r="Y21" s="66">
        <v>2</v>
      </c>
      <c r="Z21" s="66">
        <v>0</v>
      </c>
      <c r="AA21" s="65"/>
      <c r="AB21" s="66">
        <v>3</v>
      </c>
      <c r="AC21" s="66">
        <v>0</v>
      </c>
      <c r="AD21" s="66">
        <v>4</v>
      </c>
      <c r="AE21" s="106">
        <f t="shared" si="1"/>
        <v>0</v>
      </c>
      <c r="AF21" s="163"/>
      <c r="AG21" s="163"/>
      <c r="AH21" s="163"/>
      <c r="AI21" s="163"/>
      <c r="AJ21" s="164"/>
      <c r="AK21" s="67">
        <v>2</v>
      </c>
      <c r="AL21" s="168"/>
      <c r="AM21" s="109">
        <f t="shared" si="4"/>
        <v>0</v>
      </c>
    </row>
    <row r="22" spans="1:39">
      <c r="A22" s="12" t="s">
        <v>100</v>
      </c>
      <c r="B22" s="64" t="s">
        <v>102</v>
      </c>
      <c r="C22" s="65" t="s">
        <v>101</v>
      </c>
      <c r="D22" s="65" t="s">
        <v>46</v>
      </c>
      <c r="E22" s="65" t="s">
        <v>100</v>
      </c>
      <c r="F22" s="65" t="s">
        <v>229</v>
      </c>
      <c r="G22" s="65" t="s">
        <v>256</v>
      </c>
      <c r="H22" s="65" t="s">
        <v>98</v>
      </c>
      <c r="I22" s="65"/>
      <c r="J22" s="65" t="s">
        <v>203</v>
      </c>
      <c r="K22" s="66" t="s">
        <v>48</v>
      </c>
      <c r="L22" s="65" t="s">
        <v>102</v>
      </c>
      <c r="M22" s="65" t="s">
        <v>199</v>
      </c>
      <c r="N22" s="66">
        <v>1998</v>
      </c>
      <c r="O22" s="66">
        <v>3</v>
      </c>
      <c r="P22" s="66" t="s">
        <v>198</v>
      </c>
      <c r="Q22" s="66">
        <v>0.63</v>
      </c>
      <c r="R22" s="66"/>
      <c r="S22" s="66"/>
      <c r="T22" s="66"/>
      <c r="U22" s="66"/>
      <c r="V22" s="66"/>
      <c r="W22" s="66">
        <v>2016</v>
      </c>
      <c r="X22" s="66"/>
      <c r="Y22" s="66">
        <v>3</v>
      </c>
      <c r="Z22" s="66">
        <v>1</v>
      </c>
      <c r="AA22" s="65"/>
      <c r="AB22" s="66">
        <v>3</v>
      </c>
      <c r="AC22" s="66">
        <v>2</v>
      </c>
      <c r="AD22" s="66">
        <v>4</v>
      </c>
      <c r="AE22" s="106">
        <f t="shared" si="1"/>
        <v>0</v>
      </c>
      <c r="AF22" s="163"/>
      <c r="AG22" s="163"/>
      <c r="AH22" s="163"/>
      <c r="AI22" s="163"/>
      <c r="AJ22" s="164"/>
      <c r="AK22" s="67">
        <v>4</v>
      </c>
      <c r="AL22" s="168"/>
      <c r="AM22" s="109">
        <f t="shared" si="4"/>
        <v>0</v>
      </c>
    </row>
    <row r="23" spans="1:39">
      <c r="A23" s="12" t="s">
        <v>100</v>
      </c>
      <c r="B23" s="64" t="s">
        <v>103</v>
      </c>
      <c r="C23" s="65" t="s">
        <v>101</v>
      </c>
      <c r="D23" s="65" t="s">
        <v>46</v>
      </c>
      <c r="E23" s="65" t="s">
        <v>100</v>
      </c>
      <c r="F23" s="65" t="s">
        <v>229</v>
      </c>
      <c r="G23" s="65" t="s">
        <v>256</v>
      </c>
      <c r="H23" s="65" t="s">
        <v>98</v>
      </c>
      <c r="I23" s="65"/>
      <c r="J23" s="65" t="s">
        <v>205</v>
      </c>
      <c r="K23" s="66" t="s">
        <v>48</v>
      </c>
      <c r="L23" s="65" t="s">
        <v>103</v>
      </c>
      <c r="M23" s="65" t="s">
        <v>206</v>
      </c>
      <c r="N23" s="66">
        <v>2019</v>
      </c>
      <c r="O23" s="66">
        <v>2</v>
      </c>
      <c r="P23" s="66" t="s">
        <v>198</v>
      </c>
      <c r="Q23" s="66">
        <v>1</v>
      </c>
      <c r="R23" s="66"/>
      <c r="S23" s="66"/>
      <c r="T23" s="66"/>
      <c r="U23" s="66"/>
      <c r="V23" s="66"/>
      <c r="W23" s="66">
        <v>2019</v>
      </c>
      <c r="X23" s="66"/>
      <c r="Y23" s="66">
        <v>2</v>
      </c>
      <c r="Z23" s="66">
        <v>0</v>
      </c>
      <c r="AA23" s="65"/>
      <c r="AB23" s="66">
        <v>3</v>
      </c>
      <c r="AC23" s="66">
        <v>0</v>
      </c>
      <c r="AD23" s="66">
        <v>4</v>
      </c>
      <c r="AE23" s="106">
        <f t="shared" si="1"/>
        <v>0</v>
      </c>
      <c r="AF23" s="163"/>
      <c r="AG23" s="163"/>
      <c r="AH23" s="163"/>
      <c r="AI23" s="163"/>
      <c r="AJ23" s="164"/>
      <c r="AK23" s="67">
        <v>2</v>
      </c>
      <c r="AL23" s="168"/>
      <c r="AM23" s="109">
        <f t="shared" si="4"/>
        <v>0</v>
      </c>
    </row>
    <row r="24" spans="1:39">
      <c r="A24" s="12"/>
      <c r="B24" s="69" t="s">
        <v>105</v>
      </c>
      <c r="C24" s="65" t="s">
        <v>104</v>
      </c>
      <c r="D24" s="65" t="s">
        <v>46</v>
      </c>
      <c r="E24" s="65" t="s">
        <v>207</v>
      </c>
      <c r="F24" s="65" t="s">
        <v>230</v>
      </c>
      <c r="G24" s="65" t="s">
        <v>248</v>
      </c>
      <c r="H24" s="65" t="s">
        <v>77</v>
      </c>
      <c r="I24" s="65"/>
      <c r="J24" s="65" t="s">
        <v>205</v>
      </c>
      <c r="K24" s="66" t="s">
        <v>48</v>
      </c>
      <c r="L24" s="65" t="s">
        <v>105</v>
      </c>
      <c r="M24" s="65" t="s">
        <v>206</v>
      </c>
      <c r="N24" s="66">
        <v>2022</v>
      </c>
      <c r="O24" s="66">
        <v>2</v>
      </c>
      <c r="P24" s="66" t="s">
        <v>196</v>
      </c>
      <c r="Q24" s="66">
        <v>1</v>
      </c>
      <c r="R24" s="66"/>
      <c r="S24" s="66"/>
      <c r="T24" s="66"/>
      <c r="U24" s="66"/>
      <c r="V24" s="66"/>
      <c r="W24" s="66">
        <v>2022</v>
      </c>
      <c r="X24" s="66"/>
      <c r="Y24" s="66">
        <v>2</v>
      </c>
      <c r="Z24" s="66">
        <v>0</v>
      </c>
      <c r="AA24" s="65"/>
      <c r="AB24" s="66">
        <v>3</v>
      </c>
      <c r="AC24" s="66">
        <v>0</v>
      </c>
      <c r="AD24" s="66">
        <v>4</v>
      </c>
      <c r="AE24" s="106">
        <f t="shared" si="1"/>
        <v>0</v>
      </c>
      <c r="AF24" s="163"/>
      <c r="AG24" s="163"/>
      <c r="AH24" s="163"/>
      <c r="AI24" s="163"/>
      <c r="AJ24" s="164"/>
      <c r="AK24" s="67">
        <v>2</v>
      </c>
      <c r="AL24" s="168"/>
      <c r="AM24" s="109">
        <f t="shared" si="4"/>
        <v>0</v>
      </c>
    </row>
    <row r="25" spans="1:39">
      <c r="A25" s="12"/>
      <c r="B25" s="69" t="s">
        <v>107</v>
      </c>
      <c r="C25" s="65" t="s">
        <v>272</v>
      </c>
      <c r="D25" s="65" t="s">
        <v>46</v>
      </c>
      <c r="E25" s="65" t="s">
        <v>273</v>
      </c>
      <c r="F25" s="65" t="s">
        <v>231</v>
      </c>
      <c r="G25" s="65" t="s">
        <v>257</v>
      </c>
      <c r="H25" s="65" t="s">
        <v>106</v>
      </c>
      <c r="I25" s="65"/>
      <c r="J25" s="65" t="s">
        <v>205</v>
      </c>
      <c r="K25" s="66" t="s">
        <v>48</v>
      </c>
      <c r="L25" s="65" t="s">
        <v>107</v>
      </c>
      <c r="M25" s="65" t="s">
        <v>206</v>
      </c>
      <c r="N25" s="66">
        <v>2022</v>
      </c>
      <c r="O25" s="66">
        <v>2</v>
      </c>
      <c r="P25" s="66" t="s">
        <v>198</v>
      </c>
      <c r="Q25" s="66">
        <v>0.15</v>
      </c>
      <c r="R25" s="66"/>
      <c r="S25" s="66"/>
      <c r="T25" s="66"/>
      <c r="U25" s="66"/>
      <c r="V25" s="66"/>
      <c r="W25" s="66">
        <v>2022</v>
      </c>
      <c r="X25" s="66"/>
      <c r="Y25" s="66">
        <v>2</v>
      </c>
      <c r="Z25" s="66">
        <v>1</v>
      </c>
      <c r="AA25" s="65"/>
      <c r="AB25" s="66">
        <v>3</v>
      </c>
      <c r="AC25" s="66">
        <v>2</v>
      </c>
      <c r="AD25" s="66">
        <v>4</v>
      </c>
      <c r="AE25" s="106">
        <f t="shared" si="1"/>
        <v>0</v>
      </c>
      <c r="AF25" s="163"/>
      <c r="AG25" s="163"/>
      <c r="AH25" s="163"/>
      <c r="AI25" s="163"/>
      <c r="AJ25" s="164"/>
      <c r="AK25" s="67">
        <v>2</v>
      </c>
      <c r="AL25" s="168"/>
      <c r="AM25" s="109">
        <f t="shared" si="4"/>
        <v>0</v>
      </c>
    </row>
    <row r="26" spans="1:39" s="74" customFormat="1">
      <c r="A26" s="12" t="s">
        <v>108</v>
      </c>
      <c r="B26" s="69" t="s">
        <v>342</v>
      </c>
      <c r="C26" s="65" t="s">
        <v>271</v>
      </c>
      <c r="D26" s="65" t="s">
        <v>46</v>
      </c>
      <c r="E26" s="65" t="s">
        <v>208</v>
      </c>
      <c r="F26" s="65" t="s">
        <v>232</v>
      </c>
      <c r="G26" s="65" t="s">
        <v>251</v>
      </c>
      <c r="H26" s="65" t="s">
        <v>85</v>
      </c>
      <c r="I26" s="65"/>
      <c r="J26" s="65" t="s">
        <v>194</v>
      </c>
      <c r="K26" s="66" t="s">
        <v>48</v>
      </c>
      <c r="L26" s="65" t="s">
        <v>342</v>
      </c>
      <c r="M26" s="65" t="s">
        <v>197</v>
      </c>
      <c r="N26" s="66">
        <v>2015</v>
      </c>
      <c r="O26" s="66">
        <v>3</v>
      </c>
      <c r="P26" s="66" t="s">
        <v>198</v>
      </c>
      <c r="Q26" s="66">
        <v>1</v>
      </c>
      <c r="R26" s="66"/>
      <c r="S26" s="66"/>
      <c r="T26" s="66"/>
      <c r="U26" s="66"/>
      <c r="V26" s="66"/>
      <c r="W26" s="66">
        <v>2015</v>
      </c>
      <c r="X26" s="66"/>
      <c r="Y26" s="66">
        <v>3</v>
      </c>
      <c r="Z26" s="66">
        <v>1</v>
      </c>
      <c r="AA26" s="65"/>
      <c r="AB26" s="66">
        <v>3</v>
      </c>
      <c r="AC26" s="66">
        <v>2</v>
      </c>
      <c r="AD26" s="66">
        <v>4</v>
      </c>
      <c r="AE26" s="106">
        <f t="shared" si="1"/>
        <v>0</v>
      </c>
      <c r="AF26" s="163"/>
      <c r="AG26" s="163"/>
      <c r="AH26" s="163"/>
      <c r="AI26" s="163"/>
      <c r="AJ26" s="164"/>
      <c r="AK26" s="66">
        <v>4</v>
      </c>
      <c r="AL26" s="169"/>
      <c r="AM26" s="110">
        <f t="shared" si="4"/>
        <v>0</v>
      </c>
    </row>
    <row r="27" spans="1:39" s="74" customFormat="1">
      <c r="A27" s="12" t="s">
        <v>109</v>
      </c>
      <c r="B27" s="69" t="s">
        <v>112</v>
      </c>
      <c r="C27" s="65" t="s">
        <v>110</v>
      </c>
      <c r="D27" s="65" t="s">
        <v>46</v>
      </c>
      <c r="E27" s="65" t="s">
        <v>109</v>
      </c>
      <c r="F27" s="65" t="s">
        <v>233</v>
      </c>
      <c r="G27" s="65" t="s">
        <v>258</v>
      </c>
      <c r="H27" s="65" t="s">
        <v>111</v>
      </c>
      <c r="I27" s="65"/>
      <c r="J27" s="65" t="s">
        <v>200</v>
      </c>
      <c r="K27" s="66" t="s">
        <v>48</v>
      </c>
      <c r="L27" s="65" t="s">
        <v>112</v>
      </c>
      <c r="M27" s="65" t="s">
        <v>202</v>
      </c>
      <c r="N27" s="66">
        <v>1995</v>
      </c>
      <c r="O27" s="66">
        <v>2</v>
      </c>
      <c r="P27" s="66" t="s">
        <v>198</v>
      </c>
      <c r="Q27" s="66">
        <v>0.63</v>
      </c>
      <c r="R27" s="66"/>
      <c r="S27" s="66"/>
      <c r="T27" s="66"/>
      <c r="U27" s="66"/>
      <c r="V27" s="66"/>
      <c r="W27" s="66">
        <v>1995</v>
      </c>
      <c r="X27" s="66"/>
      <c r="Y27" s="66">
        <v>2</v>
      </c>
      <c r="Z27" s="66">
        <v>1</v>
      </c>
      <c r="AA27" s="65"/>
      <c r="AB27" s="66">
        <v>3</v>
      </c>
      <c r="AC27" s="66">
        <v>0</v>
      </c>
      <c r="AD27" s="66">
        <v>4</v>
      </c>
      <c r="AE27" s="106">
        <f t="shared" si="1"/>
        <v>0</v>
      </c>
      <c r="AF27" s="163"/>
      <c r="AG27" s="163"/>
      <c r="AH27" s="163"/>
      <c r="AI27" s="163"/>
      <c r="AJ27" s="164"/>
      <c r="AK27" s="66">
        <v>4</v>
      </c>
      <c r="AL27" s="169"/>
      <c r="AM27" s="110">
        <f t="shared" si="4"/>
        <v>0</v>
      </c>
    </row>
    <row r="28" spans="1:39" s="74" customFormat="1">
      <c r="A28" s="12" t="s">
        <v>113</v>
      </c>
      <c r="B28" s="69" t="s">
        <v>116</v>
      </c>
      <c r="C28" s="65" t="s">
        <v>114</v>
      </c>
      <c r="D28" s="65" t="s">
        <v>46</v>
      </c>
      <c r="E28" s="65" t="s">
        <v>113</v>
      </c>
      <c r="F28" s="65" t="s">
        <v>234</v>
      </c>
      <c r="G28" s="65" t="s">
        <v>259</v>
      </c>
      <c r="H28" s="65" t="s">
        <v>115</v>
      </c>
      <c r="I28" s="65"/>
      <c r="J28" s="65" t="s">
        <v>200</v>
      </c>
      <c r="K28" s="66" t="s">
        <v>48</v>
      </c>
      <c r="L28" s="65" t="s">
        <v>116</v>
      </c>
      <c r="M28" s="65" t="s">
        <v>209</v>
      </c>
      <c r="N28" s="66">
        <v>2014</v>
      </c>
      <c r="O28" s="66">
        <v>2</v>
      </c>
      <c r="P28" s="66" t="s">
        <v>198</v>
      </c>
      <c r="Q28" s="66">
        <v>1</v>
      </c>
      <c r="R28" s="66"/>
      <c r="S28" s="66"/>
      <c r="T28" s="66"/>
      <c r="U28" s="66"/>
      <c r="V28" s="66"/>
      <c r="W28" s="66">
        <v>2014</v>
      </c>
      <c r="X28" s="66"/>
      <c r="Y28" s="66">
        <v>2</v>
      </c>
      <c r="Z28" s="66">
        <v>1</v>
      </c>
      <c r="AA28" s="65"/>
      <c r="AB28" s="66">
        <v>3</v>
      </c>
      <c r="AC28" s="66">
        <v>2</v>
      </c>
      <c r="AD28" s="66">
        <v>4</v>
      </c>
      <c r="AE28" s="106">
        <f t="shared" si="1"/>
        <v>0</v>
      </c>
      <c r="AF28" s="163"/>
      <c r="AG28" s="163"/>
      <c r="AH28" s="163"/>
      <c r="AI28" s="163"/>
      <c r="AJ28" s="164"/>
      <c r="AK28" s="66">
        <v>4</v>
      </c>
      <c r="AL28" s="169"/>
      <c r="AM28" s="110">
        <f t="shared" si="4"/>
        <v>0</v>
      </c>
    </row>
    <row r="29" spans="1:39" s="74" customFormat="1">
      <c r="A29" s="12" t="s">
        <v>117</v>
      </c>
      <c r="B29" s="69" t="s">
        <v>120</v>
      </c>
      <c r="C29" s="65" t="s">
        <v>118</v>
      </c>
      <c r="D29" s="65" t="s">
        <v>46</v>
      </c>
      <c r="E29" s="65" t="s">
        <v>117</v>
      </c>
      <c r="F29" s="65" t="s">
        <v>235</v>
      </c>
      <c r="G29" s="65" t="s">
        <v>260</v>
      </c>
      <c r="H29" s="65" t="s">
        <v>119</v>
      </c>
      <c r="I29" s="65"/>
      <c r="J29" s="65" t="s">
        <v>210</v>
      </c>
      <c r="K29" s="66" t="s">
        <v>48</v>
      </c>
      <c r="L29" s="65" t="s">
        <v>120</v>
      </c>
      <c r="M29" s="65" t="s">
        <v>202</v>
      </c>
      <c r="N29" s="66">
        <v>2021</v>
      </c>
      <c r="O29" s="66">
        <v>2</v>
      </c>
      <c r="P29" s="66" t="s">
        <v>211</v>
      </c>
      <c r="Q29" s="66">
        <v>0.15</v>
      </c>
      <c r="R29" s="66"/>
      <c r="S29" s="66"/>
      <c r="T29" s="66"/>
      <c r="U29" s="66"/>
      <c r="V29" s="66"/>
      <c r="W29" s="66">
        <v>2021</v>
      </c>
      <c r="X29" s="66"/>
      <c r="Y29" s="66">
        <v>2</v>
      </c>
      <c r="Z29" s="66">
        <v>0</v>
      </c>
      <c r="AA29" s="65"/>
      <c r="AB29" s="66">
        <v>3</v>
      </c>
      <c r="AC29" s="66">
        <v>4</v>
      </c>
      <c r="AD29" s="66">
        <v>4</v>
      </c>
      <c r="AE29" s="106">
        <f t="shared" si="1"/>
        <v>0</v>
      </c>
      <c r="AF29" s="163"/>
      <c r="AG29" s="163"/>
      <c r="AH29" s="163"/>
      <c r="AI29" s="163"/>
      <c r="AJ29" s="164"/>
      <c r="AK29" s="66">
        <v>2</v>
      </c>
      <c r="AL29" s="169"/>
      <c r="AM29" s="110">
        <f t="shared" si="4"/>
        <v>0</v>
      </c>
    </row>
    <row r="30" spans="1:39" s="74" customFormat="1">
      <c r="A30" s="12" t="s">
        <v>121</v>
      </c>
      <c r="B30" s="69" t="s">
        <v>123</v>
      </c>
      <c r="C30" s="65" t="s">
        <v>274</v>
      </c>
      <c r="D30" s="65" t="s">
        <v>46</v>
      </c>
      <c r="E30" s="65" t="s">
        <v>121</v>
      </c>
      <c r="F30" s="65" t="s">
        <v>236</v>
      </c>
      <c r="G30" s="65" t="s">
        <v>261</v>
      </c>
      <c r="H30" s="65" t="s">
        <v>122</v>
      </c>
      <c r="I30" s="65"/>
      <c r="J30" s="65" t="s">
        <v>203</v>
      </c>
      <c r="K30" s="66" t="s">
        <v>48</v>
      </c>
      <c r="L30" s="65" t="s">
        <v>123</v>
      </c>
      <c r="M30" s="65" t="s">
        <v>202</v>
      </c>
      <c r="N30" s="66">
        <v>2005</v>
      </c>
      <c r="O30" s="66">
        <v>3</v>
      </c>
      <c r="P30" s="66" t="s">
        <v>198</v>
      </c>
      <c r="Q30" s="66">
        <v>0.63</v>
      </c>
      <c r="R30" s="66"/>
      <c r="S30" s="66"/>
      <c r="T30" s="66"/>
      <c r="U30" s="66"/>
      <c r="V30" s="66"/>
      <c r="W30" s="66">
        <v>2005</v>
      </c>
      <c r="X30" s="66"/>
      <c r="Y30" s="66">
        <v>3</v>
      </c>
      <c r="Z30" s="66">
        <v>1</v>
      </c>
      <c r="AA30" s="65"/>
      <c r="AB30" s="66">
        <v>3</v>
      </c>
      <c r="AC30" s="66">
        <v>1</v>
      </c>
      <c r="AD30" s="66">
        <v>4</v>
      </c>
      <c r="AE30" s="106">
        <f t="shared" si="1"/>
        <v>0</v>
      </c>
      <c r="AF30" s="163"/>
      <c r="AG30" s="163"/>
      <c r="AH30" s="163"/>
      <c r="AI30" s="163"/>
      <c r="AJ30" s="164"/>
      <c r="AK30" s="66">
        <v>4</v>
      </c>
      <c r="AL30" s="169"/>
      <c r="AM30" s="110">
        <f t="shared" si="4"/>
        <v>0</v>
      </c>
    </row>
    <row r="31" spans="1:39" s="74" customFormat="1">
      <c r="A31" s="12" t="s">
        <v>124</v>
      </c>
      <c r="B31" s="69" t="s">
        <v>126</v>
      </c>
      <c r="C31" s="65" t="s">
        <v>125</v>
      </c>
      <c r="D31" s="65" t="s">
        <v>46</v>
      </c>
      <c r="E31" s="65" t="s">
        <v>124</v>
      </c>
      <c r="F31" s="65" t="s">
        <v>237</v>
      </c>
      <c r="G31" s="65" t="s">
        <v>262</v>
      </c>
      <c r="H31" s="65" t="s">
        <v>275</v>
      </c>
      <c r="I31" s="65"/>
      <c r="J31" s="65" t="s">
        <v>210</v>
      </c>
      <c r="K31" s="66" t="s">
        <v>48</v>
      </c>
      <c r="L31" s="65" t="s">
        <v>126</v>
      </c>
      <c r="M31" s="65" t="s">
        <v>202</v>
      </c>
      <c r="N31" s="66">
        <v>2011</v>
      </c>
      <c r="O31" s="66">
        <v>2</v>
      </c>
      <c r="P31" s="66" t="s">
        <v>211</v>
      </c>
      <c r="Q31" s="66">
        <v>0.15</v>
      </c>
      <c r="R31" s="66"/>
      <c r="S31" s="66"/>
      <c r="T31" s="66"/>
      <c r="U31" s="66"/>
      <c r="V31" s="66"/>
      <c r="W31" s="66">
        <v>2011</v>
      </c>
      <c r="X31" s="66"/>
      <c r="Y31" s="66">
        <v>2</v>
      </c>
      <c r="Z31" s="66">
        <v>0</v>
      </c>
      <c r="AA31" s="65"/>
      <c r="AB31" s="66">
        <v>3</v>
      </c>
      <c r="AC31" s="66">
        <v>0</v>
      </c>
      <c r="AD31" s="66">
        <v>4</v>
      </c>
      <c r="AE31" s="106">
        <f t="shared" si="1"/>
        <v>0</v>
      </c>
      <c r="AF31" s="163"/>
      <c r="AG31" s="163"/>
      <c r="AH31" s="163"/>
      <c r="AI31" s="163"/>
      <c r="AJ31" s="164"/>
      <c r="AK31" s="66">
        <v>2</v>
      </c>
      <c r="AL31" s="169"/>
      <c r="AM31" s="110">
        <f t="shared" si="4"/>
        <v>0</v>
      </c>
    </row>
    <row r="32" spans="1:39" s="74" customFormat="1">
      <c r="A32" s="12" t="s">
        <v>127</v>
      </c>
      <c r="B32" s="69" t="s">
        <v>129</v>
      </c>
      <c r="C32" s="65" t="s">
        <v>128</v>
      </c>
      <c r="D32" s="65" t="s">
        <v>46</v>
      </c>
      <c r="E32" s="65" t="s">
        <v>127</v>
      </c>
      <c r="F32" s="65" t="s">
        <v>238</v>
      </c>
      <c r="G32" s="65" t="s">
        <v>263</v>
      </c>
      <c r="H32" s="65" t="s">
        <v>275</v>
      </c>
      <c r="I32" s="65"/>
      <c r="J32" s="65" t="s">
        <v>200</v>
      </c>
      <c r="K32" s="66" t="s">
        <v>48</v>
      </c>
      <c r="L32" s="65" t="s">
        <v>129</v>
      </c>
      <c r="M32" s="65" t="s">
        <v>197</v>
      </c>
      <c r="N32" s="66">
        <v>2008</v>
      </c>
      <c r="O32" s="66">
        <v>4</v>
      </c>
      <c r="P32" s="66" t="s">
        <v>196</v>
      </c>
      <c r="Q32" s="66">
        <v>1</v>
      </c>
      <c r="R32" s="66"/>
      <c r="S32" s="66"/>
      <c r="T32" s="66"/>
      <c r="U32" s="66"/>
      <c r="V32" s="66"/>
      <c r="W32" s="66">
        <v>2008</v>
      </c>
      <c r="X32" s="66"/>
      <c r="Y32" s="66">
        <v>4</v>
      </c>
      <c r="Z32" s="66">
        <v>2</v>
      </c>
      <c r="AA32" s="65"/>
      <c r="AB32" s="66">
        <v>3</v>
      </c>
      <c r="AC32" s="66">
        <v>4</v>
      </c>
      <c r="AD32" s="66">
        <v>4</v>
      </c>
      <c r="AE32" s="106">
        <f t="shared" si="1"/>
        <v>0</v>
      </c>
      <c r="AF32" s="163"/>
      <c r="AG32" s="163"/>
      <c r="AH32" s="163"/>
      <c r="AI32" s="163"/>
      <c r="AJ32" s="164"/>
      <c r="AK32" s="66">
        <v>4</v>
      </c>
      <c r="AL32" s="169"/>
      <c r="AM32" s="110">
        <f t="shared" si="4"/>
        <v>0</v>
      </c>
    </row>
    <row r="33" spans="1:39" s="74" customFormat="1">
      <c r="A33" s="12" t="s">
        <v>130</v>
      </c>
      <c r="B33" s="69" t="s">
        <v>133</v>
      </c>
      <c r="C33" s="65" t="s">
        <v>131</v>
      </c>
      <c r="D33" s="65" t="s">
        <v>46</v>
      </c>
      <c r="E33" s="65" t="s">
        <v>130</v>
      </c>
      <c r="F33" s="65" t="s">
        <v>239</v>
      </c>
      <c r="G33" s="65" t="s">
        <v>264</v>
      </c>
      <c r="H33" s="65" t="s">
        <v>132</v>
      </c>
      <c r="I33" s="65"/>
      <c r="J33" s="65" t="s">
        <v>200</v>
      </c>
      <c r="K33" s="66" t="s">
        <v>48</v>
      </c>
      <c r="L33" s="65" t="s">
        <v>133</v>
      </c>
      <c r="M33" s="65" t="s">
        <v>212</v>
      </c>
      <c r="N33" s="66">
        <v>2010</v>
      </c>
      <c r="O33" s="66">
        <v>2</v>
      </c>
      <c r="P33" s="66" t="s">
        <v>198</v>
      </c>
      <c r="Q33" s="66">
        <v>1</v>
      </c>
      <c r="R33" s="66"/>
      <c r="S33" s="66"/>
      <c r="T33" s="66"/>
      <c r="U33" s="66"/>
      <c r="V33" s="66"/>
      <c r="W33" s="66">
        <v>2010</v>
      </c>
      <c r="X33" s="66"/>
      <c r="Y33" s="66">
        <v>2</v>
      </c>
      <c r="Z33" s="66">
        <v>1</v>
      </c>
      <c r="AA33" s="65"/>
      <c r="AB33" s="66">
        <v>3</v>
      </c>
      <c r="AC33" s="66">
        <v>0</v>
      </c>
      <c r="AD33" s="66">
        <v>4</v>
      </c>
      <c r="AE33" s="106">
        <f t="shared" si="1"/>
        <v>0</v>
      </c>
      <c r="AF33" s="163"/>
      <c r="AG33" s="163"/>
      <c r="AH33" s="163"/>
      <c r="AI33" s="163"/>
      <c r="AJ33" s="164"/>
      <c r="AK33" s="66">
        <v>4</v>
      </c>
      <c r="AL33" s="169"/>
      <c r="AM33" s="110">
        <f t="shared" si="4"/>
        <v>0</v>
      </c>
    </row>
    <row r="34" spans="1:39" s="74" customFormat="1">
      <c r="A34" s="12" t="s">
        <v>130</v>
      </c>
      <c r="B34" s="69" t="s">
        <v>134</v>
      </c>
      <c r="C34" s="65" t="s">
        <v>131</v>
      </c>
      <c r="D34" s="65" t="s">
        <v>46</v>
      </c>
      <c r="E34" s="65" t="s">
        <v>130</v>
      </c>
      <c r="F34" s="65" t="s">
        <v>239</v>
      </c>
      <c r="G34" s="65" t="s">
        <v>264</v>
      </c>
      <c r="H34" s="65" t="s">
        <v>132</v>
      </c>
      <c r="I34" s="65"/>
      <c r="J34" s="65" t="s">
        <v>210</v>
      </c>
      <c r="K34" s="66" t="s">
        <v>48</v>
      </c>
      <c r="L34" s="65" t="s">
        <v>134</v>
      </c>
      <c r="M34" s="65" t="s">
        <v>202</v>
      </c>
      <c r="N34" s="66">
        <v>2019</v>
      </c>
      <c r="O34" s="66">
        <v>2</v>
      </c>
      <c r="P34" s="66" t="s">
        <v>211</v>
      </c>
      <c r="Q34" s="66">
        <v>0.15</v>
      </c>
      <c r="R34" s="66"/>
      <c r="S34" s="66"/>
      <c r="T34" s="66"/>
      <c r="U34" s="66"/>
      <c r="V34" s="66"/>
      <c r="W34" s="66">
        <v>2019</v>
      </c>
      <c r="X34" s="66"/>
      <c r="Y34" s="66">
        <v>2</v>
      </c>
      <c r="Z34" s="66">
        <v>0</v>
      </c>
      <c r="AA34" s="65"/>
      <c r="AB34" s="66">
        <v>3</v>
      </c>
      <c r="AC34" s="66">
        <v>0</v>
      </c>
      <c r="AD34" s="66">
        <v>4</v>
      </c>
      <c r="AE34" s="106">
        <f t="shared" si="1"/>
        <v>0</v>
      </c>
      <c r="AF34" s="163"/>
      <c r="AG34" s="163"/>
      <c r="AH34" s="163"/>
      <c r="AI34" s="163"/>
      <c r="AJ34" s="164"/>
      <c r="AK34" s="66">
        <v>2</v>
      </c>
      <c r="AL34" s="169"/>
      <c r="AM34" s="110">
        <f t="shared" si="4"/>
        <v>0</v>
      </c>
    </row>
    <row r="35" spans="1:39" s="74" customFormat="1">
      <c r="A35" s="12" t="s">
        <v>135</v>
      </c>
      <c r="B35" s="69" t="s">
        <v>138</v>
      </c>
      <c r="C35" s="65" t="s">
        <v>136</v>
      </c>
      <c r="D35" s="65" t="s">
        <v>46</v>
      </c>
      <c r="E35" s="65" t="s">
        <v>135</v>
      </c>
      <c r="F35" s="65" t="s">
        <v>265</v>
      </c>
      <c r="G35" s="65" t="s">
        <v>266</v>
      </c>
      <c r="H35" s="65" t="s">
        <v>137</v>
      </c>
      <c r="I35" s="65"/>
      <c r="J35" s="65" t="s">
        <v>203</v>
      </c>
      <c r="K35" s="66" t="s">
        <v>48</v>
      </c>
      <c r="L35" s="65" t="s">
        <v>138</v>
      </c>
      <c r="M35" s="65" t="s">
        <v>197</v>
      </c>
      <c r="N35" s="66">
        <v>1990</v>
      </c>
      <c r="O35" s="66">
        <v>2</v>
      </c>
      <c r="P35" s="66" t="s">
        <v>198</v>
      </c>
      <c r="Q35" s="66">
        <v>0.63</v>
      </c>
      <c r="R35" s="66"/>
      <c r="S35" s="66"/>
      <c r="T35" s="66"/>
      <c r="U35" s="66"/>
      <c r="V35" s="66"/>
      <c r="W35" s="66">
        <v>2020</v>
      </c>
      <c r="X35" s="66"/>
      <c r="Y35" s="66">
        <v>2</v>
      </c>
      <c r="Z35" s="66">
        <v>1</v>
      </c>
      <c r="AA35" s="65"/>
      <c r="AB35" s="66">
        <v>3</v>
      </c>
      <c r="AC35" s="66">
        <v>0</v>
      </c>
      <c r="AD35" s="66">
        <v>4</v>
      </c>
      <c r="AE35" s="106">
        <f t="shared" si="1"/>
        <v>0</v>
      </c>
      <c r="AF35" s="163"/>
      <c r="AG35" s="163"/>
      <c r="AH35" s="163"/>
      <c r="AI35" s="163"/>
      <c r="AJ35" s="164"/>
      <c r="AK35" s="66">
        <v>4</v>
      </c>
      <c r="AL35" s="169"/>
      <c r="AM35" s="110">
        <f t="shared" si="4"/>
        <v>0</v>
      </c>
    </row>
    <row r="36" spans="1:39" s="74" customFormat="1">
      <c r="A36" s="12" t="s">
        <v>139</v>
      </c>
      <c r="B36" s="69" t="s">
        <v>141</v>
      </c>
      <c r="C36" s="65" t="s">
        <v>140</v>
      </c>
      <c r="D36" s="65" t="s">
        <v>46</v>
      </c>
      <c r="E36" s="65" t="s">
        <v>139</v>
      </c>
      <c r="F36" s="65" t="s">
        <v>240</v>
      </c>
      <c r="G36" s="65" t="s">
        <v>267</v>
      </c>
      <c r="H36" s="65" t="s">
        <v>137</v>
      </c>
      <c r="I36" s="65"/>
      <c r="J36" s="65" t="s">
        <v>200</v>
      </c>
      <c r="K36" s="66" t="s">
        <v>48</v>
      </c>
      <c r="L36" s="65" t="s">
        <v>141</v>
      </c>
      <c r="M36" s="65" t="s">
        <v>202</v>
      </c>
      <c r="N36" s="66">
        <v>1990</v>
      </c>
      <c r="O36" s="66">
        <v>2</v>
      </c>
      <c r="P36" s="66" t="s">
        <v>198</v>
      </c>
      <c r="Q36" s="66">
        <v>0.63</v>
      </c>
      <c r="R36" s="66"/>
      <c r="S36" s="66"/>
      <c r="T36" s="66"/>
      <c r="U36" s="66"/>
      <c r="V36" s="66"/>
      <c r="W36" s="66">
        <v>1990</v>
      </c>
      <c r="X36" s="66"/>
      <c r="Y36" s="66">
        <v>2</v>
      </c>
      <c r="Z36" s="66">
        <v>1</v>
      </c>
      <c r="AA36" s="65"/>
      <c r="AB36" s="66">
        <v>3</v>
      </c>
      <c r="AC36" s="66">
        <v>0</v>
      </c>
      <c r="AD36" s="66">
        <v>4</v>
      </c>
      <c r="AE36" s="106">
        <f t="shared" si="1"/>
        <v>0</v>
      </c>
      <c r="AF36" s="163"/>
      <c r="AG36" s="163"/>
      <c r="AH36" s="163"/>
      <c r="AI36" s="163"/>
      <c r="AJ36" s="164"/>
      <c r="AK36" s="66">
        <v>4</v>
      </c>
      <c r="AL36" s="169"/>
      <c r="AM36" s="110">
        <f t="shared" si="4"/>
        <v>0</v>
      </c>
    </row>
    <row r="37" spans="1:39" s="74" customFormat="1">
      <c r="A37" s="12"/>
      <c r="B37" s="69" t="s">
        <v>296</v>
      </c>
      <c r="C37" s="65" t="s">
        <v>283</v>
      </c>
      <c r="D37" s="65" t="s">
        <v>46</v>
      </c>
      <c r="E37" s="65" t="s">
        <v>279</v>
      </c>
      <c r="F37" s="65" t="s">
        <v>278</v>
      </c>
      <c r="G37" s="65" t="s">
        <v>277</v>
      </c>
      <c r="H37" s="65" t="s">
        <v>280</v>
      </c>
      <c r="I37" s="65"/>
      <c r="J37" s="65" t="s">
        <v>194</v>
      </c>
      <c r="K37" s="66" t="s">
        <v>48</v>
      </c>
      <c r="L37" s="65" t="s">
        <v>296</v>
      </c>
      <c r="M37" s="65" t="s">
        <v>195</v>
      </c>
      <c r="N37" s="66">
        <v>2005</v>
      </c>
      <c r="O37" s="66">
        <v>3</v>
      </c>
      <c r="P37" s="66" t="s">
        <v>198</v>
      </c>
      <c r="Q37" s="66">
        <v>1</v>
      </c>
      <c r="R37" s="66"/>
      <c r="S37" s="66"/>
      <c r="T37" s="66"/>
      <c r="U37" s="66"/>
      <c r="V37" s="66"/>
      <c r="W37" s="66">
        <v>2005</v>
      </c>
      <c r="X37" s="66"/>
      <c r="Y37" s="66">
        <v>3</v>
      </c>
      <c r="Z37" s="66">
        <v>1</v>
      </c>
      <c r="AA37" s="65"/>
      <c r="AB37" s="66">
        <v>3</v>
      </c>
      <c r="AC37" s="66">
        <v>0</v>
      </c>
      <c r="AD37" s="66">
        <v>4</v>
      </c>
      <c r="AE37" s="106">
        <f t="shared" ref="AE37:AE42" si="5">SUM(AF37:AJ37)</f>
        <v>0</v>
      </c>
      <c r="AF37" s="163"/>
      <c r="AG37" s="163"/>
      <c r="AH37" s="163"/>
      <c r="AI37" s="163"/>
      <c r="AJ37" s="164"/>
      <c r="AK37" s="66">
        <v>4</v>
      </c>
      <c r="AL37" s="169"/>
      <c r="AM37" s="110">
        <f t="shared" si="4"/>
        <v>0</v>
      </c>
    </row>
    <row r="38" spans="1:39" s="74" customFormat="1">
      <c r="A38" s="12"/>
      <c r="B38" s="69" t="s">
        <v>297</v>
      </c>
      <c r="C38" s="65" t="s">
        <v>295</v>
      </c>
      <c r="D38" s="65" t="s">
        <v>46</v>
      </c>
      <c r="E38" s="65" t="s">
        <v>279</v>
      </c>
      <c r="F38" s="65" t="s">
        <v>281</v>
      </c>
      <c r="G38" s="65" t="s">
        <v>282</v>
      </c>
      <c r="H38" s="65" t="s">
        <v>280</v>
      </c>
      <c r="I38" s="65"/>
      <c r="J38" s="65" t="s">
        <v>210</v>
      </c>
      <c r="K38" s="66" t="s">
        <v>48</v>
      </c>
      <c r="L38" s="65" t="s">
        <v>297</v>
      </c>
      <c r="M38" s="65" t="s">
        <v>202</v>
      </c>
      <c r="N38" s="66">
        <v>2005</v>
      </c>
      <c r="O38" s="66">
        <v>2</v>
      </c>
      <c r="P38" s="66" t="s">
        <v>211</v>
      </c>
      <c r="Q38" s="66">
        <v>0.15</v>
      </c>
      <c r="R38" s="66"/>
      <c r="S38" s="66"/>
      <c r="T38" s="66"/>
      <c r="U38" s="66"/>
      <c r="V38" s="66"/>
      <c r="W38" s="66">
        <v>2005</v>
      </c>
      <c r="X38" s="66"/>
      <c r="Y38" s="66">
        <v>2</v>
      </c>
      <c r="Z38" s="66">
        <v>0</v>
      </c>
      <c r="AA38" s="65"/>
      <c r="AB38" s="66">
        <v>3</v>
      </c>
      <c r="AC38" s="66">
        <v>0</v>
      </c>
      <c r="AD38" s="66">
        <v>4</v>
      </c>
      <c r="AE38" s="106">
        <f t="shared" si="5"/>
        <v>0</v>
      </c>
      <c r="AF38" s="163"/>
      <c r="AG38" s="163"/>
      <c r="AH38" s="163"/>
      <c r="AI38" s="163"/>
      <c r="AJ38" s="164"/>
      <c r="AK38" s="66">
        <v>2</v>
      </c>
      <c r="AL38" s="169"/>
      <c r="AM38" s="110">
        <f t="shared" si="4"/>
        <v>0</v>
      </c>
    </row>
    <row r="39" spans="1:39" s="74" customFormat="1">
      <c r="A39" s="12"/>
      <c r="B39" s="69" t="s">
        <v>298</v>
      </c>
      <c r="C39" s="65" t="s">
        <v>284</v>
      </c>
      <c r="D39" s="65" t="s">
        <v>46</v>
      </c>
      <c r="E39" s="65" t="s">
        <v>285</v>
      </c>
      <c r="F39" s="65" t="s">
        <v>286</v>
      </c>
      <c r="G39" s="65" t="s">
        <v>287</v>
      </c>
      <c r="H39" s="65" t="s">
        <v>288</v>
      </c>
      <c r="I39" s="65"/>
      <c r="J39" s="65" t="s">
        <v>210</v>
      </c>
      <c r="K39" s="66" t="s">
        <v>48</v>
      </c>
      <c r="L39" s="65" t="s">
        <v>298</v>
      </c>
      <c r="M39" s="65" t="s">
        <v>204</v>
      </c>
      <c r="N39" s="66">
        <v>2005</v>
      </c>
      <c r="O39" s="66">
        <v>2</v>
      </c>
      <c r="P39" s="66" t="s">
        <v>211</v>
      </c>
      <c r="Q39" s="66">
        <v>1</v>
      </c>
      <c r="R39" s="66"/>
      <c r="S39" s="66"/>
      <c r="T39" s="66"/>
      <c r="U39" s="66"/>
      <c r="V39" s="66"/>
      <c r="W39" s="66">
        <v>2005</v>
      </c>
      <c r="X39" s="66"/>
      <c r="Y39" s="66">
        <v>2</v>
      </c>
      <c r="Z39" s="66">
        <v>0</v>
      </c>
      <c r="AA39" s="65"/>
      <c r="AB39" s="66">
        <v>3</v>
      </c>
      <c r="AC39" s="66">
        <v>0</v>
      </c>
      <c r="AD39" s="66">
        <v>4</v>
      </c>
      <c r="AE39" s="106">
        <f t="shared" si="5"/>
        <v>0</v>
      </c>
      <c r="AF39" s="163"/>
      <c r="AG39" s="163"/>
      <c r="AH39" s="163"/>
      <c r="AI39" s="163"/>
      <c r="AJ39" s="164"/>
      <c r="AK39" s="66">
        <v>2</v>
      </c>
      <c r="AL39" s="169"/>
      <c r="AM39" s="110">
        <f t="shared" si="4"/>
        <v>0</v>
      </c>
    </row>
    <row r="40" spans="1:39" s="74" customFormat="1">
      <c r="A40" s="12"/>
      <c r="B40" s="69" t="s">
        <v>289</v>
      </c>
      <c r="C40" s="65" t="s">
        <v>290</v>
      </c>
      <c r="D40" s="65" t="s">
        <v>46</v>
      </c>
      <c r="E40" s="65" t="s">
        <v>291</v>
      </c>
      <c r="F40" s="65" t="s">
        <v>292</v>
      </c>
      <c r="G40" s="65" t="s">
        <v>293</v>
      </c>
      <c r="H40" s="65" t="s">
        <v>294</v>
      </c>
      <c r="I40" s="65"/>
      <c r="J40" s="65" t="s">
        <v>200</v>
      </c>
      <c r="K40" s="66" t="s">
        <v>48</v>
      </c>
      <c r="L40" s="65" t="s">
        <v>289</v>
      </c>
      <c r="M40" s="65" t="s">
        <v>202</v>
      </c>
      <c r="N40" s="66">
        <v>1994</v>
      </c>
      <c r="O40" s="66">
        <v>3</v>
      </c>
      <c r="P40" s="66" t="s">
        <v>198</v>
      </c>
      <c r="Q40" s="66">
        <v>0.5</v>
      </c>
      <c r="R40" s="66"/>
      <c r="S40" s="66"/>
      <c r="T40" s="66"/>
      <c r="U40" s="66"/>
      <c r="V40" s="66"/>
      <c r="W40" s="66">
        <v>1994</v>
      </c>
      <c r="X40" s="66"/>
      <c r="Y40" s="66">
        <v>3</v>
      </c>
      <c r="Z40" s="66">
        <v>1</v>
      </c>
      <c r="AA40" s="65"/>
      <c r="AB40" s="66">
        <v>3</v>
      </c>
      <c r="AC40" s="66">
        <v>0</v>
      </c>
      <c r="AD40" s="66">
        <v>4</v>
      </c>
      <c r="AE40" s="106">
        <f t="shared" si="5"/>
        <v>0</v>
      </c>
      <c r="AF40" s="163"/>
      <c r="AG40" s="163"/>
      <c r="AH40" s="163"/>
      <c r="AI40" s="163"/>
      <c r="AJ40" s="164"/>
      <c r="AK40" s="66">
        <v>4</v>
      </c>
      <c r="AL40" s="169"/>
      <c r="AM40" s="110">
        <f t="shared" si="4"/>
        <v>0</v>
      </c>
    </row>
    <row r="41" spans="1:39" s="74" customFormat="1">
      <c r="A41" s="12"/>
      <c r="B41" s="69" t="s">
        <v>345</v>
      </c>
      <c r="C41" s="65" t="s">
        <v>303</v>
      </c>
      <c r="D41" s="65" t="s">
        <v>46</v>
      </c>
      <c r="E41" s="65" t="s">
        <v>302</v>
      </c>
      <c r="F41" s="65" t="s">
        <v>300</v>
      </c>
      <c r="G41" s="65" t="s">
        <v>301</v>
      </c>
      <c r="H41" s="65" t="s">
        <v>299</v>
      </c>
      <c r="I41" s="65"/>
      <c r="J41" s="65" t="s">
        <v>205</v>
      </c>
      <c r="K41" s="66" t="s">
        <v>48</v>
      </c>
      <c r="L41" s="65" t="s">
        <v>345</v>
      </c>
      <c r="M41" s="65" t="s">
        <v>344</v>
      </c>
      <c r="N41" s="66">
        <v>2024</v>
      </c>
      <c r="O41" s="66">
        <v>3</v>
      </c>
      <c r="P41" s="66" t="s">
        <v>345</v>
      </c>
      <c r="Q41" s="66" t="s">
        <v>345</v>
      </c>
      <c r="R41" s="66"/>
      <c r="S41" s="66"/>
      <c r="T41" s="66"/>
      <c r="U41" s="66"/>
      <c r="V41" s="66"/>
      <c r="W41" s="66">
        <v>2024</v>
      </c>
      <c r="X41" s="66"/>
      <c r="Y41" s="66">
        <v>3</v>
      </c>
      <c r="Z41" s="66">
        <v>0</v>
      </c>
      <c r="AA41" s="65"/>
      <c r="AB41" s="66">
        <v>3</v>
      </c>
      <c r="AC41" s="66">
        <v>0</v>
      </c>
      <c r="AD41" s="66">
        <v>4</v>
      </c>
      <c r="AE41" s="106">
        <f t="shared" si="5"/>
        <v>0</v>
      </c>
      <c r="AF41" s="163"/>
      <c r="AG41" s="163"/>
      <c r="AH41" s="163"/>
      <c r="AI41" s="163"/>
      <c r="AJ41" s="164"/>
      <c r="AK41" s="67">
        <v>2</v>
      </c>
      <c r="AL41" s="169"/>
      <c r="AM41" s="110">
        <f t="shared" si="4"/>
        <v>0</v>
      </c>
    </row>
    <row r="42" spans="1:39" s="74" customFormat="1">
      <c r="A42" s="12"/>
      <c r="B42" s="69" t="s">
        <v>345</v>
      </c>
      <c r="C42" s="65" t="s">
        <v>118</v>
      </c>
      <c r="D42" s="65" t="s">
        <v>46</v>
      </c>
      <c r="E42" s="65" t="s">
        <v>117</v>
      </c>
      <c r="F42" s="65" t="s">
        <v>235</v>
      </c>
      <c r="G42" s="65" t="s">
        <v>260</v>
      </c>
      <c r="H42" s="65" t="s">
        <v>119</v>
      </c>
      <c r="I42" s="65"/>
      <c r="J42" s="65" t="s">
        <v>205</v>
      </c>
      <c r="K42" s="66" t="s">
        <v>48</v>
      </c>
      <c r="L42" s="65" t="s">
        <v>345</v>
      </c>
      <c r="M42" s="65" t="s">
        <v>344</v>
      </c>
      <c r="N42" s="66">
        <v>2025</v>
      </c>
      <c r="O42" s="66">
        <v>2</v>
      </c>
      <c r="P42" s="66" t="s">
        <v>345</v>
      </c>
      <c r="Q42" s="66" t="s">
        <v>345</v>
      </c>
      <c r="R42" s="66"/>
      <c r="S42" s="66"/>
      <c r="T42" s="66"/>
      <c r="U42" s="66"/>
      <c r="V42" s="66"/>
      <c r="W42" s="66">
        <v>2025</v>
      </c>
      <c r="X42" s="66"/>
      <c r="Y42" s="66">
        <v>2</v>
      </c>
      <c r="Z42" s="66">
        <v>0</v>
      </c>
      <c r="AA42" s="65"/>
      <c r="AB42" s="66">
        <v>3</v>
      </c>
      <c r="AC42" s="66">
        <v>0</v>
      </c>
      <c r="AD42" s="66">
        <v>4</v>
      </c>
      <c r="AE42" s="106">
        <f t="shared" si="5"/>
        <v>0</v>
      </c>
      <c r="AF42" s="163"/>
      <c r="AG42" s="163"/>
      <c r="AH42" s="163"/>
      <c r="AI42" s="163"/>
      <c r="AJ42" s="164"/>
      <c r="AK42" s="67">
        <v>2</v>
      </c>
      <c r="AL42" s="169"/>
      <c r="AM42" s="110">
        <f t="shared" si="4"/>
        <v>0</v>
      </c>
    </row>
    <row r="43" spans="1:39" s="74" customFormat="1">
      <c r="A43" s="12" t="s">
        <v>142</v>
      </c>
      <c r="B43" s="75" t="s">
        <v>145</v>
      </c>
      <c r="C43" s="70" t="s">
        <v>143</v>
      </c>
      <c r="D43" s="70" t="s">
        <v>46</v>
      </c>
      <c r="E43" s="70" t="s">
        <v>142</v>
      </c>
      <c r="F43" s="70" t="s">
        <v>276</v>
      </c>
      <c r="G43" s="70" t="s">
        <v>268</v>
      </c>
      <c r="H43" s="70" t="s">
        <v>144</v>
      </c>
      <c r="I43" s="70"/>
      <c r="J43" s="70" t="s">
        <v>205</v>
      </c>
      <c r="K43" s="71" t="s">
        <v>48</v>
      </c>
      <c r="L43" s="70" t="s">
        <v>145</v>
      </c>
      <c r="M43" s="70" t="s">
        <v>206</v>
      </c>
      <c r="N43" s="71">
        <v>2019</v>
      </c>
      <c r="O43" s="71">
        <v>2</v>
      </c>
      <c r="P43" s="71" t="s">
        <v>196</v>
      </c>
      <c r="Q43" s="71">
        <v>0.15</v>
      </c>
      <c r="R43" s="71"/>
      <c r="S43" s="71"/>
      <c r="T43" s="71"/>
      <c r="U43" s="71"/>
      <c r="V43" s="71"/>
      <c r="W43" s="71">
        <v>2019</v>
      </c>
      <c r="X43" s="71"/>
      <c r="Y43" s="71">
        <v>2</v>
      </c>
      <c r="Z43" s="71">
        <v>0</v>
      </c>
      <c r="AA43" s="70"/>
      <c r="AB43" s="71">
        <v>3</v>
      </c>
      <c r="AC43" s="71">
        <v>2</v>
      </c>
      <c r="AD43" s="71">
        <v>4</v>
      </c>
      <c r="AE43" s="107">
        <f t="shared" si="1"/>
        <v>0</v>
      </c>
      <c r="AF43" s="165"/>
      <c r="AG43" s="165"/>
      <c r="AH43" s="165"/>
      <c r="AI43" s="165"/>
      <c r="AJ43" s="166"/>
      <c r="AK43" s="67">
        <v>2</v>
      </c>
      <c r="AL43" s="170"/>
      <c r="AM43" s="111">
        <f t="shared" si="4"/>
        <v>0</v>
      </c>
    </row>
    <row r="44" spans="1:39" s="83" customFormat="1" ht="28.5" customHeight="1">
      <c r="H44" s="102" t="s">
        <v>341</v>
      </c>
      <c r="AE44" s="101">
        <f>SUM(AE7:AE43)</f>
        <v>0</v>
      </c>
      <c r="AM44" s="101">
        <f>SUM(AM7:AM43)</f>
        <v>0</v>
      </c>
    </row>
    <row r="45" spans="1:39" s="83" customFormat="1" ht="28.5" customHeight="1">
      <c r="H45" s="102" t="s">
        <v>389</v>
      </c>
      <c r="AE45" s="101">
        <f>COUNT(AE7:AE43)*'4, Verrekenprijzen'!D9</f>
        <v>0</v>
      </c>
      <c r="AF45" s="84" t="str">
        <f>IF('4, Verrekenprijzen'!D9=0,"Vul de prijzen voor diensten in in tabblad 4","")</f>
        <v>Vul de prijzen voor diensten in in tabblad 4</v>
      </c>
    </row>
    <row r="46" spans="1:39" s="83" customFormat="1" ht="32.25" customHeight="1">
      <c r="AE46" s="101">
        <f>SUM(AE44:AE45)</f>
        <v>0</v>
      </c>
    </row>
    <row r="47" spans="1:39">
      <c r="B47" s="207" t="s">
        <v>376</v>
      </c>
      <c r="C47" s="208"/>
      <c r="D47" s="208"/>
      <c r="E47" s="208"/>
    </row>
  </sheetData>
  <sheetProtection algorithmName="SHA-512" hashValue="oYJI8avEvYZbALljWVOLSV/G+b+5yo9YXol91WIwlcPhK10J8W9fqhr/E+lEXjM8cnan1nnrlQlJfcZsgr9Hgw==" saltValue="T7I7LZs+PZb5Hixqh+OD7Q==" spinCount="100000" sheet="1" selectLockedCells="1"/>
  <autoFilter ref="A6:AM47" xr:uid="{00000000-0001-0000-0000-000000000000}"/>
  <mergeCells count="39">
    <mergeCell ref="AK4:AM4"/>
    <mergeCell ref="AL5:AL6"/>
    <mergeCell ref="S4:S6"/>
    <mergeCell ref="AB4:AB6"/>
    <mergeCell ref="AC4:AC6"/>
    <mergeCell ref="AD4:AD6"/>
    <mergeCell ref="AF4:AJ4"/>
    <mergeCell ref="K4:K6"/>
    <mergeCell ref="L4:L6"/>
    <mergeCell ref="M4:M6"/>
    <mergeCell ref="B4:B6"/>
    <mergeCell ref="AA4:AA6"/>
    <mergeCell ref="O4:O6"/>
    <mergeCell ref="P4:P6"/>
    <mergeCell ref="Q4:Q6"/>
    <mergeCell ref="R4:R6"/>
    <mergeCell ref="T4:T6"/>
    <mergeCell ref="U4:U6"/>
    <mergeCell ref="V4:V6"/>
    <mergeCell ref="W4:W6"/>
    <mergeCell ref="X4:X6"/>
    <mergeCell ref="Y4:Y6"/>
    <mergeCell ref="Z4:Z6"/>
    <mergeCell ref="B47:E47"/>
    <mergeCell ref="AE3:AM3"/>
    <mergeCell ref="A3:H3"/>
    <mergeCell ref="I3:Q3"/>
    <mergeCell ref="R3:T3"/>
    <mergeCell ref="U3:AA3"/>
    <mergeCell ref="AB3:AD3"/>
    <mergeCell ref="N4:N6"/>
    <mergeCell ref="A4:A6"/>
    <mergeCell ref="C4:C6"/>
    <mergeCell ref="D4:D6"/>
    <mergeCell ref="E4:E6"/>
    <mergeCell ref="F4:F6"/>
    <mergeCell ref="H4:H6"/>
    <mergeCell ref="I4:I6"/>
    <mergeCell ref="J4:J6"/>
  </mergeCells>
  <phoneticPr fontId="13" type="noConversion"/>
  <conditionalFormatting sqref="B47">
    <cfRule type="containsBlanks" dxfId="12" priority="5">
      <formula>LEN(TRIM(B47))=0</formula>
    </cfRule>
  </conditionalFormatting>
  <conditionalFormatting sqref="AF7:AJ43">
    <cfRule type="containsBlanks" dxfId="11" priority="1">
      <formula>LEN(TRIM(AF7))=0</formula>
    </cfRule>
  </conditionalFormatting>
  <conditionalFormatting sqref="AK7:AL43 A7:AD43">
    <cfRule type="containsBlanks" dxfId="10" priority="6">
      <formula>LEN(TRIM(A7))=0</formula>
    </cfRule>
  </conditionalFormatting>
  <conditionalFormatting sqref="AL7:AL43 AF7:AJ43">
    <cfRule type="containsBlanks" dxfId="9" priority="8">
      <formula>LEN(TRIM(AF7))=0</formula>
    </cfRule>
  </conditionalFormatting>
  <conditionalFormatting sqref="AL7:AL43">
    <cfRule type="containsBlanks" dxfId="8" priority="2">
      <formula>LEN(TRIM(AL7))=0</formula>
    </cfRule>
    <cfRule type="containsBlanks" dxfId="7" priority="3">
      <formula>LEN(TRIM(AL7))=0</formula>
    </cfRule>
    <cfRule type="containsBlanks" dxfId="6" priority="4">
      <formula>LEN(TRIM(AL7))=0</formula>
    </cfRule>
  </conditionalFormatting>
  <pageMargins left="0.25" right="0.25" top="0.75" bottom="0.75" header="0.3" footer="0.3"/>
  <pageSetup scale="32" fitToHeight="0" orientation="landscape" r:id="rId1"/>
  <headerFooter>
    <oddHeader>&amp;C&amp;"Tahoma,Vet"&amp;A</oddHeader>
    <oddFooter>&amp;L&amp;"Tahoma,Standaard"&amp;9ELC.A.1&amp;C&amp;"Tahoma,Standaard"&amp;9Bestand: &amp;F&amp;R&amp;"Tahoma,Standaard"&amp;9&amp;P van &amp;N</oddFooter>
  </headerFooter>
  <ignoredErrors>
    <ignoredError sqref="AE7" formulaRange="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E44E-066A-490F-9C08-4014326628CB}">
  <sheetPr>
    <pageSetUpPr fitToPage="1"/>
  </sheetPr>
  <dimension ref="A1:M60"/>
  <sheetViews>
    <sheetView topLeftCell="A22" zoomScale="55" zoomScaleNormal="55" workbookViewId="0">
      <selection activeCell="F38" sqref="F38"/>
    </sheetView>
  </sheetViews>
  <sheetFormatPr defaultColWidth="36.42578125" defaultRowHeight="15"/>
  <cols>
    <col min="1" max="1" width="58" customWidth="1"/>
    <col min="2" max="2" width="53.85546875" customWidth="1"/>
    <col min="3" max="4" width="35.7109375" style="46" customWidth="1"/>
    <col min="5" max="6" width="21.7109375" customWidth="1"/>
    <col min="7" max="7" width="23.85546875" customWidth="1"/>
    <col min="8" max="9" width="21.7109375" customWidth="1"/>
    <col min="10" max="10" width="28.85546875" bestFit="1" customWidth="1"/>
    <col min="11" max="11" width="15.85546875" style="42" customWidth="1"/>
    <col min="12" max="12" width="29.5703125" style="42" hidden="1" customWidth="1"/>
    <col min="13" max="13" width="27" style="42" hidden="1" customWidth="1"/>
    <col min="14" max="14" width="57" bestFit="1" customWidth="1"/>
    <col min="15" max="15" width="36" bestFit="1" customWidth="1"/>
    <col min="16" max="16" width="18.42578125" bestFit="1" customWidth="1"/>
    <col min="17" max="17" width="32.5703125" bestFit="1" customWidth="1"/>
    <col min="18" max="18" width="14.28515625" bestFit="1" customWidth="1"/>
    <col min="19" max="16383" width="36.42578125" customWidth="1"/>
  </cols>
  <sheetData>
    <row r="1" spans="1:13" ht="20.25">
      <c r="A1" s="103" t="s">
        <v>365</v>
      </c>
    </row>
    <row r="2" spans="1:13" ht="21" thickBot="1">
      <c r="A2" s="103"/>
    </row>
    <row r="3" spans="1:13" ht="44.1" customHeight="1">
      <c r="A3" s="256" t="str">
        <f>CONCATENATE("Inschrijving onderhoud: ",'3, Prijzenblad Onderhoud'!D1)</f>
        <v xml:space="preserve">Inschrijving onderhoud: </v>
      </c>
      <c r="B3" s="257"/>
      <c r="C3" s="258"/>
      <c r="D3" s="43"/>
      <c r="E3" s="1"/>
    </row>
    <row r="4" spans="1:13" ht="15.75" thickBot="1">
      <c r="A4" s="2"/>
      <c r="B4" s="2"/>
      <c r="C4" s="43"/>
      <c r="D4" s="43"/>
      <c r="E4" s="1"/>
    </row>
    <row r="5" spans="1:13" s="13" customFormat="1" ht="66" customHeight="1" thickBot="1">
      <c r="A5" s="259" t="s">
        <v>366</v>
      </c>
      <c r="B5" s="260"/>
      <c r="C5" s="261"/>
      <c r="D5" s="45"/>
      <c r="E5" s="1"/>
      <c r="K5" s="48"/>
      <c r="L5" s="48"/>
      <c r="M5" s="48"/>
    </row>
    <row r="6" spans="1:13" s="13" customFormat="1" ht="66" customHeight="1">
      <c r="A6" s="119" t="s">
        <v>330</v>
      </c>
      <c r="B6" s="119"/>
      <c r="C6" s="119" t="s">
        <v>388</v>
      </c>
      <c r="D6" s="262" t="s">
        <v>390</v>
      </c>
      <c r="E6" s="1"/>
      <c r="K6" s="48"/>
      <c r="L6" s="48"/>
      <c r="M6" s="48"/>
    </row>
    <row r="7" spans="1:13" s="13" customFormat="1" ht="24.95" customHeight="1">
      <c r="A7" s="91" t="s">
        <v>386</v>
      </c>
      <c r="B7" s="88"/>
      <c r="C7" s="141"/>
      <c r="D7" s="262"/>
      <c r="E7" s="1"/>
      <c r="K7" s="48"/>
      <c r="L7" s="48"/>
      <c r="M7" s="48"/>
    </row>
    <row r="8" spans="1:13" s="13" customFormat="1" ht="24.95" customHeight="1">
      <c r="A8" s="91" t="s">
        <v>387</v>
      </c>
      <c r="B8" s="88"/>
      <c r="C8" s="141"/>
      <c r="D8" s="262"/>
      <c r="E8" s="1"/>
      <c r="K8" s="48"/>
      <c r="L8" s="48"/>
      <c r="M8" s="48"/>
    </row>
    <row r="9" spans="1:13" s="13" customFormat="1" ht="24.95" customHeight="1">
      <c r="A9" s="91" t="s">
        <v>147</v>
      </c>
      <c r="B9" s="88"/>
      <c r="C9" s="141"/>
      <c r="D9" s="92">
        <f>1.5*(0.75*C7+0.25*C8)</f>
        <v>0</v>
      </c>
      <c r="E9" s="1"/>
      <c r="K9" s="48"/>
      <c r="L9" s="48"/>
      <c r="M9" s="48"/>
    </row>
    <row r="10" spans="1:13" s="13" customFormat="1" ht="26.65" customHeight="1">
      <c r="A10" s="85"/>
      <c r="B10" s="85"/>
      <c r="C10" s="45"/>
      <c r="D10" s="1"/>
      <c r="E10" s="1"/>
      <c r="F10" s="1"/>
      <c r="G10" s="1"/>
      <c r="H10" s="1"/>
      <c r="I10" s="1"/>
      <c r="J10" s="50"/>
      <c r="K10" s="50"/>
      <c r="L10" s="50"/>
    </row>
    <row r="11" spans="1:13" s="13" customFormat="1" ht="15.75" thickBot="1">
      <c r="A11" s="58"/>
      <c r="B11" s="58"/>
      <c r="C11" s="59"/>
      <c r="D11" s="44"/>
      <c r="E11" s="1"/>
      <c r="F11" s="1"/>
      <c r="G11" s="1"/>
      <c r="H11" s="1"/>
      <c r="I11" s="1"/>
      <c r="J11" s="1"/>
      <c r="K11" s="50"/>
      <c r="L11" s="50"/>
      <c r="M11" s="50"/>
    </row>
    <row r="12" spans="1:13" s="13" customFormat="1" ht="61.5" customHeight="1">
      <c r="A12" s="119" t="s">
        <v>367</v>
      </c>
      <c r="B12" s="119" t="s">
        <v>368</v>
      </c>
      <c r="C12" s="119" t="s">
        <v>369</v>
      </c>
      <c r="D12" s="119" t="s">
        <v>370</v>
      </c>
      <c r="K12" s="48"/>
      <c r="L12" s="48"/>
      <c r="M12" s="48"/>
    </row>
    <row r="13" spans="1:13" s="13" customFormat="1" ht="24.95" customHeight="1">
      <c r="A13" s="91" t="s">
        <v>148</v>
      </c>
      <c r="B13" s="89">
        <v>10000</v>
      </c>
      <c r="C13" s="142"/>
      <c r="D13" s="92">
        <f>B13*C13</f>
        <v>0</v>
      </c>
      <c r="K13" s="48"/>
      <c r="L13" s="48"/>
      <c r="M13" s="48"/>
    </row>
    <row r="14" spans="1:13" s="13" customFormat="1" ht="24.95" customHeight="1">
      <c r="A14" s="91" t="s">
        <v>150</v>
      </c>
      <c r="B14" s="89">
        <v>10000</v>
      </c>
      <c r="C14" s="142"/>
      <c r="D14" s="92">
        <f t="shared" ref="D14:D16" si="0">B14*C14</f>
        <v>0</v>
      </c>
      <c r="K14" s="48"/>
      <c r="L14" s="48"/>
      <c r="M14" s="48"/>
    </row>
    <row r="15" spans="1:13" s="13" customFormat="1" ht="24.95" customHeight="1">
      <c r="A15" s="91" t="s">
        <v>152</v>
      </c>
      <c r="B15" s="89">
        <v>20000</v>
      </c>
      <c r="C15" s="142"/>
      <c r="D15" s="92">
        <f t="shared" si="0"/>
        <v>0</v>
      </c>
      <c r="K15" s="48"/>
      <c r="L15" s="48"/>
      <c r="M15" s="48"/>
    </row>
    <row r="16" spans="1:13" s="13" customFormat="1" ht="24.95" customHeight="1" thickBot="1">
      <c r="A16" s="91" t="s">
        <v>154</v>
      </c>
      <c r="B16" s="89">
        <v>30000</v>
      </c>
      <c r="C16" s="142"/>
      <c r="D16" s="92">
        <f t="shared" si="0"/>
        <v>0</v>
      </c>
      <c r="K16" s="48"/>
      <c r="L16" s="48"/>
      <c r="M16" s="48"/>
    </row>
    <row r="17" spans="1:13" s="13" customFormat="1" ht="59.25" customHeight="1">
      <c r="A17" s="119" t="s">
        <v>371</v>
      </c>
      <c r="B17" s="119" t="s">
        <v>372</v>
      </c>
      <c r="C17" s="119" t="s">
        <v>373</v>
      </c>
      <c r="D17" s="119" t="s">
        <v>370</v>
      </c>
      <c r="J17" s="48"/>
      <c r="K17" s="48"/>
      <c r="L17" s="48"/>
    </row>
    <row r="18" spans="1:13" s="13" customFormat="1" ht="24.95" customHeight="1" thickBot="1">
      <c r="A18" s="91" t="s">
        <v>356</v>
      </c>
      <c r="B18" s="89">
        <v>5000</v>
      </c>
      <c r="C18" s="142"/>
      <c r="D18" s="92">
        <f t="shared" ref="D18" si="1">B18*C18</f>
        <v>0</v>
      </c>
      <c r="J18" s="48"/>
      <c r="K18" s="48"/>
      <c r="L18" s="48"/>
    </row>
    <row r="19" spans="1:13" s="13" customFormat="1" ht="57" customHeight="1">
      <c r="A19" s="119" t="s">
        <v>374</v>
      </c>
      <c r="B19" s="119"/>
      <c r="C19" s="119" t="s">
        <v>375</v>
      </c>
      <c r="D19" s="119" t="s">
        <v>370</v>
      </c>
      <c r="J19" s="48"/>
      <c r="K19" s="48"/>
      <c r="L19" s="48"/>
    </row>
    <row r="20" spans="1:13" s="13" customFormat="1" ht="24.95" customHeight="1" thickBot="1">
      <c r="A20" s="96" t="s">
        <v>357</v>
      </c>
      <c r="B20" s="90"/>
      <c r="C20" s="143"/>
      <c r="D20" s="97">
        <f>(D13+D14+D15+D16+D18)*C20</f>
        <v>0</v>
      </c>
      <c r="J20" s="48"/>
      <c r="K20" s="48"/>
      <c r="L20" s="48"/>
    </row>
    <row r="21" spans="1:13" s="13" customFormat="1" ht="26.65" customHeight="1" thickBot="1">
      <c r="A21" s="250" t="s">
        <v>359</v>
      </c>
      <c r="B21" s="251"/>
      <c r="C21" s="252"/>
      <c r="D21" s="93">
        <f>D13+D14+D15+D16+D18+D20</f>
        <v>0</v>
      </c>
      <c r="J21" s="48"/>
      <c r="K21" s="48"/>
      <c r="L21" s="48"/>
    </row>
    <row r="22" spans="1:13" s="13" customFormat="1" ht="24.95" customHeight="1" thickBot="1">
      <c r="A22" s="85"/>
      <c r="B22" s="86"/>
      <c r="C22" s="87"/>
      <c r="J22" s="48"/>
      <c r="K22" s="48"/>
      <c r="L22" s="48"/>
    </row>
    <row r="23" spans="1:13" s="13" customFormat="1" ht="26.65" customHeight="1">
      <c r="A23" s="119" t="s">
        <v>347</v>
      </c>
      <c r="B23" s="119" t="s">
        <v>358</v>
      </c>
      <c r="C23" s="119" t="s">
        <v>146</v>
      </c>
      <c r="D23" s="119" t="s">
        <v>350</v>
      </c>
      <c r="K23" s="48"/>
      <c r="L23" s="48"/>
      <c r="M23" s="48"/>
    </row>
    <row r="24" spans="1:13" s="13" customFormat="1" ht="24.95" customHeight="1">
      <c r="A24" s="95" t="s">
        <v>193</v>
      </c>
      <c r="B24" s="94">
        <v>5</v>
      </c>
      <c r="C24" s="144"/>
      <c r="D24" s="92">
        <f>B24*C24</f>
        <v>0</v>
      </c>
      <c r="K24" s="48"/>
      <c r="L24" s="48"/>
      <c r="M24" s="48"/>
    </row>
    <row r="25" spans="1:13" s="13" customFormat="1" ht="24.95" customHeight="1" thickBot="1">
      <c r="A25" s="98" t="s">
        <v>213</v>
      </c>
      <c r="B25" s="99">
        <v>10</v>
      </c>
      <c r="C25" s="145"/>
      <c r="D25" s="97">
        <f t="shared" ref="D25" si="2">B25*C25</f>
        <v>0</v>
      </c>
      <c r="K25" s="48"/>
      <c r="L25" s="48"/>
      <c r="M25" s="48"/>
    </row>
    <row r="26" spans="1:13" s="13" customFormat="1" ht="26.65" customHeight="1" thickBot="1">
      <c r="A26" s="250" t="s">
        <v>348</v>
      </c>
      <c r="B26" s="251"/>
      <c r="C26" s="252"/>
      <c r="D26" s="93">
        <f>SUM(D23:D25)</f>
        <v>0</v>
      </c>
      <c r="J26" s="48"/>
      <c r="K26" s="48"/>
      <c r="L26" s="48"/>
    </row>
    <row r="27" spans="1:13" s="13" customFormat="1" ht="26.65" customHeight="1" thickBot="1">
      <c r="A27" s="58"/>
      <c r="B27" s="58"/>
      <c r="C27" s="45"/>
      <c r="J27" s="48"/>
      <c r="K27" s="48"/>
      <c r="L27" s="48"/>
    </row>
    <row r="28" spans="1:13" s="13" customFormat="1" ht="26.65" customHeight="1">
      <c r="A28" s="119" t="s">
        <v>329</v>
      </c>
      <c r="B28" s="119" t="s">
        <v>358</v>
      </c>
      <c r="C28" s="119" t="s">
        <v>327</v>
      </c>
      <c r="D28" s="119" t="s">
        <v>350</v>
      </c>
      <c r="K28" s="48"/>
      <c r="L28" s="48"/>
      <c r="M28" s="48"/>
    </row>
    <row r="29" spans="1:13" s="49" customFormat="1" ht="24.95" customHeight="1">
      <c r="A29" s="95" t="s">
        <v>149</v>
      </c>
      <c r="B29" s="94">
        <v>5</v>
      </c>
      <c r="C29" s="144"/>
      <c r="D29" s="92">
        <f>B29*C29</f>
        <v>0</v>
      </c>
      <c r="K29" s="51"/>
      <c r="L29" s="51"/>
      <c r="M29" s="51"/>
    </row>
    <row r="30" spans="1:13" s="49" customFormat="1" ht="24.95" customHeight="1">
      <c r="A30" s="95" t="s">
        <v>151</v>
      </c>
      <c r="B30" s="94">
        <v>10</v>
      </c>
      <c r="C30" s="144"/>
      <c r="D30" s="92">
        <f t="shared" ref="D30:D32" si="3">B30*C30</f>
        <v>0</v>
      </c>
      <c r="K30" s="51"/>
      <c r="L30" s="51"/>
      <c r="M30" s="51"/>
    </row>
    <row r="31" spans="1:13" s="49" customFormat="1" ht="24.95" customHeight="1">
      <c r="A31" s="95" t="s">
        <v>153</v>
      </c>
      <c r="B31" s="94">
        <v>15</v>
      </c>
      <c r="C31" s="144"/>
      <c r="D31" s="92">
        <f t="shared" si="3"/>
        <v>0</v>
      </c>
      <c r="K31" s="51"/>
      <c r="L31" s="51"/>
      <c r="M31" s="51"/>
    </row>
    <row r="32" spans="1:13" s="49" customFormat="1" ht="24.95" customHeight="1" thickBot="1">
      <c r="A32" s="98" t="s">
        <v>155</v>
      </c>
      <c r="B32" s="99">
        <v>25</v>
      </c>
      <c r="C32" s="145"/>
      <c r="D32" s="97">
        <f t="shared" si="3"/>
        <v>0</v>
      </c>
      <c r="K32" s="51"/>
      <c r="L32" s="51"/>
      <c r="M32" s="51"/>
    </row>
    <row r="33" spans="1:13" s="49" customFormat="1" ht="26.65" customHeight="1" thickBot="1">
      <c r="A33" s="250" t="s">
        <v>349</v>
      </c>
      <c r="B33" s="251"/>
      <c r="C33" s="252"/>
      <c r="D33" s="93">
        <f>SUM(D29:D32)</f>
        <v>0</v>
      </c>
      <c r="J33" s="51"/>
      <c r="K33" s="51"/>
      <c r="L33" s="51"/>
    </row>
    <row r="34" spans="1:13" s="13" customFormat="1" ht="24.95" customHeight="1">
      <c r="A34" s="1"/>
      <c r="B34" s="1"/>
      <c r="C34" s="44"/>
      <c r="D34" s="45"/>
      <c r="K34" s="48"/>
      <c r="L34" s="48"/>
      <c r="M34" s="48"/>
    </row>
    <row r="35" spans="1:13" s="13" customFormat="1" ht="24.95" customHeight="1" thickBot="1">
      <c r="C35" s="45"/>
      <c r="D35" s="45"/>
      <c r="K35" s="48"/>
      <c r="L35" s="48"/>
      <c r="M35" s="48"/>
    </row>
    <row r="36" spans="1:13" ht="24.95" customHeight="1" thickBot="1">
      <c r="A36" s="117" t="s">
        <v>379</v>
      </c>
      <c r="B36" s="117"/>
      <c r="C36" s="117"/>
      <c r="D36" s="117"/>
      <c r="E36" s="117" t="s">
        <v>156</v>
      </c>
      <c r="F36" s="117"/>
      <c r="G36" s="117"/>
      <c r="H36" s="117"/>
      <c r="I36" s="117"/>
      <c r="J36" s="117"/>
      <c r="K36" s="117"/>
      <c r="L36" s="117"/>
      <c r="M36" s="117"/>
    </row>
    <row r="37" spans="1:13" ht="24.95" customHeight="1">
      <c r="A37" s="117" t="s">
        <v>157</v>
      </c>
      <c r="B37" s="119" t="s">
        <v>358</v>
      </c>
      <c r="C37" s="117" t="s">
        <v>158</v>
      </c>
      <c r="D37" s="117" t="s">
        <v>0</v>
      </c>
      <c r="E37" s="118" t="s">
        <v>159</v>
      </c>
      <c r="F37" s="118" t="s">
        <v>331</v>
      </c>
      <c r="G37" s="119" t="s">
        <v>380</v>
      </c>
      <c r="H37" s="118" t="s">
        <v>340</v>
      </c>
      <c r="I37" s="118" t="s">
        <v>339</v>
      </c>
      <c r="J37" s="118" t="s">
        <v>160</v>
      </c>
      <c r="K37" s="118" t="s">
        <v>338</v>
      </c>
      <c r="L37" s="118" t="s">
        <v>336</v>
      </c>
      <c r="M37" s="118" t="s">
        <v>337</v>
      </c>
    </row>
    <row r="38" spans="1:13" s="47" customFormat="1" ht="24.95" customHeight="1">
      <c r="A38" s="76" t="s">
        <v>161</v>
      </c>
      <c r="B38" s="132">
        <v>1</v>
      </c>
      <c r="C38" s="77" t="s">
        <v>332</v>
      </c>
      <c r="D38" s="80" t="s">
        <v>162</v>
      </c>
      <c r="E38" s="146"/>
      <c r="F38" s="147"/>
      <c r="G38" s="137">
        <f>E38+F38</f>
        <v>0</v>
      </c>
      <c r="H38" s="154"/>
      <c r="I38" s="154"/>
      <c r="J38" s="155"/>
      <c r="K38" s="138" t="str">
        <f t="shared" ref="K38:K53" si="4">IFERROR((E38+F38)/H38,"")</f>
        <v/>
      </c>
      <c r="L38" s="54" t="str">
        <f>IFERROR(10*(K38/$K$54)*H38,"")</f>
        <v/>
      </c>
      <c r="M38" s="55" t="str">
        <f>IFERROR(40*(K38/$K$54)*I38,"")</f>
        <v/>
      </c>
    </row>
    <row r="39" spans="1:13" s="47" customFormat="1" ht="24.95" customHeight="1">
      <c r="A39" s="76" t="s">
        <v>163</v>
      </c>
      <c r="B39" s="132">
        <v>1</v>
      </c>
      <c r="C39" s="77" t="s">
        <v>164</v>
      </c>
      <c r="D39" s="80" t="s">
        <v>165</v>
      </c>
      <c r="E39" s="148"/>
      <c r="F39" s="149"/>
      <c r="G39" s="137">
        <f t="shared" ref="G39:G53" si="5">E39+F39</f>
        <v>0</v>
      </c>
      <c r="H39" s="156"/>
      <c r="I39" s="156"/>
      <c r="J39" s="157"/>
      <c r="K39" s="138" t="str">
        <f t="shared" si="4"/>
        <v/>
      </c>
      <c r="L39" s="54" t="str">
        <f t="shared" ref="L39:L53" si="6">IFERROR(10*(K39/$K$54)*H39,"")</f>
        <v/>
      </c>
      <c r="M39" s="55" t="str">
        <f t="shared" ref="M39:M53" si="7">IFERROR(40*(K39/$K$54)*I39,"")</f>
        <v/>
      </c>
    </row>
    <row r="40" spans="1:13" s="47" customFormat="1" ht="24.95" customHeight="1">
      <c r="A40" s="76" t="s">
        <v>163</v>
      </c>
      <c r="B40" s="132">
        <v>1</v>
      </c>
      <c r="C40" s="77" t="s">
        <v>166</v>
      </c>
      <c r="D40" s="113"/>
      <c r="E40" s="148"/>
      <c r="F40" s="149"/>
      <c r="G40" s="137">
        <f t="shared" si="5"/>
        <v>0</v>
      </c>
      <c r="H40" s="156"/>
      <c r="I40" s="156"/>
      <c r="J40" s="157"/>
      <c r="K40" s="138" t="str">
        <f t="shared" si="4"/>
        <v/>
      </c>
      <c r="L40" s="54" t="str">
        <f t="shared" si="6"/>
        <v/>
      </c>
      <c r="M40" s="55" t="str">
        <f t="shared" si="7"/>
        <v/>
      </c>
    </row>
    <row r="41" spans="1:13" s="47" customFormat="1" ht="24.95" customHeight="1">
      <c r="A41" s="76" t="s">
        <v>163</v>
      </c>
      <c r="B41" s="132">
        <v>1</v>
      </c>
      <c r="C41" s="77" t="s">
        <v>167</v>
      </c>
      <c r="D41" s="80" t="s">
        <v>48</v>
      </c>
      <c r="E41" s="148"/>
      <c r="F41" s="149"/>
      <c r="G41" s="137">
        <f t="shared" si="5"/>
        <v>0</v>
      </c>
      <c r="H41" s="156"/>
      <c r="I41" s="156"/>
      <c r="J41" s="157"/>
      <c r="K41" s="138" t="str">
        <f t="shared" si="4"/>
        <v/>
      </c>
      <c r="L41" s="54" t="str">
        <f t="shared" si="6"/>
        <v/>
      </c>
      <c r="M41" s="55" t="str">
        <f t="shared" si="7"/>
        <v/>
      </c>
    </row>
    <row r="42" spans="1:13" s="47" customFormat="1" ht="24.95" customHeight="1">
      <c r="A42" s="76" t="s">
        <v>168</v>
      </c>
      <c r="B42" s="132">
        <v>1</v>
      </c>
      <c r="C42" s="77" t="s">
        <v>169</v>
      </c>
      <c r="D42" s="80" t="s">
        <v>165</v>
      </c>
      <c r="E42" s="148"/>
      <c r="F42" s="149"/>
      <c r="G42" s="137">
        <f t="shared" si="5"/>
        <v>0</v>
      </c>
      <c r="H42" s="156"/>
      <c r="I42" s="156"/>
      <c r="J42" s="157"/>
      <c r="K42" s="138" t="str">
        <f t="shared" si="4"/>
        <v/>
      </c>
      <c r="L42" s="54" t="str">
        <f t="shared" si="6"/>
        <v/>
      </c>
      <c r="M42" s="55" t="str">
        <f t="shared" si="7"/>
        <v/>
      </c>
    </row>
    <row r="43" spans="1:13" s="47" customFormat="1" ht="24.95" customHeight="1">
      <c r="A43" s="76" t="s">
        <v>168</v>
      </c>
      <c r="B43" s="132">
        <v>1</v>
      </c>
      <c r="C43" s="77" t="s">
        <v>170</v>
      </c>
      <c r="D43" s="80" t="s">
        <v>165</v>
      </c>
      <c r="E43" s="148"/>
      <c r="F43" s="149"/>
      <c r="G43" s="137">
        <f t="shared" si="5"/>
        <v>0</v>
      </c>
      <c r="H43" s="156"/>
      <c r="I43" s="156"/>
      <c r="J43" s="157"/>
      <c r="K43" s="138" t="str">
        <f t="shared" si="4"/>
        <v/>
      </c>
      <c r="L43" s="54" t="str">
        <f t="shared" si="6"/>
        <v/>
      </c>
      <c r="M43" s="55" t="str">
        <f t="shared" si="7"/>
        <v/>
      </c>
    </row>
    <row r="44" spans="1:13" s="47" customFormat="1" ht="24.95" customHeight="1">
      <c r="A44" s="76" t="s">
        <v>168</v>
      </c>
      <c r="B44" s="132">
        <v>1</v>
      </c>
      <c r="C44" s="77" t="s">
        <v>171</v>
      </c>
      <c r="D44" s="80" t="s">
        <v>48</v>
      </c>
      <c r="E44" s="150"/>
      <c r="F44" s="151"/>
      <c r="G44" s="137">
        <f t="shared" si="5"/>
        <v>0</v>
      </c>
      <c r="H44" s="158"/>
      <c r="I44" s="158"/>
      <c r="J44" s="159"/>
      <c r="K44" s="138" t="str">
        <f t="shared" si="4"/>
        <v/>
      </c>
      <c r="L44" s="54" t="str">
        <f t="shared" si="6"/>
        <v/>
      </c>
      <c r="M44" s="55" t="str">
        <f t="shared" si="7"/>
        <v/>
      </c>
    </row>
    <row r="45" spans="1:13" s="47" customFormat="1" ht="24.95" customHeight="1">
      <c r="A45" s="76" t="s">
        <v>168</v>
      </c>
      <c r="B45" s="132">
        <v>1</v>
      </c>
      <c r="C45" s="77" t="s">
        <v>172</v>
      </c>
      <c r="D45" s="80" t="s">
        <v>333</v>
      </c>
      <c r="E45" s="148"/>
      <c r="F45" s="149"/>
      <c r="G45" s="137">
        <f t="shared" si="5"/>
        <v>0</v>
      </c>
      <c r="H45" s="156"/>
      <c r="I45" s="156"/>
      <c r="J45" s="157"/>
      <c r="K45" s="138" t="str">
        <f t="shared" si="4"/>
        <v/>
      </c>
      <c r="L45" s="54" t="str">
        <f t="shared" si="6"/>
        <v/>
      </c>
      <c r="M45" s="55" t="str">
        <f t="shared" si="7"/>
        <v/>
      </c>
    </row>
    <row r="46" spans="1:13" s="47" customFormat="1" ht="24.95" customHeight="1">
      <c r="A46" s="76" t="s">
        <v>173</v>
      </c>
      <c r="B46" s="132">
        <v>1</v>
      </c>
      <c r="C46" s="77" t="s">
        <v>174</v>
      </c>
      <c r="D46" s="80" t="s">
        <v>175</v>
      </c>
      <c r="E46" s="148"/>
      <c r="F46" s="149"/>
      <c r="G46" s="137">
        <f t="shared" si="5"/>
        <v>0</v>
      </c>
      <c r="H46" s="156"/>
      <c r="I46" s="156"/>
      <c r="J46" s="157"/>
      <c r="K46" s="138" t="str">
        <f t="shared" si="4"/>
        <v/>
      </c>
      <c r="L46" s="54" t="str">
        <f t="shared" si="6"/>
        <v/>
      </c>
      <c r="M46" s="55" t="str">
        <f t="shared" si="7"/>
        <v/>
      </c>
    </row>
    <row r="47" spans="1:13" s="47" customFormat="1" ht="24.95" customHeight="1">
      <c r="A47" s="76" t="s">
        <v>176</v>
      </c>
      <c r="B47" s="132">
        <v>1</v>
      </c>
      <c r="C47" s="77" t="s">
        <v>177</v>
      </c>
      <c r="D47" s="113"/>
      <c r="E47" s="148"/>
      <c r="F47" s="149"/>
      <c r="G47" s="137">
        <f t="shared" si="5"/>
        <v>0</v>
      </c>
      <c r="H47" s="156"/>
      <c r="I47" s="156"/>
      <c r="J47" s="157"/>
      <c r="K47" s="138" t="str">
        <f t="shared" si="4"/>
        <v/>
      </c>
      <c r="L47" s="54" t="str">
        <f t="shared" si="6"/>
        <v/>
      </c>
      <c r="M47" s="55" t="str">
        <f t="shared" si="7"/>
        <v/>
      </c>
    </row>
    <row r="48" spans="1:13" s="47" customFormat="1" ht="24.95" customHeight="1">
      <c r="A48" s="76" t="s">
        <v>178</v>
      </c>
      <c r="B48" s="132">
        <v>1</v>
      </c>
      <c r="C48" s="77" t="s">
        <v>334</v>
      </c>
      <c r="D48" s="80" t="s">
        <v>335</v>
      </c>
      <c r="E48" s="148"/>
      <c r="F48" s="149"/>
      <c r="G48" s="137">
        <f t="shared" si="5"/>
        <v>0</v>
      </c>
      <c r="H48" s="156"/>
      <c r="I48" s="156"/>
      <c r="J48" s="157"/>
      <c r="K48" s="138" t="str">
        <f t="shared" si="4"/>
        <v/>
      </c>
      <c r="L48" s="54" t="str">
        <f t="shared" si="6"/>
        <v/>
      </c>
      <c r="M48" s="55" t="str">
        <f t="shared" si="7"/>
        <v/>
      </c>
    </row>
    <row r="49" spans="1:13" s="47" customFormat="1" ht="24.95" customHeight="1">
      <c r="A49" s="76" t="s">
        <v>179</v>
      </c>
      <c r="B49" s="132">
        <v>1</v>
      </c>
      <c r="C49" s="77" t="s">
        <v>180</v>
      </c>
      <c r="D49" s="80" t="s">
        <v>181</v>
      </c>
      <c r="E49" s="148"/>
      <c r="F49" s="149"/>
      <c r="G49" s="137">
        <f t="shared" si="5"/>
        <v>0</v>
      </c>
      <c r="H49" s="156"/>
      <c r="I49" s="156"/>
      <c r="J49" s="157"/>
      <c r="K49" s="138" t="str">
        <f t="shared" si="4"/>
        <v/>
      </c>
      <c r="L49" s="54" t="str">
        <f t="shared" si="6"/>
        <v/>
      </c>
      <c r="M49" s="55" t="str">
        <f t="shared" si="7"/>
        <v/>
      </c>
    </row>
    <row r="50" spans="1:13" s="47" customFormat="1" ht="24.95" customHeight="1">
      <c r="A50" s="76" t="s">
        <v>182</v>
      </c>
      <c r="B50" s="132">
        <v>1</v>
      </c>
      <c r="C50" s="77" t="s">
        <v>183</v>
      </c>
      <c r="D50" s="80" t="s">
        <v>184</v>
      </c>
      <c r="E50" s="148"/>
      <c r="F50" s="149"/>
      <c r="G50" s="137">
        <f t="shared" si="5"/>
        <v>0</v>
      </c>
      <c r="H50" s="156"/>
      <c r="I50" s="156"/>
      <c r="J50" s="157"/>
      <c r="K50" s="138" t="str">
        <f t="shared" si="4"/>
        <v/>
      </c>
      <c r="L50" s="54" t="str">
        <f t="shared" si="6"/>
        <v/>
      </c>
      <c r="M50" s="55" t="str">
        <f t="shared" si="7"/>
        <v/>
      </c>
    </row>
    <row r="51" spans="1:13" s="47" customFormat="1" ht="24.95" customHeight="1">
      <c r="A51" s="76" t="s">
        <v>185</v>
      </c>
      <c r="B51" s="132">
        <v>1</v>
      </c>
      <c r="C51" s="77" t="s">
        <v>186</v>
      </c>
      <c r="D51" s="80" t="s">
        <v>187</v>
      </c>
      <c r="E51" s="148"/>
      <c r="F51" s="149"/>
      <c r="G51" s="137">
        <f t="shared" si="5"/>
        <v>0</v>
      </c>
      <c r="H51" s="156"/>
      <c r="I51" s="156"/>
      <c r="J51" s="157"/>
      <c r="K51" s="138" t="str">
        <f t="shared" si="4"/>
        <v/>
      </c>
      <c r="L51" s="54" t="str">
        <f t="shared" si="6"/>
        <v/>
      </c>
      <c r="M51" s="55" t="str">
        <f t="shared" si="7"/>
        <v/>
      </c>
    </row>
    <row r="52" spans="1:13" s="47" customFormat="1" ht="24.95" customHeight="1">
      <c r="A52" s="76" t="s">
        <v>188</v>
      </c>
      <c r="B52" s="132">
        <v>1</v>
      </c>
      <c r="C52" s="77" t="s">
        <v>189</v>
      </c>
      <c r="D52" s="80" t="s">
        <v>190</v>
      </c>
      <c r="E52" s="148"/>
      <c r="F52" s="149"/>
      <c r="G52" s="137">
        <f t="shared" si="5"/>
        <v>0</v>
      </c>
      <c r="H52" s="156"/>
      <c r="I52" s="156"/>
      <c r="J52" s="157"/>
      <c r="K52" s="138" t="str">
        <f t="shared" si="4"/>
        <v/>
      </c>
      <c r="L52" s="54" t="str">
        <f t="shared" si="6"/>
        <v/>
      </c>
      <c r="M52" s="55" t="str">
        <f t="shared" si="7"/>
        <v/>
      </c>
    </row>
    <row r="53" spans="1:13" s="47" customFormat="1" ht="24.95" customHeight="1" thickBot="1">
      <c r="A53" s="78" t="s">
        <v>191</v>
      </c>
      <c r="B53" s="132">
        <v>1</v>
      </c>
      <c r="C53" s="79" t="s">
        <v>192</v>
      </c>
      <c r="D53" s="81" t="s">
        <v>190</v>
      </c>
      <c r="E53" s="152"/>
      <c r="F53" s="153"/>
      <c r="G53" s="137">
        <f t="shared" si="5"/>
        <v>0</v>
      </c>
      <c r="H53" s="160"/>
      <c r="I53" s="160"/>
      <c r="J53" s="159"/>
      <c r="K53" s="139" t="str">
        <f t="shared" si="4"/>
        <v/>
      </c>
      <c r="L53" s="56" t="str">
        <f t="shared" si="6"/>
        <v/>
      </c>
      <c r="M53" s="57" t="str">
        <f t="shared" si="7"/>
        <v/>
      </c>
    </row>
    <row r="54" spans="1:13" s="47" customFormat="1" ht="24.95" customHeight="1" thickBot="1">
      <c r="C54" s="52"/>
      <c r="D54" s="82"/>
      <c r="E54" s="133"/>
      <c r="F54" s="133"/>
      <c r="G54" s="134"/>
      <c r="H54" s="53"/>
      <c r="I54" s="53"/>
      <c r="J54" s="114" t="str">
        <f>IFERROR(AVERAGE(J38:J53),"")</f>
        <v/>
      </c>
      <c r="K54" s="136">
        <f>SUM(K38:K53)</f>
        <v>0</v>
      </c>
      <c r="L54" s="115" t="str">
        <f>IFERROR(AVERAGE(L38:L53),"")</f>
        <v/>
      </c>
      <c r="M54" s="116" t="str">
        <f>IFERROR(AVERAGE(M38:M53),"")</f>
        <v/>
      </c>
    </row>
    <row r="55" spans="1:13" ht="41.65" customHeight="1">
      <c r="A55" s="253" t="s">
        <v>328</v>
      </c>
      <c r="B55" s="254"/>
      <c r="C55" s="254"/>
      <c r="D55" s="254"/>
      <c r="E55" s="255"/>
      <c r="F55" s="100"/>
      <c r="G55" s="100"/>
      <c r="H55" s="100"/>
      <c r="I55" s="100"/>
      <c r="J55" s="100"/>
      <c r="K55" s="100"/>
      <c r="L55" s="100"/>
      <c r="M55" s="100"/>
    </row>
    <row r="56" spans="1:13">
      <c r="A56" s="241" t="s">
        <v>351</v>
      </c>
      <c r="B56" s="242"/>
      <c r="C56" s="242"/>
      <c r="D56" s="242"/>
      <c r="E56" s="243"/>
    </row>
    <row r="57" spans="1:13">
      <c r="A57" s="241" t="s">
        <v>352</v>
      </c>
      <c r="B57" s="242"/>
      <c r="C57" s="242"/>
      <c r="D57" s="242"/>
      <c r="E57" s="243"/>
    </row>
    <row r="58" spans="1:13">
      <c r="A58" s="241" t="s">
        <v>353</v>
      </c>
      <c r="B58" s="242"/>
      <c r="C58" s="242"/>
      <c r="D58" s="242"/>
      <c r="E58" s="243"/>
    </row>
    <row r="59" spans="1:13">
      <c r="A59" s="244" t="s">
        <v>354</v>
      </c>
      <c r="B59" s="245"/>
      <c r="C59" s="245"/>
      <c r="D59" s="245"/>
      <c r="E59" s="246"/>
    </row>
    <row r="60" spans="1:13" ht="15.75" thickBot="1">
      <c r="A60" s="247" t="s">
        <v>355</v>
      </c>
      <c r="B60" s="248"/>
      <c r="C60" s="248"/>
      <c r="D60" s="248"/>
      <c r="E60" s="249"/>
    </row>
  </sheetData>
  <sheetProtection algorithmName="SHA-512" hashValue="ezBH0myIaBa+Hr3p441fpAW7sOXNWfg2vcBDxIYzfxdqFPUQ0fZhjtGPDtW1h9Xap8xHPrdh1h1fjW01r0RdMQ==" saltValue="mnEKjXJYWdmttmY4XVzrGg==" spinCount="100000" sheet="1" selectLockedCells="1"/>
  <mergeCells count="12">
    <mergeCell ref="A33:C33"/>
    <mergeCell ref="A55:E55"/>
    <mergeCell ref="A3:C3"/>
    <mergeCell ref="A5:C5"/>
    <mergeCell ref="D6:D8"/>
    <mergeCell ref="A21:C21"/>
    <mergeCell ref="A26:C26"/>
    <mergeCell ref="A56:E56"/>
    <mergeCell ref="A57:E57"/>
    <mergeCell ref="A58:E58"/>
    <mergeCell ref="A59:E59"/>
    <mergeCell ref="A60:E60"/>
  </mergeCells>
  <conditionalFormatting sqref="C7:C9 C24:C25 E38:F53 H38:J53">
    <cfRule type="containsBlanks" dxfId="5" priority="3">
      <formula>LEN(TRIM(C7))=0</formula>
    </cfRule>
  </conditionalFormatting>
  <conditionalFormatting sqref="C13:C16">
    <cfRule type="containsBlanks" dxfId="4" priority="7">
      <formula>LEN(TRIM(C13))=0</formula>
    </cfRule>
  </conditionalFormatting>
  <conditionalFormatting sqref="C18">
    <cfRule type="containsBlanks" dxfId="3" priority="2">
      <formula>LEN(TRIM(C18))=0</formula>
    </cfRule>
  </conditionalFormatting>
  <conditionalFormatting sqref="C20">
    <cfRule type="containsBlanks" dxfId="2" priority="1">
      <formula>LEN(TRIM(C20))=0</formula>
    </cfRule>
  </conditionalFormatting>
  <conditionalFormatting sqref="C29:C32">
    <cfRule type="containsBlanks" dxfId="1" priority="4">
      <formula>LEN(TRIM(C29))=0</formula>
    </cfRule>
  </conditionalFormatting>
  <conditionalFormatting sqref="C38:D39 A38:A49 C40 C41:D46 C47 C48:D49">
    <cfRule type="containsBlanks" dxfId="0" priority="6">
      <formula>LEN(TRIM(A38))=0</formula>
    </cfRule>
  </conditionalFormatting>
  <pageMargins left="0.70866141732283505" right="0.70866141732283505" top="0.74803149606299202" bottom="0.74803149606299202" header="0.31496062992126" footer="0.31496062992126"/>
  <pageSetup scale="29" orientation="landscape" r:id="rId1"/>
  <headerFooter>
    <oddHeader>&amp;C&amp;"Tahoma,Vet"&amp;A</oddHeader>
    <oddFooter>&amp;C&amp;"Tahoma,Standaard"&amp;9Bestand: &amp;F&amp;R&amp;"Calibritahoma,Standaard"&amp;9&amp;P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1AB9B71F98B147818284B03813E9A8" ma:contentTypeVersion="10" ma:contentTypeDescription="Een nieuw document maken." ma:contentTypeScope="" ma:versionID="b265147410f750c8bd4b25b3ea9ba435">
  <xsd:schema xmlns:xsd="http://www.w3.org/2001/XMLSchema" xmlns:xs="http://www.w3.org/2001/XMLSchema" xmlns:p="http://schemas.microsoft.com/office/2006/metadata/properties" xmlns:ns2="203401fd-6716-483f-b238-29afc4e145ec" xmlns:ns3="1c4b6304-1ec8-41ce-b5f5-3e868c5fe664" targetNamespace="http://schemas.microsoft.com/office/2006/metadata/properties" ma:root="true" ma:fieldsID="47c88a47f5a96d5dea4592fd2ce3ff1b" ns2:_="" ns3:_="">
    <xsd:import namespace="203401fd-6716-483f-b238-29afc4e145ec"/>
    <xsd:import namespace="1c4b6304-1ec8-41ce-b5f5-3e868c5fe6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3401fd-6716-483f-b238-29afc4e14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bf06c9d-aefe-4981-8979-7b8905db086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4b6304-1ec8-41ce-b5f5-3e868c5fe6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e69f96-53bc-4133-935f-b691e974e5cf}" ma:internalName="TaxCatchAll" ma:showField="CatchAllData" ma:web="1c4b6304-1ec8-41ce-b5f5-3e868c5fe6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1c4b6304-1ec8-41ce-b5f5-3e868c5fe664" xsi:nil="true"/>
    <lcf76f155ced4ddcb4097134ff3c332f xmlns="203401fd-6716-483f-b238-29afc4e145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CF0615-ED31-4C41-B421-3ABEA959B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3401fd-6716-483f-b238-29afc4e145ec"/>
    <ds:schemaRef ds:uri="1c4b6304-1ec8-41ce-b5f5-3e868c5fe6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8D2854-AE99-4033-B178-4F53C9B20100}">
  <ds:schemaRefs>
    <ds:schemaRef ds:uri="http://schemas.microsoft.com/sharepoint/v3/contenttype/forms"/>
  </ds:schemaRefs>
</ds:datastoreItem>
</file>

<file path=customXml/itemProps3.xml><?xml version="1.0" encoding="utf-8"?>
<ds:datastoreItem xmlns:ds="http://schemas.openxmlformats.org/officeDocument/2006/customXml" ds:itemID="{1EE24833-F581-4C6A-9EA8-4B091BF74FA3}">
  <ds:schemaRefs>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1c4b6304-1ec8-41ce-b5f5-3e868c5fe664"/>
    <ds:schemaRef ds:uri="203401fd-6716-483f-b238-29afc4e145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1. Invulinstructies</vt:lpstr>
      <vt:lpstr>2. Totaalprijs per jaar</vt:lpstr>
      <vt:lpstr>3, Prijzenblad Onderhoud</vt:lpstr>
      <vt:lpstr>4, Verrekenprijzen</vt:lpstr>
      <vt:lpstr>'3, Prijzenblad Onderhoud'!Afdrukbereik</vt:lpstr>
      <vt:lpstr>'3, Prijzenblad Onderhoud'!Afdruktitels</vt:lpstr>
      <vt:lpstr>'4, Verrekenprijzen'!Afdruktitels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Eurlicon</dc:creator>
  <cp:keywords/>
  <dc:description/>
  <cp:lastModifiedBy>Ilse Welter</cp:lastModifiedBy>
  <cp:revision/>
  <dcterms:created xsi:type="dcterms:W3CDTF">2014-11-26T14:52:47Z</dcterms:created>
  <dcterms:modified xsi:type="dcterms:W3CDTF">2025-09-02T07:05:23Z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0x0101006E1AB9B71F98B147818284B03813E9A8</vt:lpwstr>
  </property>
  <property fmtid="{D5CDD505-2E9C-101B-9397-08002B2CF9AE}" pid="3" name="Order">
    <vt:r8>20000</vt:r8>
  </property>
  <property fmtid="{D5CDD505-2E9C-101B-9397-08002B2CF9AE}" pid="4" name="MediaServiceImageTags">
    <vt:lpwstr/>
  </property>
</Properties>
</file>