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8. EA Po-verpulveraar/11. Aanbestedingsdocumenten/HER aanbesteding Perceel 1 Apparatuur en onderhoud/"/>
    </mc:Choice>
  </mc:AlternateContent>
  <xr:revisionPtr revIDLastSave="710" documentId="8_{63B2939B-F1CC-464F-B9CD-0D28E70C0B96}" xr6:coauthVersionLast="47" xr6:coauthVersionMax="47" xr10:uidLastSave="{8F09EBAA-52F6-4040-B310-8DDB9FA19197}"/>
  <bookViews>
    <workbookView xWindow="-120" yWindow="-120" windowWidth="29040" windowHeight="15840" xr2:uid="{00000000-000D-0000-FFFF-FFFF00000000}"/>
  </bookViews>
  <sheets>
    <sheet name="P 1. Apparatuur en onderhoud" sheetId="18" r:id="rId1"/>
    <sheet name="P 1. Prijslijst overig" sheetId="17" r:id="rId2"/>
    <sheet name="P 1. Formule Prijzenblad" sheetId="7" r:id="rId3"/>
  </sheets>
  <definedNames>
    <definedName name="MaxPnt" localSheetId="2">'P 1. Formule Prijzenblad'!$B$18</definedName>
    <definedName name="MaxPnt">#REF!</definedName>
    <definedName name="PrIn" localSheetId="2">'P 1. Formule Prijzenblad'!$B$21</definedName>
    <definedName name="PrIn">#REF!</definedName>
    <definedName name="PrKn" localSheetId="2">'P 1. Formule Prijzenblad'!$B$15</definedName>
    <definedName name="PrKn">#REF!</definedName>
    <definedName name="PrMax" localSheetId="2">'P 1. Formule Prijzenblad'!$B$17</definedName>
    <definedName name="PrMax">#REF!</definedName>
    <definedName name="PuKn" localSheetId="2">'P 1. Formule Prijzenblad'!$B$16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8" l="1"/>
  <c r="H12" i="18"/>
  <c r="I12" i="18"/>
  <c r="J12" i="18"/>
  <c r="K12" i="18"/>
  <c r="L12" i="18"/>
  <c r="L13" i="18" s="1"/>
  <c r="M12" i="18"/>
  <c r="M13" i="18" s="1"/>
  <c r="N12" i="18"/>
  <c r="N13" i="18" s="1"/>
  <c r="F12" i="18"/>
  <c r="E9" i="18"/>
  <c r="E13" i="18" s="1"/>
  <c r="F9" i="18"/>
  <c r="G9" i="18"/>
  <c r="H9" i="18"/>
  <c r="I9" i="18"/>
  <c r="J9" i="18"/>
  <c r="K9" i="18"/>
  <c r="D9" i="18"/>
  <c r="D13" i="18" s="1"/>
  <c r="K13" i="18" l="1"/>
  <c r="J13" i="18"/>
  <c r="F13" i="18"/>
  <c r="O12" i="18"/>
  <c r="H13" i="18"/>
  <c r="I13" i="18"/>
  <c r="G13" i="18"/>
  <c r="O9" i="18"/>
  <c r="N14" i="18" l="1"/>
  <c r="C27" i="7" l="1"/>
  <c r="C28" i="7" l="1"/>
  <c r="B28" i="7"/>
  <c r="B27" i="7" l="1"/>
  <c r="A31" i="7" l="1"/>
  <c r="M16" i="7" l="1"/>
  <c r="M19" i="7"/>
  <c r="L19" i="7"/>
  <c r="N18" i="7"/>
  <c r="M18" i="7"/>
  <c r="J16" i="7"/>
  <c r="I16" i="7"/>
  <c r="M15" i="7"/>
  <c r="K15" i="7"/>
  <c r="J15" i="7"/>
</calcChain>
</file>

<file path=xl/sharedStrings.xml><?xml version="1.0" encoding="utf-8"?>
<sst xmlns="http://schemas.openxmlformats.org/spreadsheetml/2006/main" count="78" uniqueCount="66">
  <si>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</si>
  <si>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</si>
  <si>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</si>
  <si>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</si>
  <si>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</si>
  <si>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</si>
  <si>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</si>
  <si>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</si>
  <si>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</si>
  <si>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</si>
  <si>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</si>
  <si>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</si>
  <si>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</si>
  <si>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</si>
  <si>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</si>
  <si>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</si>
  <si>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</si>
  <si>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</si>
  <si>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</si>
  <si>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</si>
  <si>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</si>
  <si>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</si>
  <si>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(0-PuKn)/(PrMax-PrKn)</t>
  </si>
  <si>
    <t>PrMax*PuKn/(PrMax-PrKn)</t>
  </si>
  <si>
    <t>Punten = A x Inschrijfprijs + B</t>
  </si>
  <si>
    <t xml:space="preserve">Formule voor A en B is: </t>
  </si>
  <si>
    <t>Grafiekformule is:</t>
  </si>
  <si>
    <t>Rekenblad gunningscriterium Prijs</t>
  </si>
  <si>
    <t>Omschrijving</t>
  </si>
  <si>
    <t>Product</t>
  </si>
  <si>
    <t>Artikelnummer 
fabrikant</t>
  </si>
  <si>
    <t>Inschrijfprijs</t>
  </si>
  <si>
    <t>Grootte</t>
  </si>
  <si>
    <t>Nummer webshop</t>
  </si>
  <si>
    <t>Besteleenheid</t>
  </si>
  <si>
    <t>Prijs per verpakkingseenheid excl. btw</t>
  </si>
  <si>
    <t>Prijs per verpakkingseenheid 
incl. btw</t>
  </si>
  <si>
    <t xml:space="preserve">Huur apparaat per maand
</t>
  </si>
  <si>
    <t xml:space="preserve"> [eenheid of niet van toepassing]</t>
  </si>
  <si>
    <t>reinigingsmiddel / luchtverfrisser</t>
  </si>
  <si>
    <t xml:space="preserve">[Vervangingsonderdelen] </t>
  </si>
  <si>
    <t>[etc]</t>
  </si>
  <si>
    <t>Bijlage Prijzenblad kenmerk F-EU-23-09 - Perceel 1 Prijslijst overig</t>
  </si>
  <si>
    <t>Prijzenblad - Perceel 1 Apparatuur en onderhoud kenmerk F-EU-23-09</t>
  </si>
  <si>
    <t>Rechtsgeldige ondertekening</t>
  </si>
  <si>
    <t>Functie</t>
  </si>
  <si>
    <t>Plaats</t>
  </si>
  <si>
    <t>Datum</t>
  </si>
  <si>
    <t>Handtekening</t>
  </si>
  <si>
    <t>Kalenderjaar</t>
  </si>
  <si>
    <t>Garantie</t>
  </si>
  <si>
    <t>C</t>
  </si>
  <si>
    <t xml:space="preserve">Jaren </t>
  </si>
  <si>
    <t>#</t>
  </si>
  <si>
    <t>Aantal po-vermalers in onderhoud</t>
  </si>
  <si>
    <r>
      <t xml:space="preserve">Jaarafname apparatuur
</t>
    </r>
    <r>
      <rPr>
        <sz val="9"/>
        <color theme="1"/>
        <rFont val="Calibri"/>
        <family val="2"/>
        <scheme val="minor"/>
      </rPr>
      <t>geschat</t>
    </r>
  </si>
  <si>
    <t xml:space="preserve">TCO over 11 jaar </t>
  </si>
  <si>
    <t>HER AANBESTEDING | Bijlage Prijzenblad kenmerk F-EU-23-09 - Perceel 1 Po-pulpvermaler</t>
  </si>
  <si>
    <t xml:space="preserve">Eindtotaal 
per onderdeel </t>
  </si>
  <si>
    <r>
      <t xml:space="preserve">Kosten SLA per kalenderjaar 
</t>
    </r>
    <r>
      <rPr>
        <b/>
        <sz val="9"/>
        <color theme="0"/>
        <rFont val="Calibri"/>
        <family val="2"/>
        <scheme val="minor"/>
      </rPr>
      <t>Excl. BTW</t>
    </r>
  </si>
  <si>
    <r>
      <t xml:space="preserve">Kosten investering per kalenderjaar 
</t>
    </r>
    <r>
      <rPr>
        <b/>
        <sz val="9"/>
        <color theme="0"/>
        <rFont val="Calibri"/>
        <family val="2"/>
        <scheme val="minor"/>
      </rPr>
      <t>Excl. BTW</t>
    </r>
  </si>
  <si>
    <t>Kosten per kalenderjaar (A +B)</t>
  </si>
  <si>
    <t xml:space="preserve">Toelichting:
De aantallen zijn op jaarbasis, deze zijn indicatief en kunnen geen rechten aan worden ontleent. 
Voor de apparatuur geldt een plafondprijs van € 320.000,- en voor de SLA een plafondprijs van € 77.000,- excl BTW. 
Het tabbladen P 1 Apparatuur en onderhoud moet door Inschrijver alle gele velden ingevuld worden om een geldige inschrijving te doen. 
Indien Inschrijver extra garantiejaren geeft, in lijn met de aanbieding van Inschijver voor gunningscriterium K 2 Garantie, Beschrijvend document pagina 31, dan mag Inschrijver een nul opvoeren in regel 11 (F tm H). In de overige cellen is Inschrijver verplicht een tarief in te vullen.
Alle kosten zijn hierin opgenomen om de opdracht naar behoren uit te voeren. Het is niet toegestaan om andere kosten op te voeren. 
</t>
  </si>
  <si>
    <r>
      <t xml:space="preserve">SLA / onderhoud per apparaat
</t>
    </r>
    <r>
      <rPr>
        <sz val="9"/>
        <color theme="1"/>
        <rFont val="Calibri"/>
        <family val="2"/>
        <scheme val="minor"/>
      </rPr>
      <t>all-in onderhoud, correctief onderhoud en onderdelen</t>
    </r>
    <r>
      <rPr>
        <sz val="11"/>
        <color theme="1"/>
        <rFont val="Calibri"/>
        <family val="2"/>
        <scheme val="minor"/>
      </rPr>
      <t xml:space="preserve">
</t>
    </r>
    <r>
      <rPr>
        <sz val="9"/>
        <color theme="1"/>
        <rFont val="Calibri"/>
        <family val="2"/>
        <scheme val="minor"/>
      </rPr>
      <t xml:space="preserve">Excl. BTW
</t>
    </r>
    <r>
      <rPr>
        <sz val="11"/>
        <color theme="1"/>
        <rFont val="Calibri"/>
        <family val="2"/>
        <scheme val="minor"/>
      </rPr>
      <t xml:space="preserve">
</t>
    </r>
    <r>
      <rPr>
        <b/>
        <sz val="11"/>
        <color rgb="FFFF0000"/>
        <rFont val="Calibri"/>
        <family val="2"/>
        <scheme val="minor"/>
      </rPr>
      <t>Plafondprijs € 176.000,-</t>
    </r>
    <r>
      <rPr>
        <sz val="11"/>
        <color theme="1"/>
        <rFont val="Calibri"/>
        <family val="2"/>
        <scheme val="minor"/>
      </rPr>
      <t xml:space="preserve"> </t>
    </r>
    <r>
      <rPr>
        <sz val="11"/>
        <color rgb="FFFF0000"/>
        <rFont val="Calibri"/>
        <family val="2"/>
        <scheme val="minor"/>
      </rPr>
      <t>(cel O12)</t>
    </r>
  </si>
  <si>
    <r>
      <t xml:space="preserve">Po-vermaler | prijs per stuk
</t>
    </r>
    <r>
      <rPr>
        <sz val="9"/>
        <color theme="1"/>
        <rFont val="Calibri"/>
        <family val="2"/>
        <scheme val="minor"/>
      </rPr>
      <t xml:space="preserve">Incl. installatie en training, excl. BTW
</t>
    </r>
    <r>
      <rPr>
        <b/>
        <sz val="11"/>
        <color rgb="FFFF0000"/>
        <rFont val="Calibri"/>
        <family val="2"/>
        <scheme val="minor"/>
      </rPr>
      <t xml:space="preserve">
Plafondprijs € 260.000,- </t>
    </r>
    <r>
      <rPr>
        <sz val="11"/>
        <color rgb="FFFF0000"/>
        <rFont val="Calibri"/>
        <family val="2"/>
        <scheme val="minor"/>
      </rPr>
      <t>(cel O9)</t>
    </r>
  </si>
  <si>
    <t xml:space="preserve">po-verpulversysteem en onderhoud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</si>
</sst>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0.00000"/>
    <numFmt numFmtId="166" formatCode="0.000"/>
    <numFmt numFmtId="167" formatCode="_-&quot;€&quot;\ * #,##0.0000_-;_-&quot;€&quot;\ * #,##0.0000\-;_-&quot;€&quot;\ * &quot;-&quot;????_-;_-@_-"/>
    <numFmt numFmtId="168" formatCode="#,##0_ ;\-#,##0\ "/>
  </numFmts>
  <fonts count="19"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b/>
      <sz val="11"/>
      <color theme="0"/>
      <name val="Calibri"/>
      <family val="2"/>
      <scheme val="minor"/>
    </font>
    <font>
      <sz val="20"/>
      <color theme="1"/>
      <name val="Calibri"/>
      <family val="2"/>
      <scheme val="minor"/>
    </font>
    <font>
      <sz val="18"/>
      <color theme="1"/>
      <name val="Calibri"/>
      <family val="2"/>
      <scheme val="minor"/>
    </font>
    <font>
      <sz val="10"/>
      <name val="Times New Roman"/>
      <family val="1"/>
    </font>
    <font>
      <sz val="9"/>
      <color theme="1"/>
      <name val="Calibri"/>
      <family val="2"/>
      <scheme val="minor"/>
    </font>
    <font>
      <sz val="11"/>
      <color theme="1"/>
      <name val="Arial"/>
      <family val="2"/>
    </font>
    <font>
      <sz val="10"/>
      <color theme="1"/>
      <name val="Calibri"/>
      <family val="2"/>
      <scheme val="minor"/>
    </font>
    <font>
      <sz val="11"/>
      <color rgb="FFFF0000"/>
      <name val="Calibri"/>
      <family val="2"/>
      <scheme val="minor"/>
    </font>
    <font>
      <b/>
      <sz val="9"/>
      <color theme="0"/>
      <name val="Calibri"/>
      <family val="2"/>
      <scheme val="minor"/>
    </font>
    <font>
      <b/>
      <sz val="13"/>
      <color theme="1"/>
      <name val="Calibri"/>
      <family val="2"/>
      <scheme val="minor"/>
    </font>
    <font>
      <b/>
      <sz val="13"/>
      <color theme="0"/>
      <name val="Calibri"/>
      <family val="2"/>
      <scheme val="minor"/>
    </font>
    <font>
      <b/>
      <sz val="11"/>
      <color rgb="FFFF0000"/>
      <name val="Calibri"/>
      <family val="2"/>
      <scheme val="minor"/>
    </font>
    <font>
      <sz val="13"/>
      <color theme="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rgb="FF92D050"/>
        <bgColor indexed="64"/>
      </patternFill>
    </fill>
    <fill>
      <patternFill patternType="solid">
        <fgColor rgb="FFFFFFCC"/>
        <bgColor indexed="64"/>
      </patternFill>
    </fill>
    <fill>
      <patternFill patternType="solid">
        <fgColor theme="9"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164" fontId="5" fillId="0" borderId="0" applyFont="0" applyFill="0" applyBorder="0" applyAlignment="0" applyProtection="0"/>
  </cellStyleXfs>
  <cellXfs count="74">
    <xf numFmtId="0" fontId="0" fillId="0" borderId="0" xfId="0"/>
    <xf numFmtId="0" fontId="1" fillId="0" borderId="0" xfId="0" applyFont="1" applyFill="1" applyAlignment="1" applyProtection="1"/>
    <xf numFmtId="0" fontId="0" fillId="0" borderId="0" xfId="0" applyFill="1" applyProtection="1"/>
    <xf numFmtId="0" fontId="1" fillId="2" borderId="0" xfId="0" applyFont="1"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3" fontId="0" fillId="0" borderId="0" xfId="0" applyNumberFormat="1" applyFill="1" applyProtection="1"/>
    <xf numFmtId="0" fontId="0" fillId="0" borderId="1" xfId="0" applyBorder="1" applyAlignment="1">
      <alignment horizontal="center" vertical="center"/>
    </xf>
    <xf numFmtId="0" fontId="0" fillId="0" borderId="0" xfId="0" applyAlignment="1">
      <alignment horizontal="center" vertical="center"/>
    </xf>
    <xf numFmtId="0" fontId="8" fillId="4" borderId="2" xfId="0" applyFont="1" applyFill="1" applyBorder="1" applyAlignment="1">
      <alignment vertical="center"/>
    </xf>
    <xf numFmtId="0" fontId="0" fillId="4" borderId="4" xfId="0" applyFill="1" applyBorder="1" applyAlignment="1">
      <alignment horizontal="center" vertical="center"/>
    </xf>
    <xf numFmtId="44" fontId="0" fillId="4" borderId="3" xfId="0" applyNumberForma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0" fillId="3" borderId="0" xfId="0" applyFill="1" applyProtection="1">
      <protection locked="0"/>
    </xf>
    <xf numFmtId="0" fontId="11" fillId="0" borderId="0" xfId="0" applyFont="1" applyAlignment="1">
      <alignment vertical="center"/>
    </xf>
    <xf numFmtId="0" fontId="12" fillId="6" borderId="0" xfId="0" applyFont="1" applyFill="1" applyProtection="1">
      <protection locked="0"/>
    </xf>
    <xf numFmtId="0" fontId="0" fillId="0" borderId="0" xfId="0" applyProtection="1">
      <protection locked="0"/>
    </xf>
    <xf numFmtId="0" fontId="0" fillId="8"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protection locked="0"/>
    </xf>
    <xf numFmtId="9" fontId="0" fillId="8" borderId="1" xfId="0" applyNumberFormat="1"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0" fillId="7" borderId="1" xfId="0" applyFill="1" applyBorder="1" applyAlignment="1" applyProtection="1">
      <alignment horizontal="center" vertical="center" wrapText="1"/>
      <protection locked="0"/>
    </xf>
    <xf numFmtId="9" fontId="0" fillId="7" borderId="1" xfId="0" applyNumberFormat="1" applyFill="1" applyBorder="1" applyAlignment="1" applyProtection="1">
      <alignment horizontal="center" vertical="center"/>
      <protection locked="0"/>
    </xf>
    <xf numFmtId="167" fontId="0" fillId="8" borderId="1" xfId="0" applyNumberFormat="1" applyFill="1" applyBorder="1" applyAlignment="1" applyProtection="1">
      <alignment horizontal="center" vertical="center"/>
      <protection locked="0"/>
    </xf>
    <xf numFmtId="167" fontId="0" fillId="7" borderId="1" xfId="0" applyNumberFormat="1" applyFill="1" applyBorder="1" applyAlignment="1" applyProtection="1">
      <alignment horizontal="center" vertical="center"/>
      <protection locked="0"/>
    </xf>
    <xf numFmtId="167" fontId="0" fillId="8" borderId="1" xfId="0" applyNumberFormat="1" applyFill="1" applyBorder="1" applyAlignment="1" applyProtection="1">
      <alignment horizontal="center" vertical="center" wrapText="1"/>
      <protection locked="0"/>
    </xf>
    <xf numFmtId="0" fontId="0" fillId="0" borderId="0" xfId="0" applyAlignment="1">
      <alignment horizontal="left" vertical="center"/>
    </xf>
    <xf numFmtId="0" fontId="6" fillId="9" borderId="0" xfId="0" applyFont="1" applyFill="1" applyAlignment="1">
      <alignment horizontal="center" vertical="center"/>
    </xf>
    <xf numFmtId="0" fontId="6" fillId="10" borderId="1" xfId="0" applyFont="1" applyFill="1" applyBorder="1" applyAlignment="1">
      <alignment horizontal="center" vertical="center"/>
    </xf>
    <xf numFmtId="0" fontId="0" fillId="0" borderId="1" xfId="0" applyBorder="1" applyAlignment="1">
      <alignment horizontal="left" vertical="center" wrapText="1"/>
    </xf>
    <xf numFmtId="0" fontId="1" fillId="0" borderId="0" xfId="0" applyFont="1" applyAlignment="1">
      <alignment horizontal="center" vertical="center"/>
    </xf>
    <xf numFmtId="0" fontId="6" fillId="10" borderId="5" xfId="0" applyFont="1" applyFill="1" applyBorder="1" applyAlignment="1">
      <alignment horizontal="left" vertical="center" wrapText="1"/>
    </xf>
    <xf numFmtId="44" fontId="6" fillId="10" borderId="5" xfId="0" applyNumberFormat="1" applyFont="1" applyFill="1" applyBorder="1" applyAlignment="1">
      <alignment horizontal="center" vertical="center"/>
    </xf>
    <xf numFmtId="44" fontId="15" fillId="11" borderId="8" xfId="0" applyNumberFormat="1" applyFont="1" applyFill="1" applyBorder="1" applyAlignment="1">
      <alignment horizontal="center" vertical="center"/>
    </xf>
    <xf numFmtId="0" fontId="16" fillId="9" borderId="6" xfId="0" applyFont="1" applyFill="1" applyBorder="1" applyAlignment="1">
      <alignment vertical="center"/>
    </xf>
    <xf numFmtId="0" fontId="16" fillId="9" borderId="7" xfId="0" applyFont="1" applyFill="1" applyBorder="1" applyAlignment="1">
      <alignment vertical="center"/>
    </xf>
    <xf numFmtId="0" fontId="16" fillId="9" borderId="8" xfId="0" applyFont="1" applyFill="1" applyBorder="1" applyAlignment="1">
      <alignment vertical="center"/>
    </xf>
    <xf numFmtId="44" fontId="0" fillId="2" borderId="1" xfId="0" applyNumberFormat="1" applyFill="1" applyBorder="1" applyAlignment="1">
      <alignment horizontal="center" vertical="center"/>
    </xf>
    <xf numFmtId="168" fontId="0" fillId="2" borderId="1" xfId="0" applyNumberFormat="1" applyFill="1" applyBorder="1" applyAlignment="1">
      <alignment horizontal="center" vertical="center"/>
    </xf>
    <xf numFmtId="0" fontId="18" fillId="0" borderId="0" xfId="0" applyFont="1" applyAlignment="1">
      <alignment horizontal="center" vertical="center"/>
    </xf>
    <xf numFmtId="0" fontId="18" fillId="10" borderId="0" xfId="0" applyFont="1" applyFill="1" applyAlignment="1">
      <alignment horizontal="center" vertical="center"/>
    </xf>
    <xf numFmtId="0" fontId="15" fillId="10" borderId="0" xfId="0" applyFont="1" applyFill="1" applyAlignment="1">
      <alignment horizontal="center" vertical="center"/>
    </xf>
    <xf numFmtId="0" fontId="16" fillId="13" borderId="0" xfId="0" applyFont="1" applyFill="1" applyAlignment="1">
      <alignment horizontal="center" vertical="center"/>
    </xf>
    <xf numFmtId="0" fontId="6" fillId="10" borderId="10" xfId="0" applyFont="1" applyFill="1" applyBorder="1" applyAlignment="1">
      <alignment horizontal="left" vertical="center"/>
    </xf>
    <xf numFmtId="0" fontId="16" fillId="9" borderId="2" xfId="0" applyFont="1" applyFill="1" applyBorder="1" applyAlignment="1">
      <alignment horizontal="center" vertical="center"/>
    </xf>
    <xf numFmtId="0" fontId="6" fillId="9" borderId="3" xfId="0" applyFont="1" applyFill="1" applyBorder="1" applyAlignment="1">
      <alignment horizontal="left" vertical="center"/>
    </xf>
    <xf numFmtId="0" fontId="6" fillId="9" borderId="1" xfId="0" applyFont="1" applyFill="1" applyBorder="1" applyAlignment="1">
      <alignment horizontal="center" vertical="center"/>
    </xf>
    <xf numFmtId="168" fontId="0" fillId="0" borderId="1" xfId="0" applyNumberFormat="1" applyFill="1" applyBorder="1" applyAlignment="1">
      <alignment horizontal="center" vertical="center"/>
    </xf>
    <xf numFmtId="44" fontId="6" fillId="9" borderId="0" xfId="0" applyNumberFormat="1" applyFont="1" applyFill="1" applyAlignment="1">
      <alignment horizontal="center" vertical="center"/>
    </xf>
    <xf numFmtId="0" fontId="6" fillId="9" borderId="0" xfId="0" applyFont="1" applyFill="1" applyAlignment="1">
      <alignment horizontal="left" vertical="center" wrapText="1"/>
    </xf>
    <xf numFmtId="0" fontId="6" fillId="9" borderId="0" xfId="0" applyFont="1" applyFill="1" applyBorder="1" applyAlignment="1">
      <alignment horizontal="left" vertical="center" wrapText="1"/>
    </xf>
    <xf numFmtId="44" fontId="6" fillId="9" borderId="0" xfId="0" applyNumberFormat="1" applyFont="1" applyFill="1" applyBorder="1" applyAlignment="1">
      <alignment horizontal="center" vertical="center"/>
    </xf>
    <xf numFmtId="0" fontId="16" fillId="9" borderId="0" xfId="0" applyFont="1" applyFill="1" applyAlignment="1">
      <alignment horizontal="center" vertical="center"/>
    </xf>
    <xf numFmtId="44" fontId="6" fillId="2" borderId="5" xfId="0" applyNumberFormat="1" applyFont="1" applyFill="1" applyBorder="1" applyAlignment="1">
      <alignment horizontal="center" vertical="center"/>
    </xf>
    <xf numFmtId="44" fontId="0" fillId="12" borderId="1" xfId="0" applyNumberFormat="1" applyFill="1" applyBorder="1" applyAlignment="1" applyProtection="1">
      <alignment horizontal="center" vertical="center"/>
      <protection locked="0"/>
    </xf>
    <xf numFmtId="0" fontId="11" fillId="12" borderId="1"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xf>
    <xf numFmtId="0" fontId="11" fillId="0" borderId="1" xfId="0" applyFont="1" applyBorder="1" applyAlignment="1">
      <alignment horizontal="left" vertical="center" wrapText="1"/>
    </xf>
    <xf numFmtId="0" fontId="15" fillId="11" borderId="6" xfId="0" applyFont="1" applyFill="1" applyBorder="1" applyAlignment="1">
      <alignment horizontal="center" vertical="center"/>
    </xf>
    <xf numFmtId="0" fontId="15" fillId="11" borderId="7" xfId="0" applyFont="1" applyFill="1" applyBorder="1" applyAlignment="1">
      <alignment horizontal="center" vertical="center"/>
    </xf>
    <xf numFmtId="0" fontId="16" fillId="13" borderId="9" xfId="0" applyFont="1" applyFill="1" applyBorder="1" applyAlignment="1">
      <alignment horizontal="center" vertical="center"/>
    </xf>
    <xf numFmtId="0" fontId="0" fillId="4" borderId="1" xfId="0" applyFill="1" applyBorder="1" applyAlignment="1">
      <alignment horizontal="left" vertical="top" wrapText="1"/>
    </xf>
    <xf numFmtId="0" fontId="7" fillId="0" borderId="0" xfId="0" applyFont="1" applyAlignment="1">
      <alignment horizontal="center" vertical="center" wrapText="1"/>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Alignment="1" applyProtection="1">
      <alignment horizontal="left" wrapText="1"/>
      <protection locked="0"/>
    </xf>
    <xf numFmtId="0" fontId="1" fillId="0" borderId="0" xfId="0" applyFont="1" applyFill="1" applyAlignment="1" applyProtection="1">
      <alignment horizontal="right"/>
    </xf>
    <xf numFmtId="0" fontId="0" fillId="2" borderId="0" xfId="0" applyFill="1" applyAlignment="1" applyProtection="1">
      <alignment horizontal="center"/>
    </xf>
  </cellXfs>
  <cellStyles count="3">
    <cellStyle name="Currency 2" xfId="2" xr:uid="{AF45431D-2298-42D1-8EE7-B8BF14A08680}"/>
    <cellStyle name="Standaard" xfId="0" builtinId="0"/>
    <cellStyle name="Standaard 2" xfId="1" xr:uid="{40392588-68EC-4D41-A9FA-55C47A44139E}"/>
  </cellStyles>
  <dxfs count="1">
    <dxf>
      <fill>
        <patternFill>
          <bgColor rgb="FF00FF00"/>
        </patternFill>
      </fill>
    </dxf>
  </dxfs>
  <tableStyles count="0" defaultTableStyle="TableStyleMedium2" defaultPivotStyle="PivotStyleLight16"/>
  <colors>
    <mruColors>
      <color rgb="FFFFFFCC"/>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Prijzenblad'!$I$15:$J$15</c:f>
              <c:numCache>
                <c:formatCode>General</c:formatCode>
                <c:ptCount val="2"/>
                <c:pt idx="0">
                  <c:v>0</c:v>
                </c:pt>
                <c:pt idx="1">
                  <c:v>255000</c:v>
                </c:pt>
              </c:numCache>
            </c:numRef>
          </c:xVal>
          <c:yVal>
            <c:numRef>
              <c:f>'P 1. Formule Prijzenblad'!$I$16:$J$16</c:f>
              <c:numCache>
                <c:formatCode>General</c:formatCode>
                <c:ptCount val="2"/>
                <c:pt idx="0">
                  <c:v>700</c:v>
                </c:pt>
                <c:pt idx="1">
                  <c:v>700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Prijzenblad'!$J$15:$K$15</c:f>
              <c:numCache>
                <c:formatCode>General</c:formatCode>
                <c:ptCount val="2"/>
                <c:pt idx="0">
                  <c:v>255000</c:v>
                </c:pt>
                <c:pt idx="1">
                  <c:v>436000</c:v>
                </c:pt>
              </c:numCache>
            </c:numRef>
          </c:xVal>
          <c:yVal>
            <c:numRef>
              <c:f>'P 1. Formule Prijzenblad'!$J$16:$K$16</c:f>
              <c:numCache>
                <c:formatCode>General</c:formatCode>
                <c:ptCount val="2"/>
                <c:pt idx="0">
                  <c:v>700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Prijzenblad'!$M$15</c:f>
              <c:numCache>
                <c:formatCode>General</c:formatCode>
                <c:ptCount val="1"/>
                <c:pt idx="0">
                  <c:v>0</c:v>
                </c:pt>
              </c:numCache>
            </c:numRef>
          </c:xVal>
          <c:yVal>
            <c:numRef>
              <c:f>'P 1. Formule Prijzenblad'!$M$16</c:f>
              <c:numCache>
                <c:formatCode>0</c:formatCode>
                <c:ptCount val="1"/>
                <c:pt idx="0">
                  <c:v>700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 1. Formule Prijzenblad'!$L$18:$M$18</c:f>
              <c:numCache>
                <c:formatCode>General</c:formatCode>
                <c:ptCount val="2"/>
                <c:pt idx="0">
                  <c:v>0</c:v>
                </c:pt>
                <c:pt idx="1">
                  <c:v>255000</c:v>
                </c:pt>
              </c:numCache>
            </c:numRef>
          </c:xVal>
          <c:yVal>
            <c:numRef>
              <c:f>'P 1. Formule Prijzenblad'!$L$19:$M$19</c:f>
              <c:numCache>
                <c:formatCode>General</c:formatCode>
                <c:ptCount val="2"/>
                <c:pt idx="0">
                  <c:v>700</c:v>
                </c:pt>
                <c:pt idx="1">
                  <c:v>700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 1. Formule Prijzenblad'!$M$18:$N$18</c:f>
              <c:numCache>
                <c:formatCode>General</c:formatCode>
                <c:ptCount val="2"/>
                <c:pt idx="0">
                  <c:v>255000</c:v>
                </c:pt>
                <c:pt idx="1">
                  <c:v>255000</c:v>
                </c:pt>
              </c:numCache>
            </c:numRef>
          </c:xVal>
          <c:yVal>
            <c:numRef>
              <c:f>'P 1. Formule Prijzenblad'!$M$19:$N$19</c:f>
              <c:numCache>
                <c:formatCode>General</c:formatCode>
                <c:ptCount val="2"/>
                <c:pt idx="0">
                  <c:v>700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118E9-37F4-47C5-A486-5EC3F126B7A1}">
  <dimension ref="B1:O26"/>
  <sheetViews>
    <sheetView tabSelected="1" workbookViewId="0">
      <selection activeCell="G11" sqref="G11"/>
    </sheetView>
  </sheetViews>
  <sheetFormatPr defaultColWidth="8.7109375" defaultRowHeight="17.25" x14ac:dyDescent="0.25"/>
  <cols>
    <col min="1" max="1" width="2.5703125" style="12" customWidth="1"/>
    <col min="2" max="2" width="2.5703125" style="44" customWidth="1"/>
    <col min="3" max="3" width="36.85546875" style="31" customWidth="1"/>
    <col min="4" max="13" width="13.42578125" style="12" customWidth="1"/>
    <col min="14" max="14" width="15.7109375" style="12" customWidth="1"/>
    <col min="15" max="15" width="12.7109375" style="12" customWidth="1"/>
    <col min="16" max="16" width="12.85546875" style="12" customWidth="1"/>
    <col min="17" max="16384" width="8.7109375" style="12"/>
  </cols>
  <sheetData>
    <row r="1" spans="2:15" ht="110.45" customHeight="1" x14ac:dyDescent="0.25">
      <c r="B1" s="66" t="s">
        <v>62</v>
      </c>
      <c r="C1" s="66"/>
      <c r="D1" s="66"/>
      <c r="E1" s="66"/>
      <c r="F1" s="66"/>
      <c r="G1" s="66"/>
      <c r="H1" s="66"/>
      <c r="I1" s="66"/>
      <c r="J1" s="66"/>
      <c r="K1" s="66"/>
      <c r="L1" s="66"/>
      <c r="M1" s="66"/>
      <c r="N1" s="66"/>
      <c r="O1" s="66"/>
    </row>
    <row r="3" spans="2:15" ht="23.25" x14ac:dyDescent="0.25">
      <c r="B3" s="61" t="s">
        <v>57</v>
      </c>
      <c r="C3" s="61"/>
      <c r="D3" s="61"/>
      <c r="E3" s="61"/>
      <c r="F3" s="61"/>
      <c r="G3" s="61"/>
      <c r="H3" s="61"/>
      <c r="I3" s="61"/>
      <c r="J3" s="61"/>
      <c r="K3" s="61"/>
      <c r="L3" s="61"/>
      <c r="M3" s="61"/>
      <c r="N3" s="61"/>
      <c r="O3" s="61"/>
    </row>
    <row r="5" spans="2:15" s="35" customFormat="1" ht="45" x14ac:dyDescent="0.25">
      <c r="B5" s="49" t="s">
        <v>53</v>
      </c>
      <c r="C5" s="50" t="s">
        <v>52</v>
      </c>
      <c r="D5" s="51">
        <v>1</v>
      </c>
      <c r="E5" s="51">
        <v>2</v>
      </c>
      <c r="F5" s="51">
        <v>3</v>
      </c>
      <c r="G5" s="51">
        <v>4</v>
      </c>
      <c r="H5" s="51">
        <v>5</v>
      </c>
      <c r="I5" s="51">
        <v>6</v>
      </c>
      <c r="J5" s="51">
        <v>7</v>
      </c>
      <c r="K5" s="51">
        <v>8</v>
      </c>
      <c r="L5" s="51">
        <v>9</v>
      </c>
      <c r="M5" s="51">
        <v>10</v>
      </c>
      <c r="N5" s="51">
        <v>11</v>
      </c>
      <c r="O5" s="54" t="s">
        <v>58</v>
      </c>
    </row>
    <row r="6" spans="2:15" ht="25.5" customHeight="1" x14ac:dyDescent="0.25">
      <c r="B6" s="45"/>
      <c r="C6" s="48" t="s">
        <v>49</v>
      </c>
      <c r="D6" s="33">
        <v>2025</v>
      </c>
      <c r="E6" s="33">
        <v>2026</v>
      </c>
      <c r="F6" s="33">
        <v>2027</v>
      </c>
      <c r="G6" s="33">
        <v>2028</v>
      </c>
      <c r="H6" s="33">
        <v>2029</v>
      </c>
      <c r="I6" s="33">
        <v>2030</v>
      </c>
      <c r="J6" s="33">
        <v>2031</v>
      </c>
      <c r="K6" s="33">
        <v>2032</v>
      </c>
      <c r="L6" s="33">
        <v>2033</v>
      </c>
      <c r="M6" s="33">
        <v>2034</v>
      </c>
      <c r="N6" s="33">
        <v>2034</v>
      </c>
      <c r="O6" s="32"/>
    </row>
    <row r="7" spans="2:15" ht="30" customHeight="1" x14ac:dyDescent="0.25">
      <c r="B7" s="65" t="s">
        <v>13</v>
      </c>
      <c r="C7" s="34" t="s">
        <v>55</v>
      </c>
      <c r="D7" s="11">
        <v>5</v>
      </c>
      <c r="E7" s="11">
        <v>5</v>
      </c>
      <c r="F7" s="11">
        <v>5</v>
      </c>
      <c r="G7" s="11">
        <v>5</v>
      </c>
      <c r="H7" s="11">
        <v>5</v>
      </c>
      <c r="I7" s="11">
        <v>5</v>
      </c>
      <c r="J7" s="11">
        <v>5</v>
      </c>
      <c r="K7" s="11">
        <v>5</v>
      </c>
      <c r="L7" s="11">
        <v>5</v>
      </c>
      <c r="M7" s="11">
        <v>5</v>
      </c>
      <c r="N7" s="11">
        <v>5</v>
      </c>
      <c r="O7" s="32"/>
    </row>
    <row r="8" spans="2:15" ht="76.5" customHeight="1" x14ac:dyDescent="0.25">
      <c r="B8" s="65"/>
      <c r="C8" s="34" t="s">
        <v>64</v>
      </c>
      <c r="D8" s="59">
        <v>0</v>
      </c>
      <c r="E8" s="59">
        <v>0</v>
      </c>
      <c r="F8" s="59">
        <v>0</v>
      </c>
      <c r="G8" s="59">
        <v>0</v>
      </c>
      <c r="H8" s="59">
        <v>0</v>
      </c>
      <c r="I8" s="59">
        <v>0</v>
      </c>
      <c r="J8" s="59">
        <v>0</v>
      </c>
      <c r="K8" s="59">
        <v>0</v>
      </c>
      <c r="L8" s="42"/>
      <c r="M8" s="42"/>
      <c r="N8" s="42"/>
      <c r="O8" s="53"/>
    </row>
    <row r="9" spans="2:15" s="35" customFormat="1" ht="36.950000000000003" customHeight="1" x14ac:dyDescent="0.25">
      <c r="B9" s="46"/>
      <c r="C9" s="36" t="s">
        <v>60</v>
      </c>
      <c r="D9" s="37">
        <f>D8*D7</f>
        <v>0</v>
      </c>
      <c r="E9" s="37">
        <f t="shared" ref="E9:K9" si="0">E8*E7</f>
        <v>0</v>
      </c>
      <c r="F9" s="37">
        <f t="shared" si="0"/>
        <v>0</v>
      </c>
      <c r="G9" s="37">
        <f t="shared" si="0"/>
        <v>0</v>
      </c>
      <c r="H9" s="37">
        <f t="shared" si="0"/>
        <v>0</v>
      </c>
      <c r="I9" s="37">
        <f t="shared" si="0"/>
        <v>0</v>
      </c>
      <c r="J9" s="37">
        <f t="shared" si="0"/>
        <v>0</v>
      </c>
      <c r="K9" s="37">
        <f t="shared" si="0"/>
        <v>0</v>
      </c>
      <c r="L9" s="42"/>
      <c r="M9" s="42"/>
      <c r="N9" s="42"/>
      <c r="O9" s="53">
        <f>SUM(D9:N9)</f>
        <v>0</v>
      </c>
    </row>
    <row r="10" spans="2:15" ht="28.5" customHeight="1" x14ac:dyDescent="0.25">
      <c r="B10" s="65" t="s">
        <v>14</v>
      </c>
      <c r="C10" s="34" t="s">
        <v>54</v>
      </c>
      <c r="D10" s="43">
        <v>0</v>
      </c>
      <c r="E10" s="43">
        <v>0</v>
      </c>
      <c r="F10" s="52">
        <v>5</v>
      </c>
      <c r="G10" s="52">
        <v>10</v>
      </c>
      <c r="H10" s="52">
        <v>15</v>
      </c>
      <c r="I10" s="52">
        <v>20</v>
      </c>
      <c r="J10" s="52">
        <v>25</v>
      </c>
      <c r="K10" s="52">
        <v>30</v>
      </c>
      <c r="L10" s="52">
        <v>35</v>
      </c>
      <c r="M10" s="52">
        <v>40</v>
      </c>
      <c r="N10" s="52">
        <v>40</v>
      </c>
      <c r="O10" s="32"/>
    </row>
    <row r="11" spans="2:15" ht="83.45" customHeight="1" x14ac:dyDescent="0.25">
      <c r="B11" s="65"/>
      <c r="C11" s="34" t="s">
        <v>63</v>
      </c>
      <c r="D11" s="42" t="s">
        <v>50</v>
      </c>
      <c r="E11" s="42" t="s">
        <v>50</v>
      </c>
      <c r="F11" s="59">
        <v>0</v>
      </c>
      <c r="G11" s="59">
        <v>0</v>
      </c>
      <c r="H11" s="59">
        <v>0</v>
      </c>
      <c r="I11" s="59">
        <v>0</v>
      </c>
      <c r="J11" s="59">
        <v>0</v>
      </c>
      <c r="K11" s="59">
        <v>0</v>
      </c>
      <c r="L11" s="59">
        <v>0</v>
      </c>
      <c r="M11" s="59">
        <v>0</v>
      </c>
      <c r="N11" s="59">
        <v>0</v>
      </c>
      <c r="O11" s="53"/>
    </row>
    <row r="12" spans="2:15" s="35" customFormat="1" ht="36.950000000000003" customHeight="1" x14ac:dyDescent="0.25">
      <c r="B12" s="46"/>
      <c r="C12" s="36" t="s">
        <v>59</v>
      </c>
      <c r="D12" s="58"/>
      <c r="E12" s="58"/>
      <c r="F12" s="37">
        <f>F11*F10</f>
        <v>0</v>
      </c>
      <c r="G12" s="37">
        <f t="shared" ref="G12:N12" si="1">G11*G10</f>
        <v>0</v>
      </c>
      <c r="H12" s="37">
        <f t="shared" si="1"/>
        <v>0</v>
      </c>
      <c r="I12" s="37">
        <f t="shared" si="1"/>
        <v>0</v>
      </c>
      <c r="J12" s="37">
        <f t="shared" si="1"/>
        <v>0</v>
      </c>
      <c r="K12" s="37">
        <f t="shared" si="1"/>
        <v>0</v>
      </c>
      <c r="L12" s="37">
        <f t="shared" si="1"/>
        <v>0</v>
      </c>
      <c r="M12" s="37">
        <f t="shared" si="1"/>
        <v>0</v>
      </c>
      <c r="N12" s="37">
        <f t="shared" si="1"/>
        <v>0</v>
      </c>
      <c r="O12" s="53">
        <f>SUM(F12:N12)</f>
        <v>0</v>
      </c>
    </row>
    <row r="13" spans="2:15" s="35" customFormat="1" ht="19.5" customHeight="1" thickBot="1" x14ac:dyDescent="0.3">
      <c r="B13" s="57"/>
      <c r="C13" s="55" t="s">
        <v>61</v>
      </c>
      <c r="D13" s="56">
        <f>D9</f>
        <v>0</v>
      </c>
      <c r="E13" s="56">
        <f>E9</f>
        <v>0</v>
      </c>
      <c r="F13" s="56">
        <f>F12+F9</f>
        <v>0</v>
      </c>
      <c r="G13" s="56">
        <f t="shared" ref="F13:K13" si="2">G12+G9</f>
        <v>0</v>
      </c>
      <c r="H13" s="56">
        <f t="shared" si="2"/>
        <v>0</v>
      </c>
      <c r="I13" s="56">
        <f t="shared" si="2"/>
        <v>0</v>
      </c>
      <c r="J13" s="56">
        <f t="shared" si="2"/>
        <v>0</v>
      </c>
      <c r="K13" s="56">
        <f t="shared" si="2"/>
        <v>0</v>
      </c>
      <c r="L13" s="56">
        <f>L12</f>
        <v>0</v>
      </c>
      <c r="M13" s="56">
        <f t="shared" ref="M13:N13" si="3">M12</f>
        <v>0</v>
      </c>
      <c r="N13" s="56">
        <f t="shared" si="3"/>
        <v>0</v>
      </c>
      <c r="O13" s="53"/>
    </row>
    <row r="14" spans="2:15" ht="37.5" customHeight="1" thickBot="1" x14ac:dyDescent="0.3">
      <c r="B14" s="47" t="s">
        <v>51</v>
      </c>
      <c r="C14" s="39" t="s">
        <v>56</v>
      </c>
      <c r="D14" s="40"/>
      <c r="E14" s="40"/>
      <c r="F14" s="40"/>
      <c r="G14" s="40"/>
      <c r="H14" s="40"/>
      <c r="I14" s="40"/>
      <c r="J14" s="40"/>
      <c r="K14" s="41"/>
      <c r="L14" s="63" t="s">
        <v>31</v>
      </c>
      <c r="M14" s="64"/>
      <c r="N14" s="38">
        <f>O12+O9</f>
        <v>0</v>
      </c>
      <c r="O14" s="32"/>
    </row>
    <row r="16" spans="2:15" x14ac:dyDescent="0.25">
      <c r="C16" s="19" t="s">
        <v>44</v>
      </c>
      <c r="D16" s="20"/>
      <c r="E16" s="21"/>
    </row>
    <row r="17" spans="3:6" ht="21.6" customHeight="1" x14ac:dyDescent="0.25">
      <c r="C17" s="62" t="s">
        <v>18</v>
      </c>
      <c r="D17" s="60"/>
      <c r="E17" s="60"/>
      <c r="F17" s="60"/>
    </row>
    <row r="18" spans="3:6" ht="21.6" customHeight="1" x14ac:dyDescent="0.25">
      <c r="C18" s="62"/>
      <c r="D18" s="60"/>
      <c r="E18" s="60"/>
      <c r="F18" s="60"/>
    </row>
    <row r="19" spans="3:6" ht="21.6" customHeight="1" x14ac:dyDescent="0.25">
      <c r="C19" s="62" t="s">
        <v>45</v>
      </c>
      <c r="D19" s="60"/>
      <c r="E19" s="60"/>
      <c r="F19" s="60"/>
    </row>
    <row r="20" spans="3:6" ht="21.6" customHeight="1" x14ac:dyDescent="0.25">
      <c r="C20" s="62"/>
      <c r="D20" s="60"/>
      <c r="E20" s="60"/>
      <c r="F20" s="60"/>
    </row>
    <row r="21" spans="3:6" ht="21.6" customHeight="1" x14ac:dyDescent="0.25">
      <c r="C21" s="62" t="s">
        <v>46</v>
      </c>
      <c r="D21" s="60"/>
      <c r="E21" s="60"/>
      <c r="F21" s="60"/>
    </row>
    <row r="22" spans="3:6" ht="21.6" customHeight="1" x14ac:dyDescent="0.25">
      <c r="C22" s="62"/>
      <c r="D22" s="60"/>
      <c r="E22" s="60"/>
      <c r="F22" s="60"/>
    </row>
    <row r="23" spans="3:6" ht="21.6" customHeight="1" x14ac:dyDescent="0.25">
      <c r="C23" s="62" t="s">
        <v>47</v>
      </c>
      <c r="D23" s="60"/>
      <c r="E23" s="60"/>
      <c r="F23" s="60"/>
    </row>
    <row r="24" spans="3:6" ht="21.6" customHeight="1" x14ac:dyDescent="0.25">
      <c r="C24" s="62"/>
      <c r="D24" s="60"/>
      <c r="E24" s="60"/>
      <c r="F24" s="60"/>
    </row>
    <row r="25" spans="3:6" ht="21.6" customHeight="1" x14ac:dyDescent="0.25">
      <c r="C25" s="62" t="s">
        <v>48</v>
      </c>
      <c r="D25" s="60"/>
      <c r="E25" s="60"/>
      <c r="F25" s="60"/>
    </row>
    <row r="26" spans="3:6" ht="21.6" customHeight="1" x14ac:dyDescent="0.25">
      <c r="C26" s="62"/>
      <c r="D26" s="60"/>
      <c r="E26" s="60"/>
      <c r="F26" s="60"/>
    </row>
  </sheetData>
  <sheetProtection algorithmName="SHA-512" hashValue="L6PXr0UqkCkF4PuDMXJEqz8sK0v0YJW+MbFQrcLwVDY7Yfs937RrW3v6EltrZbGuPjiFHpV4KNy2x1ubgqGsUQ==" saltValue="iRgPhTkzWUCJ2GZOjonXdw==" spinCount="100000" sheet="1" objects="1" scenarios="1"/>
  <mergeCells count="15">
    <mergeCell ref="B1:O1"/>
    <mergeCell ref="D17:F18"/>
    <mergeCell ref="D19:F20"/>
    <mergeCell ref="D21:F22"/>
    <mergeCell ref="D23:F24"/>
    <mergeCell ref="D25:F26"/>
    <mergeCell ref="B3:O3"/>
    <mergeCell ref="C17:C18"/>
    <mergeCell ref="C19:C20"/>
    <mergeCell ref="C21:C22"/>
    <mergeCell ref="C23:C24"/>
    <mergeCell ref="C25:C26"/>
    <mergeCell ref="L14:M14"/>
    <mergeCell ref="B7:B8"/>
    <mergeCell ref="B10:B11"/>
  </mergeCells>
  <pageMargins left="0.19685039370078741" right="0.19685039370078741" top="1.3385826771653544"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964A-DE23-4882-B55F-16BBD8B6D6A9}">
  <dimension ref="B2:I20"/>
  <sheetViews>
    <sheetView topLeftCell="A4" workbookViewId="0">
      <selection activeCell="K7" sqref="K7"/>
    </sheetView>
  </sheetViews>
  <sheetFormatPr defaultRowHeight="15" x14ac:dyDescent="0.25"/>
  <cols>
    <col min="2" max="2" width="32.5703125" customWidth="1"/>
    <col min="3" max="3" width="19.85546875" customWidth="1"/>
    <col min="4" max="4" width="61.140625" customWidth="1"/>
    <col min="5" max="6" width="19.28515625" customWidth="1"/>
    <col min="7" max="7" width="18.140625" customWidth="1"/>
    <col min="8" max="9" width="19.28515625" customWidth="1"/>
  </cols>
  <sheetData>
    <row r="2" spans="2:9" ht="23.25" x14ac:dyDescent="0.25">
      <c r="B2" s="13" t="s">
        <v>42</v>
      </c>
      <c r="C2" s="14"/>
      <c r="D2" s="14"/>
      <c r="E2" s="14"/>
      <c r="F2" s="14"/>
      <c r="G2" s="14"/>
      <c r="H2" s="14"/>
      <c r="I2" s="15"/>
    </row>
    <row r="4" spans="2:9" ht="45" x14ac:dyDescent="0.25">
      <c r="B4" s="16" t="s">
        <v>29</v>
      </c>
      <c r="C4" s="16" t="s">
        <v>32</v>
      </c>
      <c r="D4" s="16" t="s">
        <v>28</v>
      </c>
      <c r="E4" s="16" t="s">
        <v>33</v>
      </c>
      <c r="F4" s="17" t="s">
        <v>30</v>
      </c>
      <c r="G4" s="16" t="s">
        <v>34</v>
      </c>
      <c r="H4" s="17" t="s">
        <v>35</v>
      </c>
      <c r="I4" s="17" t="s">
        <v>36</v>
      </c>
    </row>
    <row r="5" spans="2:9" ht="30" x14ac:dyDescent="0.25">
      <c r="B5" s="22" t="s">
        <v>37</v>
      </c>
      <c r="C5" s="23"/>
      <c r="D5" s="24"/>
      <c r="E5" s="23"/>
      <c r="F5" s="23"/>
      <c r="G5" s="22" t="s">
        <v>38</v>
      </c>
      <c r="H5" s="30">
        <v>0</v>
      </c>
      <c r="I5" s="28">
        <v>0</v>
      </c>
    </row>
    <row r="6" spans="2:9" ht="30" x14ac:dyDescent="0.25">
      <c r="B6" s="23" t="s">
        <v>39</v>
      </c>
      <c r="C6" s="23"/>
      <c r="D6" s="24"/>
      <c r="E6" s="23"/>
      <c r="F6" s="23"/>
      <c r="G6" s="22" t="s">
        <v>38</v>
      </c>
      <c r="H6" s="30">
        <v>0</v>
      </c>
      <c r="I6" s="28">
        <v>0</v>
      </c>
    </row>
    <row r="7" spans="2:9" ht="30" x14ac:dyDescent="0.25">
      <c r="B7" s="25" t="s">
        <v>40</v>
      </c>
      <c r="C7" s="25"/>
      <c r="D7" s="25"/>
      <c r="E7" s="25"/>
      <c r="F7" s="25"/>
      <c r="G7" s="26" t="s">
        <v>38</v>
      </c>
      <c r="H7" s="29">
        <v>0</v>
      </c>
      <c r="I7" s="29">
        <v>0</v>
      </c>
    </row>
    <row r="8" spans="2:9" ht="31.5" customHeight="1" x14ac:dyDescent="0.25">
      <c r="B8" s="25" t="s">
        <v>41</v>
      </c>
      <c r="C8" s="25"/>
      <c r="D8" s="27"/>
      <c r="E8" s="25"/>
      <c r="F8" s="25"/>
      <c r="G8" s="25"/>
      <c r="H8" s="29">
        <v>0</v>
      </c>
      <c r="I8" s="29">
        <v>0</v>
      </c>
    </row>
    <row r="9" spans="2:9" ht="31.5" customHeight="1" x14ac:dyDescent="0.25">
      <c r="B9" s="25"/>
      <c r="C9" s="25"/>
      <c r="D9" s="25"/>
      <c r="E9" s="25"/>
      <c r="F9" s="25"/>
      <c r="G9" s="25"/>
      <c r="H9" s="29">
        <v>0</v>
      </c>
      <c r="I9" s="29">
        <v>0</v>
      </c>
    </row>
    <row r="10" spans="2:9" ht="31.5" customHeight="1" x14ac:dyDescent="0.25">
      <c r="B10" s="25"/>
      <c r="C10" s="25"/>
      <c r="D10" s="27"/>
      <c r="E10" s="25"/>
      <c r="F10" s="25"/>
      <c r="G10" s="25"/>
      <c r="H10" s="29">
        <v>0</v>
      </c>
      <c r="I10" s="29">
        <v>0</v>
      </c>
    </row>
    <row r="11" spans="2:9" ht="31.5" customHeight="1" x14ac:dyDescent="0.25">
      <c r="B11" s="25"/>
      <c r="C11" s="25"/>
      <c r="D11" s="25"/>
      <c r="E11" s="25"/>
      <c r="F11" s="25"/>
      <c r="G11" s="25"/>
      <c r="H11" s="29">
        <v>0</v>
      </c>
      <c r="I11" s="29">
        <v>0</v>
      </c>
    </row>
    <row r="12" spans="2:9" ht="31.5" customHeight="1" x14ac:dyDescent="0.25">
      <c r="B12" s="25"/>
      <c r="C12" s="25"/>
      <c r="D12" s="27"/>
      <c r="E12" s="25"/>
      <c r="F12" s="25"/>
      <c r="G12" s="25"/>
      <c r="H12" s="29">
        <v>0</v>
      </c>
      <c r="I12" s="29">
        <v>0</v>
      </c>
    </row>
    <row r="13" spans="2:9" ht="31.5" customHeight="1" x14ac:dyDescent="0.25">
      <c r="B13" s="25"/>
      <c r="C13" s="25"/>
      <c r="D13" s="25"/>
      <c r="E13" s="25"/>
      <c r="F13" s="25"/>
      <c r="G13" s="25"/>
      <c r="H13" s="29">
        <v>0</v>
      </c>
      <c r="I13" s="29">
        <v>0</v>
      </c>
    </row>
    <row r="14" spans="2:9" ht="31.5" customHeight="1" x14ac:dyDescent="0.25">
      <c r="B14" s="25"/>
      <c r="C14" s="25"/>
      <c r="D14" s="27"/>
      <c r="E14" s="25"/>
      <c r="F14" s="25"/>
      <c r="G14" s="25"/>
      <c r="H14" s="29">
        <v>0</v>
      </c>
      <c r="I14" s="29">
        <v>0</v>
      </c>
    </row>
    <row r="15" spans="2:9" ht="31.5" customHeight="1" x14ac:dyDescent="0.25">
      <c r="B15" s="25"/>
      <c r="C15" s="25"/>
      <c r="D15" s="25"/>
      <c r="E15" s="25"/>
      <c r="F15" s="25"/>
      <c r="G15" s="25"/>
      <c r="H15" s="29">
        <v>0</v>
      </c>
      <c r="I15" s="29">
        <v>0</v>
      </c>
    </row>
    <row r="16" spans="2:9" ht="31.5" customHeight="1" x14ac:dyDescent="0.25">
      <c r="B16" s="25"/>
      <c r="C16" s="25"/>
      <c r="D16" s="27"/>
      <c r="E16" s="25"/>
      <c r="F16" s="25"/>
      <c r="G16" s="25"/>
      <c r="H16" s="29">
        <v>0</v>
      </c>
      <c r="I16" s="29">
        <v>0</v>
      </c>
    </row>
    <row r="17" spans="2:9" ht="31.5" customHeight="1" x14ac:dyDescent="0.25">
      <c r="B17" s="25"/>
      <c r="C17" s="25"/>
      <c r="D17" s="25"/>
      <c r="E17" s="25"/>
      <c r="F17" s="25"/>
      <c r="G17" s="25"/>
      <c r="H17" s="29">
        <v>0</v>
      </c>
      <c r="I17" s="29">
        <v>0</v>
      </c>
    </row>
    <row r="18" spans="2:9" ht="31.5" customHeight="1" x14ac:dyDescent="0.25">
      <c r="B18" s="25"/>
      <c r="C18" s="25"/>
      <c r="D18" s="27"/>
      <c r="E18" s="25"/>
      <c r="F18" s="25"/>
      <c r="G18" s="25"/>
      <c r="H18" s="29">
        <v>0</v>
      </c>
      <c r="I18" s="29">
        <v>0</v>
      </c>
    </row>
    <row r="19" spans="2:9" ht="31.5" customHeight="1" x14ac:dyDescent="0.25">
      <c r="B19" s="25"/>
      <c r="C19" s="25"/>
      <c r="D19" s="25"/>
      <c r="E19" s="25"/>
      <c r="F19" s="25"/>
      <c r="G19" s="25"/>
      <c r="H19" s="29">
        <v>0</v>
      </c>
      <c r="I19" s="29">
        <v>0</v>
      </c>
    </row>
    <row r="20" spans="2:9" ht="31.5" customHeight="1" x14ac:dyDescent="0.25">
      <c r="B20" s="25"/>
      <c r="C20" s="25"/>
      <c r="D20" s="25"/>
      <c r="E20" s="25"/>
      <c r="F20" s="25"/>
      <c r="G20" s="25"/>
      <c r="H20" s="29">
        <v>0</v>
      </c>
      <c r="I20" s="2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
  <sheetViews>
    <sheetView workbookViewId="0">
      <selection activeCell="B11" sqref="B11:D11"/>
    </sheetView>
  </sheetViews>
  <sheetFormatPr defaultColWidth="9.140625" defaultRowHeight="15" x14ac:dyDescent="0.25"/>
  <cols>
    <col min="1" max="1" width="15.5703125" style="4" bestFit="1" customWidth="1"/>
    <col min="2" max="3" width="13.7109375" style="4" customWidth="1"/>
    <col min="4" max="4" width="22.85546875" style="4" customWidth="1"/>
    <col min="5" max="5" width="4.140625" style="4" customWidth="1"/>
    <col min="6" max="16384" width="9.140625" style="4"/>
  </cols>
  <sheetData>
    <row r="1" spans="1:20" x14ac:dyDescent="0.25">
      <c r="A1" s="67" t="s">
        <v>43</v>
      </c>
      <c r="B1" s="67"/>
      <c r="C1" s="67"/>
      <c r="D1" s="67"/>
      <c r="E1" s="67"/>
      <c r="F1" s="67"/>
      <c r="G1" s="67"/>
      <c r="H1" s="67"/>
      <c r="I1" s="67"/>
      <c r="J1" s="67"/>
      <c r="K1" s="67"/>
      <c r="L1" s="67"/>
      <c r="M1" s="67"/>
      <c r="N1" s="67"/>
      <c r="O1" s="67"/>
      <c r="P1" s="67"/>
    </row>
    <row r="2" spans="1:20" x14ac:dyDescent="0.25">
      <c r="A2" s="67"/>
      <c r="B2" s="67"/>
      <c r="C2" s="67"/>
      <c r="D2" s="67"/>
      <c r="E2" s="67"/>
      <c r="F2" s="67"/>
      <c r="G2" s="67"/>
      <c r="H2" s="67"/>
      <c r="I2" s="67"/>
      <c r="J2" s="67"/>
      <c r="K2" s="67"/>
      <c r="L2" s="67"/>
      <c r="M2" s="67"/>
      <c r="N2" s="67"/>
      <c r="O2" s="67"/>
      <c r="P2" s="67"/>
    </row>
    <row r="3" spans="1:20" x14ac:dyDescent="0.25">
      <c r="A3" s="67"/>
      <c r="B3" s="67"/>
      <c r="C3" s="67"/>
      <c r="D3" s="67"/>
      <c r="E3" s="67"/>
      <c r="F3" s="67"/>
      <c r="G3" s="67"/>
      <c r="H3" s="67"/>
      <c r="I3" s="67"/>
      <c r="J3" s="67"/>
      <c r="K3" s="67"/>
      <c r="L3" s="67"/>
      <c r="M3" s="67"/>
      <c r="N3" s="67"/>
      <c r="O3" s="67"/>
      <c r="P3" s="67"/>
    </row>
    <row r="4" spans="1:20" x14ac:dyDescent="0.25">
      <c r="A4" s="67"/>
      <c r="B4" s="67"/>
      <c r="C4" s="67"/>
      <c r="D4" s="67"/>
      <c r="E4" s="67"/>
      <c r="F4" s="67"/>
      <c r="G4" s="67"/>
      <c r="H4" s="67"/>
      <c r="I4" s="67"/>
      <c r="J4" s="67"/>
      <c r="K4" s="67"/>
      <c r="L4" s="67"/>
      <c r="M4" s="67"/>
      <c r="N4" s="67"/>
      <c r="O4" s="67"/>
      <c r="P4" s="67"/>
    </row>
    <row r="5" spans="1:20" x14ac:dyDescent="0.25">
      <c r="A5" s="67"/>
      <c r="B5" s="67"/>
      <c r="C5" s="67"/>
      <c r="D5" s="67"/>
      <c r="E5" s="67"/>
      <c r="F5" s="67"/>
      <c r="G5" s="67"/>
      <c r="H5" s="67"/>
      <c r="I5" s="67"/>
      <c r="J5" s="67"/>
      <c r="K5" s="67"/>
      <c r="L5" s="67"/>
      <c r="M5" s="67"/>
      <c r="N5" s="67"/>
      <c r="O5" s="67"/>
      <c r="P5" s="67"/>
    </row>
    <row r="6" spans="1:20" x14ac:dyDescent="0.25">
      <c r="A6" s="67"/>
      <c r="B6" s="67"/>
      <c r="C6" s="67"/>
      <c r="D6" s="67"/>
      <c r="E6" s="67"/>
      <c r="F6" s="67"/>
      <c r="G6" s="67"/>
      <c r="H6" s="67"/>
      <c r="I6" s="67"/>
      <c r="J6" s="67"/>
      <c r="K6" s="67"/>
      <c r="L6" s="67"/>
      <c r="M6" s="67"/>
      <c r="N6" s="67"/>
      <c r="O6" s="67"/>
      <c r="P6" s="67"/>
    </row>
    <row r="9" spans="1:20" s="2" customFormat="1" x14ac:dyDescent="0.25">
      <c r="A9" s="68" t="s">
        <v>27</v>
      </c>
      <c r="B9" s="68"/>
      <c r="C9" s="68"/>
      <c r="D9" s="68"/>
      <c r="E9" s="68"/>
      <c r="F9" s="68"/>
      <c r="G9" s="68"/>
      <c r="H9" s="68"/>
      <c r="I9" s="68"/>
      <c r="J9" s="68"/>
      <c r="K9" s="68"/>
      <c r="L9" s="68"/>
      <c r="M9" s="68"/>
      <c r="N9" s="68"/>
      <c r="O9" s="68"/>
      <c r="P9" s="68"/>
      <c r="Q9" s="1"/>
      <c r="R9" s="1"/>
      <c r="S9" s="1"/>
      <c r="T9" s="1"/>
    </row>
    <row r="11" spans="1:20" x14ac:dyDescent="0.25">
      <c r="A11" s="3" t="s">
        <v>18</v>
      </c>
      <c r="B11" s="71" t="s">
        <v>65</v>
      </c>
      <c r="C11" s="71"/>
      <c r="D11" s="71"/>
      <c r="E11" s="2"/>
    </row>
    <row r="12" spans="1:20" x14ac:dyDescent="0.25">
      <c r="A12" s="5"/>
      <c r="B12" s="72"/>
      <c r="C12" s="72"/>
      <c r="D12" s="72"/>
      <c r="E12" s="2"/>
    </row>
    <row r="13" spans="1:20" x14ac:dyDescent="0.25">
      <c r="E13" s="2"/>
    </row>
    <row r="14" spans="1:20" x14ac:dyDescent="0.25">
      <c r="A14" s="73" t="s">
        <v>8</v>
      </c>
      <c r="B14" s="73"/>
      <c r="C14" s="73"/>
      <c r="D14" s="73"/>
      <c r="E14" s="2"/>
      <c r="I14" s="4" t="s">
        <v>4</v>
      </c>
      <c r="J14" s="4" t="s">
        <v>5</v>
      </c>
    </row>
    <row r="15" spans="1:20" x14ac:dyDescent="0.25">
      <c r="A15" s="4" t="s">
        <v>0</v>
      </c>
      <c r="B15" s="10">
        <v>255000</v>
      </c>
      <c r="C15" s="6" t="s">
        <v>6</v>
      </c>
      <c r="D15" s="4" t="s">
        <v>19</v>
      </c>
      <c r="E15" s="2"/>
      <c r="I15" s="4">
        <v>0</v>
      </c>
      <c r="J15" s="4">
        <f>PrKn</f>
        <v>255000</v>
      </c>
      <c r="K15" s="4">
        <f>PrMax</f>
        <v>436000</v>
      </c>
      <c r="M15" s="4">
        <f>PrIn</f>
        <v>0</v>
      </c>
    </row>
    <row r="16" spans="1:20" x14ac:dyDescent="0.25">
      <c r="A16" s="4" t="s">
        <v>1</v>
      </c>
      <c r="B16" s="10">
        <v>700</v>
      </c>
      <c r="C16" s="6" t="s">
        <v>7</v>
      </c>
      <c r="D16" s="4" t="s">
        <v>20</v>
      </c>
      <c r="E16" s="2"/>
      <c r="I16" s="4">
        <f>MaxPnt</f>
        <v>700</v>
      </c>
      <c r="J16" s="4">
        <f>PuKn</f>
        <v>700</v>
      </c>
      <c r="K16" s="4">
        <v>0</v>
      </c>
      <c r="M16" s="7">
        <f>IF(PrIn&lt;=PrMax,A31,0)</f>
        <v>700</v>
      </c>
    </row>
    <row r="17" spans="1:14" x14ac:dyDescent="0.25">
      <c r="A17" s="4" t="s">
        <v>2</v>
      </c>
      <c r="B17" s="10">
        <v>436000</v>
      </c>
      <c r="C17" s="6" t="s">
        <v>6</v>
      </c>
      <c r="D17" s="4" t="s">
        <v>21</v>
      </c>
      <c r="E17" s="2"/>
    </row>
    <row r="18" spans="1:14" x14ac:dyDescent="0.25">
      <c r="A18" s="4" t="s">
        <v>17</v>
      </c>
      <c r="B18" s="10">
        <v>700</v>
      </c>
      <c r="C18" s="6" t="s">
        <v>7</v>
      </c>
      <c r="E18" s="2"/>
      <c r="L18" s="4">
        <v>0</v>
      </c>
      <c r="M18" s="4">
        <f>PrKn</f>
        <v>255000</v>
      </c>
      <c r="N18" s="4">
        <f>PrKn</f>
        <v>255000</v>
      </c>
    </row>
    <row r="19" spans="1:14" x14ac:dyDescent="0.25">
      <c r="E19" s="2"/>
      <c r="L19" s="4">
        <f>PuKn</f>
        <v>700</v>
      </c>
      <c r="M19" s="4">
        <f>PuKn</f>
        <v>700</v>
      </c>
      <c r="N19" s="4">
        <v>0</v>
      </c>
    </row>
    <row r="20" spans="1:14" x14ac:dyDescent="0.25">
      <c r="A20" s="73" t="s">
        <v>9</v>
      </c>
      <c r="B20" s="73"/>
      <c r="C20" s="73"/>
      <c r="D20" s="73"/>
      <c r="E20" s="2"/>
    </row>
    <row r="21" spans="1:14" x14ac:dyDescent="0.25">
      <c r="A21" s="4" t="s">
        <v>3</v>
      </c>
      <c r="B21" s="18"/>
      <c r="C21" s="6" t="s">
        <v>6</v>
      </c>
      <c r="E21" s="2"/>
    </row>
    <row r="22" spans="1:14" x14ac:dyDescent="0.25">
      <c r="E22" s="2"/>
    </row>
    <row r="23" spans="1:14" x14ac:dyDescent="0.25">
      <c r="A23" s="73" t="s">
        <v>10</v>
      </c>
      <c r="B23" s="73"/>
      <c r="C23" s="73"/>
      <c r="D23" s="73"/>
      <c r="E23" s="2"/>
    </row>
    <row r="24" spans="1:14" x14ac:dyDescent="0.25">
      <c r="A24" s="4" t="s">
        <v>16</v>
      </c>
      <c r="E24" s="2"/>
    </row>
    <row r="25" spans="1:14" x14ac:dyDescent="0.25">
      <c r="E25" s="2"/>
    </row>
    <row r="26" spans="1:14" x14ac:dyDescent="0.25">
      <c r="B26" s="8" t="s">
        <v>13</v>
      </c>
      <c r="C26" s="8" t="s">
        <v>14</v>
      </c>
      <c r="E26" s="2"/>
    </row>
    <row r="27" spans="1:14" x14ac:dyDescent="0.25">
      <c r="A27" s="4" t="s">
        <v>11</v>
      </c>
      <c r="B27" s="9">
        <f>(PuKn-MaxPnt)/PrKn</f>
        <v>0</v>
      </c>
      <c r="C27" s="9">
        <f>MaxPnt</f>
        <v>700</v>
      </c>
      <c r="E27" s="2"/>
    </row>
    <row r="28" spans="1:14" x14ac:dyDescent="0.25">
      <c r="A28" s="4" t="s">
        <v>12</v>
      </c>
      <c r="B28" s="9">
        <f>(0-PuKn)/(PrMax-PrKn)</f>
        <v>-3.8674033149171273E-3</v>
      </c>
      <c r="C28" s="9">
        <f>PrMax*PuKn/(PrMax-PrKn)</f>
        <v>1686.1878453038673</v>
      </c>
      <c r="E28" s="2"/>
    </row>
    <row r="29" spans="1:14" x14ac:dyDescent="0.25">
      <c r="E29" s="2"/>
    </row>
    <row r="30" spans="1:14" x14ac:dyDescent="0.25">
      <c r="A30" s="68" t="s">
        <v>15</v>
      </c>
      <c r="B30" s="68"/>
      <c r="C30" s="68"/>
      <c r="D30" s="68"/>
      <c r="E30" s="2"/>
    </row>
    <row r="31" spans="1:14" x14ac:dyDescent="0.25">
      <c r="A31" s="69">
        <f>IF(PrIn&lt;=PrKn,ROUND((PuKn-MaxPnt)/PrKn*PrIn+MaxPnt,3),IF(PrIn&gt;=PrMax,"0",ROUND(((0-PuKn)/(PrMax-PrKn))*PrIn+PrMax*PuKn/(PrMax-PrKn),3)))</f>
        <v>700</v>
      </c>
      <c r="B31" s="69"/>
      <c r="C31" s="69"/>
      <c r="D31" s="69"/>
      <c r="E31" s="2"/>
    </row>
    <row r="32" spans="1:14" ht="15" customHeight="1" x14ac:dyDescent="0.25">
      <c r="A32" s="69"/>
      <c r="B32" s="69"/>
      <c r="C32" s="69"/>
      <c r="D32" s="69"/>
      <c r="E32" s="2"/>
    </row>
    <row r="33" spans="1:5" ht="15" customHeight="1" x14ac:dyDescent="0.25">
      <c r="A33" s="70" t="s">
        <v>7</v>
      </c>
      <c r="B33" s="70"/>
      <c r="C33" s="70"/>
      <c r="D33" s="70"/>
      <c r="E33" s="2"/>
    </row>
    <row r="34" spans="1:5" ht="15" customHeight="1" x14ac:dyDescent="0.25">
      <c r="A34" s="70"/>
      <c r="B34" s="70"/>
      <c r="C34" s="70"/>
      <c r="D34" s="70"/>
      <c r="E34" s="2"/>
    </row>
    <row r="36" spans="1:5" x14ac:dyDescent="0.25">
      <c r="A36" s="4" t="s">
        <v>26</v>
      </c>
    </row>
    <row r="37" spans="1:5" x14ac:dyDescent="0.25">
      <c r="A37" s="4" t="s">
        <v>24</v>
      </c>
    </row>
    <row r="39" spans="1:5" x14ac:dyDescent="0.25">
      <c r="A39" s="4" t="s">
        <v>25</v>
      </c>
    </row>
    <row r="40" spans="1:5" x14ac:dyDescent="0.25">
      <c r="A40" s="4" t="s">
        <v>13</v>
      </c>
      <c r="B40" s="4" t="s">
        <v>22</v>
      </c>
    </row>
    <row r="41" spans="1:5" x14ac:dyDescent="0.25">
      <c r="A41" s="4" t="s">
        <v>14</v>
      </c>
      <c r="B41" s="4" t="s">
        <v>23</v>
      </c>
    </row>
  </sheetData>
  <mergeCells count="10">
    <mergeCell ref="A1:P6"/>
    <mergeCell ref="A30:D30"/>
    <mergeCell ref="A31:D32"/>
    <mergeCell ref="A33:D34"/>
    <mergeCell ref="A9:P9"/>
    <mergeCell ref="B11:D11"/>
    <mergeCell ref="B12:D12"/>
    <mergeCell ref="A14:D14"/>
    <mergeCell ref="A20:D20"/>
    <mergeCell ref="A23:D23"/>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documentManagement>
</p:properties>
</file>

<file path=customXml/itemProps1.xml><?xml version="1.0" encoding="utf-8"?>
<ds:datastoreItem xmlns:ds="http://schemas.openxmlformats.org/officeDocument/2006/customXml" ds:itemID="{7282D094-D5B8-4DA7-A62E-47D85139334E}">
  <ds:schemaRefs>
    <ds:schemaRef ds:uri="http://schemas.microsoft.com/sharepoint/v3/contenttype/forms"/>
  </ds:schemaRefs>
</ds:datastoreItem>
</file>

<file path=customXml/itemProps2.xml><?xml version="1.0" encoding="utf-8"?>
<ds:datastoreItem xmlns:ds="http://schemas.openxmlformats.org/officeDocument/2006/customXml" ds:itemID="{5966D04C-1296-4D1E-8DC3-4555180A6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0046-7397-48E4-9FB5-1C664A1BC97D}">
  <ds:schemaRefs>
    <ds:schemaRef ds:uri="http://schemas.microsoft.com/office/2006/metadata/properties"/>
    <ds:schemaRef ds:uri="http://schemas.microsoft.com/office/infopath/2007/PartnerControls"/>
    <ds:schemaRef ds:uri="d5c4f9c5-7087-46a8-9743-af9d69eae959"/>
    <ds:schemaRef ds:uri="618a91e7-62b8-4c23-b6bc-655e59ab04f6"/>
    <ds:schemaRef ds:uri="77452795-824a-4340-ad82-136edb6f119d"/>
    <ds:schemaRef ds:uri="fa2fa439-2837-4dd7-ac30-9f5ce11479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P 1. Apparatuur en onderhoud</vt:lpstr>
      <vt:lpstr>P 1. Prijslijst overig</vt:lpstr>
      <vt:lpstr>P 1. Formule Prijzenblad</vt:lpstr>
      <vt:lpstr>'P 1. Formule Prijzenblad'!MaxPnt</vt:lpstr>
      <vt:lpstr>'P 1. Formule Prijzenblad'!PrIn</vt:lpstr>
      <vt:lpstr>'P 1. Formule Prijzenblad'!PrKn</vt:lpstr>
      <vt:lpstr>'P 1. Formule Prijzenblad'!PrMax</vt:lpstr>
      <vt:lpstr>'P 1. Formule Prijzenblad'!PuKn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Kaspers-Dokkum, J.A. (FB-INKOOP)</cp:lastModifiedBy>
  <cp:lastPrinted>2024-07-26T09:32:55Z</cp:lastPrinted>
  <dcterms:created xsi:type="dcterms:W3CDTF">2015-01-19T14:52:11Z</dcterms:created>
  <dcterms:modified xsi:type="dcterms:W3CDTF">2024-07-29T13:48:36Z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