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lumconline.sharepoint.com/sites/TeamsFBProjectleiderspool/Gedeelde documenten/5. Sjaak/8. EA Po-verpulveraar/12. Nota van Inlichtingen/NvI 1/"/>
    </mc:Choice>
  </mc:AlternateContent>
  <xr:revisionPtr revIDLastSave="87" documentId="8_{F37B948C-10ED-4FAE-B574-CD708AA0C31E}" xr6:coauthVersionLast="47" xr6:coauthVersionMax="47" xr10:uidLastSave="{763C00ED-352E-468C-BED8-86B122166AEF}"/>
  <bookViews>
    <workbookView xWindow="-28910" yWindow="-110" windowWidth="29020" windowHeight="15820" xr2:uid="{00000000-000D-0000-FFFF-FFFF00000000}"/>
  </bookViews>
  <sheets>
    <sheet name="P 2. Pulpdisposables" sheetId="18" r:id="rId1"/>
    <sheet name="P 2. Prijslijst overig" sheetId="19" r:id="rId2"/>
    <sheet name="P 2. Formule Prijzenblad" sheetId="7" r:id="rId3"/>
  </sheets>
  <definedNames>
    <definedName name="MaxPnt" localSheetId="2">'P 2. Formule Prijzenblad'!$B$18</definedName>
    <definedName name="MaxPnt">#REF!</definedName>
    <definedName name="PrIn" localSheetId="2">'P 2. Formule Prijzenblad'!$B$21</definedName>
    <definedName name="PrIn">#REF!</definedName>
    <definedName name="PrKn" localSheetId="2">'P 2. Formule Prijzenblad'!$B$15</definedName>
    <definedName name="PrKn">#REF!</definedName>
    <definedName name="PrMax" localSheetId="2">'P 2. Formule Prijzenblad'!$B$17</definedName>
    <definedName name="PrMax">#REF!</definedName>
    <definedName name="PuKn" localSheetId="2">'P 2. Formule Prijzenblad'!$B$16</definedName>
    <definedName name="PuK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7" i="18" l="1"/>
  <c r="J16" i="18"/>
  <c r="J15" i="18"/>
  <c r="J14" i="18"/>
  <c r="J13" i="18"/>
  <c r="J12" i="18"/>
  <c r="J11" i="18"/>
  <c r="J10" i="18"/>
  <c r="J9" i="18"/>
  <c r="J8" i="18"/>
  <c r="J7" i="18"/>
  <c r="J18" i="18" l="1"/>
  <c r="C27" i="7"/>
  <c r="C28" i="7" l="1"/>
  <c r="B28" i="7"/>
  <c r="B27" i="7" l="1"/>
  <c r="A31" i="7" l="1"/>
  <c r="M16" i="7" l="1"/>
  <c r="M19" i="7"/>
  <c r="L19" i="7"/>
  <c r="N18" i="7"/>
  <c r="M18" i="7"/>
  <c r="J16" i="7"/>
  <c r="I16" i="7"/>
  <c r="M15" i="7"/>
  <c r="K15" i="7"/>
  <c r="J15" i="7"/>
</calcChain>
</file>

<file path=xl/sharedStrings.xml><?xml version="1.0" encoding="utf-8"?>
<sst xmlns="http://schemas.openxmlformats.org/spreadsheetml/2006/main" count="79" uniqueCount="66">
  <si>
    <t>Prijsknippunt</t>
  </si>
  <si>
    <t>Puntenknippunt</t>
  </si>
  <si>
    <t>Maximale prijs</t>
  </si>
  <si>
    <t>Inschrijvingsprijs</t>
  </si>
  <si>
    <t>x</t>
  </si>
  <si>
    <t>y</t>
  </si>
  <si>
    <t>euro</t>
  </si>
  <si>
    <t>punten</t>
  </si>
  <si>
    <t>Gegevens perceel</t>
  </si>
  <si>
    <t>Gegevens inschrijver</t>
  </si>
  <si>
    <t>Berekende gegevens grafiek</t>
  </si>
  <si>
    <t>Deel 1</t>
  </si>
  <si>
    <t>Deel 2</t>
  </si>
  <si>
    <t>A</t>
  </si>
  <si>
    <t>B</t>
  </si>
  <si>
    <t>Score</t>
  </si>
  <si>
    <r>
      <t>Grafiekformule: Punten =</t>
    </r>
    <r>
      <rPr>
        <i/>
        <sz val="11"/>
        <color theme="1"/>
        <rFont val="Calibri"/>
        <family val="2"/>
        <scheme val="minor"/>
      </rPr>
      <t xml:space="preserve"> </t>
    </r>
    <r>
      <rPr>
        <b/>
        <i/>
        <sz val="11"/>
        <color rgb="FFFF0000"/>
        <rFont val="Calibri"/>
        <family val="2"/>
        <scheme val="minor"/>
      </rPr>
      <t>A</t>
    </r>
    <r>
      <rPr>
        <sz val="11"/>
        <color theme="1"/>
        <rFont val="Calibri"/>
        <family val="2"/>
        <scheme val="minor"/>
      </rPr>
      <t xml:space="preserve"> x Inschrijvingsprijs + </t>
    </r>
    <r>
      <rPr>
        <b/>
        <i/>
        <sz val="11"/>
        <color rgb="FFFF0000"/>
        <rFont val="Calibri"/>
        <family val="2"/>
        <scheme val="minor"/>
      </rPr>
      <t>B</t>
    </r>
  </si>
  <si>
    <t>Maximum pnt</t>
  </si>
  <si>
    <t>Naam</t>
  </si>
  <si>
    <t>PrKn</t>
  </si>
  <si>
    <t>PuKn</t>
  </si>
  <si>
    <t>PrMax</t>
  </si>
  <si>
    <t>(0-PuKn)/(PrMax-PrKn)</t>
  </si>
  <si>
    <t>PrMax*PuKn/(PrMax-PrKn)</t>
  </si>
  <si>
    <t>Punten = A x Inschrijfprijs + B</t>
  </si>
  <si>
    <t xml:space="preserve">Formule voor A en B is: </t>
  </si>
  <si>
    <t>Grafiekformule is:</t>
  </si>
  <si>
    <t>Rekenblad gunningscriterium Prijs</t>
  </si>
  <si>
    <t>Omschrijving</t>
  </si>
  <si>
    <t>Product</t>
  </si>
  <si>
    <t>Artikelnummer 
fabrikant</t>
  </si>
  <si>
    <t>BTW %</t>
  </si>
  <si>
    <t>Eindtotaal</t>
  </si>
  <si>
    <t>Inschrijfprijs</t>
  </si>
  <si>
    <t>Nummer webshop</t>
  </si>
  <si>
    <t>Besteleenheid</t>
  </si>
  <si>
    <t>Prijs per verpakkingseenheid excl. btw</t>
  </si>
  <si>
    <t>Prijs per verpakkingseenheid 
incl. btw</t>
  </si>
  <si>
    <t>[etc]</t>
  </si>
  <si>
    <r>
      <t xml:space="preserve">Jaarafname 
per stuk </t>
    </r>
    <r>
      <rPr>
        <b/>
        <sz val="8"/>
        <color theme="0"/>
        <rFont val="Calibri"/>
        <family val="2"/>
        <scheme val="minor"/>
      </rPr>
      <t>(geschat)</t>
    </r>
  </si>
  <si>
    <t>Prijs per stuk excl. btw</t>
  </si>
  <si>
    <t>Prijs totaal excl. btw</t>
  </si>
  <si>
    <t>Urinaal mannen</t>
  </si>
  <si>
    <t>Deksel urinaal mannen</t>
  </si>
  <si>
    <t>Bedpan volwassenen</t>
  </si>
  <si>
    <t>Deksel bedpan volwassenen</t>
  </si>
  <si>
    <t>Bedpan volwassenen 
po-stoel</t>
  </si>
  <si>
    <t>Deksel volwassenen po-stoel</t>
  </si>
  <si>
    <t>Bedpan kinderen</t>
  </si>
  <si>
    <t>Deksel bedpan kinderen</t>
  </si>
  <si>
    <t>Ondersteuner / versteviger voor bedpan volwassenen</t>
  </si>
  <si>
    <t xml:space="preserve">Toelichting:
De aantallen zijn op jaarbasis, indicatief en kunnen geen rechten aan worden ontleent. 
Het tabbladen P 1 Apparatuur en onderhoud moet door Inschrijver alle gele velden ingevuld worden om een geldige inschrijving te doen. 
Alle kosten zijn hierin opgenomen om de opdracht naar behoren uit te voeren. Het is niet toegestaan om andere kosten op te voeren. </t>
  </si>
  <si>
    <t>Optioneel: pulp nierbekken</t>
  </si>
  <si>
    <t>Sachet absorptiekorrels</t>
  </si>
  <si>
    <t>Div. rekken voor disposables</t>
  </si>
  <si>
    <t>Bijlage Prijzenblad kenmerk F-EU-23-09 - Perceel 2 Prijslijst overig</t>
  </si>
  <si>
    <t xml:space="preserve">po-verpulversysteem, pulpdisposables en onderhoud </t>
  </si>
  <si>
    <t>Prijzenblad - Perceel 2 Pulpdisposables en toebehoren kenmerk F-EU-23-09</t>
  </si>
  <si>
    <t>Rechtsgeldige ondertekening</t>
  </si>
  <si>
    <t>Functie</t>
  </si>
  <si>
    <t>Plaats</t>
  </si>
  <si>
    <t>Datum</t>
  </si>
  <si>
    <t>Handtekening</t>
  </si>
  <si>
    <r>
      <t>Deksel urinaal vrouwen</t>
    </r>
    <r>
      <rPr>
        <sz val="9"/>
        <color rgb="FFFF0000"/>
        <rFont val="Calibri"/>
        <family val="2"/>
        <scheme val="minor"/>
      </rPr>
      <t xml:space="preserve"> 
of deksel bedpan volwassenen</t>
    </r>
  </si>
  <si>
    <r>
      <t xml:space="preserve">Urinaal vrouwen
</t>
    </r>
    <r>
      <rPr>
        <sz val="9"/>
        <color rgb="FFFF0000"/>
        <rFont val="Calibri"/>
        <family val="2"/>
        <scheme val="minor"/>
      </rPr>
      <t>of bedpan volwassenen</t>
    </r>
  </si>
  <si>
    <r>
      <t>Bijlage Prijzenblad kenmerk F-EU-23-09 - Perceel 2 Pulpdisposables en toebehoren</t>
    </r>
    <r>
      <rPr>
        <sz val="18"/>
        <color rgb="FFFF0000"/>
        <rFont val="Calibri"/>
        <family val="2"/>
        <scheme val="minor"/>
      </rPr>
      <t>_incl. NvI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</si>
</sst>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_-&quot;€&quot;\ * #,##0.00\-;_-&quot;€&quot;\ * &quot;-&quot;??_-;_-@_-"/>
    <numFmt numFmtId="164" formatCode="_ &quot;€&quot;\ * #,##0.00_ ;_ &quot;€&quot;\ * \-#,##0.00_ ;_ &quot;€&quot;\ * &quot;-&quot;??_ ;_ @_ "/>
    <numFmt numFmtId="165" formatCode="0.00000"/>
    <numFmt numFmtId="166" formatCode="0.000"/>
    <numFmt numFmtId="167" formatCode="_-&quot;€&quot;\ * #,##0.000_-;_-&quot;€&quot;\ * #,##0.000\-;_-&quot;€&quot;\ * &quot;-&quot;???_-;_-@_-"/>
    <numFmt numFmtId="168" formatCode="_-&quot;€&quot;\ * #,##0.0000_-;_-&quot;€&quot;\ * #,##0.0000\-;_-&quot;€&quot;\ * &quot;-&quot;????_-;_-@_-"/>
  </numFmts>
  <fonts count="19" x14ac:knownFonts="1">
    <font>
      <sz val="11"/>
      <color theme="1"/>
      <name val="Calibri"/>
      <family val="2"/>
      <scheme val="minor"/>
    </font>
    <font>
      <b/>
      <sz val="11"/>
      <color theme="1"/>
      <name val="Calibri"/>
      <family val="2"/>
      <scheme val="minor"/>
    </font>
    <font>
      <i/>
      <sz val="11"/>
      <color theme="1"/>
      <name val="Calibri"/>
      <family val="2"/>
      <scheme val="minor"/>
    </font>
    <font>
      <b/>
      <i/>
      <sz val="11"/>
      <color rgb="FFFF0000"/>
      <name val="Calibri"/>
      <family val="2"/>
      <scheme val="minor"/>
    </font>
    <font>
      <b/>
      <sz val="22"/>
      <color theme="1"/>
      <name val="Calibri"/>
      <family val="2"/>
      <scheme val="minor"/>
    </font>
    <font>
      <sz val="11"/>
      <color theme="1"/>
      <name val="Calibri"/>
      <family val="2"/>
      <scheme val="minor"/>
    </font>
    <font>
      <b/>
      <sz val="11"/>
      <color theme="0"/>
      <name val="Calibri"/>
      <family val="2"/>
      <scheme val="minor"/>
    </font>
    <font>
      <sz val="20"/>
      <color theme="1"/>
      <name val="Calibri"/>
      <family val="2"/>
      <scheme val="minor"/>
    </font>
    <font>
      <sz val="18"/>
      <color theme="1"/>
      <name val="Calibri"/>
      <family val="2"/>
      <scheme val="minor"/>
    </font>
    <font>
      <sz val="10"/>
      <name val="Times New Roman"/>
      <family val="1"/>
    </font>
    <font>
      <b/>
      <sz val="14"/>
      <color theme="1"/>
      <name val="Calibri"/>
      <family val="2"/>
      <scheme val="minor"/>
    </font>
    <font>
      <b/>
      <sz val="8"/>
      <color theme="0"/>
      <name val="Calibri"/>
      <family val="2"/>
      <scheme val="minor"/>
    </font>
    <font>
      <b/>
      <sz val="12"/>
      <color theme="1"/>
      <name val="Calibri"/>
      <family val="2"/>
      <scheme val="minor"/>
    </font>
    <font>
      <sz val="12"/>
      <color theme="1"/>
      <name val="Calibri"/>
      <family val="2"/>
      <scheme val="minor"/>
    </font>
    <font>
      <sz val="11"/>
      <color rgb="FF000000"/>
      <name val="Calibri"/>
      <family val="2"/>
      <scheme val="minor"/>
    </font>
    <font>
      <sz val="11"/>
      <color theme="1"/>
      <name val="Arial"/>
      <family val="2"/>
    </font>
    <font>
      <sz val="10"/>
      <color theme="1"/>
      <name val="Calibri"/>
      <family val="2"/>
      <scheme val="minor"/>
    </font>
    <font>
      <sz val="9"/>
      <color rgb="FFFF0000"/>
      <name val="Calibri"/>
      <family val="2"/>
      <scheme val="minor"/>
    </font>
    <font>
      <sz val="18"/>
      <color rgb="FFFF0000"/>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rgb="FF00FF00"/>
        <bgColor indexed="64"/>
      </patternFill>
    </fill>
    <fill>
      <patternFill patternType="solid">
        <fgColor theme="4" tint="0.79998168889431442"/>
        <bgColor indexed="64"/>
      </patternFill>
    </fill>
    <fill>
      <patternFill patternType="solid">
        <fgColor theme="0" tint="-0.499984740745262"/>
        <bgColor indexed="64"/>
      </patternFill>
    </fill>
    <fill>
      <patternFill patternType="solid">
        <fgColor theme="4"/>
        <bgColor indexed="64"/>
      </patternFill>
    </fill>
    <fill>
      <patternFill patternType="solid">
        <fgColor rgb="FFFFFF66"/>
        <bgColor indexed="64"/>
      </patternFill>
    </fill>
    <fill>
      <patternFill patternType="solid">
        <fgColor theme="4" tint="0.59999389629810485"/>
        <bgColor indexed="64"/>
      </patternFill>
    </fill>
    <fill>
      <patternFill patternType="solid">
        <fgColor theme="6"/>
        <bgColor indexed="64"/>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9" fillId="0" borderId="0"/>
    <xf numFmtId="164" fontId="5" fillId="0" borderId="0" applyFont="0" applyFill="0" applyBorder="0" applyAlignment="0" applyProtection="0"/>
  </cellStyleXfs>
  <cellXfs count="61">
    <xf numFmtId="0" fontId="0" fillId="0" borderId="0" xfId="0"/>
    <xf numFmtId="0" fontId="1" fillId="0" borderId="0" xfId="0" applyFont="1" applyFill="1" applyAlignment="1" applyProtection="1"/>
    <xf numFmtId="0" fontId="0" fillId="0" borderId="0" xfId="0" applyFill="1" applyProtection="1"/>
    <xf numFmtId="0" fontId="1" fillId="2" borderId="0" xfId="0" applyFont="1" applyFill="1" applyProtection="1"/>
    <xf numFmtId="0" fontId="0" fillId="0" borderId="0" xfId="0" applyProtection="1"/>
    <xf numFmtId="0" fontId="1" fillId="0" borderId="0" xfId="0" applyFont="1" applyFill="1" applyProtection="1"/>
    <xf numFmtId="0" fontId="0" fillId="0" borderId="0" xfId="0" applyAlignment="1" applyProtection="1">
      <alignment horizontal="right"/>
    </xf>
    <xf numFmtId="1" fontId="0" fillId="0" borderId="0" xfId="0" applyNumberFormat="1" applyProtection="1"/>
    <xf numFmtId="0" fontId="3" fillId="0" borderId="0" xfId="0" applyFont="1" applyAlignment="1" applyProtection="1">
      <alignment horizontal="center"/>
    </xf>
    <xf numFmtId="165" fontId="1" fillId="3" borderId="0" xfId="0" applyNumberFormat="1" applyFont="1" applyFill="1" applyProtection="1"/>
    <xf numFmtId="3" fontId="0" fillId="0" borderId="0" xfId="0" applyNumberFormat="1" applyFill="1" applyProtection="1"/>
    <xf numFmtId="0" fontId="0" fillId="0" borderId="1" xfId="0" applyBorder="1" applyAlignment="1">
      <alignment horizontal="center" vertical="center" wrapText="1"/>
    </xf>
    <xf numFmtId="0" fontId="0" fillId="0" borderId="1" xfId="0" applyBorder="1" applyAlignment="1">
      <alignment horizontal="center" vertical="center"/>
    </xf>
    <xf numFmtId="0" fontId="0" fillId="5" borderId="1" xfId="0" applyFill="1" applyBorder="1" applyAlignment="1">
      <alignment horizontal="center" vertical="center"/>
    </xf>
    <xf numFmtId="0" fontId="8" fillId="4" borderId="2" xfId="0" applyFont="1" applyFill="1" applyBorder="1" applyAlignment="1">
      <alignment vertical="center"/>
    </xf>
    <xf numFmtId="0" fontId="0" fillId="4" borderId="4" xfId="0" applyFill="1" applyBorder="1" applyAlignment="1">
      <alignment horizontal="center" vertical="center"/>
    </xf>
    <xf numFmtId="44" fontId="0" fillId="4" borderId="3" xfId="0" applyNumberFormat="1" applyFill="1" applyBorder="1" applyAlignment="1">
      <alignment horizontal="center" vertical="center"/>
    </xf>
    <xf numFmtId="0" fontId="6" fillId="6" borderId="1" xfId="0" applyFont="1" applyFill="1" applyBorder="1" applyAlignment="1">
      <alignment horizontal="center" vertical="center"/>
    </xf>
    <xf numFmtId="0" fontId="6" fillId="6" borderId="1" xfId="0" applyFont="1" applyFill="1" applyBorder="1" applyAlignment="1">
      <alignment horizontal="center" vertical="center" wrapText="1"/>
    </xf>
    <xf numFmtId="44" fontId="6" fillId="6" borderId="1" xfId="0" applyNumberFormat="1" applyFont="1" applyFill="1" applyBorder="1" applyAlignment="1">
      <alignment horizontal="center" vertical="center" wrapText="1"/>
    </xf>
    <xf numFmtId="0" fontId="8" fillId="4" borderId="2" xfId="0" applyFont="1" applyFill="1" applyBorder="1"/>
    <xf numFmtId="0" fontId="0" fillId="4" borderId="4" xfId="0" applyFill="1" applyBorder="1"/>
    <xf numFmtId="168" fontId="0" fillId="4" borderId="4" xfId="0" applyNumberFormat="1" applyFill="1" applyBorder="1"/>
    <xf numFmtId="44" fontId="0" fillId="4" borderId="3" xfId="0" applyNumberFormat="1" applyFill="1" applyBorder="1"/>
    <xf numFmtId="3" fontId="0" fillId="0" borderId="0" xfId="0" applyNumberFormat="1"/>
    <xf numFmtId="168" fontId="6" fillId="6" borderId="1" xfId="0" applyNumberFormat="1" applyFont="1" applyFill="1" applyBorder="1" applyAlignment="1">
      <alignment horizontal="center" vertical="center" wrapText="1"/>
    </xf>
    <xf numFmtId="3" fontId="0" fillId="0" borderId="1" xfId="0" applyNumberFormat="1" applyBorder="1" applyAlignment="1">
      <alignment horizontal="center" vertical="center"/>
    </xf>
    <xf numFmtId="44" fontId="0" fillId="0" borderId="1" xfId="0" applyNumberFormat="1" applyBorder="1" applyAlignment="1">
      <alignment horizontal="center" vertical="center"/>
    </xf>
    <xf numFmtId="0" fontId="12" fillId="8" borderId="1" xfId="0" applyFont="1" applyFill="1" applyBorder="1" applyAlignment="1">
      <alignment horizontal="center" vertical="center"/>
    </xf>
    <xf numFmtId="0" fontId="13" fillId="0" borderId="0" xfId="0" applyFont="1"/>
    <xf numFmtId="44" fontId="13" fillId="0" borderId="0" xfId="0" applyNumberFormat="1" applyFont="1"/>
    <xf numFmtId="168" fontId="0" fillId="0" borderId="0" xfId="0" applyNumberFormat="1"/>
    <xf numFmtId="167" fontId="0" fillId="0" borderId="0" xfId="0" applyNumberFormat="1"/>
    <xf numFmtId="44" fontId="0" fillId="0" borderId="0" xfId="0" applyNumberFormat="1"/>
    <xf numFmtId="0" fontId="14" fillId="0" borderId="0" xfId="0" applyFont="1"/>
    <xf numFmtId="44" fontId="10" fillId="9" borderId="1" xfId="0" applyNumberFormat="1" applyFont="1" applyFill="1" applyBorder="1" applyAlignment="1">
      <alignment horizontal="center" vertical="center"/>
    </xf>
    <xf numFmtId="3" fontId="0" fillId="7" borderId="1" xfId="0" applyNumberFormat="1" applyFill="1" applyBorder="1" applyAlignment="1">
      <alignment horizontal="center" vertical="center"/>
    </xf>
    <xf numFmtId="0" fontId="0" fillId="3" borderId="0" xfId="0" applyFill="1" applyProtection="1">
      <protection locked="0"/>
    </xf>
    <xf numFmtId="0" fontId="15" fillId="0" borderId="0" xfId="0" applyFont="1" applyAlignment="1">
      <alignment vertical="center"/>
    </xf>
    <xf numFmtId="0" fontId="16" fillId="10" borderId="0" xfId="0" applyFont="1" applyFill="1" applyProtection="1">
      <protection locked="0"/>
    </xf>
    <xf numFmtId="0" fontId="0" fillId="0" borderId="0" xfId="0" applyProtection="1">
      <protection locked="0"/>
    </xf>
    <xf numFmtId="9" fontId="0" fillId="7" borderId="1" xfId="0" applyNumberFormat="1" applyFill="1" applyBorder="1" applyAlignment="1" applyProtection="1">
      <alignment horizontal="center" vertical="center"/>
      <protection locked="0"/>
    </xf>
    <xf numFmtId="0" fontId="0" fillId="7" borderId="1" xfId="0" applyFill="1" applyBorder="1" applyAlignment="1" applyProtection="1">
      <alignment horizontal="center" vertical="center"/>
      <protection locked="0"/>
    </xf>
    <xf numFmtId="168" fontId="0" fillId="7" borderId="1" xfId="0" applyNumberFormat="1" applyFill="1" applyBorder="1" applyAlignment="1" applyProtection="1">
      <alignment horizontal="center" vertical="center"/>
      <protection locked="0"/>
    </xf>
    <xf numFmtId="0" fontId="0" fillId="11" borderId="1" xfId="0" applyFill="1" applyBorder="1" applyAlignment="1" applyProtection="1">
      <alignment horizontal="center" vertical="center"/>
      <protection locked="0"/>
    </xf>
    <xf numFmtId="9" fontId="0" fillId="11" borderId="1" xfId="0" applyNumberFormat="1" applyFill="1" applyBorder="1" applyAlignment="1" applyProtection="1">
      <alignment horizontal="center" vertical="center"/>
      <protection locked="0"/>
    </xf>
    <xf numFmtId="168" fontId="0" fillId="11" borderId="1" xfId="0" applyNumberFormat="1" applyFill="1" applyBorder="1" applyAlignment="1" applyProtection="1">
      <alignment horizontal="center" vertical="center"/>
      <protection locked="0"/>
    </xf>
    <xf numFmtId="0" fontId="0" fillId="7" borderId="1" xfId="0" applyNumberFormat="1" applyFill="1" applyBorder="1" applyAlignment="1" applyProtection="1">
      <alignment horizontal="center" vertical="center"/>
      <protection locked="0"/>
    </xf>
    <xf numFmtId="167" fontId="10" fillId="8" borderId="2" xfId="0" applyNumberFormat="1" applyFont="1" applyFill="1" applyBorder="1" applyAlignment="1">
      <alignment horizontal="center" vertical="center"/>
    </xf>
    <xf numFmtId="167" fontId="10" fillId="8" borderId="3" xfId="0" applyNumberFormat="1"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xf>
    <xf numFmtId="0" fontId="15" fillId="0" borderId="1" xfId="0" applyFont="1" applyBorder="1" applyAlignment="1">
      <alignment horizontal="center" vertical="center" wrapText="1"/>
    </xf>
    <xf numFmtId="0" fontId="15" fillId="12" borderId="1" xfId="0" applyFont="1" applyFill="1" applyBorder="1" applyAlignment="1" applyProtection="1">
      <alignment horizontal="center" vertical="center" wrapText="1"/>
      <protection locked="0"/>
    </xf>
    <xf numFmtId="0" fontId="7" fillId="0" borderId="0" xfId="0" applyFont="1" applyAlignment="1">
      <alignment horizontal="center" vertical="center" wrapText="1"/>
    </xf>
    <xf numFmtId="0" fontId="1" fillId="2" borderId="0" xfId="0" applyFont="1" applyFill="1" applyAlignment="1" applyProtection="1">
      <alignment horizontal="center"/>
    </xf>
    <xf numFmtId="166" fontId="4" fillId="3" borderId="0" xfId="0" applyNumberFormat="1" applyFont="1" applyFill="1" applyAlignment="1" applyProtection="1">
      <alignment horizontal="center" vertical="center"/>
    </xf>
    <xf numFmtId="1" fontId="4" fillId="0" borderId="0" xfId="0" applyNumberFormat="1" applyFont="1" applyFill="1" applyAlignment="1" applyProtection="1">
      <alignment horizontal="center" vertical="center"/>
    </xf>
    <xf numFmtId="0" fontId="1" fillId="0" borderId="0" xfId="0" applyFont="1" applyAlignment="1" applyProtection="1">
      <alignment horizontal="left" wrapText="1"/>
      <protection locked="0"/>
    </xf>
    <xf numFmtId="0" fontId="1" fillId="0" borderId="0" xfId="0" applyFont="1" applyFill="1" applyAlignment="1" applyProtection="1">
      <alignment horizontal="right"/>
    </xf>
    <xf numFmtId="0" fontId="0" fillId="2" borderId="0" xfId="0" applyFill="1" applyAlignment="1" applyProtection="1">
      <alignment horizontal="center"/>
    </xf>
  </cellXfs>
  <cellStyles count="3">
    <cellStyle name="Currency 2" xfId="2" xr:uid="{AF45431D-2298-42D1-8EE7-B8BF14A08680}"/>
    <cellStyle name="Standaard" xfId="0" builtinId="0"/>
    <cellStyle name="Standaard 2" xfId="1" xr:uid="{40392588-68EC-4D41-A9FA-55C47A44139E}"/>
  </cellStyles>
  <dxfs count="1">
    <dxf>
      <fill>
        <patternFill>
          <bgColor rgb="FF00FF00"/>
        </patternFill>
      </fill>
    </dxf>
  </dxfs>
  <tableStyles count="0" defaultTableStyle="TableStyleMedium2" defaultPivotStyle="PivotStyleLight16"/>
  <colors>
    <mruColors>
      <color rgb="FF00FF00"/>
      <color rgb="FFFF0000"/>
      <color rgb="FF09AF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a:t>Gunningscriterium</a:t>
            </a:r>
            <a:r>
              <a:rPr lang="nl-NL" baseline="0"/>
              <a:t> Prijs</a:t>
            </a:r>
            <a:endParaRPr lang="nl-NL"/>
          </a:p>
        </c:rich>
      </c:tx>
      <c:overlay val="0"/>
    </c:title>
    <c:autoTitleDeleted val="0"/>
    <c:plotArea>
      <c:layout>
        <c:manualLayout>
          <c:layoutTarget val="inner"/>
          <c:xMode val="edge"/>
          <c:yMode val="edge"/>
          <c:x val="3.527948463662179E-2"/>
          <c:y val="9.9516014854989593E-2"/>
          <c:w val="0.92917455442029184"/>
          <c:h val="0.75592881802637779"/>
        </c:manualLayout>
      </c:layout>
      <c:scatterChart>
        <c:scatterStyle val="lineMarker"/>
        <c:varyColors val="0"/>
        <c:ser>
          <c:idx val="0"/>
          <c:order val="0"/>
          <c:marker>
            <c:symbol val="diamond"/>
            <c:size val="5"/>
          </c:marker>
          <c:dLbls>
            <c:dLbl>
              <c:idx val="0"/>
              <c:delete val="1"/>
              <c:extLst>
                <c:ext xmlns:c15="http://schemas.microsoft.com/office/drawing/2012/chart" uri="{CE6537A1-D6FC-4f65-9D91-7224C49458BB}"/>
                <c:ext xmlns:c16="http://schemas.microsoft.com/office/drawing/2014/chart" uri="{C3380CC4-5D6E-409C-BE32-E72D297353CC}">
                  <c16:uniqueId val="{00000000-F052-405E-A6D5-ABAB6D0EB673}"/>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 2. Formule Prijzenblad'!$I$15:$J$15</c:f>
              <c:numCache>
                <c:formatCode>General</c:formatCode>
                <c:ptCount val="2"/>
                <c:pt idx="0">
                  <c:v>0</c:v>
                </c:pt>
                <c:pt idx="1">
                  <c:v>40000</c:v>
                </c:pt>
              </c:numCache>
            </c:numRef>
          </c:xVal>
          <c:yVal>
            <c:numRef>
              <c:f>'P 2. Formule Prijzenblad'!$I$16:$J$16</c:f>
              <c:numCache>
                <c:formatCode>General</c:formatCode>
                <c:ptCount val="2"/>
                <c:pt idx="0">
                  <c:v>750</c:v>
                </c:pt>
                <c:pt idx="1">
                  <c:v>750</c:v>
                </c:pt>
              </c:numCache>
            </c:numRef>
          </c:yVal>
          <c:smooth val="0"/>
          <c:extLst>
            <c:ext xmlns:c16="http://schemas.microsoft.com/office/drawing/2014/chart" uri="{C3380CC4-5D6E-409C-BE32-E72D297353CC}">
              <c16:uniqueId val="{00000001-F052-405E-A6D5-ABAB6D0EB673}"/>
            </c:ext>
          </c:extLst>
        </c:ser>
        <c:ser>
          <c:idx val="1"/>
          <c:order val="1"/>
          <c:tx>
            <c:v>twee</c:v>
          </c:tx>
          <c:marker>
            <c:symbol val="diamond"/>
            <c:size val="5"/>
          </c:marker>
          <c:dLbls>
            <c:dLbl>
              <c:idx val="1"/>
              <c:delete val="1"/>
              <c:extLst>
                <c:ext xmlns:c15="http://schemas.microsoft.com/office/drawing/2012/chart" uri="{CE6537A1-D6FC-4f65-9D91-7224C49458BB}"/>
                <c:ext xmlns:c16="http://schemas.microsoft.com/office/drawing/2014/chart" uri="{C3380CC4-5D6E-409C-BE32-E72D297353CC}">
                  <c16:uniqueId val="{00000002-F052-405E-A6D5-ABAB6D0EB673}"/>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 2. Formule Prijzenblad'!$J$15:$K$15</c:f>
              <c:numCache>
                <c:formatCode>General</c:formatCode>
                <c:ptCount val="2"/>
                <c:pt idx="0">
                  <c:v>40000</c:v>
                </c:pt>
                <c:pt idx="1">
                  <c:v>60000</c:v>
                </c:pt>
              </c:numCache>
            </c:numRef>
          </c:xVal>
          <c:yVal>
            <c:numRef>
              <c:f>'P 2. Formule Prijzenblad'!$J$16:$K$16</c:f>
              <c:numCache>
                <c:formatCode>General</c:formatCode>
                <c:ptCount val="2"/>
                <c:pt idx="0">
                  <c:v>750</c:v>
                </c:pt>
                <c:pt idx="1">
                  <c:v>0</c:v>
                </c:pt>
              </c:numCache>
            </c:numRef>
          </c:yVal>
          <c:smooth val="0"/>
          <c:extLst>
            <c:ext xmlns:c16="http://schemas.microsoft.com/office/drawing/2014/chart" uri="{C3380CC4-5D6E-409C-BE32-E72D297353CC}">
              <c16:uniqueId val="{00000003-F052-405E-A6D5-ABAB6D0EB673}"/>
            </c:ext>
          </c:extLst>
        </c:ser>
        <c:ser>
          <c:idx val="2"/>
          <c:order val="2"/>
          <c:tx>
            <c:v>drie</c:v>
          </c:tx>
          <c:marker>
            <c:symbol val="square"/>
            <c:size val="10"/>
            <c:spPr>
              <a:solidFill>
                <a:srgbClr val="00FF00"/>
              </a:solidFill>
            </c:spPr>
          </c:marker>
          <c:dPt>
            <c:idx val="0"/>
            <c:marker>
              <c:spPr>
                <a:solidFill>
                  <a:srgbClr val="00FF00"/>
                </a:solidFill>
                <a:ln>
                  <a:solidFill>
                    <a:schemeClr val="accent2">
                      <a:lumMod val="40000"/>
                      <a:lumOff val="60000"/>
                    </a:schemeClr>
                  </a:solidFill>
                </a:ln>
              </c:spPr>
            </c:marker>
            <c:bubble3D val="0"/>
            <c:extLst>
              <c:ext xmlns:c16="http://schemas.microsoft.com/office/drawing/2014/chart" uri="{C3380CC4-5D6E-409C-BE32-E72D297353CC}">
                <c16:uniqueId val="{00000004-F052-405E-A6D5-ABAB6D0EB673}"/>
              </c:ext>
            </c:extLst>
          </c:dPt>
          <c:dLbls>
            <c:dLbl>
              <c:idx val="0"/>
              <c:layout>
                <c:manualLayout>
                  <c:x val="-6.3377048800797933E-2"/>
                  <c:y val="8.7511972474762348E-2"/>
                </c:manualLayout>
              </c:layout>
              <c:dLblPos val="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F052-405E-A6D5-ABAB6D0EB673}"/>
                </c:ext>
              </c:extLst>
            </c:dLbl>
            <c:spPr>
              <a:noFill/>
            </c:spPr>
            <c:txPr>
              <a:bodyPr/>
              <a:lstStyle/>
              <a:p>
                <a:pPr>
                  <a:defRPr b="1">
                    <a:solidFill>
                      <a:srgbClr val="00B050"/>
                    </a:solidFill>
                  </a:defRPr>
                </a:pPr>
                <a:endParaRPr lang="nl-NL"/>
              </a:p>
            </c:txPr>
            <c:dLblPos val="b"/>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 2. Formule Prijzenblad'!$M$15</c:f>
              <c:numCache>
                <c:formatCode>General</c:formatCode>
                <c:ptCount val="1"/>
                <c:pt idx="0">
                  <c:v>0</c:v>
                </c:pt>
              </c:numCache>
            </c:numRef>
          </c:xVal>
          <c:yVal>
            <c:numRef>
              <c:f>'P 2. Formule Prijzenblad'!$M$16</c:f>
              <c:numCache>
                <c:formatCode>0</c:formatCode>
                <c:ptCount val="1"/>
                <c:pt idx="0">
                  <c:v>750</c:v>
                </c:pt>
              </c:numCache>
            </c:numRef>
          </c:yVal>
          <c:smooth val="0"/>
          <c:extLst>
            <c:ext xmlns:c16="http://schemas.microsoft.com/office/drawing/2014/chart" uri="{C3380CC4-5D6E-409C-BE32-E72D297353CC}">
              <c16:uniqueId val="{00000005-F052-405E-A6D5-ABAB6D0EB673}"/>
            </c:ext>
          </c:extLst>
        </c:ser>
        <c:ser>
          <c:idx val="3"/>
          <c:order val="3"/>
          <c:tx>
            <c:v>vier</c:v>
          </c:tx>
          <c:spPr>
            <a:ln w="6350">
              <a:solidFill>
                <a:schemeClr val="tx1"/>
              </a:solidFill>
              <a:prstDash val="sysDot"/>
            </a:ln>
          </c:spPr>
          <c:marker>
            <c:symbol val="x"/>
            <c:size val="3"/>
            <c:spPr>
              <a:solidFill>
                <a:schemeClr val="bg1"/>
              </a:solidFill>
            </c:spPr>
          </c:marker>
          <c:dLbls>
            <c:delete val="1"/>
          </c:dLbls>
          <c:xVal>
            <c:numRef>
              <c:f>'P 2. Formule Prijzenblad'!$L$18:$M$18</c:f>
              <c:numCache>
                <c:formatCode>General</c:formatCode>
                <c:ptCount val="2"/>
                <c:pt idx="0">
                  <c:v>0</c:v>
                </c:pt>
                <c:pt idx="1">
                  <c:v>40000</c:v>
                </c:pt>
              </c:numCache>
            </c:numRef>
          </c:xVal>
          <c:yVal>
            <c:numRef>
              <c:f>'P 2. Formule Prijzenblad'!$L$19:$M$19</c:f>
              <c:numCache>
                <c:formatCode>General</c:formatCode>
                <c:ptCount val="2"/>
                <c:pt idx="0">
                  <c:v>750</c:v>
                </c:pt>
                <c:pt idx="1">
                  <c:v>750</c:v>
                </c:pt>
              </c:numCache>
            </c:numRef>
          </c:yVal>
          <c:smooth val="0"/>
          <c:extLst>
            <c:ext xmlns:c16="http://schemas.microsoft.com/office/drawing/2014/chart" uri="{C3380CC4-5D6E-409C-BE32-E72D297353CC}">
              <c16:uniqueId val="{00000006-F052-405E-A6D5-ABAB6D0EB673}"/>
            </c:ext>
          </c:extLst>
        </c:ser>
        <c:ser>
          <c:idx val="4"/>
          <c:order val="4"/>
          <c:tx>
            <c:v>vijf</c:v>
          </c:tx>
          <c:spPr>
            <a:ln w="6350">
              <a:solidFill>
                <a:schemeClr val="tx1"/>
              </a:solidFill>
              <a:prstDash val="sysDot"/>
            </a:ln>
          </c:spPr>
          <c:marker>
            <c:symbol val="x"/>
            <c:size val="3"/>
            <c:spPr>
              <a:solidFill>
                <a:schemeClr val="bg1"/>
              </a:solidFill>
            </c:spPr>
          </c:marker>
          <c:dLbls>
            <c:delete val="1"/>
          </c:dLbls>
          <c:xVal>
            <c:numRef>
              <c:f>'P 2. Formule Prijzenblad'!$M$18:$N$18</c:f>
              <c:numCache>
                <c:formatCode>General</c:formatCode>
                <c:ptCount val="2"/>
                <c:pt idx="0">
                  <c:v>40000</c:v>
                </c:pt>
                <c:pt idx="1">
                  <c:v>40000</c:v>
                </c:pt>
              </c:numCache>
            </c:numRef>
          </c:xVal>
          <c:yVal>
            <c:numRef>
              <c:f>'P 2. Formule Prijzenblad'!$M$19:$N$19</c:f>
              <c:numCache>
                <c:formatCode>General</c:formatCode>
                <c:ptCount val="2"/>
                <c:pt idx="0">
                  <c:v>750</c:v>
                </c:pt>
                <c:pt idx="1">
                  <c:v>0</c:v>
                </c:pt>
              </c:numCache>
            </c:numRef>
          </c:yVal>
          <c:smooth val="0"/>
          <c:extLst>
            <c:ext xmlns:c16="http://schemas.microsoft.com/office/drawing/2014/chart" uri="{C3380CC4-5D6E-409C-BE32-E72D297353CC}">
              <c16:uniqueId val="{00000007-F052-405E-A6D5-ABAB6D0EB673}"/>
            </c:ext>
          </c:extLst>
        </c:ser>
        <c:dLbls>
          <c:showLegendKey val="0"/>
          <c:showVal val="1"/>
          <c:showCatName val="1"/>
          <c:showSerName val="0"/>
          <c:showPercent val="0"/>
          <c:showBubbleSize val="0"/>
        </c:dLbls>
        <c:axId val="131378560"/>
        <c:axId val="131397120"/>
      </c:scatterChart>
      <c:valAx>
        <c:axId val="131378560"/>
        <c:scaling>
          <c:orientation val="minMax"/>
        </c:scaling>
        <c:delete val="0"/>
        <c:axPos val="b"/>
        <c:numFmt formatCode="General" sourceLinked="0"/>
        <c:majorTickMark val="none"/>
        <c:minorTickMark val="none"/>
        <c:tickLblPos val="nextTo"/>
        <c:crossAx val="131397120"/>
        <c:crossesAt val="0"/>
        <c:crossBetween val="midCat"/>
      </c:valAx>
      <c:valAx>
        <c:axId val="131397120"/>
        <c:scaling>
          <c:orientation val="minMax"/>
          <c:min val="0"/>
        </c:scaling>
        <c:delete val="0"/>
        <c:axPos val="l"/>
        <c:numFmt formatCode="General" sourceLinked="1"/>
        <c:majorTickMark val="out"/>
        <c:minorTickMark val="none"/>
        <c:tickLblPos val="nextTo"/>
        <c:crossAx val="131378560"/>
        <c:crossesAt val="0"/>
        <c:crossBetween val="midCat"/>
      </c:valAx>
      <c:spPr>
        <a:ln w="3175">
          <a:solidFill>
            <a:schemeClr val="tx1"/>
          </a:solidFill>
          <a:prstDash val="sysDot"/>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33336</xdr:colOff>
      <xdr:row>10</xdr:row>
      <xdr:rowOff>0</xdr:rowOff>
    </xdr:from>
    <xdr:to>
      <xdr:col>15</xdr:col>
      <xdr:colOff>609599</xdr:colOff>
      <xdr:row>34</xdr:row>
      <xdr:rowOff>19050</xdr:rowOff>
    </xdr:to>
    <xdr:graphicFrame macro="">
      <xdr:nvGraphicFramePr>
        <xdr:cNvPr id="2" name="Grafiek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0.03783</cdr:x>
      <cdr:y>0.08714</cdr:y>
    </cdr:from>
    <cdr:to>
      <cdr:x>0.12348</cdr:x>
      <cdr:y>0.12656</cdr:y>
    </cdr:to>
    <cdr:sp macro="" textlink="">
      <cdr:nvSpPr>
        <cdr:cNvPr id="6" name="Tekstvak 5"/>
        <cdr:cNvSpPr txBox="1"/>
      </cdr:nvSpPr>
      <cdr:spPr>
        <a:xfrm xmlns:a="http://schemas.openxmlformats.org/drawingml/2006/main">
          <a:off x="252414" y="400050"/>
          <a:ext cx="5715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Punten</a:t>
          </a:r>
        </a:p>
      </cdr:txBody>
    </cdr:sp>
  </cdr:relSizeAnchor>
  <cdr:relSizeAnchor xmlns:cdr="http://schemas.openxmlformats.org/drawingml/2006/chartDrawing">
    <cdr:from>
      <cdr:x>0.8858</cdr:x>
      <cdr:y>0.90664</cdr:y>
    </cdr:from>
    <cdr:to>
      <cdr:x>0.95432</cdr:x>
      <cdr:y>0.95851</cdr:y>
    </cdr:to>
    <cdr:sp macro="" textlink="">
      <cdr:nvSpPr>
        <cdr:cNvPr id="2" name="Tekstvak 1"/>
        <cdr:cNvSpPr txBox="1"/>
      </cdr:nvSpPr>
      <cdr:spPr>
        <a:xfrm xmlns:a="http://schemas.openxmlformats.org/drawingml/2006/main">
          <a:off x="5910265" y="4162425"/>
          <a:ext cx="45720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euro</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37D98-8585-4165-802D-5F22A44121A8}">
  <dimension ref="B2:L31"/>
  <sheetViews>
    <sheetView tabSelected="1" topLeftCell="A2" workbookViewId="0">
      <selection activeCell="D11" sqref="D11"/>
    </sheetView>
  </sheetViews>
  <sheetFormatPr defaultRowHeight="14.5" x14ac:dyDescent="0.35"/>
  <cols>
    <col min="1" max="1" width="3.54296875" customWidth="1"/>
    <col min="2" max="2" width="29" customWidth="1"/>
    <col min="3" max="3" width="61.54296875" bestFit="1" customWidth="1"/>
    <col min="4" max="4" width="19.7265625" customWidth="1"/>
    <col min="5" max="5" width="19.453125" customWidth="1"/>
    <col min="6" max="6" width="13.453125" customWidth="1"/>
    <col min="7" max="7" width="12.54296875" customWidth="1"/>
    <col min="8" max="8" width="13.54296875" style="31" customWidth="1"/>
    <col min="9" max="9" width="13.54296875" customWidth="1"/>
    <col min="10" max="10" width="20.453125" style="33" customWidth="1"/>
    <col min="11" max="11" width="11.54296875" customWidth="1"/>
    <col min="12" max="12" width="16.26953125" bestFit="1" customWidth="1"/>
  </cols>
  <sheetData>
    <row r="2" spans="2:12" ht="63.75" customHeight="1" x14ac:dyDescent="0.35">
      <c r="B2" s="50" t="s">
        <v>51</v>
      </c>
      <c r="C2" s="51"/>
      <c r="D2" s="51"/>
      <c r="E2" s="51"/>
      <c r="F2" s="51"/>
      <c r="G2" s="51"/>
      <c r="H2" s="51"/>
      <c r="I2" s="51"/>
      <c r="J2" s="51"/>
    </row>
    <row r="4" spans="2:12" ht="23.5" x14ac:dyDescent="0.55000000000000004">
      <c r="B4" s="20" t="s">
        <v>65</v>
      </c>
      <c r="C4" s="21"/>
      <c r="D4" s="21"/>
      <c r="E4" s="21"/>
      <c r="F4" s="21"/>
      <c r="G4" s="21"/>
      <c r="H4" s="22"/>
      <c r="I4" s="21"/>
      <c r="J4" s="23"/>
      <c r="L4" s="24"/>
    </row>
    <row r="6" spans="2:12" ht="39.5" x14ac:dyDescent="0.35">
      <c r="B6" s="17" t="s">
        <v>29</v>
      </c>
      <c r="C6" s="17" t="s">
        <v>28</v>
      </c>
      <c r="D6" s="17" t="s">
        <v>34</v>
      </c>
      <c r="E6" s="18" t="s">
        <v>30</v>
      </c>
      <c r="F6" s="17" t="s">
        <v>35</v>
      </c>
      <c r="G6" s="18" t="s">
        <v>39</v>
      </c>
      <c r="H6" s="25" t="s">
        <v>40</v>
      </c>
      <c r="I6" s="18" t="s">
        <v>31</v>
      </c>
      <c r="J6" s="19" t="s">
        <v>41</v>
      </c>
    </row>
    <row r="7" spans="2:12" ht="32.15" customHeight="1" x14ac:dyDescent="0.35">
      <c r="B7" s="12" t="s">
        <v>42</v>
      </c>
      <c r="C7" s="47"/>
      <c r="D7" s="47"/>
      <c r="E7" s="47"/>
      <c r="F7" s="47"/>
      <c r="G7" s="26">
        <v>68900</v>
      </c>
      <c r="H7" s="43">
        <v>0</v>
      </c>
      <c r="I7" s="41"/>
      <c r="J7" s="27">
        <f>H7*G7</f>
        <v>0</v>
      </c>
    </row>
    <row r="8" spans="2:12" ht="32.15" customHeight="1" x14ac:dyDescent="0.35">
      <c r="B8" s="12" t="s">
        <v>43</v>
      </c>
      <c r="C8" s="47"/>
      <c r="D8" s="47"/>
      <c r="E8" s="47"/>
      <c r="F8" s="47"/>
      <c r="G8" s="26">
        <v>68900</v>
      </c>
      <c r="H8" s="43">
        <v>0</v>
      </c>
      <c r="I8" s="41"/>
      <c r="J8" s="27">
        <f>H8*G8</f>
        <v>0</v>
      </c>
    </row>
    <row r="9" spans="2:12" ht="32.15" customHeight="1" x14ac:dyDescent="0.35">
      <c r="B9" s="11" t="s">
        <v>64</v>
      </c>
      <c r="C9" s="47"/>
      <c r="D9" s="47"/>
      <c r="E9" s="47"/>
      <c r="F9" s="47"/>
      <c r="G9" s="26">
        <v>25800</v>
      </c>
      <c r="H9" s="43">
        <v>0</v>
      </c>
      <c r="I9" s="41"/>
      <c r="J9" s="27">
        <f t="shared" ref="J9:J17" si="0">H9*G9</f>
        <v>0</v>
      </c>
    </row>
    <row r="10" spans="2:12" ht="32.15" customHeight="1" x14ac:dyDescent="0.35">
      <c r="B10" s="11" t="s">
        <v>63</v>
      </c>
      <c r="C10" s="47"/>
      <c r="D10" s="47"/>
      <c r="E10" s="47"/>
      <c r="F10" s="47"/>
      <c r="G10" s="26">
        <v>25800</v>
      </c>
      <c r="H10" s="43">
        <v>0</v>
      </c>
      <c r="I10" s="41"/>
      <c r="J10" s="27">
        <f t="shared" si="0"/>
        <v>0</v>
      </c>
    </row>
    <row r="11" spans="2:12" ht="32.15" customHeight="1" x14ac:dyDescent="0.35">
      <c r="B11" s="12" t="s">
        <v>44</v>
      </c>
      <c r="C11" s="47"/>
      <c r="D11" s="47"/>
      <c r="E11" s="47"/>
      <c r="F11" s="47"/>
      <c r="G11" s="26">
        <v>34400</v>
      </c>
      <c r="H11" s="43">
        <v>0</v>
      </c>
      <c r="I11" s="41"/>
      <c r="J11" s="27">
        <f t="shared" si="0"/>
        <v>0</v>
      </c>
    </row>
    <row r="12" spans="2:12" ht="32.15" customHeight="1" x14ac:dyDescent="0.35">
      <c r="B12" s="12" t="s">
        <v>45</v>
      </c>
      <c r="C12" s="47"/>
      <c r="D12" s="47"/>
      <c r="E12" s="47"/>
      <c r="F12" s="47"/>
      <c r="G12" s="26">
        <v>34400</v>
      </c>
      <c r="H12" s="43">
        <v>0</v>
      </c>
      <c r="I12" s="41"/>
      <c r="J12" s="27">
        <f t="shared" si="0"/>
        <v>0</v>
      </c>
    </row>
    <row r="13" spans="2:12" ht="29" x14ac:dyDescent="0.35">
      <c r="B13" s="11" t="s">
        <v>46</v>
      </c>
      <c r="C13" s="47"/>
      <c r="D13" s="47"/>
      <c r="E13" s="47"/>
      <c r="F13" s="47"/>
      <c r="G13" s="26">
        <v>43000</v>
      </c>
      <c r="H13" s="43">
        <v>0</v>
      </c>
      <c r="I13" s="41"/>
      <c r="J13" s="27">
        <f t="shared" si="0"/>
        <v>0</v>
      </c>
    </row>
    <row r="14" spans="2:12" ht="32.15" customHeight="1" x14ac:dyDescent="0.35">
      <c r="B14" s="12" t="s">
        <v>47</v>
      </c>
      <c r="C14" s="47"/>
      <c r="D14" s="47"/>
      <c r="E14" s="47"/>
      <c r="F14" s="47"/>
      <c r="G14" s="26">
        <v>43000</v>
      </c>
      <c r="H14" s="43">
        <v>0</v>
      </c>
      <c r="I14" s="41"/>
      <c r="J14" s="27">
        <f t="shared" si="0"/>
        <v>0</v>
      </c>
    </row>
    <row r="15" spans="2:12" ht="32.15" customHeight="1" x14ac:dyDescent="0.35">
      <c r="B15" s="12" t="s">
        <v>48</v>
      </c>
      <c r="C15" s="47"/>
      <c r="D15" s="47"/>
      <c r="E15" s="47"/>
      <c r="F15" s="47"/>
      <c r="G15" s="26">
        <v>1000</v>
      </c>
      <c r="H15" s="43">
        <v>0</v>
      </c>
      <c r="I15" s="41"/>
      <c r="J15" s="27">
        <f t="shared" si="0"/>
        <v>0</v>
      </c>
    </row>
    <row r="16" spans="2:12" ht="32.15" customHeight="1" x14ac:dyDescent="0.35">
      <c r="B16" s="12" t="s">
        <v>49</v>
      </c>
      <c r="C16" s="47"/>
      <c r="D16" s="47"/>
      <c r="E16" s="47"/>
      <c r="F16" s="47"/>
      <c r="G16" s="26">
        <v>1000</v>
      </c>
      <c r="H16" s="43">
        <v>0</v>
      </c>
      <c r="I16" s="41"/>
      <c r="J16" s="27">
        <f t="shared" si="0"/>
        <v>0</v>
      </c>
    </row>
    <row r="17" spans="2:12" ht="29" x14ac:dyDescent="0.35">
      <c r="B17" s="11" t="s">
        <v>50</v>
      </c>
      <c r="C17" s="47"/>
      <c r="D17" s="47"/>
      <c r="E17" s="47"/>
      <c r="F17" s="47"/>
      <c r="G17" s="12">
        <v>10</v>
      </c>
      <c r="H17" s="43">
        <v>0</v>
      </c>
      <c r="I17" s="41"/>
      <c r="J17" s="27">
        <f t="shared" si="0"/>
        <v>0</v>
      </c>
    </row>
    <row r="18" spans="2:12" s="29" customFormat="1" ht="29.25" customHeight="1" x14ac:dyDescent="0.35">
      <c r="B18" s="28" t="s">
        <v>32</v>
      </c>
      <c r="C18" s="28"/>
      <c r="D18" s="28"/>
      <c r="E18" s="28"/>
      <c r="F18" s="28"/>
      <c r="G18" s="28"/>
      <c r="H18" s="48" t="s">
        <v>33</v>
      </c>
      <c r="I18" s="49"/>
      <c r="J18" s="35">
        <f>SUM(J7:J17)</f>
        <v>0</v>
      </c>
      <c r="L18" s="30"/>
    </row>
    <row r="19" spans="2:12" x14ac:dyDescent="0.35">
      <c r="I19" s="32"/>
    </row>
    <row r="20" spans="2:12" x14ac:dyDescent="0.35">
      <c r="I20" s="32"/>
      <c r="L20" s="33"/>
    </row>
    <row r="21" spans="2:12" x14ac:dyDescent="0.35">
      <c r="B21" s="38" t="s">
        <v>58</v>
      </c>
      <c r="C21" s="39"/>
      <c r="D21" s="40"/>
      <c r="I21" s="32"/>
      <c r="K21" s="34"/>
    </row>
    <row r="22" spans="2:12" x14ac:dyDescent="0.35">
      <c r="B22" s="52" t="s">
        <v>18</v>
      </c>
      <c r="C22" s="53"/>
      <c r="D22" s="53"/>
      <c r="I22" s="32"/>
    </row>
    <row r="23" spans="2:12" x14ac:dyDescent="0.35">
      <c r="B23" s="52"/>
      <c r="C23" s="53"/>
      <c r="D23" s="53"/>
      <c r="I23" s="32"/>
    </row>
    <row r="24" spans="2:12" x14ac:dyDescent="0.35">
      <c r="B24" s="52" t="s">
        <v>59</v>
      </c>
      <c r="C24" s="53"/>
      <c r="D24" s="53"/>
      <c r="I24" s="32"/>
    </row>
    <row r="25" spans="2:12" x14ac:dyDescent="0.35">
      <c r="B25" s="52"/>
      <c r="C25" s="53"/>
      <c r="D25" s="53"/>
    </row>
    <row r="26" spans="2:12" x14ac:dyDescent="0.35">
      <c r="B26" s="52" t="s">
        <v>60</v>
      </c>
      <c r="C26" s="53"/>
      <c r="D26" s="53"/>
    </row>
    <row r="27" spans="2:12" x14ac:dyDescent="0.35">
      <c r="B27" s="52"/>
      <c r="C27" s="53"/>
      <c r="D27" s="53"/>
    </row>
    <row r="28" spans="2:12" x14ac:dyDescent="0.35">
      <c r="B28" s="52" t="s">
        <v>61</v>
      </c>
      <c r="C28" s="53"/>
      <c r="D28" s="53"/>
    </row>
    <row r="29" spans="2:12" x14ac:dyDescent="0.35">
      <c r="B29" s="52"/>
      <c r="C29" s="53"/>
      <c r="D29" s="53"/>
    </row>
    <row r="30" spans="2:12" x14ac:dyDescent="0.35">
      <c r="B30" s="52" t="s">
        <v>62</v>
      </c>
      <c r="C30" s="53"/>
      <c r="D30" s="53"/>
    </row>
    <row r="31" spans="2:12" x14ac:dyDescent="0.35">
      <c r="B31" s="52"/>
      <c r="C31" s="53"/>
      <c r="D31" s="53"/>
    </row>
  </sheetData>
  <sheetProtection algorithmName="SHA-512" hashValue="bfX62LtckGDBqxvPjNaYMuK2kpQcl9wbs350A9IlKjjjyJ07snzRr86Xf/RQcKir7EHhgp4ZI+NEPT9FH/zltA==" saltValue="myVLfh7hxPjZYjK8Lhv8qg==" spinCount="100000" sheet="1" objects="1" scenarios="1"/>
  <mergeCells count="12">
    <mergeCell ref="B26:B27"/>
    <mergeCell ref="C26:D27"/>
    <mergeCell ref="B28:B29"/>
    <mergeCell ref="C28:D29"/>
    <mergeCell ref="B30:B31"/>
    <mergeCell ref="C30:D31"/>
    <mergeCell ref="H18:I18"/>
    <mergeCell ref="B2:J2"/>
    <mergeCell ref="B22:B23"/>
    <mergeCell ref="C22:D23"/>
    <mergeCell ref="B24:B25"/>
    <mergeCell ref="C24:D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DB0D1-D11C-4AB8-81A9-A26695854CF2}">
  <dimension ref="B2:I18"/>
  <sheetViews>
    <sheetView workbookViewId="0">
      <selection activeCell="L7" sqref="L7"/>
    </sheetView>
  </sheetViews>
  <sheetFormatPr defaultRowHeight="14.5" x14ac:dyDescent="0.35"/>
  <cols>
    <col min="1" max="1" width="3.54296875" customWidth="1"/>
    <col min="2" max="2" width="29.453125" customWidth="1"/>
    <col min="3" max="3" width="60.81640625" customWidth="1"/>
    <col min="4" max="4" width="17.7265625" bestFit="1" customWidth="1"/>
    <col min="5" max="7" width="16.1796875" customWidth="1"/>
    <col min="8" max="9" width="22.1796875" customWidth="1"/>
  </cols>
  <sheetData>
    <row r="2" spans="2:9" ht="23.5" x14ac:dyDescent="0.35">
      <c r="B2" s="14" t="s">
        <v>55</v>
      </c>
      <c r="C2" s="15"/>
      <c r="D2" s="15"/>
      <c r="E2" s="15"/>
      <c r="F2" s="15"/>
      <c r="G2" s="15"/>
      <c r="H2" s="15"/>
      <c r="I2" s="16"/>
    </row>
    <row r="4" spans="2:9" ht="43.5" x14ac:dyDescent="0.35">
      <c r="B4" s="17" t="s">
        <v>29</v>
      </c>
      <c r="C4" s="17" t="s">
        <v>28</v>
      </c>
      <c r="D4" s="17" t="s">
        <v>34</v>
      </c>
      <c r="E4" s="18" t="s">
        <v>30</v>
      </c>
      <c r="F4" s="17" t="s">
        <v>35</v>
      </c>
      <c r="G4" s="18" t="s">
        <v>39</v>
      </c>
      <c r="H4" s="18" t="s">
        <v>36</v>
      </c>
      <c r="I4" s="18" t="s">
        <v>37</v>
      </c>
    </row>
    <row r="5" spans="2:9" ht="31.5" customHeight="1" x14ac:dyDescent="0.35">
      <c r="B5" s="42" t="s">
        <v>52</v>
      </c>
      <c r="C5" s="41"/>
      <c r="D5" s="42"/>
      <c r="E5" s="42"/>
      <c r="F5" s="42"/>
      <c r="G5" s="36">
        <v>336000</v>
      </c>
      <c r="H5" s="43">
        <v>0</v>
      </c>
      <c r="I5" s="43">
        <v>0</v>
      </c>
    </row>
    <row r="6" spans="2:9" ht="31.5" customHeight="1" x14ac:dyDescent="0.35">
      <c r="B6" s="44" t="s">
        <v>53</v>
      </c>
      <c r="C6" s="44"/>
      <c r="D6" s="44"/>
      <c r="E6" s="44"/>
      <c r="F6" s="44"/>
      <c r="G6" s="13"/>
      <c r="H6" s="46">
        <v>0</v>
      </c>
      <c r="I6" s="46">
        <v>0</v>
      </c>
    </row>
    <row r="7" spans="2:9" ht="31.5" customHeight="1" x14ac:dyDescent="0.35">
      <c r="B7" s="44" t="s">
        <v>54</v>
      </c>
      <c r="C7" s="45"/>
      <c r="D7" s="44"/>
      <c r="E7" s="44"/>
      <c r="F7" s="44"/>
      <c r="G7" s="13"/>
      <c r="H7" s="46">
        <v>0</v>
      </c>
      <c r="I7" s="46">
        <v>0</v>
      </c>
    </row>
    <row r="8" spans="2:9" ht="31.5" customHeight="1" x14ac:dyDescent="0.35">
      <c r="B8" s="44" t="s">
        <v>38</v>
      </c>
      <c r="C8" s="44"/>
      <c r="D8" s="44"/>
      <c r="E8" s="44"/>
      <c r="F8" s="44"/>
      <c r="G8" s="13"/>
      <c r="H8" s="46">
        <v>0</v>
      </c>
      <c r="I8" s="46">
        <v>0</v>
      </c>
    </row>
    <row r="9" spans="2:9" ht="31.5" customHeight="1" x14ac:dyDescent="0.35">
      <c r="B9" s="44"/>
      <c r="C9" s="45"/>
      <c r="D9" s="44"/>
      <c r="E9" s="44"/>
      <c r="F9" s="44"/>
      <c r="G9" s="13"/>
      <c r="H9" s="46">
        <v>0</v>
      </c>
      <c r="I9" s="46">
        <v>0</v>
      </c>
    </row>
    <row r="10" spans="2:9" ht="31.5" customHeight="1" x14ac:dyDescent="0.35">
      <c r="B10" s="44"/>
      <c r="C10" s="44"/>
      <c r="D10" s="44"/>
      <c r="E10" s="44"/>
      <c r="F10" s="44"/>
      <c r="G10" s="13"/>
      <c r="H10" s="46">
        <v>0</v>
      </c>
      <c r="I10" s="46">
        <v>0</v>
      </c>
    </row>
    <row r="11" spans="2:9" ht="31.5" customHeight="1" x14ac:dyDescent="0.35">
      <c r="B11" s="44"/>
      <c r="C11" s="45"/>
      <c r="D11" s="44"/>
      <c r="E11" s="44"/>
      <c r="F11" s="44"/>
      <c r="G11" s="13"/>
      <c r="H11" s="46">
        <v>0</v>
      </c>
      <c r="I11" s="46">
        <v>0</v>
      </c>
    </row>
    <row r="12" spans="2:9" ht="31.5" customHeight="1" x14ac:dyDescent="0.35">
      <c r="B12" s="44"/>
      <c r="C12" s="44"/>
      <c r="D12" s="44"/>
      <c r="E12" s="44"/>
      <c r="F12" s="44"/>
      <c r="G12" s="13"/>
      <c r="H12" s="46">
        <v>0</v>
      </c>
      <c r="I12" s="46">
        <v>0</v>
      </c>
    </row>
    <row r="13" spans="2:9" ht="31.5" customHeight="1" x14ac:dyDescent="0.35">
      <c r="B13" s="44"/>
      <c r="C13" s="45"/>
      <c r="D13" s="44"/>
      <c r="E13" s="44"/>
      <c r="F13" s="44"/>
      <c r="G13" s="13"/>
      <c r="H13" s="46">
        <v>0</v>
      </c>
      <c r="I13" s="46">
        <v>0</v>
      </c>
    </row>
    <row r="14" spans="2:9" ht="31.5" customHeight="1" x14ac:dyDescent="0.35">
      <c r="B14" s="44"/>
      <c r="C14" s="44"/>
      <c r="D14" s="44"/>
      <c r="E14" s="44"/>
      <c r="F14" s="44"/>
      <c r="G14" s="13"/>
      <c r="H14" s="46">
        <v>0</v>
      </c>
      <c r="I14" s="46">
        <v>0</v>
      </c>
    </row>
    <row r="15" spans="2:9" ht="31.5" customHeight="1" x14ac:dyDescent="0.35">
      <c r="B15" s="44"/>
      <c r="C15" s="45"/>
      <c r="D15" s="44"/>
      <c r="E15" s="44"/>
      <c r="F15" s="44"/>
      <c r="G15" s="13"/>
      <c r="H15" s="46">
        <v>0</v>
      </c>
      <c r="I15" s="46">
        <v>0</v>
      </c>
    </row>
    <row r="16" spans="2:9" ht="31.5" customHeight="1" x14ac:dyDescent="0.35">
      <c r="B16" s="44"/>
      <c r="C16" s="44"/>
      <c r="D16" s="44"/>
      <c r="E16" s="44"/>
      <c r="F16" s="44"/>
      <c r="G16" s="13"/>
      <c r="H16" s="46">
        <v>0</v>
      </c>
      <c r="I16" s="46">
        <v>0</v>
      </c>
    </row>
    <row r="17" spans="2:9" ht="31.5" customHeight="1" x14ac:dyDescent="0.35">
      <c r="B17" s="44"/>
      <c r="C17" s="45"/>
      <c r="D17" s="44"/>
      <c r="E17" s="44"/>
      <c r="F17" s="44"/>
      <c r="G17" s="13"/>
      <c r="H17" s="46">
        <v>0</v>
      </c>
      <c r="I17" s="46">
        <v>0</v>
      </c>
    </row>
    <row r="18" spans="2:9" ht="31.5" customHeight="1" x14ac:dyDescent="0.35">
      <c r="B18" s="44"/>
      <c r="C18" s="44"/>
      <c r="D18" s="44"/>
      <c r="E18" s="44"/>
      <c r="F18" s="44"/>
      <c r="G18" s="13"/>
      <c r="H18" s="46">
        <v>0</v>
      </c>
      <c r="I18" s="46">
        <v>0</v>
      </c>
    </row>
  </sheetData>
  <sheetProtection algorithmName="SHA-512" hashValue="NmH+ZE3VmcvWv30ZYSfOkVc4K3ks5Je5BR3kwo/wcLN4HfufwyAjpDMFpNRxDvibJ4Xlpx1nWnAFhODm3e11Kg==" saltValue="Qqmx5QcYvDLLo6X4KW1I0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1"/>
  <sheetViews>
    <sheetView workbookViewId="0">
      <selection activeCell="R40" sqref="R40"/>
    </sheetView>
  </sheetViews>
  <sheetFormatPr defaultColWidth="9.1796875" defaultRowHeight="14.5" x14ac:dyDescent="0.35"/>
  <cols>
    <col min="1" max="1" width="15.54296875" style="4" bestFit="1" customWidth="1"/>
    <col min="2" max="3" width="13.7265625" style="4" customWidth="1"/>
    <col min="4" max="4" width="22.81640625" style="4" customWidth="1"/>
    <col min="5" max="5" width="4.1796875" style="4" customWidth="1"/>
    <col min="6" max="16384" width="9.1796875" style="4"/>
  </cols>
  <sheetData>
    <row r="1" spans="1:20" x14ac:dyDescent="0.35">
      <c r="A1" s="54" t="s">
        <v>57</v>
      </c>
      <c r="B1" s="54"/>
      <c r="C1" s="54"/>
      <c r="D1" s="54"/>
      <c r="E1" s="54"/>
      <c r="F1" s="54"/>
      <c r="G1" s="54"/>
      <c r="H1" s="54"/>
      <c r="I1" s="54"/>
      <c r="J1" s="54"/>
      <c r="K1" s="54"/>
      <c r="L1" s="54"/>
      <c r="M1" s="54"/>
      <c r="N1" s="54"/>
      <c r="O1" s="54"/>
      <c r="P1" s="54"/>
    </row>
    <row r="2" spans="1:20" x14ac:dyDescent="0.35">
      <c r="A2" s="54"/>
      <c r="B2" s="54"/>
      <c r="C2" s="54"/>
      <c r="D2" s="54"/>
      <c r="E2" s="54"/>
      <c r="F2" s="54"/>
      <c r="G2" s="54"/>
      <c r="H2" s="54"/>
      <c r="I2" s="54"/>
      <c r="J2" s="54"/>
      <c r="K2" s="54"/>
      <c r="L2" s="54"/>
      <c r="M2" s="54"/>
      <c r="N2" s="54"/>
      <c r="O2" s="54"/>
      <c r="P2" s="54"/>
    </row>
    <row r="3" spans="1:20" x14ac:dyDescent="0.35">
      <c r="A3" s="54"/>
      <c r="B3" s="54"/>
      <c r="C3" s="54"/>
      <c r="D3" s="54"/>
      <c r="E3" s="54"/>
      <c r="F3" s="54"/>
      <c r="G3" s="54"/>
      <c r="H3" s="54"/>
      <c r="I3" s="54"/>
      <c r="J3" s="54"/>
      <c r="K3" s="54"/>
      <c r="L3" s="54"/>
      <c r="M3" s="54"/>
      <c r="N3" s="54"/>
      <c r="O3" s="54"/>
      <c r="P3" s="54"/>
    </row>
    <row r="4" spans="1:20" x14ac:dyDescent="0.35">
      <c r="A4" s="54"/>
      <c r="B4" s="54"/>
      <c r="C4" s="54"/>
      <c r="D4" s="54"/>
      <c r="E4" s="54"/>
      <c r="F4" s="54"/>
      <c r="G4" s="54"/>
      <c r="H4" s="54"/>
      <c r="I4" s="54"/>
      <c r="J4" s="54"/>
      <c r="K4" s="54"/>
      <c r="L4" s="54"/>
      <c r="M4" s="54"/>
      <c r="N4" s="54"/>
      <c r="O4" s="54"/>
      <c r="P4" s="54"/>
    </row>
    <row r="5" spans="1:20" x14ac:dyDescent="0.35">
      <c r="A5" s="54"/>
      <c r="B5" s="54"/>
      <c r="C5" s="54"/>
      <c r="D5" s="54"/>
      <c r="E5" s="54"/>
      <c r="F5" s="54"/>
      <c r="G5" s="54"/>
      <c r="H5" s="54"/>
      <c r="I5" s="54"/>
      <c r="J5" s="54"/>
      <c r="K5" s="54"/>
      <c r="L5" s="54"/>
      <c r="M5" s="54"/>
      <c r="N5" s="54"/>
      <c r="O5" s="54"/>
      <c r="P5" s="54"/>
    </row>
    <row r="6" spans="1:20" x14ac:dyDescent="0.35">
      <c r="A6" s="54"/>
      <c r="B6" s="54"/>
      <c r="C6" s="54"/>
      <c r="D6" s="54"/>
      <c r="E6" s="54"/>
      <c r="F6" s="54"/>
      <c r="G6" s="54"/>
      <c r="H6" s="54"/>
      <c r="I6" s="54"/>
      <c r="J6" s="54"/>
      <c r="K6" s="54"/>
      <c r="L6" s="54"/>
      <c r="M6" s="54"/>
      <c r="N6" s="54"/>
      <c r="O6" s="54"/>
      <c r="P6" s="54"/>
    </row>
    <row r="9" spans="1:20" s="2" customFormat="1" x14ac:dyDescent="0.35">
      <c r="A9" s="55" t="s">
        <v>27</v>
      </c>
      <c r="B9" s="55"/>
      <c r="C9" s="55"/>
      <c r="D9" s="55"/>
      <c r="E9" s="55"/>
      <c r="F9" s="55"/>
      <c r="G9" s="55"/>
      <c r="H9" s="55"/>
      <c r="I9" s="55"/>
      <c r="J9" s="55"/>
      <c r="K9" s="55"/>
      <c r="L9" s="55"/>
      <c r="M9" s="55"/>
      <c r="N9" s="55"/>
      <c r="O9" s="55"/>
      <c r="P9" s="55"/>
      <c r="Q9" s="1"/>
      <c r="R9" s="1"/>
      <c r="S9" s="1"/>
      <c r="T9" s="1"/>
    </row>
    <row r="11" spans="1:20" x14ac:dyDescent="0.35">
      <c r="A11" s="3" t="s">
        <v>18</v>
      </c>
      <c r="B11" s="58" t="s">
        <v>56</v>
      </c>
      <c r="C11" s="58"/>
      <c r="D11" s="58"/>
      <c r="E11" s="2"/>
    </row>
    <row r="12" spans="1:20" x14ac:dyDescent="0.35">
      <c r="A12" s="5"/>
      <c r="B12" s="59"/>
      <c r="C12" s="59"/>
      <c r="D12" s="59"/>
      <c r="E12" s="2"/>
    </row>
    <row r="13" spans="1:20" x14ac:dyDescent="0.35">
      <c r="E13" s="2"/>
    </row>
    <row r="14" spans="1:20" x14ac:dyDescent="0.35">
      <c r="A14" s="60" t="s">
        <v>8</v>
      </c>
      <c r="B14" s="60"/>
      <c r="C14" s="60"/>
      <c r="D14" s="60"/>
      <c r="E14" s="2"/>
      <c r="I14" s="4" t="s">
        <v>4</v>
      </c>
      <c r="J14" s="4" t="s">
        <v>5</v>
      </c>
    </row>
    <row r="15" spans="1:20" x14ac:dyDescent="0.35">
      <c r="A15" s="4" t="s">
        <v>0</v>
      </c>
      <c r="B15" s="10">
        <v>40000</v>
      </c>
      <c r="C15" s="6" t="s">
        <v>6</v>
      </c>
      <c r="D15" s="4" t="s">
        <v>19</v>
      </c>
      <c r="E15" s="2"/>
      <c r="I15" s="4">
        <v>0</v>
      </c>
      <c r="J15" s="4">
        <f>PrKn</f>
        <v>40000</v>
      </c>
      <c r="K15" s="4">
        <f>PrMax</f>
        <v>60000</v>
      </c>
      <c r="M15" s="4">
        <f>PrIn</f>
        <v>0</v>
      </c>
    </row>
    <row r="16" spans="1:20" x14ac:dyDescent="0.35">
      <c r="A16" s="4" t="s">
        <v>1</v>
      </c>
      <c r="B16" s="10">
        <v>750</v>
      </c>
      <c r="C16" s="6" t="s">
        <v>7</v>
      </c>
      <c r="D16" s="4" t="s">
        <v>20</v>
      </c>
      <c r="E16" s="2"/>
      <c r="I16" s="4">
        <f>MaxPnt</f>
        <v>750</v>
      </c>
      <c r="J16" s="4">
        <f>PuKn</f>
        <v>750</v>
      </c>
      <c r="K16" s="4">
        <v>0</v>
      </c>
      <c r="M16" s="7">
        <f>IF(PrIn&lt;=PrMax,A31,0)</f>
        <v>750</v>
      </c>
    </row>
    <row r="17" spans="1:14" x14ac:dyDescent="0.35">
      <c r="A17" s="4" t="s">
        <v>2</v>
      </c>
      <c r="B17" s="10">
        <v>60000</v>
      </c>
      <c r="C17" s="6" t="s">
        <v>6</v>
      </c>
      <c r="D17" s="4" t="s">
        <v>21</v>
      </c>
      <c r="E17" s="2"/>
    </row>
    <row r="18" spans="1:14" x14ac:dyDescent="0.35">
      <c r="A18" s="4" t="s">
        <v>17</v>
      </c>
      <c r="B18" s="10">
        <v>750</v>
      </c>
      <c r="C18" s="6" t="s">
        <v>7</v>
      </c>
      <c r="E18" s="2"/>
      <c r="L18" s="4">
        <v>0</v>
      </c>
      <c r="M18" s="4">
        <f>PrKn</f>
        <v>40000</v>
      </c>
      <c r="N18" s="4">
        <f>PrKn</f>
        <v>40000</v>
      </c>
    </row>
    <row r="19" spans="1:14" x14ac:dyDescent="0.35">
      <c r="E19" s="2"/>
      <c r="L19" s="4">
        <f>PuKn</f>
        <v>750</v>
      </c>
      <c r="M19" s="4">
        <f>PuKn</f>
        <v>750</v>
      </c>
      <c r="N19" s="4">
        <v>0</v>
      </c>
    </row>
    <row r="20" spans="1:14" x14ac:dyDescent="0.35">
      <c r="A20" s="60" t="s">
        <v>9</v>
      </c>
      <c r="B20" s="60"/>
      <c r="C20" s="60"/>
      <c r="D20" s="60"/>
      <c r="E20" s="2"/>
    </row>
    <row r="21" spans="1:14" x14ac:dyDescent="0.35">
      <c r="A21" s="4" t="s">
        <v>3</v>
      </c>
      <c r="B21" s="37"/>
      <c r="C21" s="6" t="s">
        <v>6</v>
      </c>
      <c r="E21" s="2"/>
    </row>
    <row r="22" spans="1:14" x14ac:dyDescent="0.35">
      <c r="E22" s="2"/>
    </row>
    <row r="23" spans="1:14" x14ac:dyDescent="0.35">
      <c r="A23" s="60" t="s">
        <v>10</v>
      </c>
      <c r="B23" s="60"/>
      <c r="C23" s="60"/>
      <c r="D23" s="60"/>
      <c r="E23" s="2"/>
    </row>
    <row r="24" spans="1:14" x14ac:dyDescent="0.35">
      <c r="A24" s="4" t="s">
        <v>16</v>
      </c>
      <c r="E24" s="2"/>
    </row>
    <row r="25" spans="1:14" x14ac:dyDescent="0.35">
      <c r="E25" s="2"/>
    </row>
    <row r="26" spans="1:14" x14ac:dyDescent="0.35">
      <c r="B26" s="8" t="s">
        <v>13</v>
      </c>
      <c r="C26" s="8" t="s">
        <v>14</v>
      </c>
      <c r="E26" s="2"/>
    </row>
    <row r="27" spans="1:14" x14ac:dyDescent="0.35">
      <c r="A27" s="4" t="s">
        <v>11</v>
      </c>
      <c r="B27" s="9">
        <f>(PuKn-MaxPnt)/PrKn</f>
        <v>0</v>
      </c>
      <c r="C27" s="9">
        <f>MaxPnt</f>
        <v>750</v>
      </c>
      <c r="E27" s="2"/>
    </row>
    <row r="28" spans="1:14" x14ac:dyDescent="0.35">
      <c r="A28" s="4" t="s">
        <v>12</v>
      </c>
      <c r="B28" s="9">
        <f>(0-PuKn)/(PrMax-PrKn)</f>
        <v>-3.7499999999999999E-2</v>
      </c>
      <c r="C28" s="9">
        <f>PrMax*PuKn/(PrMax-PrKn)</f>
        <v>2250</v>
      </c>
      <c r="E28" s="2"/>
    </row>
    <row r="29" spans="1:14" x14ac:dyDescent="0.35">
      <c r="E29" s="2"/>
    </row>
    <row r="30" spans="1:14" x14ac:dyDescent="0.35">
      <c r="A30" s="55" t="s">
        <v>15</v>
      </c>
      <c r="B30" s="55"/>
      <c r="C30" s="55"/>
      <c r="D30" s="55"/>
      <c r="E30" s="2"/>
    </row>
    <row r="31" spans="1:14" x14ac:dyDescent="0.35">
      <c r="A31" s="56">
        <f>IF(PrIn&lt;=PrKn,ROUND((PuKn-MaxPnt)/PrKn*PrIn+MaxPnt,3),IF(PrIn&gt;=PrMax,"0",ROUND(((0-PuKn)/(PrMax-PrKn))*PrIn+PrMax*PuKn/(PrMax-PrKn),3)))</f>
        <v>750</v>
      </c>
      <c r="B31" s="56"/>
      <c r="C31" s="56"/>
      <c r="D31" s="56"/>
      <c r="E31" s="2"/>
    </row>
    <row r="32" spans="1:14" ht="15" customHeight="1" x14ac:dyDescent="0.35">
      <c r="A32" s="56"/>
      <c r="B32" s="56"/>
      <c r="C32" s="56"/>
      <c r="D32" s="56"/>
      <c r="E32" s="2"/>
    </row>
    <row r="33" spans="1:5" ht="15" customHeight="1" x14ac:dyDescent="0.35">
      <c r="A33" s="57" t="s">
        <v>7</v>
      </c>
      <c r="B33" s="57"/>
      <c r="C33" s="57"/>
      <c r="D33" s="57"/>
      <c r="E33" s="2"/>
    </row>
    <row r="34" spans="1:5" ht="15" customHeight="1" x14ac:dyDescent="0.35">
      <c r="A34" s="57"/>
      <c r="B34" s="57"/>
      <c r="C34" s="57"/>
      <c r="D34" s="57"/>
      <c r="E34" s="2"/>
    </row>
    <row r="36" spans="1:5" x14ac:dyDescent="0.35">
      <c r="A36" s="4" t="s">
        <v>26</v>
      </c>
    </row>
    <row r="37" spans="1:5" x14ac:dyDescent="0.35">
      <c r="A37" s="4" t="s">
        <v>24</v>
      </c>
    </row>
    <row r="39" spans="1:5" x14ac:dyDescent="0.35">
      <c r="A39" s="4" t="s">
        <v>25</v>
      </c>
    </row>
    <row r="40" spans="1:5" x14ac:dyDescent="0.35">
      <c r="A40" s="4" t="s">
        <v>13</v>
      </c>
      <c r="B40" s="4" t="s">
        <v>22</v>
      </c>
    </row>
    <row r="41" spans="1:5" x14ac:dyDescent="0.35">
      <c r="A41" s="4" t="s">
        <v>14</v>
      </c>
      <c r="B41" s="4" t="s">
        <v>23</v>
      </c>
    </row>
  </sheetData>
  <mergeCells count="10">
    <mergeCell ref="A1:P6"/>
    <mergeCell ref="A30:D30"/>
    <mergeCell ref="A31:D32"/>
    <mergeCell ref="A33:D34"/>
    <mergeCell ref="A9:P9"/>
    <mergeCell ref="B11:D11"/>
    <mergeCell ref="B12:D12"/>
    <mergeCell ref="A14:D14"/>
    <mergeCell ref="A20:D20"/>
    <mergeCell ref="A23:D23"/>
  </mergeCells>
  <conditionalFormatting sqref="A33:D34">
    <cfRule type="containsText" dxfId="0" priority="1" operator="containsText" text="punten">
      <formula>NOT(ISERROR(SEARCH("punten",A33)))</formula>
    </cfRule>
  </conditionalFormatting>
  <pageMargins left="0.51181102362204722" right="0.51181102362204722" top="0.74803149606299213" bottom="0.74803149606299213" header="0.31496062992125984" footer="0.31496062992125984"/>
  <pageSetup paperSize="9" scale="8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D452D2C736A644966078FFCFF86BDD" ma:contentTypeVersion="19" ma:contentTypeDescription="Een nieuw document maken." ma:contentTypeScope="" ma:versionID="17067d57cd94e8156bb84629e3d9ae3b">
  <xsd:schema xmlns:xsd="http://www.w3.org/2001/XMLSchema" xmlns:xs="http://www.w3.org/2001/XMLSchema" xmlns:p="http://schemas.microsoft.com/office/2006/metadata/properties" xmlns:ns2="77452795-824a-4340-ad82-136edb6f119d" xmlns:ns3="fa2fa439-2837-4dd7-ac30-9f5ce114794e" targetNamespace="http://schemas.microsoft.com/office/2006/metadata/properties" ma:root="true" ma:fieldsID="05223597282599d0cee78f69fb6f9483" ns2:_="" ns3:_="">
    <xsd:import namespace="77452795-824a-4340-ad82-136edb6f119d"/>
    <xsd:import namespace="fa2fa439-2837-4dd7-ac30-9f5ce114794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ndu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452795-824a-4340-ad82-136edb6f11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ndut" ma:index="20" nillable="true" ma:displayName="Person or Group" ma:list="UserInfo" ma:internalName="ndu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2fa439-2837-4dd7-ac30-9f5ce114794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195af0ed-6402-4cf9-be87-c47abcc209cb}" ma:internalName="TaxCatchAll" ma:showField="CatchAllData" ma:web="fa2fa439-2837-4dd7-ac30-9f5ce11479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7452795-824a-4340-ad82-136edb6f119d">
      <Terms xmlns="http://schemas.microsoft.com/office/infopath/2007/PartnerControls"/>
    </lcf76f155ced4ddcb4097134ff3c332f>
    <TaxCatchAll xmlns="fa2fa439-2837-4dd7-ac30-9f5ce114794e" xsi:nil="true"/>
    <ndut xmlns="77452795-824a-4340-ad82-136edb6f119d">
      <UserInfo>
        <DisplayName/>
        <AccountId xsi:nil="true"/>
        <AccountType/>
      </UserInfo>
    </ndut>
    <SharedWithUsers xmlns="fa2fa439-2837-4dd7-ac30-9f5ce114794e">
      <UserInfo>
        <DisplayName>Linden, J. van der (FB-PROJ)</DisplayName>
        <AccountId>141</AccountId>
        <AccountType/>
      </UserInfo>
      <UserInfo>
        <DisplayName>Kaspers-Dokkum, J.A. (FB-INKOOP)</DisplayName>
        <AccountId>213</AccountId>
        <AccountType/>
      </UserInfo>
    </SharedWithUsers>
  </documentManagement>
</p:properties>
</file>

<file path=customXml/itemProps1.xml><?xml version="1.0" encoding="utf-8"?>
<ds:datastoreItem xmlns:ds="http://schemas.openxmlformats.org/officeDocument/2006/customXml" ds:itemID="{5966D04C-1296-4D1E-8DC3-4555180A64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452795-824a-4340-ad82-136edb6f119d"/>
    <ds:schemaRef ds:uri="fa2fa439-2837-4dd7-ac30-9f5ce11479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82D094-D5B8-4DA7-A62E-47D85139334E}">
  <ds:schemaRefs>
    <ds:schemaRef ds:uri="http://schemas.microsoft.com/sharepoint/v3/contenttype/forms"/>
  </ds:schemaRefs>
</ds:datastoreItem>
</file>

<file path=customXml/itemProps3.xml><?xml version="1.0" encoding="utf-8"?>
<ds:datastoreItem xmlns:ds="http://schemas.openxmlformats.org/officeDocument/2006/customXml" ds:itemID="{EB800046-7397-48E4-9FB5-1C664A1BC97D}">
  <ds:schemaRefs>
    <ds:schemaRef ds:uri="http://schemas.microsoft.com/office/2006/metadata/properties"/>
    <ds:schemaRef ds:uri="http://schemas.microsoft.com/office/infopath/2007/PartnerControls"/>
    <ds:schemaRef ds:uri="d5c4f9c5-7087-46a8-9743-af9d69eae959"/>
    <ds:schemaRef ds:uri="618a91e7-62b8-4c23-b6bc-655e59ab04f6"/>
    <ds:schemaRef ds:uri="77452795-824a-4340-ad82-136edb6f119d"/>
    <ds:schemaRef ds:uri="fa2fa439-2837-4dd7-ac30-9f5ce114794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P 2. Pulpdisposables</vt:lpstr>
      <vt:lpstr>P 2. Prijslijst overig</vt:lpstr>
      <vt:lpstr>P 2. Formule Prijzenblad</vt:lpstr>
      <vt:lpstr>'P 2. Formule Prijzenblad'!MaxPnt</vt:lpstr>
      <vt:lpstr>'P 2. Formule Prijzenblad'!PrIn</vt:lpstr>
      <vt:lpstr>'P 2. Formule Prijzenblad'!PrKn</vt:lpstr>
      <vt:lpstr>'P 2. Formule Prijzenblad'!PrMax</vt:lpstr>
      <vt:lpstr>'P 2. Formule Prijzenblad'!PuKn</vt:lpstr>
    </vt:vector>
  </TitlesOfParts>
  <Company>Stanislascollege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diederik.bauw@inkopenvoor.nl</dc:creator>
  <cp:lastModifiedBy>Kaspers-Dokkum, J.A. (FB-INKOOP)</cp:lastModifiedBy>
  <cp:lastPrinted>2023-07-12T14:09:11Z</cp:lastPrinted>
  <dcterms:created xsi:type="dcterms:W3CDTF">2015-01-19T14:52:11Z</dcterms:created>
  <dcterms:modified xsi:type="dcterms:W3CDTF">2024-05-10T08:37:51Z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0x010100B6D452D2C736A644966078FFCFF86BDD</vt:lpwstr>
  </property>
  <property fmtid="{D5CDD505-2E9C-101B-9397-08002B2CF9AE}" pid="3" name="MediaServiceImageTags">
    <vt:lpwstr/>
  </property>
</Properties>
</file>