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7. Nota van inlichtingen/NvI 1/"/>
    </mc:Choice>
  </mc:AlternateContent>
  <xr:revisionPtr revIDLastSave="14" documentId="8_{FF3586FE-7520-4BC7-88FC-A4A5F16438B8}" xr6:coauthVersionLast="47" xr6:coauthVersionMax="47" xr10:uidLastSave="{A3F04A4E-C204-4A61-A36F-1931709D6C53}"/>
  <bookViews>
    <workbookView xWindow="-120" yWindow="-120" windowWidth="29040" windowHeight="15840" xr2:uid="{00000000-000D-0000-FFFF-FFFF00000000}"/>
  </bookViews>
  <sheets>
    <sheet name="Afval" sheetId="1" r:id="rId1"/>
    <sheet name="spec 2016" sheetId="2" r:id="rId2"/>
    <sheet name="spec 2015" sheetId="5" r:id="rId3"/>
    <sheet name="taartdiagram 2016" sheetId="6" r:id="rId4"/>
  </sheets>
  <definedNames>
    <definedName name="_xlnm.Print_Area" localSheetId="0">Afval!$I$2:$X$33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B6" i="6" l="1"/>
  <c r="B14" i="6" l="1"/>
  <c r="C5" i="5"/>
  <c r="C7" i="5" s="1"/>
  <c r="C8" i="5" s="1"/>
  <c r="C11" i="6" l="1"/>
  <c r="C4" i="6"/>
  <c r="C12" i="6"/>
  <c r="C5" i="6"/>
  <c r="C13" i="6"/>
  <c r="C3" i="6"/>
  <c r="C7" i="6"/>
  <c r="C8" i="6"/>
  <c r="C9" i="6"/>
  <c r="C10" i="6"/>
  <c r="C6" i="6"/>
  <c r="E70" i="2"/>
  <c r="F70" i="2"/>
  <c r="G70" i="2"/>
  <c r="H68" i="2"/>
  <c r="H57" i="2"/>
  <c r="C7" i="1"/>
  <c r="C16" i="2"/>
  <c r="D16" i="2"/>
  <c r="D70" i="2" s="1"/>
  <c r="C3" i="2"/>
  <c r="H23" i="2" l="1"/>
  <c r="H70" i="2" s="1"/>
  <c r="C72" i="2"/>
  <c r="C70" i="2"/>
  <c r="C73" i="2" l="1"/>
  <c r="C74" i="2" s="1"/>
  <c r="G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Blitterswijk, V. van (FB)</author>
  </authors>
  <commentList>
    <comment ref="E8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liter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 xml:space="preserve">m2
</t>
        </r>
      </text>
    </comment>
    <comment ref="E16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 xml:space="preserve">m2
</t>
        </r>
      </text>
    </comment>
    <comment ref="E21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liter
</t>
        </r>
      </text>
    </comment>
  </commentList>
</comments>
</file>

<file path=xl/sharedStrings.xml><?xml version="1.0" encoding="utf-8"?>
<sst xmlns="http://schemas.openxmlformats.org/spreadsheetml/2006/main" count="95" uniqueCount="83">
  <si>
    <t>Opbrengst papier en karton</t>
  </si>
  <si>
    <t>Bedrijfsafval (tonnen)</t>
  </si>
  <si>
    <t>Gevaarlijk afval (tonnen)</t>
  </si>
  <si>
    <t>Specifiek Ziekenhuisafval</t>
  </si>
  <si>
    <t>Bedrijfsafval</t>
  </si>
  <si>
    <t>Niet Specifiek Ziekenhuisafval</t>
  </si>
  <si>
    <t>Tonnage</t>
  </si>
  <si>
    <t>Transport</t>
  </si>
  <si>
    <t>Verwerking</t>
  </si>
  <si>
    <t>Aantal</t>
  </si>
  <si>
    <t>Totaal</t>
  </si>
  <si>
    <t>Swill</t>
  </si>
  <si>
    <t>Harde kunststoffen</t>
  </si>
  <si>
    <t>Bouw &amp; sloopafval</t>
  </si>
  <si>
    <t>Kunststoffen gemengd</t>
  </si>
  <si>
    <t>ICT- EN TELECOMMUNICATIEAPPARATUUR</t>
  </si>
  <si>
    <t>Groen / tuinafval</t>
  </si>
  <si>
    <t>Frituurvet</t>
  </si>
  <si>
    <t>Folies</t>
  </si>
  <si>
    <t>Flessenglas (bont)</t>
  </si>
  <si>
    <t>Bedrijfsafval overig</t>
  </si>
  <si>
    <t>Papier en karton</t>
  </si>
  <si>
    <t>Vertrouwelijk papier (Vliko)</t>
  </si>
  <si>
    <t>Overige diensten</t>
  </si>
  <si>
    <t>Overig (huur, schoonmaak, etc)</t>
  </si>
  <si>
    <t>Gevaarlijk afval</t>
  </si>
  <si>
    <t>Beddingafval</t>
  </si>
  <si>
    <t>Inzameling Anorganisch zuur, kv per kg</t>
  </si>
  <si>
    <t>Inzameling Anorganische loog, organisch</t>
  </si>
  <si>
    <t>Inzameling Oplosmiddel, kv per kg</t>
  </si>
  <si>
    <t>Inzameling Vloeistof, laag calorisch,</t>
  </si>
  <si>
    <t>Leveren 10 ltr. KJC UN gekeurd</t>
  </si>
  <si>
    <t>Leveren 50 ltr. Wivavat UN gekeurd (st.</t>
  </si>
  <si>
    <t>Leveren 30 ltr. Wivavat-UN (st. deksel)</t>
  </si>
  <si>
    <t>Inzameling TL-buizen per kg</t>
  </si>
  <si>
    <t>Inzameling Afgewerkte olie, categorie</t>
  </si>
  <si>
    <t>Inzameling Medicijnen en cosmetica per</t>
  </si>
  <si>
    <t>Inzameling Batterijen &lt; 3 kg/stuk per kg</t>
  </si>
  <si>
    <t>Inzameling koel- en vriesapparatuur per</t>
  </si>
  <si>
    <t>Leveren 200 ltr. SDV UN gekeurd gerec.</t>
  </si>
  <si>
    <t>Verwerking laag calorische mengsels per</t>
  </si>
  <si>
    <t>Leveren 50 ltr wivavat geel + geel</t>
  </si>
  <si>
    <t>Leveren 60 ltr. KDV UN gekeurd</t>
  </si>
  <si>
    <t>Leveren Sterilid deksel tbv 50</t>
  </si>
  <si>
    <t>Inzameling Halogeenrijke organische</t>
  </si>
  <si>
    <t>Leveren septodry zakjes per doos</t>
  </si>
  <si>
    <t>Inzameling Ontwikkelaar,kv per kg</t>
  </si>
  <si>
    <t>Inzameling Kwikhoudende voorwerpen per</t>
  </si>
  <si>
    <t>Inzameling Chloorbleekloog per kg</t>
  </si>
  <si>
    <t>Inzameling Organische peroxiden per kg</t>
  </si>
  <si>
    <t>Inzameling Fixeer, kv per kg</t>
  </si>
  <si>
    <t>Inzameling Vervuilde artikelen,</t>
  </si>
  <si>
    <t>Leveren pedaalconstructie t.b.v. WIVA</t>
  </si>
  <si>
    <t>Inzameling Laboratorium chemicalien cat</t>
  </si>
  <si>
    <t>Leveren 210 ltr. KDV UN gekeurd</t>
  </si>
  <si>
    <t>Leveren 30 ltr wivavat geel + geel</t>
  </si>
  <si>
    <t>Inzameling Artikelen verontreinigd,</t>
  </si>
  <si>
    <t>Leveren stickers per stuk</t>
  </si>
  <si>
    <t>tonnage</t>
  </si>
  <si>
    <t>Transport gevaarlijk afval</t>
  </si>
  <si>
    <t>SZA</t>
  </si>
  <si>
    <t>Ritten</t>
  </si>
  <si>
    <t>Verbranden</t>
  </si>
  <si>
    <t>Scheiden</t>
  </si>
  <si>
    <t>% scheiden</t>
  </si>
  <si>
    <t>% afval scheiden</t>
  </si>
  <si>
    <t>Niet specifiek</t>
  </si>
  <si>
    <t>Bedding</t>
  </si>
  <si>
    <t>tonnage totaal</t>
  </si>
  <si>
    <t>totaal gescheiden</t>
  </si>
  <si>
    <t>% gescheiden</t>
  </si>
  <si>
    <t>totaal verbrand</t>
  </si>
  <si>
    <t>Voedsel</t>
  </si>
  <si>
    <t>Kunststoffen</t>
  </si>
  <si>
    <t>Afvalsoort</t>
  </si>
  <si>
    <t>Restafval</t>
  </si>
  <si>
    <t>ICT- en telecom</t>
  </si>
  <si>
    <t>Vertrouwelijk papier (Sita)</t>
  </si>
  <si>
    <t>Papier en Karton</t>
  </si>
  <si>
    <t>%</t>
  </si>
  <si>
    <t>Piepschuim</t>
  </si>
  <si>
    <t>pallets</t>
  </si>
  <si>
    <t>Levering 770 ltr. containerzak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</si>
</sst>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0" borderId="0" xfId="0" applyFont="1" applyFill="1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3" fontId="2" fillId="0" borderId="4" xfId="0" applyNumberFormat="1" applyFont="1" applyBorder="1"/>
    <xf numFmtId="3" fontId="2" fillId="0" borderId="6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2" fillId="0" borderId="9" xfId="0" applyFont="1" applyBorder="1"/>
    <xf numFmtId="0" fontId="0" fillId="0" borderId="10" xfId="0" applyBorder="1"/>
    <xf numFmtId="3" fontId="0" fillId="0" borderId="9" xfId="0" applyNumberFormat="1" applyBorder="1"/>
    <xf numFmtId="0" fontId="0" fillId="0" borderId="11" xfId="0" applyBorder="1"/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/>
    <xf numFmtId="4" fontId="0" fillId="0" borderId="0" xfId="0" applyNumberFormat="1" applyFont="1" applyBorder="1"/>
    <xf numFmtId="9" fontId="0" fillId="0" borderId="0" xfId="0" applyNumberFormat="1" applyFont="1" applyBorder="1"/>
    <xf numFmtId="0" fontId="0" fillId="0" borderId="0" xfId="0" applyFill="1" applyBorder="1"/>
    <xf numFmtId="166" fontId="0" fillId="0" borderId="0" xfId="0" applyNumberFormat="1" applyFont="1" applyBorder="1"/>
    <xf numFmtId="3" fontId="0" fillId="0" borderId="3" xfId="0" applyNumberFormat="1" applyFill="1" applyBorder="1"/>
    <xf numFmtId="0" fontId="0" fillId="0" borderId="1" xfId="0" applyFill="1" applyBorder="1"/>
    <xf numFmtId="0" fontId="0" fillId="0" borderId="7" xfId="0" applyFill="1" applyBorder="1"/>
    <xf numFmtId="3" fontId="2" fillId="0" borderId="1" xfId="0" applyNumberFormat="1" applyFont="1" applyFill="1" applyBorder="1"/>
    <xf numFmtId="0" fontId="2" fillId="0" borderId="2" xfId="0" applyFont="1" applyFill="1" applyBorder="1"/>
    <xf numFmtId="0" fontId="0" fillId="0" borderId="5" xfId="0" applyFill="1" applyBorder="1"/>
    <xf numFmtId="0" fontId="0" fillId="0" borderId="8" xfId="0" applyFill="1" applyBorder="1"/>
    <xf numFmtId="3" fontId="0" fillId="0" borderId="5" xfId="0" applyNumberFormat="1" applyFill="1" applyBorder="1"/>
    <xf numFmtId="0" fontId="0" fillId="0" borderId="6" xfId="0" applyFill="1" applyBorder="1"/>
    <xf numFmtId="0" fontId="2" fillId="0" borderId="1" xfId="0" applyFont="1" applyFill="1" applyBorder="1"/>
    <xf numFmtId="3" fontId="0" fillId="0" borderId="1" xfId="0" applyNumberFormat="1" applyFill="1" applyBorder="1"/>
    <xf numFmtId="0" fontId="0" fillId="0" borderId="2" xfId="0" applyFill="1" applyBorder="1"/>
    <xf numFmtId="0" fontId="2" fillId="0" borderId="3" xfId="0" applyFont="1" applyFill="1" applyBorder="1"/>
    <xf numFmtId="4" fontId="0" fillId="0" borderId="3" xfId="0" applyNumberFormat="1" applyFill="1" applyBorder="1"/>
    <xf numFmtId="0" fontId="0" fillId="0" borderId="4" xfId="0" applyFill="1" applyBorder="1"/>
    <xf numFmtId="0" fontId="2" fillId="0" borderId="5" xfId="0" applyFont="1" applyFill="1" applyBorder="1"/>
    <xf numFmtId="0" fontId="0" fillId="0" borderId="3" xfId="0" applyFill="1" applyBorder="1"/>
    <xf numFmtId="0" fontId="1" fillId="0" borderId="8" xfId="0" applyFont="1" applyFill="1" applyBorder="1"/>
    <xf numFmtId="0" fontId="2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Afval!$C$1</c:f>
              <c:strCache>
                <c:ptCount val="1"/>
                <c:pt idx="0">
                  <c:v>Opbrengst papier en karton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Afval!$C$2:$C$7</c:f>
              <c:numCache>
                <c:formatCode>"€"\ #,##0_-</c:formatCode>
                <c:ptCount val="6"/>
                <c:pt idx="0">
                  <c:v>31174</c:v>
                </c:pt>
                <c:pt idx="1">
                  <c:v>26998</c:v>
                </c:pt>
                <c:pt idx="2">
                  <c:v>36389</c:v>
                </c:pt>
                <c:pt idx="3">
                  <c:v>39105</c:v>
                </c:pt>
                <c:pt idx="4">
                  <c:v>33708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2-45F2-B564-EC1DBD33B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797184"/>
        <c:axId val="174798720"/>
      </c:barChart>
      <c:catAx>
        <c:axId val="1747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798720"/>
        <c:crosses val="autoZero"/>
        <c:auto val="1"/>
        <c:lblAlgn val="ctr"/>
        <c:lblOffset val="100"/>
        <c:noMultiLvlLbl val="0"/>
      </c:catAx>
      <c:valAx>
        <c:axId val="174798720"/>
        <c:scaling>
          <c:orientation val="minMax"/>
        </c:scaling>
        <c:delete val="0"/>
        <c:axPos val="l"/>
        <c:majorGridlines/>
        <c:numFmt formatCode="&quot;€&quot;\ #,##0_-" sourceLinked="1"/>
        <c:majorTickMark val="out"/>
        <c:minorTickMark val="none"/>
        <c:tickLblPos val="nextTo"/>
        <c:crossAx val="174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Afval!$D$1</c:f>
              <c:strCache>
                <c:ptCount val="1"/>
                <c:pt idx="0">
                  <c:v>Bedrijfsafval (tonnen)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Afval!$D$2:$D$7</c:f>
              <c:numCache>
                <c:formatCode>#,##0</c:formatCode>
                <c:ptCount val="6"/>
                <c:pt idx="0">
                  <c:v>1116</c:v>
                </c:pt>
                <c:pt idx="1">
                  <c:v>1087.48</c:v>
                </c:pt>
                <c:pt idx="2">
                  <c:v>1037</c:v>
                </c:pt>
                <c:pt idx="3">
                  <c:v>1079</c:v>
                </c:pt>
                <c:pt idx="4">
                  <c:v>1082</c:v>
                </c:pt>
                <c:pt idx="5">
                  <c:v>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4-4CBD-BD47-A2682376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843392"/>
        <c:axId val="174844928"/>
      </c:barChart>
      <c:catAx>
        <c:axId val="17484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844928"/>
        <c:crosses val="autoZero"/>
        <c:auto val="1"/>
        <c:lblAlgn val="ctr"/>
        <c:lblOffset val="100"/>
        <c:noMultiLvlLbl val="0"/>
      </c:catAx>
      <c:valAx>
        <c:axId val="174844928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484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Afval!$E$1</c:f>
              <c:strCache>
                <c:ptCount val="1"/>
                <c:pt idx="0">
                  <c:v>Gevaarlijk afval (tonnen)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Afval!$E$2:$E$7</c:f>
              <c:numCache>
                <c:formatCode>#,##0</c:formatCode>
                <c:ptCount val="6"/>
                <c:pt idx="0">
                  <c:v>52</c:v>
                </c:pt>
                <c:pt idx="1">
                  <c:v>16.7</c:v>
                </c:pt>
                <c:pt idx="2">
                  <c:v>96</c:v>
                </c:pt>
                <c:pt idx="3">
                  <c:v>101.1</c:v>
                </c:pt>
                <c:pt idx="4">
                  <c:v>100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7-46F7-8834-DAA0B6109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84512"/>
        <c:axId val="175198592"/>
      </c:barChart>
      <c:catAx>
        <c:axId val="1751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198592"/>
        <c:crosses val="autoZero"/>
        <c:auto val="1"/>
        <c:lblAlgn val="ctr"/>
        <c:lblOffset val="100"/>
        <c:noMultiLvlLbl val="0"/>
      </c:catAx>
      <c:valAx>
        <c:axId val="175198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184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Specifiek Ziekenhuisafval (tonnen)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Afval!$F$1</c:f>
              <c:strCache>
                <c:ptCount val="1"/>
                <c:pt idx="0">
                  <c:v>Specifiek Ziekenhuisafval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Afval!$F$2:$F$7</c:f>
              <c:numCache>
                <c:formatCode>#,##0</c:formatCode>
                <c:ptCount val="6"/>
                <c:pt idx="0">
                  <c:v>250</c:v>
                </c:pt>
                <c:pt idx="1">
                  <c:v>253</c:v>
                </c:pt>
                <c:pt idx="2">
                  <c:v>257</c:v>
                </c:pt>
                <c:pt idx="3">
                  <c:v>261.7</c:v>
                </c:pt>
                <c:pt idx="4">
                  <c:v>258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8-4FF9-A5E0-DB74FD721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26880"/>
        <c:axId val="175228416"/>
      </c:barChart>
      <c:catAx>
        <c:axId val="1752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228416"/>
        <c:crosses val="autoZero"/>
        <c:auto val="1"/>
        <c:lblAlgn val="ctr"/>
        <c:lblOffset val="100"/>
        <c:noMultiLvlLbl val="0"/>
      </c:catAx>
      <c:valAx>
        <c:axId val="175228416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22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Afval!$G$1</c:f>
              <c:strCache>
                <c:ptCount val="1"/>
                <c:pt idx="0">
                  <c:v>% afval scheiden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Afval!$G$2:$G$7</c:f>
              <c:numCache>
                <c:formatCode>0%</c:formatCode>
                <c:ptCount val="6"/>
                <c:pt idx="4">
                  <c:v>0.23599999999999999</c:v>
                </c:pt>
                <c:pt idx="5">
                  <c:v>0.28359922861623998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7-4B6D-AFA3-7BC8E87F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41856"/>
        <c:axId val="175911296"/>
      </c:barChart>
      <c:catAx>
        <c:axId val="1752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911296"/>
        <c:crosses val="autoZero"/>
        <c:auto val="1"/>
        <c:lblAlgn val="ctr"/>
        <c:lblOffset val="100"/>
        <c:noMultiLvlLbl val="0"/>
      </c:catAx>
      <c:valAx>
        <c:axId val="175911296"/>
        <c:scaling>
          <c:orientation val="minMax"/>
          <c:max val="0.5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5241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Verdeling tonnage afval 2016</a:t>
            </a:r>
          </a:p>
        </c:rich>
      </c:tx>
      <c:layout>
        <c:manualLayout>
          <c:xMode val="edge"/>
          <c:yMode val="edge"/>
          <c:x val="0.15784179083698782"/>
          <c:y val="1.960784313725490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'taartdiagram 2016'!$B$2</c:f>
              <c:strCache>
                <c:ptCount val="1"/>
                <c:pt idx="0">
                  <c:v>Tonnage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'taartdiagram 2016'!$A$3:$A$13</c:f>
              <c:strCache>
                <c:ptCount val="11"/>
                <c:pt idx="0">
                  <c:v>Restafval</c:v>
                </c:pt>
                <c:pt idx="1">
                  <c:v>Voedsel</c:v>
                </c:pt>
                <c:pt idx="2">
                  <c:v>Kunststoffen</c:v>
                </c:pt>
                <c:pt idx="3">
                  <c:v>Bouw &amp; sloopafval</c:v>
                </c:pt>
                <c:pt idx="4">
                  <c:v>ICT- en telecom</c:v>
                </c:pt>
                <c:pt idx="5">
                  <c:v>Flessenglas (bont)</c:v>
                </c:pt>
                <c:pt idx="6">
                  <c:v>Vertrouwelijk papier (Vliko)</c:v>
                </c:pt>
                <c:pt idx="7">
                  <c:v>Papier en karton</c:v>
                </c:pt>
                <c:pt idx="8">
                  <c:v>Beddingafval</c:v>
                </c:pt>
                <c:pt idx="9">
                  <c:v>Gevaarlijk afval</c:v>
                </c:pt>
                <c:pt idx="10">
                  <c:v>SZA</c:v>
                </c:pt>
              </c:strCache>
            </c:strRef>
          </c:cat>
          <c:val>
            <c:numRef>
              <c:f>'taartdiagram 2016'!$B$3:$B$13</c:f>
              <c:numCache>
                <c:formatCode>#,##0</c:formatCode>
                <c:ptCount val="11"/>
                <c:pt idx="0">
                  <c:v>1058</c:v>
                </c:pt>
                <c:pt idx="1">
                  <c:v>39</c:v>
                </c:pt>
                <c:pt idx="2" formatCode="#,##0.00">
                  <c:v>0.92</c:v>
                </c:pt>
                <c:pt idx="3">
                  <c:v>47.22</c:v>
                </c:pt>
                <c:pt idx="4" formatCode="#,##0.00">
                  <c:v>0.22</c:v>
                </c:pt>
                <c:pt idx="5">
                  <c:v>33</c:v>
                </c:pt>
                <c:pt idx="6">
                  <c:v>61</c:v>
                </c:pt>
                <c:pt idx="7">
                  <c:v>289</c:v>
                </c:pt>
                <c:pt idx="8">
                  <c:v>23.54</c:v>
                </c:pt>
                <c:pt idx="9">
                  <c:v>62</c:v>
                </c:pt>
                <c:pt idx="10" formatCode="#,##0.00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1-4881-AA39-5549C42183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5059733158355204"/>
          <c:y val="6.6876110183196787E-3"/>
          <c:w val="0.3327360017497813"/>
          <c:h val="0.97977464938094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304800</xdr:colOff>
      <xdr:row>16</xdr:row>
      <xdr:rowOff>76200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304800</xdr:colOff>
      <xdr:row>32</xdr:row>
      <xdr:rowOff>76200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23</xdr:col>
      <xdr:colOff>304800</xdr:colOff>
      <xdr:row>16</xdr:row>
      <xdr:rowOff>76200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304800</xdr:colOff>
      <xdr:row>32</xdr:row>
      <xdr:rowOff>76200</xdr:rowOff>
    </xdr:to>
    <xdr:graphicFrame macro="">
      <xdr:nvGraphicFramePr>
        <xdr:cNvPr id="5" name="Chart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48</xdr:row>
      <xdr:rowOff>76200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6</xdr:row>
      <xdr:rowOff>142875</xdr:rowOff>
    </xdr:from>
    <xdr:to>
      <xdr:col>15</xdr:col>
      <xdr:colOff>209550</xdr:colOff>
      <xdr:row>30</xdr:row>
      <xdr:rowOff>104775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topLeftCell="E1" workbookViewId="0">
      <selection activeCell="X36" sqref="X36"/>
    </sheetView>
  </sheetViews>
  <sheetFormatPr defaultRowHeight="15" x14ac:dyDescent="0.25"/>
  <cols>
    <col min="1" max="1" width="25.85546875" bestFit="1" customWidth="1"/>
    <col min="3" max="3" width="25.85546875" bestFit="1" customWidth="1"/>
    <col min="4" max="4" width="20.7109375" bestFit="1" customWidth="1"/>
    <col min="5" max="5" width="23.28515625" bestFit="1" customWidth="1"/>
    <col min="6" max="6" width="24" bestFit="1" customWidth="1"/>
    <col min="7" max="7" width="15.85546875" bestFit="1" customWidth="1"/>
  </cols>
  <sheetData>
    <row r="1" spans="2:10" x14ac:dyDescent="0.25">
      <c r="C1" t="s">
        <v>0</v>
      </c>
      <c r="D1" t="s">
        <v>1</v>
      </c>
      <c r="E1" t="s">
        <v>2</v>
      </c>
      <c r="F1" t="s">
        <v>3</v>
      </c>
      <c r="G1" t="s">
        <v>65</v>
      </c>
    </row>
    <row r="2" spans="2:10" x14ac:dyDescent="0.25">
      <c r="B2">
        <v>2011</v>
      </c>
      <c r="C2" s="1">
        <v>31174</v>
      </c>
      <c r="D2" s="2">
        <v>1116</v>
      </c>
      <c r="E2" s="2">
        <v>52</v>
      </c>
      <c r="F2" s="2">
        <v>250</v>
      </c>
      <c r="G2" s="3"/>
      <c r="H2" s="1"/>
    </row>
    <row r="3" spans="2:10" x14ac:dyDescent="0.25">
      <c r="B3">
        <v>2012</v>
      </c>
      <c r="C3" s="1">
        <v>26998</v>
      </c>
      <c r="D3" s="2">
        <v>1087.48</v>
      </c>
      <c r="E3" s="2">
        <v>16.7</v>
      </c>
      <c r="F3" s="2">
        <v>253</v>
      </c>
      <c r="G3" s="3"/>
      <c r="H3" s="1"/>
      <c r="J3" s="3"/>
    </row>
    <row r="4" spans="2:10" x14ac:dyDescent="0.25">
      <c r="B4">
        <v>2013</v>
      </c>
      <c r="C4" s="1">
        <v>36389</v>
      </c>
      <c r="D4" s="2">
        <v>1037</v>
      </c>
      <c r="E4" s="2">
        <v>96</v>
      </c>
      <c r="F4" s="2">
        <v>257</v>
      </c>
      <c r="G4" s="3"/>
      <c r="J4" s="3"/>
    </row>
    <row r="5" spans="2:10" x14ac:dyDescent="0.25">
      <c r="B5">
        <v>2014</v>
      </c>
      <c r="C5" s="1">
        <v>39105</v>
      </c>
      <c r="D5" s="2">
        <v>1079</v>
      </c>
      <c r="E5" s="2">
        <v>101.1</v>
      </c>
      <c r="F5" s="2">
        <v>261.7</v>
      </c>
      <c r="G5" s="3"/>
      <c r="J5" s="3"/>
    </row>
    <row r="6" spans="2:10" x14ac:dyDescent="0.25">
      <c r="B6">
        <v>2015</v>
      </c>
      <c r="C6" s="1">
        <v>33708</v>
      </c>
      <c r="D6" s="2">
        <v>1082</v>
      </c>
      <c r="E6" s="2">
        <v>100</v>
      </c>
      <c r="F6" s="2">
        <v>258</v>
      </c>
      <c r="G6" s="3">
        <v>0.23599999999999999</v>
      </c>
      <c r="J6" s="3"/>
    </row>
    <row r="7" spans="2:10" x14ac:dyDescent="0.25">
      <c r="B7">
        <v>2016</v>
      </c>
      <c r="C7" s="1" t="e">
        <f>'spec 2016'!#REF!*-1</f>
        <v>#REF!</v>
      </c>
      <c r="D7" s="2">
        <v>1148</v>
      </c>
      <c r="E7" s="2">
        <v>86</v>
      </c>
      <c r="F7" s="2">
        <v>252</v>
      </c>
      <c r="G7" s="3">
        <f>'spec 2016'!C74</f>
        <v>0.28359922861623998</v>
      </c>
      <c r="J7" s="3"/>
    </row>
    <row r="8" spans="2:10" x14ac:dyDescent="0.25">
      <c r="C8" s="2"/>
      <c r="D8" s="2"/>
      <c r="E8" s="2"/>
      <c r="F8" s="2"/>
      <c r="G8" s="2"/>
      <c r="J8" s="3"/>
    </row>
    <row r="9" spans="2:10" x14ac:dyDescent="0.25">
      <c r="C9" s="2"/>
      <c r="D9" s="2"/>
      <c r="E9" s="2"/>
      <c r="F9" s="2"/>
      <c r="G9" s="2"/>
      <c r="J9" s="3"/>
    </row>
    <row r="10" spans="2:10" x14ac:dyDescent="0.25">
      <c r="C10" s="2"/>
      <c r="D10" s="2"/>
      <c r="E10" s="2"/>
      <c r="F10" s="2"/>
      <c r="G10" s="2"/>
      <c r="J10" s="3"/>
    </row>
    <row r="11" spans="2:10" x14ac:dyDescent="0.25">
      <c r="C11" s="2"/>
      <c r="D11" s="2"/>
      <c r="E11" s="2"/>
      <c r="F11" s="2"/>
      <c r="G11" s="2"/>
      <c r="J11" s="3"/>
    </row>
    <row r="12" spans="2:10" x14ac:dyDescent="0.25">
      <c r="J12" s="3"/>
    </row>
    <row r="13" spans="2:10" x14ac:dyDescent="0.25">
      <c r="J13" s="3"/>
    </row>
    <row r="14" spans="2:10" x14ac:dyDescent="0.25">
      <c r="C14" s="2"/>
      <c r="D14" s="2"/>
      <c r="E14" s="2"/>
      <c r="F14" s="2"/>
      <c r="G14" s="2"/>
    </row>
    <row r="15" spans="2:10" x14ac:dyDescent="0.25">
      <c r="C15" s="2"/>
      <c r="D15" s="2"/>
      <c r="E15" s="2"/>
      <c r="F15" s="2"/>
      <c r="G15" s="2"/>
      <c r="J15" s="3"/>
    </row>
    <row r="16" spans="2:10" x14ac:dyDescent="0.25">
      <c r="J16" s="3"/>
    </row>
    <row r="17" spans="10:10" x14ac:dyDescent="0.25">
      <c r="J17" s="3"/>
    </row>
  </sheetData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>
      <selection activeCell="L11" sqref="L11"/>
    </sheetView>
  </sheetViews>
  <sheetFormatPr defaultRowHeight="15" x14ac:dyDescent="0.25"/>
  <cols>
    <col min="1" max="1" width="22.140625" customWidth="1"/>
    <col min="2" max="2" width="38.85546875" bestFit="1" customWidth="1"/>
    <col min="3" max="4" width="13" style="2" customWidth="1"/>
    <col min="5" max="5" width="10.7109375" style="2" customWidth="1"/>
  </cols>
  <sheetData>
    <row r="1" spans="1:8" x14ac:dyDescent="0.25">
      <c r="A1" s="25"/>
      <c r="B1" s="26"/>
      <c r="C1" s="27" t="s">
        <v>8</v>
      </c>
      <c r="D1" s="27" t="s">
        <v>7</v>
      </c>
      <c r="E1" s="27" t="s">
        <v>24</v>
      </c>
      <c r="F1" s="28"/>
      <c r="G1" s="42" t="s">
        <v>10</v>
      </c>
      <c r="H1" s="7"/>
    </row>
    <row r="2" spans="1:8" ht="15.75" thickBot="1" x14ac:dyDescent="0.3">
      <c r="A2" s="29"/>
      <c r="B2" s="30"/>
      <c r="C2" s="31" t="s">
        <v>6</v>
      </c>
      <c r="D2" s="31" t="s">
        <v>61</v>
      </c>
      <c r="E2" s="31" t="s">
        <v>9</v>
      </c>
      <c r="F2" s="32"/>
      <c r="G2" s="11"/>
      <c r="H2" s="6" t="s">
        <v>6</v>
      </c>
    </row>
    <row r="3" spans="1:8" x14ac:dyDescent="0.25">
      <c r="A3" s="33" t="s">
        <v>4</v>
      </c>
      <c r="B3" s="26" t="s">
        <v>5</v>
      </c>
      <c r="C3" s="34">
        <f>536.62+513.44</f>
        <v>1050.06</v>
      </c>
      <c r="D3" s="34">
        <v>123</v>
      </c>
      <c r="E3" s="34">
        <v>5</v>
      </c>
      <c r="F3" s="35"/>
      <c r="G3" s="10"/>
      <c r="H3" s="7"/>
    </row>
    <row r="4" spans="1:8" x14ac:dyDescent="0.25">
      <c r="A4" s="36"/>
      <c r="B4" s="22" t="s">
        <v>20</v>
      </c>
      <c r="C4" s="37">
        <v>8.16</v>
      </c>
      <c r="D4" s="24">
        <v>3</v>
      </c>
      <c r="E4" s="24"/>
      <c r="F4" s="38"/>
      <c r="G4" s="12"/>
      <c r="H4" s="5"/>
    </row>
    <row r="5" spans="1:8" x14ac:dyDescent="0.25">
      <c r="A5" s="36"/>
      <c r="B5" s="22"/>
      <c r="C5" s="24"/>
      <c r="D5" s="24"/>
      <c r="E5" s="24"/>
      <c r="F5" s="38"/>
      <c r="G5" s="12"/>
      <c r="H5" s="5"/>
    </row>
    <row r="6" spans="1:8" x14ac:dyDescent="0.25">
      <c r="A6" s="36"/>
      <c r="B6" s="22" t="s">
        <v>11</v>
      </c>
      <c r="C6" s="24">
        <v>33.18</v>
      </c>
      <c r="D6" s="24"/>
      <c r="E6" s="24">
        <v>748</v>
      </c>
      <c r="F6" s="38"/>
      <c r="G6" s="12"/>
      <c r="H6" s="5"/>
    </row>
    <row r="7" spans="1:8" x14ac:dyDescent="0.25">
      <c r="A7" s="36"/>
      <c r="B7" s="22" t="s">
        <v>16</v>
      </c>
      <c r="C7" s="37">
        <v>1.1599999999999999</v>
      </c>
      <c r="D7" s="24">
        <v>1</v>
      </c>
      <c r="E7" s="24"/>
      <c r="F7" s="38"/>
      <c r="G7" s="12"/>
      <c r="H7" s="5"/>
    </row>
    <row r="8" spans="1:8" x14ac:dyDescent="0.25">
      <c r="A8" s="36"/>
      <c r="B8" s="22" t="s">
        <v>17</v>
      </c>
      <c r="C8" s="37">
        <v>4.66</v>
      </c>
      <c r="D8" s="24">
        <v>27</v>
      </c>
      <c r="E8" s="24">
        <v>4400</v>
      </c>
      <c r="F8" s="38"/>
      <c r="G8" s="12"/>
      <c r="H8" s="5"/>
    </row>
    <row r="9" spans="1:8" x14ac:dyDescent="0.25">
      <c r="A9" s="36"/>
      <c r="B9" s="22"/>
      <c r="C9" s="24"/>
      <c r="D9" s="24"/>
      <c r="E9" s="24"/>
      <c r="F9" s="38"/>
      <c r="G9" s="12"/>
      <c r="H9" s="5"/>
    </row>
    <row r="10" spans="1:8" x14ac:dyDescent="0.25">
      <c r="A10" s="36"/>
      <c r="B10" s="22"/>
      <c r="C10" s="24"/>
      <c r="D10" s="24"/>
      <c r="E10" s="24"/>
      <c r="F10" s="38"/>
      <c r="G10" s="12"/>
      <c r="H10" s="5"/>
    </row>
    <row r="11" spans="1:8" x14ac:dyDescent="0.25">
      <c r="A11" s="36"/>
      <c r="B11" s="22" t="s">
        <v>12</v>
      </c>
      <c r="C11" s="37">
        <v>0.28000000000000003</v>
      </c>
      <c r="D11" s="24">
        <v>3</v>
      </c>
      <c r="E11" s="24"/>
      <c r="F11" s="38"/>
      <c r="G11" s="12"/>
      <c r="H11" s="5"/>
    </row>
    <row r="12" spans="1:8" x14ac:dyDescent="0.25">
      <c r="A12" s="36"/>
      <c r="B12" s="22" t="s">
        <v>14</v>
      </c>
      <c r="C12" s="37">
        <v>0.26</v>
      </c>
      <c r="D12" s="24">
        <v>3</v>
      </c>
      <c r="E12" s="24"/>
      <c r="F12" s="38"/>
      <c r="G12" s="12"/>
      <c r="H12" s="5"/>
    </row>
    <row r="13" spans="1:8" x14ac:dyDescent="0.25">
      <c r="A13" s="36"/>
      <c r="B13" s="22" t="s">
        <v>18</v>
      </c>
      <c r="C13" s="37">
        <v>0.38</v>
      </c>
      <c r="D13" s="24">
        <v>1</v>
      </c>
      <c r="E13" s="24"/>
      <c r="F13" s="38"/>
      <c r="G13" s="12"/>
      <c r="H13" s="5"/>
    </row>
    <row r="14" spans="1:8" x14ac:dyDescent="0.25">
      <c r="A14" s="36"/>
      <c r="B14" s="22" t="s">
        <v>80</v>
      </c>
      <c r="C14" s="24"/>
      <c r="D14" s="24"/>
      <c r="E14" s="24">
        <v>272</v>
      </c>
      <c r="F14" s="38"/>
      <c r="G14" s="12"/>
      <c r="H14" s="5"/>
    </row>
    <row r="15" spans="1:8" x14ac:dyDescent="0.25">
      <c r="A15" s="36"/>
      <c r="B15" s="22"/>
      <c r="C15" s="24"/>
      <c r="D15" s="24"/>
      <c r="E15" s="24"/>
      <c r="F15" s="38"/>
      <c r="G15" s="12"/>
      <c r="H15" s="5"/>
    </row>
    <row r="16" spans="1:8" x14ac:dyDescent="0.25">
      <c r="A16" s="36"/>
      <c r="B16" s="22" t="s">
        <v>13</v>
      </c>
      <c r="C16" s="24">
        <f>43.28+3.94</f>
        <v>47.22</v>
      </c>
      <c r="D16" s="24">
        <f>24+3</f>
        <v>27</v>
      </c>
      <c r="E16" s="24">
        <v>3120</v>
      </c>
      <c r="F16" s="38"/>
      <c r="G16" s="12"/>
      <c r="H16" s="5"/>
    </row>
    <row r="17" spans="1:8" x14ac:dyDescent="0.25">
      <c r="A17" s="36"/>
      <c r="B17" s="22" t="s">
        <v>81</v>
      </c>
      <c r="C17" s="24"/>
      <c r="D17" s="24"/>
      <c r="E17" s="24">
        <v>2184</v>
      </c>
      <c r="F17" s="38"/>
      <c r="G17" s="12"/>
      <c r="H17" s="5"/>
    </row>
    <row r="18" spans="1:8" x14ac:dyDescent="0.25">
      <c r="A18" s="36"/>
      <c r="B18" s="22"/>
      <c r="C18" s="24"/>
      <c r="D18" s="24"/>
      <c r="E18" s="24"/>
      <c r="F18" s="38"/>
      <c r="G18" s="12"/>
      <c r="H18" s="5"/>
    </row>
    <row r="19" spans="1:8" x14ac:dyDescent="0.25">
      <c r="A19" s="36"/>
      <c r="B19" s="22" t="s">
        <v>15</v>
      </c>
      <c r="C19" s="37">
        <v>0.22</v>
      </c>
      <c r="D19" s="24">
        <v>41</v>
      </c>
      <c r="E19" s="24"/>
      <c r="F19" s="38"/>
      <c r="G19" s="12"/>
      <c r="H19" s="5"/>
    </row>
    <row r="20" spans="1:8" x14ac:dyDescent="0.25">
      <c r="A20" s="36"/>
      <c r="B20" s="22"/>
      <c r="C20" s="24"/>
      <c r="D20" s="24"/>
      <c r="E20" s="24"/>
      <c r="F20" s="38"/>
      <c r="G20" s="12"/>
      <c r="H20" s="5"/>
    </row>
    <row r="21" spans="1:8" x14ac:dyDescent="0.25">
      <c r="A21" s="36"/>
      <c r="B21" s="22" t="s">
        <v>19</v>
      </c>
      <c r="C21" s="24">
        <v>16.7</v>
      </c>
      <c r="D21" s="24">
        <v>329</v>
      </c>
      <c r="E21" s="24">
        <v>100000</v>
      </c>
      <c r="F21" s="38"/>
      <c r="G21" s="12"/>
      <c r="H21" s="5"/>
    </row>
    <row r="22" spans="1:8" x14ac:dyDescent="0.25">
      <c r="A22" s="36"/>
      <c r="B22" s="22"/>
      <c r="C22" s="24"/>
      <c r="D22" s="24"/>
      <c r="E22" s="24"/>
      <c r="F22" s="38"/>
      <c r="G22" s="12"/>
      <c r="H22" s="5"/>
    </row>
    <row r="23" spans="1:8" x14ac:dyDescent="0.25">
      <c r="A23" s="36"/>
      <c r="B23" s="22" t="s">
        <v>23</v>
      </c>
      <c r="C23" s="24"/>
      <c r="D23" s="24"/>
      <c r="E23" s="24"/>
      <c r="F23" s="38"/>
      <c r="G23" s="12"/>
      <c r="H23" s="8">
        <f>SUM(C3:C23)</f>
        <v>1162.2800000000004</v>
      </c>
    </row>
    <row r="24" spans="1:8" ht="15.75" thickBot="1" x14ac:dyDescent="0.3">
      <c r="A24" s="39"/>
      <c r="B24" s="30"/>
      <c r="C24" s="31"/>
      <c r="D24" s="31"/>
      <c r="E24" s="31"/>
      <c r="F24" s="32"/>
      <c r="G24" s="11"/>
      <c r="H24" s="6"/>
    </row>
    <row r="25" spans="1:8" x14ac:dyDescent="0.25">
      <c r="A25" s="33" t="s">
        <v>21</v>
      </c>
      <c r="B25" s="35" t="s">
        <v>22</v>
      </c>
      <c r="C25" s="34">
        <v>2.54</v>
      </c>
      <c r="D25" s="34">
        <v>1</v>
      </c>
      <c r="E25" s="34"/>
      <c r="F25" s="35"/>
      <c r="G25" s="10"/>
      <c r="H25" s="7"/>
    </row>
    <row r="26" spans="1:8" x14ac:dyDescent="0.25">
      <c r="A26" s="36"/>
      <c r="B26" s="38" t="s">
        <v>77</v>
      </c>
      <c r="C26" s="24">
        <v>58.86</v>
      </c>
      <c r="D26" s="24">
        <v>52</v>
      </c>
      <c r="E26" s="24"/>
      <c r="F26" s="38"/>
      <c r="G26" s="12"/>
      <c r="H26" s="5"/>
    </row>
    <row r="27" spans="1:8" x14ac:dyDescent="0.25">
      <c r="A27" s="36"/>
      <c r="B27" s="22" t="s">
        <v>78</v>
      </c>
      <c r="C27" s="24">
        <v>288.86</v>
      </c>
      <c r="D27" s="24">
        <v>60</v>
      </c>
      <c r="E27" s="24"/>
      <c r="F27" s="38"/>
      <c r="G27" s="12"/>
      <c r="H27" s="5"/>
    </row>
    <row r="28" spans="1:8" x14ac:dyDescent="0.25">
      <c r="A28" s="36"/>
      <c r="B28" s="22"/>
      <c r="C28" s="24"/>
      <c r="D28" s="24"/>
      <c r="E28" s="24"/>
      <c r="F28" s="38"/>
      <c r="G28" s="12"/>
      <c r="H28" s="5"/>
    </row>
    <row r="29" spans="1:8" ht="15.75" thickBot="1" x14ac:dyDescent="0.3">
      <c r="A29" s="39"/>
      <c r="B29" s="30"/>
      <c r="C29" s="31"/>
      <c r="D29" s="31"/>
      <c r="E29" s="31"/>
      <c r="F29" s="32"/>
      <c r="G29" s="11"/>
      <c r="H29" s="9">
        <f>SUM(C25:C29)</f>
        <v>350.26</v>
      </c>
    </row>
    <row r="30" spans="1:8" x14ac:dyDescent="0.25">
      <c r="A30" s="33" t="s">
        <v>25</v>
      </c>
      <c r="B30" s="26" t="s">
        <v>26</v>
      </c>
      <c r="C30" s="34">
        <v>23.54</v>
      </c>
      <c r="D30" s="34">
        <v>10</v>
      </c>
      <c r="E30" s="34"/>
      <c r="F30" s="35"/>
      <c r="G30" s="10"/>
      <c r="H30" s="7"/>
    </row>
    <row r="31" spans="1:8" x14ac:dyDescent="0.25">
      <c r="A31" s="36"/>
      <c r="B31" s="22"/>
      <c r="C31" s="24"/>
      <c r="D31" s="24"/>
      <c r="E31" s="24"/>
      <c r="F31" s="38"/>
      <c r="G31" s="12"/>
      <c r="H31" s="5"/>
    </row>
    <row r="32" spans="1:8" x14ac:dyDescent="0.25">
      <c r="A32" s="36"/>
      <c r="B32" s="4" t="s">
        <v>35</v>
      </c>
      <c r="C32" s="37">
        <v>0.39800000000000002</v>
      </c>
      <c r="D32" s="24"/>
      <c r="E32" s="24"/>
      <c r="F32" s="38"/>
      <c r="G32" s="12"/>
      <c r="H32" s="5"/>
    </row>
    <row r="33" spans="1:8" x14ac:dyDescent="0.25">
      <c r="A33" s="36"/>
      <c r="B33" s="4" t="s">
        <v>27</v>
      </c>
      <c r="C33" s="37">
        <v>2.0259999999999998</v>
      </c>
      <c r="D33" s="24"/>
      <c r="E33" s="24"/>
      <c r="F33" s="38"/>
      <c r="G33" s="12"/>
      <c r="H33" s="5"/>
    </row>
    <row r="34" spans="1:8" x14ac:dyDescent="0.25">
      <c r="A34" s="36"/>
      <c r="B34" s="4" t="s">
        <v>28</v>
      </c>
      <c r="C34" s="37">
        <v>0.47799999999999998</v>
      </c>
      <c r="D34" s="24"/>
      <c r="E34" s="24"/>
      <c r="F34" s="38"/>
      <c r="G34" s="12"/>
      <c r="H34" s="5"/>
    </row>
    <row r="35" spans="1:8" x14ac:dyDescent="0.25">
      <c r="A35" s="36"/>
      <c r="B35" s="4" t="s">
        <v>56</v>
      </c>
      <c r="C35" s="37">
        <v>0.24299999999999999</v>
      </c>
      <c r="D35" s="24"/>
      <c r="E35" s="24"/>
      <c r="F35" s="38"/>
      <c r="G35" s="12"/>
      <c r="H35" s="5"/>
    </row>
    <row r="36" spans="1:8" x14ac:dyDescent="0.25">
      <c r="A36" s="36"/>
      <c r="B36" s="4" t="s">
        <v>37</v>
      </c>
      <c r="C36" s="37">
        <v>1.105</v>
      </c>
      <c r="D36" s="24"/>
      <c r="E36" s="24"/>
      <c r="F36" s="38"/>
      <c r="G36" s="12"/>
      <c r="H36" s="5"/>
    </row>
    <row r="37" spans="1:8" x14ac:dyDescent="0.25">
      <c r="A37" s="36"/>
      <c r="B37" s="4" t="s">
        <v>48</v>
      </c>
      <c r="C37" s="37">
        <v>6.3E-2</v>
      </c>
      <c r="D37" s="24"/>
      <c r="E37" s="24"/>
      <c r="F37" s="38"/>
      <c r="G37" s="12"/>
      <c r="H37" s="5"/>
    </row>
    <row r="38" spans="1:8" x14ac:dyDescent="0.25">
      <c r="A38" s="36"/>
      <c r="B38" s="4" t="s">
        <v>50</v>
      </c>
      <c r="C38" s="37">
        <v>0.17499999999999999</v>
      </c>
      <c r="D38" s="24"/>
      <c r="E38" s="24"/>
      <c r="F38" s="38"/>
      <c r="G38" s="12"/>
      <c r="H38" s="5"/>
    </row>
    <row r="39" spans="1:8" x14ac:dyDescent="0.25">
      <c r="A39" s="36"/>
      <c r="B39" s="4" t="s">
        <v>44</v>
      </c>
      <c r="C39" s="37">
        <v>0.41599999999999998</v>
      </c>
      <c r="D39" s="24"/>
      <c r="E39" s="24"/>
      <c r="F39" s="38"/>
      <c r="G39" s="12"/>
      <c r="H39" s="5"/>
    </row>
    <row r="40" spans="1:8" x14ac:dyDescent="0.25">
      <c r="A40" s="36"/>
      <c r="B40" s="4" t="s">
        <v>38</v>
      </c>
      <c r="C40" s="37">
        <v>6.72</v>
      </c>
      <c r="D40" s="24"/>
      <c r="E40" s="24"/>
      <c r="F40" s="38"/>
      <c r="G40" s="12"/>
      <c r="H40" s="5"/>
    </row>
    <row r="41" spans="1:8" x14ac:dyDescent="0.25">
      <c r="A41" s="36"/>
      <c r="B41" s="4" t="s">
        <v>47</v>
      </c>
      <c r="C41" s="37">
        <v>2.3E-2</v>
      </c>
      <c r="D41" s="24"/>
      <c r="E41" s="24"/>
      <c r="F41" s="38"/>
      <c r="G41" s="12"/>
      <c r="H41" s="5"/>
    </row>
    <row r="42" spans="1:8" x14ac:dyDescent="0.25">
      <c r="A42" s="36"/>
      <c r="B42" s="4" t="s">
        <v>53</v>
      </c>
      <c r="C42" s="37">
        <v>0.09</v>
      </c>
      <c r="D42" s="24"/>
      <c r="E42" s="24"/>
      <c r="F42" s="38"/>
      <c r="G42" s="12"/>
      <c r="H42" s="5"/>
    </row>
    <row r="43" spans="1:8" x14ac:dyDescent="0.25">
      <c r="A43" s="36"/>
      <c r="B43" s="4" t="s">
        <v>36</v>
      </c>
      <c r="C43" s="37">
        <v>3.847</v>
      </c>
      <c r="D43" s="24"/>
      <c r="E43" s="24"/>
      <c r="F43" s="38"/>
      <c r="G43" s="12"/>
      <c r="H43" s="5"/>
    </row>
    <row r="44" spans="1:8" x14ac:dyDescent="0.25">
      <c r="A44" s="36"/>
      <c r="B44" s="4" t="s">
        <v>46</v>
      </c>
      <c r="C44" s="37">
        <v>0.16300000000000001</v>
      </c>
      <c r="D44" s="24"/>
      <c r="E44" s="24"/>
      <c r="F44" s="38"/>
      <c r="G44" s="12"/>
      <c r="H44" s="5"/>
    </row>
    <row r="45" spans="1:8" x14ac:dyDescent="0.25">
      <c r="A45" s="36"/>
      <c r="B45" s="4" t="s">
        <v>29</v>
      </c>
      <c r="C45" s="37">
        <v>17.923999999999999</v>
      </c>
      <c r="D45" s="24"/>
      <c r="E45" s="24"/>
      <c r="F45" s="38"/>
      <c r="G45" s="12"/>
      <c r="H45" s="5"/>
    </row>
    <row r="46" spans="1:8" x14ac:dyDescent="0.25">
      <c r="A46" s="36"/>
      <c r="B46" s="4" t="s">
        <v>49</v>
      </c>
      <c r="C46" s="37">
        <v>6.2E-2</v>
      </c>
      <c r="D46" s="24"/>
      <c r="E46" s="24"/>
      <c r="F46" s="38"/>
      <c r="G46" s="12"/>
      <c r="H46" s="5"/>
    </row>
    <row r="47" spans="1:8" x14ac:dyDescent="0.25">
      <c r="A47" s="36"/>
      <c r="B47" s="4" t="s">
        <v>34</v>
      </c>
      <c r="C47" s="37">
        <v>0.86199999999999999</v>
      </c>
      <c r="D47" s="24"/>
      <c r="E47" s="24"/>
      <c r="F47" s="38"/>
      <c r="G47" s="12"/>
      <c r="H47" s="5"/>
    </row>
    <row r="48" spans="1:8" x14ac:dyDescent="0.25">
      <c r="A48" s="36"/>
      <c r="B48" s="4" t="s">
        <v>51</v>
      </c>
      <c r="C48" s="37">
        <v>7.0000000000000007E-2</v>
      </c>
      <c r="D48" s="24"/>
      <c r="E48" s="24"/>
      <c r="F48" s="38"/>
      <c r="G48" s="12"/>
      <c r="H48" s="5"/>
    </row>
    <row r="49" spans="1:8" x14ac:dyDescent="0.25">
      <c r="A49" s="36"/>
      <c r="B49" s="4" t="s">
        <v>30</v>
      </c>
      <c r="C49" s="37">
        <v>6.758</v>
      </c>
      <c r="D49" s="24"/>
      <c r="E49" s="24"/>
      <c r="F49" s="38"/>
      <c r="G49" s="12"/>
      <c r="H49" s="5"/>
    </row>
    <row r="50" spans="1:8" x14ac:dyDescent="0.25">
      <c r="A50" s="36"/>
      <c r="B50" s="4" t="s">
        <v>40</v>
      </c>
      <c r="C50" s="37">
        <v>20.66</v>
      </c>
      <c r="D50" s="24"/>
      <c r="E50" s="24"/>
      <c r="F50" s="38"/>
      <c r="G50" s="12"/>
      <c r="H50" s="5"/>
    </row>
    <row r="51" spans="1:8" x14ac:dyDescent="0.25">
      <c r="A51" s="36"/>
      <c r="B51" s="22"/>
      <c r="C51" s="24"/>
      <c r="D51" s="24"/>
      <c r="E51" s="24"/>
      <c r="F51" s="38"/>
      <c r="G51" s="12"/>
      <c r="H51" s="5"/>
    </row>
    <row r="52" spans="1:8" x14ac:dyDescent="0.25">
      <c r="A52" s="36"/>
      <c r="B52" s="4" t="s">
        <v>59</v>
      </c>
      <c r="C52" s="24"/>
      <c r="D52" s="24">
        <v>62</v>
      </c>
      <c r="E52" s="24"/>
      <c r="F52" s="38"/>
      <c r="G52" s="12"/>
      <c r="H52" s="5"/>
    </row>
    <row r="53" spans="1:8" x14ac:dyDescent="0.25">
      <c r="A53" s="36"/>
      <c r="B53" s="22"/>
      <c r="C53" s="24"/>
      <c r="D53" s="24"/>
      <c r="E53" s="24"/>
      <c r="F53" s="38"/>
      <c r="G53" s="12"/>
      <c r="H53" s="5"/>
    </row>
    <row r="54" spans="1:8" x14ac:dyDescent="0.25">
      <c r="A54" s="36"/>
      <c r="B54" s="4" t="s">
        <v>31</v>
      </c>
      <c r="C54" s="24"/>
      <c r="D54" s="24"/>
      <c r="E54" s="24">
        <v>2530</v>
      </c>
      <c r="F54" s="38"/>
      <c r="G54" s="12"/>
      <c r="H54" s="5"/>
    </row>
    <row r="55" spans="1:8" x14ac:dyDescent="0.25">
      <c r="A55" s="36"/>
      <c r="B55" s="4" t="s">
        <v>39</v>
      </c>
      <c r="C55" s="24"/>
      <c r="D55" s="24"/>
      <c r="E55" s="24">
        <v>61</v>
      </c>
      <c r="F55" s="38"/>
      <c r="G55" s="12"/>
      <c r="H55" s="5"/>
    </row>
    <row r="56" spans="1:8" x14ac:dyDescent="0.25">
      <c r="A56" s="36"/>
      <c r="B56" s="4" t="s">
        <v>54</v>
      </c>
      <c r="C56" s="24"/>
      <c r="D56" s="24"/>
      <c r="E56" s="24">
        <v>54</v>
      </c>
      <c r="F56" s="38"/>
      <c r="G56" s="12"/>
      <c r="H56" s="5"/>
    </row>
    <row r="57" spans="1:8" x14ac:dyDescent="0.25">
      <c r="A57" s="36"/>
      <c r="B57" s="22" t="s">
        <v>82</v>
      </c>
      <c r="C57" s="24"/>
      <c r="D57" s="24"/>
      <c r="E57" s="24">
        <v>75</v>
      </c>
      <c r="F57" s="38"/>
      <c r="G57" s="12"/>
      <c r="H57" s="8">
        <f>SUM(C30:C57)</f>
        <v>85.623000000000005</v>
      </c>
    </row>
    <row r="58" spans="1:8" ht="15.75" thickBot="1" x14ac:dyDescent="0.3">
      <c r="A58" s="39"/>
      <c r="B58" s="30"/>
      <c r="C58" s="31"/>
      <c r="D58" s="31"/>
      <c r="E58" s="31"/>
      <c r="F58" s="32"/>
      <c r="G58" s="11"/>
      <c r="H58" s="6"/>
    </row>
    <row r="59" spans="1:8" x14ac:dyDescent="0.25">
      <c r="A59" s="33" t="s">
        <v>3</v>
      </c>
      <c r="B59" s="26" t="s">
        <v>60</v>
      </c>
      <c r="C59" s="34">
        <v>251.5</v>
      </c>
      <c r="D59" s="34">
        <v>80</v>
      </c>
      <c r="E59" s="34"/>
      <c r="F59" s="35"/>
      <c r="G59" s="10"/>
      <c r="H59" s="7"/>
    </row>
    <row r="60" spans="1:8" x14ac:dyDescent="0.25">
      <c r="A60" s="40"/>
      <c r="B60" s="4" t="s">
        <v>55</v>
      </c>
      <c r="C60" s="24"/>
      <c r="D60" s="24"/>
      <c r="E60" s="24">
        <v>324</v>
      </c>
      <c r="F60" s="38"/>
      <c r="G60" s="12"/>
      <c r="H60" s="5"/>
    </row>
    <row r="61" spans="1:8" x14ac:dyDescent="0.25">
      <c r="A61" s="40"/>
      <c r="B61" s="4" t="s">
        <v>33</v>
      </c>
      <c r="C61" s="24"/>
      <c r="D61" s="24"/>
      <c r="E61" s="24">
        <v>8090</v>
      </c>
      <c r="F61" s="38"/>
      <c r="G61" s="12"/>
      <c r="H61" s="5"/>
    </row>
    <row r="62" spans="1:8" x14ac:dyDescent="0.25">
      <c r="A62" s="40"/>
      <c r="B62" s="4" t="s">
        <v>41</v>
      </c>
      <c r="C62" s="24"/>
      <c r="D62" s="24"/>
      <c r="E62" s="24">
        <v>5625</v>
      </c>
      <c r="F62" s="38"/>
      <c r="G62" s="12"/>
      <c r="H62" s="5"/>
    </row>
    <row r="63" spans="1:8" x14ac:dyDescent="0.25">
      <c r="A63" s="40"/>
      <c r="B63" s="4" t="s">
        <v>32</v>
      </c>
      <c r="C63" s="24"/>
      <c r="D63" s="24"/>
      <c r="E63" s="24">
        <v>22141</v>
      </c>
      <c r="F63" s="38"/>
      <c r="G63" s="12"/>
      <c r="H63" s="5"/>
    </row>
    <row r="64" spans="1:8" x14ac:dyDescent="0.25">
      <c r="A64" s="40"/>
      <c r="B64" s="4" t="s">
        <v>42</v>
      </c>
      <c r="C64" s="24"/>
      <c r="D64" s="24"/>
      <c r="E64" s="24">
        <v>87</v>
      </c>
      <c r="F64" s="38"/>
      <c r="G64" s="12"/>
      <c r="H64" s="5"/>
    </row>
    <row r="65" spans="1:8" x14ac:dyDescent="0.25">
      <c r="A65" s="40"/>
      <c r="B65" s="4" t="s">
        <v>43</v>
      </c>
      <c r="C65" s="24"/>
      <c r="D65" s="24"/>
      <c r="E65" s="24">
        <v>297</v>
      </c>
      <c r="F65" s="38"/>
      <c r="G65" s="12"/>
      <c r="H65" s="5"/>
    </row>
    <row r="66" spans="1:8" x14ac:dyDescent="0.25">
      <c r="A66" s="40"/>
      <c r="B66" s="4" t="s">
        <v>57</v>
      </c>
      <c r="C66" s="24"/>
      <c r="D66" s="24"/>
      <c r="E66" s="24">
        <v>1000</v>
      </c>
      <c r="F66" s="38"/>
      <c r="G66" s="12"/>
      <c r="H66" s="5"/>
    </row>
    <row r="67" spans="1:8" x14ac:dyDescent="0.25">
      <c r="A67" s="40"/>
      <c r="B67" s="4" t="s">
        <v>52</v>
      </c>
      <c r="C67" s="24"/>
      <c r="D67" s="24"/>
      <c r="E67" s="24">
        <v>18</v>
      </c>
      <c r="F67" s="38"/>
      <c r="G67" s="12"/>
      <c r="H67" s="5"/>
    </row>
    <row r="68" spans="1:8" ht="15.75" thickBot="1" x14ac:dyDescent="0.3">
      <c r="A68" s="29"/>
      <c r="B68" s="41" t="s">
        <v>45</v>
      </c>
      <c r="C68" s="31"/>
      <c r="D68" s="31"/>
      <c r="E68" s="31">
        <v>2</v>
      </c>
      <c r="F68" s="32"/>
      <c r="G68" s="11"/>
      <c r="H68" s="9">
        <f>SUM(C59:C68)</f>
        <v>251.5</v>
      </c>
    </row>
    <row r="69" spans="1:8" ht="15.75" thickBot="1" x14ac:dyDescent="0.3"/>
    <row r="70" spans="1:8" ht="15.75" thickBot="1" x14ac:dyDescent="0.3">
      <c r="A70" s="13" t="s">
        <v>10</v>
      </c>
      <c r="B70" s="14"/>
      <c r="C70" s="15">
        <f>SUM(C3:C68)</f>
        <v>1849.6630000000002</v>
      </c>
      <c r="D70" s="15">
        <f t="shared" ref="D70:H70" si="0">SUM(D3:D68)</f>
        <v>823</v>
      </c>
      <c r="E70" s="15">
        <f t="shared" si="0"/>
        <v>151033</v>
      </c>
      <c r="F70" s="16">
        <f t="shared" si="0"/>
        <v>0</v>
      </c>
      <c r="G70" s="14">
        <f t="shared" si="0"/>
        <v>0</v>
      </c>
      <c r="H70" s="16">
        <f t="shared" si="0"/>
        <v>1849.6630000000005</v>
      </c>
    </row>
    <row r="72" spans="1:8" x14ac:dyDescent="0.25">
      <c r="A72" t="s">
        <v>62</v>
      </c>
      <c r="C72" s="2">
        <f>C59+C30+C3</f>
        <v>1325.1</v>
      </c>
    </row>
    <row r="73" spans="1:8" x14ac:dyDescent="0.25">
      <c r="A73" t="s">
        <v>63</v>
      </c>
      <c r="C73" s="2">
        <f>C70-C72</f>
        <v>524.56300000000033</v>
      </c>
    </row>
    <row r="74" spans="1:8" x14ac:dyDescent="0.25">
      <c r="A74" t="s">
        <v>64</v>
      </c>
      <c r="C74" s="3">
        <f>C73/C70</f>
        <v>0.28359922861623998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8"/>
  <sheetViews>
    <sheetView workbookViewId="0">
      <selection activeCell="C6" sqref="C6"/>
    </sheetView>
  </sheetViews>
  <sheetFormatPr defaultRowHeight="15" x14ac:dyDescent="0.25"/>
  <cols>
    <col min="2" max="2" width="16.85546875" bestFit="1" customWidth="1"/>
  </cols>
  <sheetData>
    <row r="1" spans="2:3" x14ac:dyDescent="0.25">
      <c r="C1" t="s">
        <v>58</v>
      </c>
    </row>
    <row r="2" spans="2:3" x14ac:dyDescent="0.25">
      <c r="B2" t="s">
        <v>66</v>
      </c>
      <c r="C2">
        <v>1035.94</v>
      </c>
    </row>
    <row r="3" spans="2:3" x14ac:dyDescent="0.25">
      <c r="B3" t="s">
        <v>60</v>
      </c>
      <c r="C3">
        <v>257.7</v>
      </c>
    </row>
    <row r="4" spans="2:3" x14ac:dyDescent="0.25">
      <c r="B4" t="s">
        <v>67</v>
      </c>
      <c r="C4">
        <v>43.58</v>
      </c>
    </row>
    <row r="5" spans="2:3" x14ac:dyDescent="0.25">
      <c r="B5" t="s">
        <v>71</v>
      </c>
      <c r="C5">
        <f>SUM(C2:C4)</f>
        <v>1337.22</v>
      </c>
    </row>
    <row r="6" spans="2:3" x14ac:dyDescent="0.25">
      <c r="B6" t="s">
        <v>68</v>
      </c>
      <c r="C6">
        <v>1750</v>
      </c>
    </row>
    <row r="7" spans="2:3" x14ac:dyDescent="0.25">
      <c r="B7" t="s">
        <v>69</v>
      </c>
      <c r="C7">
        <f>C6-C5</f>
        <v>412.78</v>
      </c>
    </row>
    <row r="8" spans="2:3" x14ac:dyDescent="0.25">
      <c r="B8" t="s">
        <v>70</v>
      </c>
      <c r="C8">
        <f>C7/C6</f>
        <v>0.2358742857142857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6"/>
  <sheetViews>
    <sheetView workbookViewId="0">
      <selection activeCell="T8" sqref="T8"/>
    </sheetView>
  </sheetViews>
  <sheetFormatPr defaultColWidth="9.140625" defaultRowHeight="15" x14ac:dyDescent="0.25"/>
  <cols>
    <col min="1" max="1" width="38.85546875" style="17" bestFit="1" customWidth="1"/>
    <col min="2" max="2" width="9.140625" style="19"/>
    <col min="3" max="16384" width="9.140625" style="17"/>
  </cols>
  <sheetData>
    <row r="2" spans="1:3" x14ac:dyDescent="0.25">
      <c r="A2" s="17" t="s">
        <v>74</v>
      </c>
      <c r="B2" s="19" t="s">
        <v>6</v>
      </c>
      <c r="C2" s="17" t="s">
        <v>79</v>
      </c>
    </row>
    <row r="3" spans="1:3" x14ac:dyDescent="0.25">
      <c r="A3" s="17" t="s">
        <v>75</v>
      </c>
      <c r="B3" s="19">
        <v>1058</v>
      </c>
      <c r="C3" s="23">
        <f>B3/B$14</f>
        <v>0.56701859692373646</v>
      </c>
    </row>
    <row r="4" spans="1:3" x14ac:dyDescent="0.25">
      <c r="A4" s="17" t="s">
        <v>72</v>
      </c>
      <c r="B4" s="19">
        <v>39</v>
      </c>
      <c r="C4" s="23">
        <f t="shared" ref="C4:C13" si="0">B4/B$14</f>
        <v>2.0901441663540382E-2</v>
      </c>
    </row>
    <row r="5" spans="1:3" x14ac:dyDescent="0.25">
      <c r="A5" s="17" t="s">
        <v>73</v>
      </c>
      <c r="B5" s="20">
        <v>0.92</v>
      </c>
      <c r="C5" s="23">
        <f t="shared" si="0"/>
        <v>4.9305964949890129E-4</v>
      </c>
    </row>
    <row r="6" spans="1:3" x14ac:dyDescent="0.25">
      <c r="A6" s="17" t="s">
        <v>13</v>
      </c>
      <c r="B6" s="19">
        <f>43.28+3.94</f>
        <v>47.22</v>
      </c>
      <c r="C6" s="23">
        <f t="shared" si="0"/>
        <v>2.530682244493274E-2</v>
      </c>
    </row>
    <row r="7" spans="1:3" x14ac:dyDescent="0.25">
      <c r="A7" s="17" t="s">
        <v>76</v>
      </c>
      <c r="B7" s="20">
        <v>0.22</v>
      </c>
      <c r="C7" s="23">
        <f t="shared" si="0"/>
        <v>1.1790556835843293E-4</v>
      </c>
    </row>
    <row r="8" spans="1:3" x14ac:dyDescent="0.25">
      <c r="A8" s="17" t="s">
        <v>19</v>
      </c>
      <c r="B8" s="19">
        <v>33</v>
      </c>
      <c r="C8" s="23">
        <f t="shared" si="0"/>
        <v>1.7685835253764937E-2</v>
      </c>
    </row>
    <row r="9" spans="1:3" x14ac:dyDescent="0.25">
      <c r="A9" s="17" t="s">
        <v>22</v>
      </c>
      <c r="B9" s="19">
        <v>61</v>
      </c>
      <c r="C9" s="23">
        <f t="shared" si="0"/>
        <v>3.2691998499383673E-2</v>
      </c>
    </row>
    <row r="10" spans="1:3" x14ac:dyDescent="0.25">
      <c r="A10" s="18" t="s">
        <v>21</v>
      </c>
      <c r="B10" s="19">
        <v>289</v>
      </c>
      <c r="C10" s="23">
        <f t="shared" si="0"/>
        <v>0.15488504207085052</v>
      </c>
    </row>
    <row r="11" spans="1:3" x14ac:dyDescent="0.25">
      <c r="A11" s="17" t="s">
        <v>26</v>
      </c>
      <c r="B11" s="19">
        <v>23.54</v>
      </c>
      <c r="C11" s="23">
        <f t="shared" si="0"/>
        <v>1.2615895814352322E-2</v>
      </c>
    </row>
    <row r="12" spans="1:3" x14ac:dyDescent="0.25">
      <c r="A12" s="17" t="s">
        <v>25</v>
      </c>
      <c r="B12" s="19">
        <v>62</v>
      </c>
      <c r="C12" s="23">
        <f t="shared" si="0"/>
        <v>3.3227932901012912E-2</v>
      </c>
    </row>
    <row r="13" spans="1:3" x14ac:dyDescent="0.25">
      <c r="A13" s="18" t="s">
        <v>60</v>
      </c>
      <c r="B13" s="20">
        <v>252</v>
      </c>
      <c r="C13" s="23">
        <f t="shared" si="0"/>
        <v>0.13505546921056863</v>
      </c>
    </row>
    <row r="14" spans="1:3" x14ac:dyDescent="0.25">
      <c r="B14" s="19">
        <f>SUM(B3:B13)</f>
        <v>1865.9</v>
      </c>
    </row>
    <row r="16" spans="1:3" x14ac:dyDescent="0.25">
      <c r="B16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9" ma:contentTypeDescription="Een nieuw document maken." ma:contentTypeScope="" ma:versionID="17067d57cd94e8156bb84629e3d9ae3b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05223597282599d0cee78f69fb6f948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A3F155CF-DCD7-456E-8DF0-E3927877C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8B1101-5CAF-4A66-B645-A8DA84FBDC5A}"/>
</file>

<file path=customXml/itemProps3.xml><?xml version="1.0" encoding="utf-8"?>
<ds:datastoreItem xmlns:ds="http://schemas.openxmlformats.org/officeDocument/2006/customXml" ds:itemID="{676C28F5-F30C-4DBA-8FE9-22F955B98E9D}">
  <ds:schemaRefs>
    <ds:schemaRef ds:uri="http://schemas.microsoft.com/office/2006/metadata/properties"/>
    <ds:schemaRef ds:uri="http://schemas.microsoft.com/office/infopath/2007/PartnerControls"/>
    <ds:schemaRef ds:uri="77452795-824a-4340-ad82-136edb6f119d"/>
    <ds:schemaRef ds:uri="fa2fa439-2837-4dd7-ac30-9f5ce11479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Afval</vt:lpstr>
      <vt:lpstr>spec 2016</vt:lpstr>
      <vt:lpstr>spec 2015</vt:lpstr>
      <vt:lpstr>taartdiagram 2016</vt:lpstr>
      <vt:lpstr>Afval!Afdrukbereik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Blitterswijk, V. van (FB)</dc:creator>
  <cp:lastModifiedBy>Kaspers-Dokkum, J.A. (FB-INKOOP)</cp:lastModifiedBy>
  <dcterms:created xsi:type="dcterms:W3CDTF">2016-05-25T07:35:06Z</dcterms:created>
  <dcterms:modified xsi:type="dcterms:W3CDTF">2024-01-16T15:32:10Z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  <property fmtid="{D5CDD505-2E9C-101B-9397-08002B2CF9AE}" pid="3" name="MediaServiceImageTags">
    <vt:lpwstr/>
  </property>
</Properties>
</file>