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DB\CLVD Dropbox\SpecifiQ\01 - Projecten\24051 Levering en plaatsing keukenapparatuur\01 Aanbesteding\01 Inschrijvingsleidraad\"/>
    </mc:Choice>
  </mc:AlternateContent>
  <xr:revisionPtr revIDLastSave="0" documentId="13_ncr:1_{8D2D0912-AF61-4CFD-8D8E-D1BCE1662701}" xr6:coauthVersionLast="47" xr6:coauthVersionMax="47" xr10:uidLastSave="{00000000-0000-0000-0000-000000000000}"/>
  <workbookProtection workbookAlgorithmName="SHA-512" workbookHashValue="bhzR1egLJannw52/6VK9z6Ao36M5yQylVwuxjUhToYz+28kSmLNY/y20kUcxf/186hHTVvzxf8rEheGHDlvUmw==" workbookSaltValue="G4wB1nnAhn4aOIyZIorazQ==" workbookSpinCount="100000" lockStructure="1"/>
  <bookViews>
    <workbookView xWindow="28680" yWindow="-120" windowWidth="29040" windowHeight="17520" tabRatio="738" xr2:uid="{00000000-000D-0000-FFFF-FFFF00000000}"/>
  </bookViews>
  <sheets>
    <sheet name="Totalen" sheetId="1" r:id="rId1"/>
    <sheet name="Voorrijkosten" sheetId="20" r:id="rId2"/>
    <sheet name="Preventief onderhoud " sheetId="38" r:id="rId3"/>
    <sheet name="Correctief onderhoud" sheetId="40" r:id="rId4"/>
    <sheet name="Vervanging en uitbreiding" sheetId="32" r:id="rId5"/>
    <sheet name="overige kosten" sheetId="33" r:id="rId6"/>
  </sheets>
  <definedNames>
    <definedName name="_xlnm.Print_Titles" localSheetId="5">'overige kosten'!$1:$1</definedName>
    <definedName name="_xlnm.Print_Titles" localSheetId="2">'Preventief onderhoud '!#REF!</definedName>
    <definedName name="_xlnm.Print_Titles" localSheetId="4">'Vervanging en uitbreiding'!$5:$5</definedName>
    <definedName name="_xlnm.Print_Titles" localSheetId="1">Voorrijkosten!$1:$1</definedName>
    <definedName name="Auteur">Totalen!$B$6</definedName>
    <definedName name="Datum">Totalen!$B$3</definedName>
    <definedName name="Onderwerp">Totalen!$B$2</definedName>
    <definedName name="Projectnaam">Totalen!$B$1</definedName>
    <definedName name="Referentie">Totalen!$B$5</definedName>
    <definedName name="Titel">Totalen!$B$1</definedName>
    <definedName name="Versienummer">Totalen!$B$4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33" l="1"/>
  <c r="I71" i="32"/>
  <c r="M17" i="40"/>
  <c r="M16" i="40"/>
  <c r="J17" i="40"/>
  <c r="J16" i="40"/>
  <c r="G17" i="40"/>
  <c r="G16" i="40"/>
  <c r="H19" i="38" l="1"/>
  <c r="H20" i="38"/>
  <c r="H22" i="38"/>
  <c r="H23" i="38"/>
  <c r="H24" i="38"/>
  <c r="H25" i="38"/>
  <c r="H26" i="38"/>
  <c r="H27" i="38"/>
  <c r="H21" i="38"/>
  <c r="I63" i="32"/>
  <c r="I62" i="32"/>
  <c r="I61" i="32"/>
  <c r="I60" i="32"/>
  <c r="I59" i="32"/>
  <c r="I58" i="32"/>
  <c r="I57" i="32"/>
  <c r="I56" i="32"/>
  <c r="I55" i="32"/>
  <c r="I54" i="32"/>
  <c r="I53" i="32"/>
  <c r="I52" i="32"/>
  <c r="I51" i="32"/>
  <c r="I50" i="32"/>
  <c r="I49" i="32"/>
  <c r="H35" i="38" l="1"/>
  <c r="H36" i="38"/>
  <c r="H37" i="38"/>
  <c r="H38" i="38"/>
  <c r="H39" i="38"/>
  <c r="H40" i="38"/>
  <c r="H41" i="38"/>
  <c r="H42" i="38"/>
  <c r="H43" i="38"/>
  <c r="H44" i="38"/>
  <c r="H45" i="38"/>
  <c r="H46" i="38"/>
  <c r="H47" i="38"/>
  <c r="H48" i="38"/>
  <c r="H49" i="38"/>
  <c r="H50" i="38"/>
  <c r="H51" i="38"/>
  <c r="H52" i="38"/>
  <c r="H53" i="38"/>
  <c r="H54" i="38"/>
  <c r="H56" i="38"/>
  <c r="H57" i="38"/>
  <c r="H58" i="38"/>
  <c r="H59" i="38"/>
  <c r="H60" i="38"/>
  <c r="H61" i="38"/>
  <c r="H62" i="38"/>
  <c r="H63" i="38"/>
  <c r="H64" i="38"/>
  <c r="H65" i="38"/>
  <c r="H66" i="38"/>
  <c r="H67" i="38"/>
  <c r="H68" i="38"/>
  <c r="H69" i="38"/>
  <c r="H70" i="38"/>
  <c r="H71" i="38"/>
  <c r="H72" i="38"/>
  <c r="H73" i="38"/>
  <c r="H74" i="38"/>
  <c r="H75" i="38"/>
  <c r="H76" i="38"/>
  <c r="H77" i="38"/>
  <c r="H78" i="38"/>
  <c r="H79" i="38"/>
  <c r="H80" i="38"/>
  <c r="H81" i="38"/>
  <c r="H82" i="38"/>
  <c r="H83" i="38"/>
  <c r="H84" i="38"/>
  <c r="H85" i="38"/>
  <c r="H55" i="38"/>
  <c r="H11" i="38"/>
  <c r="H12" i="38"/>
  <c r="H13" i="38"/>
  <c r="H14" i="38"/>
  <c r="H15" i="38"/>
  <c r="H16" i="38"/>
  <c r="H17" i="38"/>
  <c r="H18" i="38"/>
  <c r="H28" i="38"/>
  <c r="H29" i="38"/>
  <c r="H30" i="38"/>
  <c r="H31" i="38"/>
  <c r="H32" i="38"/>
  <c r="H33" i="38"/>
  <c r="H34" i="38"/>
  <c r="H10" i="38"/>
  <c r="C16" i="1"/>
  <c r="N17" i="40"/>
  <c r="N16" i="40"/>
  <c r="K17" i="40"/>
  <c r="K16" i="40"/>
  <c r="H17" i="40"/>
  <c r="H16" i="40"/>
  <c r="H88" i="38"/>
  <c r="I6" i="32"/>
  <c r="I7" i="32"/>
  <c r="I8" i="32"/>
  <c r="I9" i="32"/>
  <c r="I10" i="32"/>
  <c r="I11" i="32"/>
  <c r="I12" i="32"/>
  <c r="I13" i="32"/>
  <c r="I14" i="32"/>
  <c r="I15" i="32"/>
  <c r="I16" i="32"/>
  <c r="I17" i="32"/>
  <c r="I18" i="32"/>
  <c r="I19" i="32"/>
  <c r="I23" i="32"/>
  <c r="I26" i="32"/>
  <c r="I27" i="32"/>
  <c r="I28" i="32"/>
  <c r="I29" i="32"/>
  <c r="I30" i="32"/>
  <c r="I31" i="32"/>
  <c r="I32" i="32"/>
  <c r="I33" i="32"/>
  <c r="I34" i="32"/>
  <c r="I35" i="32"/>
  <c r="I38" i="32"/>
  <c r="I39" i="32"/>
  <c r="I40" i="32"/>
  <c r="I41" i="32"/>
  <c r="I42" i="32"/>
  <c r="I43" i="32"/>
  <c r="I44" i="32"/>
  <c r="I45" i="32"/>
  <c r="I46" i="32"/>
  <c r="I22" i="32"/>
  <c r="K27" i="40"/>
  <c r="P27" i="40" s="1"/>
  <c r="P22" i="40"/>
  <c r="P8" i="40"/>
  <c r="P6" i="40"/>
  <c r="P16" i="40" l="1"/>
  <c r="P18" i="40" s="1"/>
  <c r="I65" i="32"/>
  <c r="I70" i="32" s="1"/>
  <c r="H87" i="38"/>
  <c r="H89" i="38" s="1"/>
  <c r="P17" i="40"/>
  <c r="P10" i="40"/>
  <c r="P12" i="40" s="1"/>
  <c r="P29" i="40" l="1"/>
  <c r="C13" i="1" s="1"/>
  <c r="C12" i="1"/>
  <c r="I66" i="32"/>
  <c r="C14" i="1" s="1"/>
  <c r="I72" i="32" l="1"/>
  <c r="I74" i="32" s="1"/>
  <c r="I75" i="32" s="1"/>
  <c r="C15" i="1" s="1"/>
  <c r="C18" i="1" s="1"/>
  <c r="C20" i="1" s="1"/>
</calcChain>
</file>

<file path=xl/sharedStrings.xml><?xml version="1.0" encoding="utf-8"?>
<sst xmlns="http://schemas.openxmlformats.org/spreadsheetml/2006/main" count="282" uniqueCount="258">
  <si>
    <t>Project</t>
  </si>
  <si>
    <t>Provincie Noord-Brabant, aanbesteding</t>
  </si>
  <si>
    <t>Onderwerp</t>
  </si>
  <si>
    <t xml:space="preserve">Prijsinvullijst </t>
  </si>
  <si>
    <t>Datum</t>
  </si>
  <si>
    <t>Versie</t>
  </si>
  <si>
    <t>Onze referentie</t>
  </si>
  <si>
    <t>Behandeld door</t>
  </si>
  <si>
    <t>A.P. Simone</t>
  </si>
  <si>
    <t>TOTALEN</t>
  </si>
  <si>
    <t>Preventief Onderhoud</t>
  </si>
  <si>
    <t>Correctief Onderhoud</t>
  </si>
  <si>
    <t xml:space="preserve">Vervanging </t>
  </si>
  <si>
    <t>Eventuele uitbreidingen</t>
  </si>
  <si>
    <t>Overige kosten</t>
  </si>
  <si>
    <t>Totaal aan geschatte kosten</t>
  </si>
  <si>
    <t>per jaar</t>
  </si>
  <si>
    <t>.</t>
  </si>
  <si>
    <t>VOORRIJKOSTEN</t>
  </si>
  <si>
    <t xml:space="preserve"> 8:00-17:00h</t>
  </si>
  <si>
    <t>17:00-23:00h</t>
  </si>
  <si>
    <t>nacht, weekend en feestdagen</t>
  </si>
  <si>
    <t>monteur</t>
  </si>
  <si>
    <t>koelmonteur</t>
  </si>
  <si>
    <t>(deze bedragen worden gebruikt in berekening van het preventief en correctief onderhoud)</t>
  </si>
  <si>
    <t>NEN 3140 KEURING</t>
  </si>
  <si>
    <t>De prijs is voor de extra kosten die gemaakt worden tijdens het preventieve onderhoud om de NEN 3140 keuring uit te voeren</t>
  </si>
  <si>
    <t>Deze prijzen worden niet meegewogen bij de gunning</t>
  </si>
  <si>
    <t>kosten per apparaat</t>
  </si>
  <si>
    <t xml:space="preserve">eventuele overige kosten per jaar </t>
  </si>
  <si>
    <t>(deze bedragen worden niet gebruikt bij het bepalen van de gunning maar worden na gunning als offerte afgewogen)</t>
  </si>
  <si>
    <t xml:space="preserve">PREVENTIEF ONDERHOUD </t>
  </si>
  <si>
    <t>Het begrote aantal apparaten is een schatting</t>
  </si>
  <si>
    <t>Meer informatie over de apparatuur in de bijlage apparatuurlijst</t>
  </si>
  <si>
    <t>Exclusief voorrijkosten en materialen</t>
  </si>
  <si>
    <t>Exclusief NEN 3140 keuring</t>
  </si>
  <si>
    <t>Inclusief conditiebepaling voor de MJOP</t>
  </si>
  <si>
    <t>prijs per stuk</t>
  </si>
  <si>
    <t>aantal apparaten</t>
  </si>
  <si>
    <t>jaarlijkse frequentie</t>
  </si>
  <si>
    <t>totaal</t>
  </si>
  <si>
    <t>Bravilor Chiller</t>
  </si>
  <si>
    <t>Gamko Buffetonderkoeling</t>
  </si>
  <si>
    <t>Gamko Flessenkoeling Eco-line E3/222MU</t>
  </si>
  <si>
    <t>Gamko Flessenkoeling Eco-line E3/22MU</t>
  </si>
  <si>
    <t>Gamko Fustkoeler</t>
  </si>
  <si>
    <t>IJsblokjesmachine CB 316A 35/16kg Brema</t>
  </si>
  <si>
    <t>IJsblokjesmachine IM-45CLE, Hoshisaki</t>
  </si>
  <si>
    <t>Koelcel</t>
  </si>
  <si>
    <t>Koelinstallatie (centraal)</t>
  </si>
  <si>
    <t>Koelinstallatie Copeland ZXDY 040</t>
  </si>
  <si>
    <t>Koelkast 2 deurs, Sagi</t>
  </si>
  <si>
    <t>Koelkast G140 TN GREEN, R290, dubbele deur</t>
  </si>
  <si>
    <t>Koelkast K200 RE</t>
  </si>
  <si>
    <t>Koelkast, Witech</t>
  </si>
  <si>
    <t xml:space="preserve">Koelwerkbank Nordic 3 1/2 met blad 470l </t>
  </si>
  <si>
    <t xml:space="preserve">Koelwerkbank Supreme 710 3segm </t>
  </si>
  <si>
    <t>koelwerkbank, Sagi</t>
  </si>
  <si>
    <t>Saladiere Asber GVL-200</t>
  </si>
  <si>
    <t>Scherfijsmachine FM-170AKE</t>
  </si>
  <si>
    <t>Vriescel</t>
  </si>
  <si>
    <t>Vriesinstallatie (centraal)</t>
  </si>
  <si>
    <t>Vrieskast</t>
  </si>
  <si>
    <t>Vrieskast Liebherr GG 1550</t>
  </si>
  <si>
    <t>Wandkoelmeubel Alaska-Slim, schuifdeuren, remote</t>
  </si>
  <si>
    <t>Melkdispencer Autonumis NU</t>
  </si>
  <si>
    <t>Waterkoeler OptiCool TS, 10lt/u</t>
  </si>
  <si>
    <t>Foodprocessor Magimix 5200XL</t>
  </si>
  <si>
    <t>Maxima Extreme Power Blander XL</t>
  </si>
  <si>
    <t>Metos Snijmachine vertical 300mm "teflon" zwart</t>
  </si>
  <si>
    <t>Robot Coupe R502</t>
  </si>
  <si>
    <t>Staafmixer Waring WSBPPCE</t>
  </si>
  <si>
    <t>Thermo Blender Cater Chef 450100</t>
  </si>
  <si>
    <t>Vacumeermachine Jumbo 42</t>
  </si>
  <si>
    <t>BWT Besthead (filterkop) zonder verloopnippels</t>
  </si>
  <si>
    <t>BWT Bestmax filterpatroon L</t>
  </si>
  <si>
    <t>BWT Bestprotect filterpatroon XL bakoven cap. 3590 lt</t>
  </si>
  <si>
    <t>Heet water Reservoir Bravilor Bonamat HWA20-001</t>
  </si>
  <si>
    <t>Koffiemachine Animo CB 20 90L p/u</t>
  </si>
  <si>
    <t>Koffiezetapparaat Bravilor Bonamat MTC3-021</t>
  </si>
  <si>
    <t>Koffiezuil Animo CB 5W met heetwaterkraan</t>
  </si>
  <si>
    <t>Magnetron Amana menumaster RFS518S</t>
  </si>
  <si>
    <t>Magnetron RFS518TS 34lt 1800W 230V 551x553x365mm</t>
  </si>
  <si>
    <t>Quooker Combi+ E</t>
  </si>
  <si>
    <t>Quooker Cube voor gekoeld en bruisend water</t>
  </si>
  <si>
    <t>Quooker Fusion Square</t>
  </si>
  <si>
    <t>Quooker type Combi+ 2,2E</t>
  </si>
  <si>
    <t>Bain marie</t>
  </si>
  <si>
    <t>Bakplaat</t>
  </si>
  <si>
    <t>Contactgrill Milantoast 16050</t>
  </si>
  <si>
    <t>Friteuse  8EF1/50HP 850-lijn / 1x 25 lit</t>
  </si>
  <si>
    <t>Friteuse Mareno</t>
  </si>
  <si>
    <t>Grillplaat</t>
  </si>
  <si>
    <t>Inductie kookplaat</t>
  </si>
  <si>
    <t>Inductie Wok</t>
  </si>
  <si>
    <t>Inductiefornuis, 2 vierkante zones 10kW</t>
  </si>
  <si>
    <t>Inductiefornuis, 4 vierkante zones</t>
  </si>
  <si>
    <t>Kookketel Maxima 60l</t>
  </si>
  <si>
    <t xml:space="preserve">Metos bakplaat  400 x 600 x 290mm  Chrome </t>
  </si>
  <si>
    <t>Vapo grill MGT2, 2 hitte elementen, 230V</t>
  </si>
  <si>
    <t>Warmkast</t>
  </si>
  <si>
    <t>Warmtebrug</t>
  </si>
  <si>
    <t>Vario Cooking Center 211</t>
  </si>
  <si>
    <t>Combi-steamer CM101</t>
  </si>
  <si>
    <t>Combi-steamer CM61</t>
  </si>
  <si>
    <t>Combi-steamer MKN</t>
  </si>
  <si>
    <t>Combi-steamer SCC101</t>
  </si>
  <si>
    <t xml:space="preserve">Dienbladenband </t>
  </si>
  <si>
    <t>Korventransport WD-243 ICS+ LR, cap 85-260 korven</t>
  </si>
  <si>
    <t>Meiko vaatspoelmachine FV250.2</t>
  </si>
  <si>
    <t xml:space="preserve">Voorlader WD-4S Basic Multifase 4.95kW </t>
  </si>
  <si>
    <t>totaal  per jaar</t>
  </si>
  <si>
    <t>voorrijkosten per jaar 3x</t>
  </si>
  <si>
    <t>totaal onderhoud per jaar</t>
  </si>
  <si>
    <t>CORRECTIEF ONDERHOUD (service)</t>
  </si>
  <si>
    <t xml:space="preserve">kosten voor het correctief onderhoud </t>
  </si>
  <si>
    <t>Uurtarieven</t>
  </si>
  <si>
    <t>Onderhoudstarief monteur per uur (service)</t>
  </si>
  <si>
    <t>Onderhoudstarief koelmonteur per uur (service)</t>
  </si>
  <si>
    <t>Gemiddelde duur van service</t>
  </si>
  <si>
    <t>uur</t>
  </si>
  <si>
    <t>totaal monteurkosten per jaar</t>
  </si>
  <si>
    <t>Voorrijkosten</t>
  </si>
  <si>
    <t>uitgangspunt bruto kosten onderdelen per jaar</t>
  </si>
  <si>
    <t>Kortingspercentage op de adviesprijs van de onderdelen</t>
  </si>
  <si>
    <t>kosten onderdelen per jaar</t>
  </si>
  <si>
    <t>Deze korting voor alle onderdelen (ook bij het preventieve onderhoud)</t>
  </si>
  <si>
    <t>Overige servicekosten</t>
  </si>
  <si>
    <t>per keer</t>
  </si>
  <si>
    <t>Overige servicekosten (buiten voorrijkosten, uurtarieven en materialen)</t>
  </si>
  <si>
    <t>overige kosten per jaar</t>
  </si>
  <si>
    <t>Totaal aan geschatte servicekosten</t>
  </si>
  <si>
    <t>VERVANGING EN UITBREIDING</t>
  </si>
  <si>
    <t>VERVANGING</t>
  </si>
  <si>
    <t>aantal</t>
  </si>
  <si>
    <t>DEEL AA - KOEL</t>
  </si>
  <si>
    <t>AA.01</t>
  </si>
  <si>
    <t>Onderbouwkoeling laag met een glasdeur</t>
  </si>
  <si>
    <t>AA.02</t>
  </si>
  <si>
    <t>Onderbouwkoeling met glasdeuren</t>
  </si>
  <si>
    <t>AA.03</t>
  </si>
  <si>
    <t>Fustenkoeling, 1½ deurs</t>
  </si>
  <si>
    <t>AA.04</t>
  </si>
  <si>
    <t>Fustenkoeling, 2 deurs</t>
  </si>
  <si>
    <t>AA.05</t>
  </si>
  <si>
    <t>IJsblokjesmachine</t>
  </si>
  <si>
    <t>AA.06</t>
  </si>
  <si>
    <t>Koelkast</t>
  </si>
  <si>
    <t>AA.07</t>
  </si>
  <si>
    <t>AA.08</t>
  </si>
  <si>
    <t>Onderbouwkoeling, food (frame)</t>
  </si>
  <si>
    <t>AA.09</t>
  </si>
  <si>
    <t>AA.10</t>
  </si>
  <si>
    <t>AA.11</t>
  </si>
  <si>
    <t>Opzetsaladière</t>
  </si>
  <si>
    <t>AA.12</t>
  </si>
  <si>
    <t>AA.13</t>
  </si>
  <si>
    <t>Schilferijsmachine</t>
  </si>
  <si>
    <t>AA.14</t>
  </si>
  <si>
    <t>Vrieskast zonder compressor</t>
  </si>
  <si>
    <t>DEEL AB - KOEL KLEIN</t>
  </si>
  <si>
    <t>AB.01</t>
  </si>
  <si>
    <t>Melkdispenser</t>
  </si>
  <si>
    <t>AB.02</t>
  </si>
  <si>
    <t>Waterkoeler</t>
  </si>
  <si>
    <t>DEEL BA - WARM</t>
  </si>
  <si>
    <t>BA.01</t>
  </si>
  <si>
    <t>Bain-marie 1/1 GN</t>
  </si>
  <si>
    <t>BA.02</t>
  </si>
  <si>
    <t>Bakplaat 1/1 GN, keramisch</t>
  </si>
  <si>
    <t>BA.03</t>
  </si>
  <si>
    <t>Combi steamer 6 1/1 GN</t>
  </si>
  <si>
    <t>BA.04</t>
  </si>
  <si>
    <t>BA.05</t>
  </si>
  <si>
    <t>Combi steamer 10 1/1 GN</t>
  </si>
  <si>
    <t>BA.06</t>
  </si>
  <si>
    <t>BA.07</t>
  </si>
  <si>
    <t>Friteuse 1 pans, drop-in</t>
  </si>
  <si>
    <t>BA.08</t>
  </si>
  <si>
    <t>Kookunit 2 zones, inductie, drop-in</t>
  </si>
  <si>
    <t>BA.09</t>
  </si>
  <si>
    <t>Wok, inductie, drop-in</t>
  </si>
  <si>
    <t>BA.10</t>
  </si>
  <si>
    <t>Kookketel 60 liter</t>
  </si>
  <si>
    <t>DEEL BB - WARM KLEIN</t>
  </si>
  <si>
    <t>BB.01</t>
  </si>
  <si>
    <t>Keukenmachine/ foodprocessor</t>
  </si>
  <si>
    <t>BB.02</t>
  </si>
  <si>
    <t>Waterkoker inbouw (Quooker)</t>
  </si>
  <si>
    <t>BB.03</t>
  </si>
  <si>
    <t>Koffiezetapparaat</t>
  </si>
  <si>
    <t>BB.04</t>
  </si>
  <si>
    <t>Magnetron</t>
  </si>
  <si>
    <t>BB.05</t>
  </si>
  <si>
    <t>Bar blender</t>
  </si>
  <si>
    <t>BB.06</t>
  </si>
  <si>
    <t>Snijmachine</t>
  </si>
  <si>
    <t>BB.07</t>
  </si>
  <si>
    <t>Vacumeermachine</t>
  </si>
  <si>
    <t>BB.08</t>
  </si>
  <si>
    <t>Warmhoudkast met schuifdeuren</t>
  </si>
  <si>
    <t>BB.09</t>
  </si>
  <si>
    <t>Warmtebrug met schap</t>
  </si>
  <si>
    <t>DEEL CA - VAAT</t>
  </si>
  <si>
    <t>CA.01</t>
  </si>
  <si>
    <t>Dienbladentransportsysteem</t>
  </si>
  <si>
    <t>CA.02</t>
  </si>
  <si>
    <t>Geluidskap, paneel en plint</t>
  </si>
  <si>
    <t>CA.03</t>
  </si>
  <si>
    <t>Sorteerstation hoog-laag</t>
  </si>
  <si>
    <t>CA.04</t>
  </si>
  <si>
    <t>Afvalbak, 150 liter ten behoeve van afvalinname</t>
  </si>
  <si>
    <t>CA.05</t>
  </si>
  <si>
    <t>Transportband t.b.v. vaatspoelkorven</t>
  </si>
  <si>
    <t>CA.06</t>
  </si>
  <si>
    <t>Pannen spoeltafel semi-vrijhangend</t>
  </si>
  <si>
    <t>CA.07</t>
  </si>
  <si>
    <t>Korventransportmachine met droogzone</t>
  </si>
  <si>
    <t>CA.08</t>
  </si>
  <si>
    <t>Bocht 180°, aangedreven</t>
  </si>
  <si>
    <t>CA.09</t>
  </si>
  <si>
    <t>Vaatwaskap</t>
  </si>
  <si>
    <t>CA.10</t>
  </si>
  <si>
    <t>Rollenbaan verrijdbaar en scharnierend</t>
  </si>
  <si>
    <t>CA.11</t>
  </si>
  <si>
    <t>Bordentransportwagen</t>
  </si>
  <si>
    <t>CA.12</t>
  </si>
  <si>
    <t>Serveerwagen 3 plateaus</t>
  </si>
  <si>
    <t>CA.13</t>
  </si>
  <si>
    <t>Stelling voor pannen, verrijdbaar</t>
  </si>
  <si>
    <t>CA.14</t>
  </si>
  <si>
    <t>Stapelaar verrijdbaar t.b.v. dienbladen, dieplader</t>
  </si>
  <si>
    <t>CA.15</t>
  </si>
  <si>
    <t>Spuithaspel</t>
  </si>
  <si>
    <t xml:space="preserve">totaal vervanging   </t>
  </si>
  <si>
    <t>totaal vervanging per jaar</t>
  </si>
  <si>
    <r>
      <t>UITBREIDING</t>
    </r>
    <r>
      <rPr>
        <sz val="10"/>
        <color theme="1"/>
        <rFont val="Calibri"/>
        <family val="2"/>
        <scheme val="minor"/>
      </rPr>
      <t xml:space="preserve"> (kleine kans dat dit in zijn geheel gaat plaatsvinden)</t>
    </r>
  </si>
  <si>
    <t>UA.01</t>
  </si>
  <si>
    <t>apparatuur</t>
  </si>
  <si>
    <t>50% van vervanging</t>
  </si>
  <si>
    <t>UA.02</t>
  </si>
  <si>
    <t>ca. 100.000,00</t>
  </si>
  <si>
    <t>UA.03</t>
  </si>
  <si>
    <t xml:space="preserve">service en onderhoud </t>
  </si>
  <si>
    <t>25% van bestaand</t>
  </si>
  <si>
    <t xml:space="preserve">totaal uitbreiding   </t>
  </si>
  <si>
    <t>totaal uitbreiding per jaar</t>
  </si>
  <si>
    <t>OVERIGE KOSTEN</t>
  </si>
  <si>
    <r>
      <t>Eenmalige kosten</t>
    </r>
    <r>
      <rPr>
        <sz val="11"/>
        <color theme="1"/>
        <rFont val="Calibri"/>
        <family val="2"/>
      </rPr>
      <t xml:space="preserve"> (inventarisatie)</t>
    </r>
  </si>
  <si>
    <t>niet elders gespecificeerde kosten</t>
  </si>
  <si>
    <t>Jaarlijkse kosten</t>
  </si>
  <si>
    <t>mag ook leeggelaten worden</t>
  </si>
  <si>
    <t>totaal overige kosten per jaar</t>
  </si>
  <si>
    <t>werk-/ spoeltafels (geschat bedrag door PNB)</t>
  </si>
  <si>
    <t>De minimale handelingen bij onderhoud zijn aangegeven in bijlage X1 onderhoudseisen apparatuur</t>
  </si>
  <si>
    <t>in 7 jaar</t>
  </si>
  <si>
    <t>Voorrijkosten (ook wel startkosten) zijn de kosten die gemaakt worden exclusief het uurtarief  op locatie en de materialen</t>
  </si>
  <si>
    <t>definitief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</si>
</sst>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d\ mmmm\ yyyy"/>
    <numFmt numFmtId="165" formatCode="_ &quot;€&quot;\ * #,##0_ ;_ &quot;€&quot;\ * \-#,##0_ ;_ &quot;€&quot;\ * &quot;-&quot;??_ ;_ @_ "/>
    <numFmt numFmtId="166" formatCode="#&quot;x&quot;"/>
    <numFmt numFmtId="167" formatCode="_ * #,##0_ ;_ * \-#,##0_ ;_ * &quot;-&quot;??_ ;_ @_ "/>
  </numFmts>
  <fonts count="44" x14ac:knownFonts="1">
    <font>
      <sz val="11"/>
      <color theme="1" tint="0.2499465926084170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"/>
      <color rgb="FF192D4D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6"/>
      <color theme="1"/>
      <name val="Calibri"/>
      <family val="2"/>
    </font>
    <font>
      <sz val="8"/>
      <color theme="1"/>
      <name val="Calibri"/>
      <family val="2"/>
    </font>
    <font>
      <sz val="10"/>
      <color indexed="8"/>
      <name val="Arial"/>
      <family val="2"/>
    </font>
    <font>
      <sz val="12"/>
      <name val="System"/>
      <family val="2"/>
    </font>
    <font>
      <b/>
      <sz val="10"/>
      <color theme="1"/>
      <name val="Calibri"/>
      <family val="2"/>
      <scheme val="minor"/>
    </font>
    <font>
      <sz val="11"/>
      <name val="Calibri"/>
      <family val="2"/>
    </font>
    <font>
      <sz val="20"/>
      <color theme="1"/>
      <name val="Calibri"/>
      <family val="2"/>
    </font>
    <font>
      <sz val="20"/>
      <name val="Calibri"/>
      <family val="2"/>
    </font>
    <font>
      <b/>
      <sz val="11"/>
      <name val="Calibri"/>
      <family val="2"/>
    </font>
    <font>
      <sz val="4"/>
      <color theme="1"/>
      <name val="Calibri"/>
      <family val="2"/>
    </font>
    <font>
      <sz val="4"/>
      <name val="Calibri"/>
      <family val="2"/>
    </font>
    <font>
      <b/>
      <sz val="11"/>
      <color theme="1" tint="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Calibri"/>
      <family val="2"/>
    </font>
    <font>
      <sz val="16"/>
      <name val="Calibri"/>
      <family val="2"/>
    </font>
    <font>
      <b/>
      <sz val="12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1"/>
      <color theme="0" tint="-0.34998626667073579"/>
      <name val="Calibri"/>
      <family val="2"/>
    </font>
    <font>
      <sz val="11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1"/>
      <color theme="1" tint="0.24994659260841701"/>
      <name val="Arial"/>
      <family val="2"/>
    </font>
    <font>
      <sz val="8"/>
      <name val="Arial"/>
      <family val="2"/>
    </font>
    <font>
      <sz val="10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</font>
    <font>
      <sz val="4"/>
      <color theme="1" tint="0.34998626667073579"/>
      <name val="Calibri"/>
      <family val="2"/>
    </font>
    <font>
      <sz val="2"/>
      <color theme="1" tint="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5" fillId="0" borderId="0"/>
    <xf numFmtId="0" fontId="16" fillId="0" borderId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8" fillId="0" borderId="0" applyFont="0" applyFill="0" applyBorder="0" applyAlignment="0" applyProtection="0"/>
  </cellStyleXfs>
  <cellXfs count="119">
    <xf numFmtId="0" fontId="0" fillId="0" borderId="0" xfId="0"/>
    <xf numFmtId="0" fontId="11" fillId="2" borderId="0" xfId="2" applyFont="1" applyFill="1" applyAlignment="1">
      <alignment horizontal="center" wrapText="1"/>
    </xf>
    <xf numFmtId="0" fontId="9" fillId="2" borderId="0" xfId="2" applyFont="1" applyFill="1" applyAlignment="1">
      <alignment horizontal="center"/>
    </xf>
    <xf numFmtId="0" fontId="9" fillId="2" borderId="0" xfId="2" applyFont="1" applyFill="1"/>
    <xf numFmtId="44" fontId="9" fillId="0" borderId="0" xfId="10" applyFont="1" applyFill="1" applyBorder="1" applyProtection="1">
      <protection locked="0"/>
    </xf>
    <xf numFmtId="0" fontId="11" fillId="2" borderId="0" xfId="2" applyFont="1" applyFill="1"/>
    <xf numFmtId="0" fontId="10" fillId="2" borderId="0" xfId="2" applyFont="1" applyFill="1"/>
    <xf numFmtId="0" fontId="12" fillId="2" borderId="0" xfId="2" applyFont="1" applyFill="1" applyAlignment="1">
      <alignment wrapText="1"/>
    </xf>
    <xf numFmtId="0" fontId="13" fillId="2" borderId="0" xfId="2" applyFont="1" applyFill="1"/>
    <xf numFmtId="0" fontId="11" fillId="2" borderId="0" xfId="2" applyFont="1" applyFill="1" applyAlignment="1">
      <alignment horizontal="right"/>
    </xf>
    <xf numFmtId="0" fontId="14" fillId="2" borderId="0" xfId="2" applyFont="1" applyFill="1"/>
    <xf numFmtId="0" fontId="11" fillId="2" borderId="0" xfId="2" applyFont="1" applyFill="1" applyAlignment="1">
      <alignment horizontal="center"/>
    </xf>
    <xf numFmtId="9" fontId="9" fillId="2" borderId="0" xfId="4" applyFont="1" applyFill="1" applyBorder="1"/>
    <xf numFmtId="9" fontId="9" fillId="0" borderId="0" xfId="4" applyFont="1" applyFill="1" applyBorder="1" applyProtection="1">
      <protection locked="0"/>
    </xf>
    <xf numFmtId="44" fontId="9" fillId="0" borderId="0" xfId="13" applyFont="1" applyFill="1" applyBorder="1" applyProtection="1">
      <protection locked="0"/>
    </xf>
    <xf numFmtId="44" fontId="9" fillId="2" borderId="0" xfId="13" applyFont="1" applyFill="1"/>
    <xf numFmtId="44" fontId="9" fillId="2" borderId="0" xfId="13" applyFont="1" applyFill="1" applyBorder="1"/>
    <xf numFmtId="44" fontId="14" fillId="2" borderId="0" xfId="13" applyFont="1" applyFill="1"/>
    <xf numFmtId="44" fontId="9" fillId="2" borderId="1" xfId="13" applyFont="1" applyFill="1" applyBorder="1"/>
    <xf numFmtId="43" fontId="9" fillId="2" borderId="0" xfId="12" applyFont="1" applyFill="1"/>
    <xf numFmtId="44" fontId="11" fillId="2" borderId="1" xfId="13" applyFont="1" applyFill="1" applyBorder="1"/>
    <xf numFmtId="44" fontId="11" fillId="2" borderId="0" xfId="13" applyFont="1" applyFill="1" applyBorder="1"/>
    <xf numFmtId="165" fontId="9" fillId="2" borderId="0" xfId="13" applyNumberFormat="1" applyFont="1" applyFill="1"/>
    <xf numFmtId="166" fontId="9" fillId="2" borderId="0" xfId="2" applyNumberFormat="1" applyFont="1" applyFill="1" applyAlignment="1">
      <alignment horizontal="center"/>
    </xf>
    <xf numFmtId="0" fontId="13" fillId="2" borderId="0" xfId="0" applyFont="1" applyFill="1"/>
    <xf numFmtId="0" fontId="9" fillId="2" borderId="0" xfId="0" applyFont="1" applyFill="1"/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11" fillId="2" borderId="0" xfId="0" applyFont="1" applyFill="1" applyAlignment="1">
      <alignment vertical="top"/>
    </xf>
    <xf numFmtId="44" fontId="21" fillId="0" borderId="0" xfId="0" applyNumberFormat="1" applyFont="1" applyAlignment="1" applyProtection="1">
      <alignment vertical="top"/>
      <protection locked="0"/>
    </xf>
    <xf numFmtId="0" fontId="22" fillId="2" borderId="0" xfId="0" applyFont="1" applyFill="1"/>
    <xf numFmtId="0" fontId="23" fillId="2" borderId="0" xfId="0" applyFont="1" applyFill="1"/>
    <xf numFmtId="44" fontId="9" fillId="2" borderId="0" xfId="10" applyFont="1" applyFill="1" applyBorder="1" applyProtection="1">
      <protection locked="0"/>
    </xf>
    <xf numFmtId="44" fontId="11" fillId="2" borderId="0" xfId="13" applyFont="1" applyFill="1"/>
    <xf numFmtId="0" fontId="9" fillId="2" borderId="2" xfId="2" applyFont="1" applyFill="1" applyBorder="1"/>
    <xf numFmtId="0" fontId="11" fillId="2" borderId="0" xfId="0" applyFont="1" applyFill="1"/>
    <xf numFmtId="44" fontId="11" fillId="2" borderId="0" xfId="0" applyNumberFormat="1" applyFont="1" applyFill="1"/>
    <xf numFmtId="0" fontId="26" fillId="2" borderId="0" xfId="0" applyFont="1" applyFill="1"/>
    <xf numFmtId="0" fontId="8" fillId="2" borderId="0" xfId="0" applyFont="1" applyFill="1"/>
    <xf numFmtId="164" fontId="26" fillId="2" borderId="0" xfId="0" applyNumberFormat="1" applyFont="1" applyFill="1" applyAlignment="1">
      <alignment horizontal="left"/>
    </xf>
    <xf numFmtId="49" fontId="26" fillId="2" borderId="0" xfId="0" applyNumberFormat="1" applyFont="1" applyFill="1"/>
    <xf numFmtId="0" fontId="7" fillId="2" borderId="0" xfId="0" applyFont="1" applyFill="1"/>
    <xf numFmtId="0" fontId="26" fillId="2" borderId="0" xfId="0" applyFont="1" applyFill="1" applyAlignment="1">
      <alignment horizontal="left"/>
    </xf>
    <xf numFmtId="0" fontId="24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17" fillId="2" borderId="0" xfId="0" applyFont="1" applyFill="1"/>
    <xf numFmtId="0" fontId="17" fillId="2" borderId="0" xfId="0" applyFont="1" applyFill="1" applyAlignment="1">
      <alignment horizontal="center"/>
    </xf>
    <xf numFmtId="44" fontId="9" fillId="2" borderId="0" xfId="10" applyFont="1" applyFill="1" applyBorder="1" applyProtection="1"/>
    <xf numFmtId="44" fontId="11" fillId="2" borderId="0" xfId="10" applyFont="1" applyFill="1" applyBorder="1" applyProtection="1"/>
    <xf numFmtId="0" fontId="27" fillId="2" borderId="0" xfId="2" applyFont="1" applyFill="1"/>
    <xf numFmtId="44" fontId="25" fillId="2" borderId="0" xfId="10" applyFont="1" applyFill="1" applyBorder="1" applyProtection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5" fillId="2" borderId="0" xfId="0" applyFont="1" applyFill="1"/>
    <xf numFmtId="0" fontId="25" fillId="2" borderId="0" xfId="0" applyFont="1" applyFill="1" applyAlignment="1">
      <alignment horizontal="center"/>
    </xf>
    <xf numFmtId="0" fontId="6" fillId="2" borderId="0" xfId="1" applyFont="1" applyFill="1"/>
    <xf numFmtId="44" fontId="6" fillId="2" borderId="0" xfId="0" applyNumberFormat="1" applyFont="1" applyFill="1"/>
    <xf numFmtId="164" fontId="6" fillId="2" borderId="0" xfId="0" applyNumberFormat="1" applyFont="1" applyFill="1" applyAlignment="1">
      <alignment horizontal="left"/>
    </xf>
    <xf numFmtId="43" fontId="9" fillId="2" borderId="0" xfId="3" applyFont="1" applyFill="1" applyAlignment="1">
      <alignment horizontal="center"/>
    </xf>
    <xf numFmtId="43" fontId="9" fillId="2" borderId="0" xfId="9" applyFont="1" applyFill="1" applyAlignment="1">
      <alignment horizontal="center"/>
    </xf>
    <xf numFmtId="0" fontId="25" fillId="2" borderId="0" xfId="0" applyFont="1" applyFill="1" applyAlignment="1">
      <alignment horizontal="right"/>
    </xf>
    <xf numFmtId="167" fontId="9" fillId="2" borderId="0" xfId="2" applyNumberFormat="1" applyFont="1" applyFill="1"/>
    <xf numFmtId="0" fontId="4" fillId="2" borderId="0" xfId="2" applyFill="1"/>
    <xf numFmtId="0" fontId="28" fillId="2" borderId="0" xfId="0" applyFont="1" applyFill="1" applyAlignment="1">
      <alignment horizontal="right"/>
    </xf>
    <xf numFmtId="0" fontId="29" fillId="2" borderId="0" xfId="0" applyFont="1" applyFill="1"/>
    <xf numFmtId="0" fontId="30" fillId="2" borderId="0" xfId="1" applyFont="1" applyFill="1"/>
    <xf numFmtId="0" fontId="30" fillId="2" borderId="0" xfId="0" applyFont="1" applyFill="1"/>
    <xf numFmtId="0" fontId="31" fillId="2" borderId="0" xfId="0" applyFont="1" applyFill="1"/>
    <xf numFmtId="0" fontId="32" fillId="2" borderId="0" xfId="0" applyFont="1" applyFill="1"/>
    <xf numFmtId="0" fontId="31" fillId="2" borderId="0" xfId="2" applyFont="1" applyFill="1"/>
    <xf numFmtId="44" fontId="31" fillId="2" borderId="0" xfId="13" applyFont="1" applyFill="1"/>
    <xf numFmtId="0" fontId="30" fillId="2" borderId="0" xfId="2" applyFont="1" applyFill="1"/>
    <xf numFmtId="44" fontId="30" fillId="2" borderId="0" xfId="13" applyFont="1" applyFill="1"/>
    <xf numFmtId="0" fontId="27" fillId="2" borderId="0" xfId="0" applyFont="1" applyFill="1"/>
    <xf numFmtId="0" fontId="27" fillId="2" borderId="0" xfId="0" applyFont="1" applyFill="1" applyAlignment="1">
      <alignment horizontal="center"/>
    </xf>
    <xf numFmtId="0" fontId="33" fillId="2" borderId="0" xfId="0" applyFont="1" applyFill="1" applyAlignment="1">
      <alignment horizontal="left"/>
    </xf>
    <xf numFmtId="0" fontId="34" fillId="2" borderId="0" xfId="0" applyFont="1" applyFill="1"/>
    <xf numFmtId="0" fontId="33" fillId="2" borderId="0" xfId="0" applyFont="1" applyFill="1"/>
    <xf numFmtId="0" fontId="22" fillId="2" borderId="2" xfId="0" applyFont="1" applyFill="1" applyBorder="1"/>
    <xf numFmtId="0" fontId="36" fillId="2" borderId="0" xfId="0" applyFont="1" applyFill="1"/>
    <xf numFmtId="0" fontId="37" fillId="2" borderId="0" xfId="0" applyFont="1" applyFill="1"/>
    <xf numFmtId="0" fontId="35" fillId="2" borderId="0" xfId="2" applyFont="1" applyFill="1"/>
    <xf numFmtId="44" fontId="8" fillId="2" borderId="0" xfId="0" applyNumberFormat="1" applyFont="1" applyFill="1"/>
    <xf numFmtId="0" fontId="25" fillId="2" borderId="0" xfId="0" applyFont="1" applyFill="1" applyAlignment="1">
      <alignment wrapText="1"/>
    </xf>
    <xf numFmtId="0" fontId="25" fillId="2" borderId="0" xfId="0" applyFont="1" applyFill="1" applyAlignment="1">
      <alignment horizontal="center" wrapText="1"/>
    </xf>
    <xf numFmtId="0" fontId="40" fillId="2" borderId="0" xfId="0" applyFont="1" applyFill="1"/>
    <xf numFmtId="0" fontId="41" fillId="2" borderId="0" xfId="0" applyFont="1" applyFill="1" applyAlignment="1">
      <alignment wrapText="1"/>
    </xf>
    <xf numFmtId="0" fontId="42" fillId="2" borderId="0" xfId="0" applyFont="1" applyFill="1"/>
    <xf numFmtId="0" fontId="41" fillId="2" borderId="0" xfId="0" applyFont="1" applyFill="1"/>
    <xf numFmtId="0" fontId="43" fillId="2" borderId="0" xfId="0" applyFont="1" applyFill="1" applyAlignment="1">
      <alignment horizontal="left"/>
    </xf>
    <xf numFmtId="0" fontId="43" fillId="2" borderId="0" xfId="0" applyFont="1" applyFill="1"/>
    <xf numFmtId="0" fontId="10" fillId="2" borderId="0" xfId="0" applyFont="1" applyFill="1"/>
    <xf numFmtId="44" fontId="9" fillId="2" borderId="0" xfId="14" applyFont="1" applyFill="1"/>
    <xf numFmtId="0" fontId="35" fillId="2" borderId="0" xfId="0" applyFont="1" applyFill="1"/>
    <xf numFmtId="0" fontId="0" fillId="2" borderId="0" xfId="0" applyFill="1"/>
    <xf numFmtId="44" fontId="0" fillId="2" borderId="0" xfId="14" applyFont="1" applyFill="1"/>
    <xf numFmtId="0" fontId="2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 textRotation="90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44" fontId="2" fillId="2" borderId="0" xfId="10" applyFont="1" applyFill="1" applyBorder="1" applyProtection="1"/>
    <xf numFmtId="44" fontId="2" fillId="2" borderId="2" xfId="10" applyFont="1" applyFill="1" applyBorder="1" applyProtection="1"/>
    <xf numFmtId="0" fontId="1" fillId="2" borderId="0" xfId="0" applyFont="1" applyFill="1"/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44" fontId="2" fillId="0" borderId="0" xfId="10" applyFont="1" applyFill="1" applyBorder="1" applyProtection="1">
      <protection locked="0"/>
    </xf>
    <xf numFmtId="0" fontId="8" fillId="2" borderId="0" xfId="0" applyFont="1" applyFill="1" applyProtection="1">
      <protection locked="0"/>
    </xf>
    <xf numFmtId="164" fontId="6" fillId="2" borderId="0" xfId="0" applyNumberFormat="1" applyFont="1" applyFill="1" applyAlignment="1" applyProtection="1">
      <alignment horizontal="left"/>
      <protection locked="0"/>
    </xf>
    <xf numFmtId="0" fontId="6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9" fillId="2" borderId="0" xfId="0" applyFont="1" applyFill="1" applyProtection="1">
      <protection locked="0"/>
    </xf>
    <xf numFmtId="0" fontId="28" fillId="2" borderId="0" xfId="0" applyFont="1" applyFill="1" applyAlignment="1" applyProtection="1">
      <alignment horizontal="right"/>
      <protection locked="0"/>
    </xf>
    <xf numFmtId="44" fontId="34" fillId="2" borderId="0" xfId="0" applyNumberFormat="1" applyFont="1" applyFill="1" applyProtection="1">
      <protection locked="0"/>
    </xf>
    <xf numFmtId="0" fontId="43" fillId="2" borderId="2" xfId="0" applyFont="1" applyFill="1" applyBorder="1" applyProtection="1">
      <protection locked="0"/>
    </xf>
    <xf numFmtId="44" fontId="33" fillId="2" borderId="0" xfId="0" applyNumberFormat="1" applyFont="1" applyFill="1" applyProtection="1">
      <protection locked="0"/>
    </xf>
    <xf numFmtId="0" fontId="9" fillId="2" borderId="0" xfId="2" applyFont="1" applyFill="1" applyAlignment="1">
      <alignment horizontal="center" wrapText="1"/>
    </xf>
  </cellXfs>
  <cellStyles count="15">
    <cellStyle name="Komma 2" xfId="9" xr:uid="{93A4110A-BD84-49A3-B4D1-EB6BADC10DD1}"/>
    <cellStyle name="Komma 3" xfId="3" xr:uid="{3C3B326E-1EA9-4865-AC29-4343E82542EF}"/>
    <cellStyle name="Komma 4" xfId="12" xr:uid="{2043CBB3-87CE-4E06-98A2-DB19E607F7C2}"/>
    <cellStyle name="Procent 2" xfId="4" xr:uid="{58042833-B3C7-47A5-8063-A94F599BA08A}"/>
    <cellStyle name="Standaard" xfId="0" builtinId="0" customBuiltin="1"/>
    <cellStyle name="Standaard 2" xfId="6" xr:uid="{FDB35D93-24FE-47D8-BCA1-B67F8100428E}"/>
    <cellStyle name="Standaard 3" xfId="2" xr:uid="{DD24F7D9-8398-4274-B079-EC22718EB12B}"/>
    <cellStyle name="Standard 2 4" xfId="8" xr:uid="{5581534F-D848-45BF-B657-2A875D2A226C}"/>
    <cellStyle name="Standard_Ecklohn Baden Württemberg 2" xfId="7" xr:uid="{063B289C-F956-49C6-B9EB-F7C08DC4C6EF}"/>
    <cellStyle name="Stijl 1" xfId="1" xr:uid="{00000000-0005-0000-0000-000001000000}"/>
    <cellStyle name="Valuta" xfId="14" builtinId="4"/>
    <cellStyle name="Valuta 2" xfId="10" xr:uid="{753E2845-A8FE-4A10-9401-65A0BA624FC5}"/>
    <cellStyle name="Valuta 2 2" xfId="13" xr:uid="{F0625FD2-F308-4500-B5CE-4209EA7CD180}"/>
    <cellStyle name="Valuta 3" xfId="5" xr:uid="{B5D3434C-5DA4-4847-8166-7426369A2D79}"/>
    <cellStyle name="Valuta 4" xfId="11" xr:uid="{D829E00F-4BAE-444B-A3D1-1ADCDCBE2213}"/>
  </cellStyles>
  <dxfs count="2">
    <dxf>
      <font>
        <color theme="0"/>
      </font>
    </dxf>
    <dxf>
      <font>
        <color theme="0" tint="-0.2499465926084170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192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VB office">
  <a:themeElements>
    <a:clrScheme name="VB kleuren">
      <a:dk1>
        <a:sysClr val="windowText" lastClr="000000"/>
      </a:dk1>
      <a:lt1>
        <a:sysClr val="window" lastClr="FFFFFF"/>
      </a:lt1>
      <a:dk2>
        <a:srgbClr val="192D4D"/>
      </a:dk2>
      <a:lt2>
        <a:srgbClr val="9F968C"/>
      </a:lt2>
      <a:accent1>
        <a:srgbClr val="7D93B2"/>
      </a:accent1>
      <a:accent2>
        <a:srgbClr val="BC6542"/>
      </a:accent2>
      <a:accent3>
        <a:srgbClr val="7DAF91"/>
      </a:accent3>
      <a:accent4>
        <a:srgbClr val="D3BCA5"/>
      </a:accent4>
      <a:accent5>
        <a:srgbClr val="AA5131"/>
      </a:accent5>
      <a:accent6>
        <a:srgbClr val="59916F"/>
      </a:accent6>
      <a:hlink>
        <a:srgbClr val="AA5131"/>
      </a:hlink>
      <a:folHlink>
        <a:srgbClr val="D3BCA5"/>
      </a:folHlink>
    </a:clrScheme>
    <a:fontScheme name="Kantoor">
      <a:majorFont>
        <a:latin typeface="Calibri Light" panose="020F030202020403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0.39997558519241921"/>
  </sheetPr>
  <dimension ref="A1:I85"/>
  <sheetViews>
    <sheetView tabSelected="1" zoomScale="115" zoomScaleNormal="115" workbookViewId="0">
      <selection activeCell="F17" sqref="F17"/>
    </sheetView>
  </sheetViews>
  <sheetFormatPr defaultColWidth="8.75" defaultRowHeight="14.5" x14ac:dyDescent="0.35"/>
  <cols>
    <col min="1" max="1" width="15.75" style="39" customWidth="1"/>
    <col min="2" max="2" width="26.08203125" style="45" customWidth="1"/>
    <col min="3" max="3" width="13.83203125" style="39" bestFit="1" customWidth="1"/>
    <col min="4" max="4" width="8.75" style="39"/>
    <col min="5" max="5" width="4.58203125" style="39" customWidth="1"/>
    <col min="6" max="6" width="13.5" style="39" bestFit="1" customWidth="1"/>
    <col min="7" max="16384" width="8.75" style="39"/>
  </cols>
  <sheetData>
    <row r="1" spans="1:9" x14ac:dyDescent="0.35">
      <c r="A1" s="38" t="s">
        <v>0</v>
      </c>
      <c r="B1" s="38" t="s">
        <v>1</v>
      </c>
    </row>
    <row r="2" spans="1:9" x14ac:dyDescent="0.35">
      <c r="A2" s="38" t="s">
        <v>2</v>
      </c>
      <c r="B2" s="38" t="s">
        <v>3</v>
      </c>
    </row>
    <row r="3" spans="1:9" x14ac:dyDescent="0.35">
      <c r="A3" s="38" t="s">
        <v>4</v>
      </c>
      <c r="B3" s="40">
        <v>45902</v>
      </c>
    </row>
    <row r="4" spans="1:9" x14ac:dyDescent="0.35">
      <c r="A4" s="38" t="s">
        <v>5</v>
      </c>
      <c r="B4" s="41" t="s">
        <v>257</v>
      </c>
      <c r="C4" s="42"/>
    </row>
    <row r="5" spans="1:9" x14ac:dyDescent="0.35">
      <c r="A5" s="38" t="s">
        <v>6</v>
      </c>
      <c r="B5" s="43">
        <v>202330</v>
      </c>
    </row>
    <row r="6" spans="1:9" x14ac:dyDescent="0.35">
      <c r="A6" s="38" t="s">
        <v>7</v>
      </c>
      <c r="B6" s="38" t="s">
        <v>8</v>
      </c>
    </row>
    <row r="7" spans="1:9" x14ac:dyDescent="0.35">
      <c r="A7" s="38"/>
      <c r="B7" s="38"/>
      <c r="C7" s="109"/>
      <c r="F7" s="109"/>
      <c r="I7" s="109"/>
    </row>
    <row r="9" spans="1:9" ht="21" x14ac:dyDescent="0.5">
      <c r="A9" s="52" t="s">
        <v>9</v>
      </c>
      <c r="B9" s="44"/>
      <c r="C9" s="109"/>
      <c r="F9" s="109"/>
      <c r="I9" s="109"/>
    </row>
    <row r="10" spans="1:9" ht="21" x14ac:dyDescent="0.5">
      <c r="A10" s="52"/>
      <c r="B10" s="44"/>
      <c r="C10" s="109"/>
    </row>
    <row r="11" spans="1:9" x14ac:dyDescent="0.35">
      <c r="B11" s="44"/>
      <c r="C11" s="109"/>
    </row>
    <row r="12" spans="1:9" ht="15.5" x14ac:dyDescent="0.35">
      <c r="B12" s="78" t="s">
        <v>10</v>
      </c>
      <c r="C12" s="115">
        <f>'Preventief onderhoud '!H89</f>
        <v>0</v>
      </c>
      <c r="D12" s="79"/>
    </row>
    <row r="13" spans="1:9" ht="15.5" x14ac:dyDescent="0.35">
      <c r="B13" s="78" t="s">
        <v>11</v>
      </c>
      <c r="C13" s="115">
        <f>'Correctief onderhoud'!P29</f>
        <v>0</v>
      </c>
      <c r="D13" s="79"/>
    </row>
    <row r="14" spans="1:9" ht="15.5" x14ac:dyDescent="0.35">
      <c r="B14" s="78" t="s">
        <v>12</v>
      </c>
      <c r="C14" s="115">
        <f>'Vervanging en uitbreiding'!I66</f>
        <v>0</v>
      </c>
      <c r="D14" s="79"/>
    </row>
    <row r="15" spans="1:9" ht="15.5" x14ac:dyDescent="0.35">
      <c r="B15" s="78" t="s">
        <v>13</v>
      </c>
      <c r="C15" s="115">
        <f>'Vervanging en uitbreiding'!I75</f>
        <v>12500</v>
      </c>
      <c r="D15" s="79"/>
    </row>
    <row r="16" spans="1:9" ht="15.5" x14ac:dyDescent="0.35">
      <c r="B16" s="78" t="s">
        <v>14</v>
      </c>
      <c r="C16" s="115">
        <f>'overige kosten'!C8</f>
        <v>0</v>
      </c>
      <c r="D16" s="79"/>
    </row>
    <row r="17" spans="2:7" s="93" customFormat="1" ht="4" x14ac:dyDescent="0.15">
      <c r="B17" s="92"/>
      <c r="C17" s="116"/>
    </row>
    <row r="18" spans="2:7" ht="15.5" x14ac:dyDescent="0.35">
      <c r="B18" s="78" t="s">
        <v>15</v>
      </c>
      <c r="C18" s="117">
        <f>SUM(C12:C17)</f>
        <v>12500</v>
      </c>
      <c r="D18" s="80" t="s">
        <v>16</v>
      </c>
      <c r="F18" s="85"/>
    </row>
    <row r="19" spans="2:7" x14ac:dyDescent="0.35">
      <c r="C19" s="109"/>
    </row>
    <row r="20" spans="2:7" ht="15.5" x14ac:dyDescent="0.35">
      <c r="B20" s="78" t="s">
        <v>15</v>
      </c>
      <c r="C20" s="117">
        <f>C18*7</f>
        <v>87500</v>
      </c>
      <c r="D20" s="80" t="s">
        <v>255</v>
      </c>
    </row>
    <row r="21" spans="2:7" x14ac:dyDescent="0.35">
      <c r="C21" s="109"/>
    </row>
    <row r="22" spans="2:7" x14ac:dyDescent="0.35">
      <c r="C22" s="109"/>
    </row>
    <row r="23" spans="2:7" x14ac:dyDescent="0.35">
      <c r="C23" s="109"/>
    </row>
    <row r="24" spans="2:7" x14ac:dyDescent="0.35">
      <c r="C24" s="109"/>
    </row>
    <row r="25" spans="2:7" x14ac:dyDescent="0.35">
      <c r="C25" s="109"/>
    </row>
    <row r="26" spans="2:7" x14ac:dyDescent="0.35">
      <c r="C26" s="109"/>
      <c r="G26" s="82" t="s">
        <v>17</v>
      </c>
    </row>
    <row r="27" spans="2:7" x14ac:dyDescent="0.35">
      <c r="C27" s="109"/>
    </row>
    <row r="28" spans="2:7" x14ac:dyDescent="0.35">
      <c r="C28" s="109"/>
    </row>
    <row r="29" spans="2:7" x14ac:dyDescent="0.35">
      <c r="C29" s="109"/>
    </row>
    <row r="30" spans="2:7" x14ac:dyDescent="0.35">
      <c r="C30" s="109"/>
    </row>
    <row r="31" spans="2:7" x14ac:dyDescent="0.35">
      <c r="C31" s="109"/>
    </row>
    <row r="32" spans="2:7" x14ac:dyDescent="0.35">
      <c r="C32" s="109"/>
    </row>
    <row r="33" spans="3:3" x14ac:dyDescent="0.35">
      <c r="C33" s="109"/>
    </row>
    <row r="34" spans="3:3" x14ac:dyDescent="0.35">
      <c r="C34" s="109"/>
    </row>
    <row r="36" spans="3:3" x14ac:dyDescent="0.35">
      <c r="C36" s="109"/>
    </row>
    <row r="37" spans="3:3" x14ac:dyDescent="0.35">
      <c r="C37" s="109"/>
    </row>
    <row r="39" spans="3:3" x14ac:dyDescent="0.35">
      <c r="C39" s="109"/>
    </row>
    <row r="40" spans="3:3" x14ac:dyDescent="0.35">
      <c r="C40" s="109"/>
    </row>
    <row r="41" spans="3:3" x14ac:dyDescent="0.35">
      <c r="C41" s="109"/>
    </row>
    <row r="42" spans="3:3" x14ac:dyDescent="0.35">
      <c r="C42" s="109"/>
    </row>
    <row r="43" spans="3:3" x14ac:dyDescent="0.35">
      <c r="C43" s="109"/>
    </row>
    <row r="44" spans="3:3" x14ac:dyDescent="0.35">
      <c r="C44" s="109"/>
    </row>
    <row r="45" spans="3:3" x14ac:dyDescent="0.35">
      <c r="C45" s="109"/>
    </row>
    <row r="47" spans="3:3" x14ac:dyDescent="0.35">
      <c r="C47" s="109"/>
    </row>
    <row r="48" spans="3:3" x14ac:dyDescent="0.35">
      <c r="C48" s="109"/>
    </row>
    <row r="49" spans="3:3" x14ac:dyDescent="0.35">
      <c r="C49" s="109"/>
    </row>
    <row r="50" spans="3:3" x14ac:dyDescent="0.35">
      <c r="C50" s="109"/>
    </row>
    <row r="51" spans="3:3" x14ac:dyDescent="0.35">
      <c r="C51" s="109"/>
    </row>
    <row r="52" spans="3:3" x14ac:dyDescent="0.35">
      <c r="C52" s="109"/>
    </row>
    <row r="53" spans="3:3" x14ac:dyDescent="0.35">
      <c r="C53" s="109"/>
    </row>
    <row r="54" spans="3:3" x14ac:dyDescent="0.35">
      <c r="C54" s="109"/>
    </row>
    <row r="55" spans="3:3" x14ac:dyDescent="0.35">
      <c r="C55" s="109"/>
    </row>
    <row r="56" spans="3:3" x14ac:dyDescent="0.35">
      <c r="C56" s="109"/>
    </row>
    <row r="57" spans="3:3" x14ac:dyDescent="0.35">
      <c r="C57" s="109"/>
    </row>
    <row r="58" spans="3:3" x14ac:dyDescent="0.35">
      <c r="C58" s="109"/>
    </row>
    <row r="59" spans="3:3" x14ac:dyDescent="0.35">
      <c r="C59" s="109"/>
    </row>
    <row r="61" spans="3:3" x14ac:dyDescent="0.35">
      <c r="C61" s="109"/>
    </row>
    <row r="62" spans="3:3" x14ac:dyDescent="0.35">
      <c r="C62" s="109"/>
    </row>
    <row r="63" spans="3:3" x14ac:dyDescent="0.35">
      <c r="C63" s="109"/>
    </row>
    <row r="64" spans="3:3" x14ac:dyDescent="0.35">
      <c r="C64" s="109"/>
    </row>
    <row r="65" spans="3:3" x14ac:dyDescent="0.35">
      <c r="C65" s="109"/>
    </row>
    <row r="66" spans="3:3" x14ac:dyDescent="0.35">
      <c r="C66" s="109"/>
    </row>
    <row r="67" spans="3:3" x14ac:dyDescent="0.35">
      <c r="C67" s="109"/>
    </row>
    <row r="68" spans="3:3" x14ac:dyDescent="0.35">
      <c r="C68" s="109"/>
    </row>
    <row r="69" spans="3:3" x14ac:dyDescent="0.35">
      <c r="C69" s="109"/>
    </row>
    <row r="70" spans="3:3" x14ac:dyDescent="0.35">
      <c r="C70" s="109"/>
    </row>
    <row r="71" spans="3:3" x14ac:dyDescent="0.35">
      <c r="C71" s="109"/>
    </row>
    <row r="72" spans="3:3" x14ac:dyDescent="0.35">
      <c r="C72" s="109"/>
    </row>
    <row r="73" spans="3:3" x14ac:dyDescent="0.35">
      <c r="C73" s="109"/>
    </row>
    <row r="74" spans="3:3" x14ac:dyDescent="0.35">
      <c r="C74" s="109"/>
    </row>
    <row r="75" spans="3:3" x14ac:dyDescent="0.35">
      <c r="C75" s="109"/>
    </row>
    <row r="76" spans="3:3" x14ac:dyDescent="0.35">
      <c r="C76" s="109"/>
    </row>
    <row r="77" spans="3:3" x14ac:dyDescent="0.35">
      <c r="C77" s="109"/>
    </row>
    <row r="78" spans="3:3" x14ac:dyDescent="0.35">
      <c r="C78" s="109"/>
    </row>
    <row r="79" spans="3:3" x14ac:dyDescent="0.35">
      <c r="C79" s="109"/>
    </row>
    <row r="80" spans="3:3" x14ac:dyDescent="0.35">
      <c r="C80" s="109"/>
    </row>
    <row r="82" spans="3:3" x14ac:dyDescent="0.35">
      <c r="C82" s="109"/>
    </row>
    <row r="83" spans="3:3" x14ac:dyDescent="0.35">
      <c r="C83" s="109"/>
    </row>
    <row r="84" spans="3:3" x14ac:dyDescent="0.35">
      <c r="C84" s="109"/>
    </row>
    <row r="85" spans="3:3" x14ac:dyDescent="0.35">
      <c r="C85" s="109"/>
    </row>
  </sheetData>
  <sheetProtection algorithmName="SHA-512" hashValue="95It2j4zX/NIINp3vVdBBwdf9XyIYEUk9fyJYqXh9TfOrTR+qn5g63Og2LqjPDDJ2Ap7co4G/6FzwGeyglkYYg==" saltValue="zrR3LDaBCf4M5wL1m0cSoQ==" spinCount="100000" sheet="1" objects="1" scenarios="1"/>
  <phoneticPr fontId="0" type="noConversion"/>
  <pageMargins left="0.70866141732283472" right="0.70866141732283472" top="0.74803149606299213" bottom="0.74803149606299213" header="0.31496062992125984" footer="0.31496062992125984"/>
  <pageSetup paperSize="8" orientation="landscape" verticalDpi="300" r:id="rId1"/>
  <headerFooter scaleWithDoc="0" alignWithMargins="0">
    <oddHeader xml:space="preserve">&amp;R&amp;"Calibri,Standaard"&amp;12&amp;K192D4DProvincie Noord-Brabant aanbesteding </oddHeader>
    <oddFooter>&amp;L&amp;G&amp;"-,Standaard"&amp;8&amp;K03+000 &amp;F | &amp;D&amp;CProvincie Noord Brabant&amp;R&amp;"-,Standaard"&amp;8&amp;K03+000&amp;P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85"/>
  <sheetViews>
    <sheetView workbookViewId="0">
      <selection activeCell="M16" sqref="M16"/>
    </sheetView>
  </sheetViews>
  <sheetFormatPr defaultColWidth="8.75" defaultRowHeight="13" x14ac:dyDescent="0.3"/>
  <cols>
    <col min="1" max="1" width="27.75" style="46" customWidth="1"/>
    <col min="2" max="2" width="3.75" style="46" customWidth="1"/>
    <col min="3" max="3" width="13.58203125" style="46" customWidth="1"/>
    <col min="4" max="4" width="2.5" style="46" bestFit="1" customWidth="1"/>
    <col min="5" max="5" width="2.08203125" style="46" customWidth="1"/>
    <col min="6" max="6" width="14.25" style="46" customWidth="1"/>
    <col min="7" max="7" width="1.75" style="46" bestFit="1" customWidth="1"/>
    <col min="8" max="8" width="2.08203125" style="46" customWidth="1"/>
    <col min="9" max="9" width="14.25" style="46" customWidth="1"/>
    <col min="10" max="16384" width="8.75" style="46"/>
  </cols>
  <sheetData>
    <row r="1" spans="1:21" s="69" customFormat="1" ht="21" x14ac:dyDescent="0.5">
      <c r="A1" s="52" t="s">
        <v>18</v>
      </c>
      <c r="B1" s="68"/>
    </row>
    <row r="2" spans="1:21" s="25" customFormat="1" ht="14.5" x14ac:dyDescent="0.35">
      <c r="A2" s="25" t="s">
        <v>256</v>
      </c>
      <c r="F2" s="94"/>
      <c r="G2" s="36"/>
      <c r="P2" s="95"/>
      <c r="R2" s="96"/>
      <c r="S2" s="96"/>
      <c r="T2" s="96"/>
      <c r="U2" s="96"/>
    </row>
    <row r="4" spans="1:21" ht="14.5" x14ac:dyDescent="0.35">
      <c r="C4" s="1"/>
      <c r="D4" s="61"/>
      <c r="E4" s="2"/>
      <c r="F4" s="1"/>
      <c r="G4" s="2"/>
      <c r="H4" s="2"/>
      <c r="I4" s="1"/>
    </row>
    <row r="5" spans="1:21" ht="29" x14ac:dyDescent="0.35">
      <c r="C5" s="1" t="s">
        <v>19</v>
      </c>
      <c r="D5" s="62"/>
      <c r="E5" s="2"/>
      <c r="F5" s="1" t="s">
        <v>20</v>
      </c>
      <c r="G5" s="2"/>
      <c r="H5" s="2"/>
      <c r="I5" s="1" t="s">
        <v>21</v>
      </c>
    </row>
    <row r="6" spans="1:21" ht="14.5" x14ac:dyDescent="0.35">
      <c r="C6" s="1"/>
      <c r="D6" s="62"/>
      <c r="E6" s="2"/>
      <c r="F6" s="1"/>
      <c r="G6" s="2"/>
      <c r="H6" s="2"/>
      <c r="I6" s="1"/>
    </row>
    <row r="7" spans="1:21" ht="14.5" x14ac:dyDescent="0.35">
      <c r="A7" s="63" t="s">
        <v>22</v>
      </c>
      <c r="B7" s="63"/>
      <c r="C7" s="4"/>
      <c r="D7" s="64"/>
      <c r="E7" s="65"/>
      <c r="F7" s="4"/>
      <c r="G7" s="3">
        <v>2</v>
      </c>
      <c r="H7" s="65"/>
      <c r="I7" s="4"/>
    </row>
    <row r="8" spans="1:21" s="67" customFormat="1" ht="5.5" x14ac:dyDescent="0.15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</row>
    <row r="9" spans="1:21" ht="14.5" x14ac:dyDescent="0.35">
      <c r="A9" s="63" t="s">
        <v>23</v>
      </c>
      <c r="B9" s="63"/>
      <c r="C9" s="4"/>
      <c r="D9" s="64">
        <v>2</v>
      </c>
      <c r="E9" s="65"/>
      <c r="F9" s="4"/>
      <c r="G9" s="3">
        <v>2</v>
      </c>
      <c r="H9" s="65"/>
      <c r="I9" s="4"/>
    </row>
    <row r="10" spans="1:21" x14ac:dyDescent="0.3">
      <c r="C10" s="110"/>
    </row>
    <row r="11" spans="1:21" x14ac:dyDescent="0.3">
      <c r="C11" s="111"/>
    </row>
    <row r="12" spans="1:21" x14ac:dyDescent="0.3">
      <c r="B12" s="88" t="s">
        <v>24</v>
      </c>
      <c r="C12" s="111"/>
    </row>
    <row r="13" spans="1:21" x14ac:dyDescent="0.3">
      <c r="C13" s="111"/>
    </row>
    <row r="14" spans="1:21" ht="23.65" customHeight="1" x14ac:dyDescent="0.3">
      <c r="C14" s="111"/>
      <c r="J14" s="83"/>
    </row>
    <row r="15" spans="1:21" s="97" customFormat="1" ht="21" x14ac:dyDescent="0.5">
      <c r="A15" s="24" t="s">
        <v>25</v>
      </c>
      <c r="C15" s="112"/>
      <c r="F15" s="98"/>
      <c r="H15" s="98"/>
    </row>
    <row r="16" spans="1:21" s="25" customFormat="1" ht="14.5" x14ac:dyDescent="0.35">
      <c r="A16" s="25" t="s">
        <v>26</v>
      </c>
      <c r="C16" s="113"/>
      <c r="F16" s="94"/>
      <c r="G16" s="36"/>
      <c r="P16" s="95"/>
      <c r="R16" s="96"/>
      <c r="S16" s="96"/>
      <c r="T16" s="96"/>
      <c r="U16" s="96"/>
    </row>
    <row r="17" spans="1:21" s="25" customFormat="1" ht="14.5" x14ac:dyDescent="0.35">
      <c r="A17" s="25" t="s">
        <v>27</v>
      </c>
      <c r="C17" s="113"/>
      <c r="F17" s="94"/>
      <c r="G17" s="36"/>
      <c r="P17" s="95"/>
      <c r="R17" s="96"/>
      <c r="S17" s="96"/>
      <c r="T17" s="96"/>
      <c r="U17" s="96"/>
    </row>
    <row r="18" spans="1:21" x14ac:dyDescent="0.3">
      <c r="C18" s="111"/>
      <c r="J18" s="83" t="s">
        <v>17</v>
      </c>
    </row>
    <row r="19" spans="1:21" ht="14.5" x14ac:dyDescent="0.35">
      <c r="A19" s="63" t="s">
        <v>28</v>
      </c>
      <c r="B19" s="63"/>
      <c r="C19" s="4"/>
    </row>
    <row r="20" spans="1:21" s="67" customFormat="1" ht="5.5" x14ac:dyDescent="0.15">
      <c r="A20" s="66"/>
      <c r="B20" s="66"/>
      <c r="C20" s="114"/>
      <c r="D20" s="66"/>
      <c r="E20" s="66"/>
      <c r="F20" s="66"/>
      <c r="G20" s="66"/>
      <c r="H20" s="66"/>
      <c r="I20" s="66"/>
      <c r="J20" s="66"/>
      <c r="K20" s="66"/>
      <c r="L20" s="66"/>
      <c r="M20" s="66"/>
    </row>
    <row r="21" spans="1:21" ht="14.5" x14ac:dyDescent="0.35">
      <c r="A21" s="63" t="s">
        <v>29</v>
      </c>
      <c r="B21" s="63"/>
      <c r="C21" s="4"/>
    </row>
    <row r="22" spans="1:21" x14ac:dyDescent="0.3">
      <c r="C22" s="111"/>
    </row>
    <row r="23" spans="1:21" x14ac:dyDescent="0.3">
      <c r="C23" s="111"/>
    </row>
    <row r="24" spans="1:21" x14ac:dyDescent="0.3">
      <c r="B24" s="88" t="s">
        <v>30</v>
      </c>
      <c r="C24" s="111"/>
    </row>
    <row r="25" spans="1:21" x14ac:dyDescent="0.3">
      <c r="C25" s="111"/>
    </row>
    <row r="26" spans="1:21" x14ac:dyDescent="0.3">
      <c r="C26" s="111"/>
    </row>
    <row r="27" spans="1:21" x14ac:dyDescent="0.3">
      <c r="C27" s="111"/>
    </row>
    <row r="28" spans="1:21" x14ac:dyDescent="0.3">
      <c r="C28" s="111"/>
    </row>
    <row r="29" spans="1:21" x14ac:dyDescent="0.3">
      <c r="C29" s="111"/>
    </row>
    <row r="30" spans="1:21" x14ac:dyDescent="0.3">
      <c r="C30" s="111"/>
    </row>
    <row r="31" spans="1:21" x14ac:dyDescent="0.3">
      <c r="C31" s="111"/>
    </row>
    <row r="32" spans="1:21" x14ac:dyDescent="0.3">
      <c r="C32" s="111"/>
    </row>
    <row r="33" spans="3:3" x14ac:dyDescent="0.3">
      <c r="C33" s="111"/>
    </row>
    <row r="34" spans="3:3" x14ac:dyDescent="0.3">
      <c r="C34" s="111"/>
    </row>
    <row r="36" spans="3:3" x14ac:dyDescent="0.3">
      <c r="C36" s="111"/>
    </row>
    <row r="37" spans="3:3" x14ac:dyDescent="0.3">
      <c r="C37" s="111"/>
    </row>
    <row r="39" spans="3:3" x14ac:dyDescent="0.3">
      <c r="C39" s="111"/>
    </row>
    <row r="40" spans="3:3" x14ac:dyDescent="0.3">
      <c r="C40" s="111"/>
    </row>
    <row r="41" spans="3:3" x14ac:dyDescent="0.3">
      <c r="C41" s="111"/>
    </row>
    <row r="42" spans="3:3" x14ac:dyDescent="0.3">
      <c r="C42" s="111"/>
    </row>
    <row r="43" spans="3:3" x14ac:dyDescent="0.3">
      <c r="C43" s="111"/>
    </row>
    <row r="44" spans="3:3" x14ac:dyDescent="0.3">
      <c r="C44" s="111"/>
    </row>
    <row r="45" spans="3:3" x14ac:dyDescent="0.3">
      <c r="C45" s="111"/>
    </row>
    <row r="47" spans="3:3" x14ac:dyDescent="0.3">
      <c r="C47" s="111"/>
    </row>
    <row r="48" spans="3:3" x14ac:dyDescent="0.3">
      <c r="C48" s="111"/>
    </row>
    <row r="49" spans="3:3" x14ac:dyDescent="0.3">
      <c r="C49" s="111"/>
    </row>
    <row r="50" spans="3:3" x14ac:dyDescent="0.3">
      <c r="C50" s="111"/>
    </row>
    <row r="51" spans="3:3" x14ac:dyDescent="0.3">
      <c r="C51" s="111"/>
    </row>
    <row r="52" spans="3:3" x14ac:dyDescent="0.3">
      <c r="C52" s="111"/>
    </row>
    <row r="53" spans="3:3" x14ac:dyDescent="0.3">
      <c r="C53" s="111"/>
    </row>
    <row r="54" spans="3:3" x14ac:dyDescent="0.3">
      <c r="C54" s="111"/>
    </row>
    <row r="55" spans="3:3" x14ac:dyDescent="0.3">
      <c r="C55" s="111"/>
    </row>
    <row r="56" spans="3:3" x14ac:dyDescent="0.3">
      <c r="C56" s="111"/>
    </row>
    <row r="57" spans="3:3" x14ac:dyDescent="0.3">
      <c r="C57" s="111"/>
    </row>
    <row r="58" spans="3:3" x14ac:dyDescent="0.3">
      <c r="C58" s="111"/>
    </row>
    <row r="59" spans="3:3" x14ac:dyDescent="0.3">
      <c r="C59" s="111"/>
    </row>
    <row r="61" spans="3:3" x14ac:dyDescent="0.3">
      <c r="C61" s="111"/>
    </row>
    <row r="62" spans="3:3" x14ac:dyDescent="0.3">
      <c r="C62" s="111"/>
    </row>
    <row r="63" spans="3:3" x14ac:dyDescent="0.3">
      <c r="C63" s="111"/>
    </row>
    <row r="64" spans="3:3" x14ac:dyDescent="0.3">
      <c r="C64" s="111"/>
    </row>
    <row r="65" spans="3:3" x14ac:dyDescent="0.3">
      <c r="C65" s="111"/>
    </row>
    <row r="66" spans="3:3" x14ac:dyDescent="0.3">
      <c r="C66" s="111"/>
    </row>
    <row r="67" spans="3:3" x14ac:dyDescent="0.3">
      <c r="C67" s="111"/>
    </row>
    <row r="68" spans="3:3" x14ac:dyDescent="0.3">
      <c r="C68" s="111"/>
    </row>
    <row r="69" spans="3:3" x14ac:dyDescent="0.3">
      <c r="C69" s="111"/>
    </row>
    <row r="70" spans="3:3" x14ac:dyDescent="0.3">
      <c r="C70" s="111"/>
    </row>
    <row r="71" spans="3:3" x14ac:dyDescent="0.3">
      <c r="C71" s="111"/>
    </row>
    <row r="72" spans="3:3" x14ac:dyDescent="0.3">
      <c r="C72" s="111"/>
    </row>
    <row r="73" spans="3:3" x14ac:dyDescent="0.3">
      <c r="C73" s="111"/>
    </row>
    <row r="74" spans="3:3" x14ac:dyDescent="0.3">
      <c r="C74" s="111"/>
    </row>
    <row r="75" spans="3:3" x14ac:dyDescent="0.3">
      <c r="C75" s="111"/>
    </row>
    <row r="76" spans="3:3" x14ac:dyDescent="0.3">
      <c r="C76" s="111"/>
    </row>
    <row r="77" spans="3:3" x14ac:dyDescent="0.3">
      <c r="C77" s="111"/>
    </row>
    <row r="78" spans="3:3" x14ac:dyDescent="0.3">
      <c r="C78" s="111"/>
    </row>
    <row r="79" spans="3:3" x14ac:dyDescent="0.3">
      <c r="C79" s="111"/>
    </row>
    <row r="80" spans="3:3" x14ac:dyDescent="0.3">
      <c r="C80" s="111"/>
    </row>
    <row r="82" spans="3:3" x14ac:dyDescent="0.3">
      <c r="C82" s="111"/>
    </row>
    <row r="83" spans="3:3" x14ac:dyDescent="0.3">
      <c r="C83" s="111"/>
    </row>
    <row r="84" spans="3:3" x14ac:dyDescent="0.3">
      <c r="C84" s="111"/>
    </row>
    <row r="85" spans="3:3" x14ac:dyDescent="0.3">
      <c r="C85" s="111"/>
    </row>
  </sheetData>
  <pageMargins left="0.70866141732283472" right="0.70866141732283472" top="0.74803149606299213" bottom="0.74803149606299213" header="0.31496062992125984" footer="0.31496062992125984"/>
  <pageSetup paperSize="8" orientation="landscape" verticalDpi="1200" r:id="rId1"/>
  <headerFooter scaleWithDoc="0" alignWithMargins="0">
    <oddHeader xml:space="preserve">&amp;R&amp;"Calibri,Standaard"&amp;12&amp;K192D4DProvincie Noord-Brabant aanbesteding </oddHeader>
    <oddFooter>&amp;L&amp;G&amp;"-,Standaard"&amp;8&amp;K03+000 &amp;F | &amp;D&amp;CProvincie Noord Brabant&amp;R&amp;"-,Standaard"&amp;8&amp;K03+000&amp;P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8D901-6883-4AAD-B152-595F31863CF7}">
  <dimension ref="A1:Q96"/>
  <sheetViews>
    <sheetView workbookViewId="0">
      <pane ySplit="8" topLeftCell="A9" activePane="bottomLeft" state="frozen"/>
      <selection activeCell="C35" sqref="C35"/>
      <selection pane="bottomLeft" activeCell="P18" sqref="P18"/>
    </sheetView>
  </sheetViews>
  <sheetFormatPr defaultColWidth="8.75" defaultRowHeight="14.5" x14ac:dyDescent="0.35"/>
  <cols>
    <col min="1" max="1" width="8.33203125" style="54" customWidth="1"/>
    <col min="2" max="2" width="47" style="54" customWidth="1"/>
    <col min="3" max="3" width="11.83203125" style="54" customWidth="1"/>
    <col min="4" max="4" width="3.08203125" style="54" customWidth="1"/>
    <col min="5" max="5" width="5.58203125" style="55" bestFit="1" customWidth="1"/>
    <col min="6" max="6" width="5.58203125" style="55" customWidth="1"/>
    <col min="7" max="7" width="3.08203125" style="54" customWidth="1"/>
    <col min="8" max="8" width="10.5" style="54" bestFit="1" customWidth="1"/>
    <col min="9" max="16384" width="8.75" style="54"/>
  </cols>
  <sheetData>
    <row r="1" spans="1:17" s="74" customFormat="1" ht="21" x14ac:dyDescent="0.5">
      <c r="A1" s="52" t="s">
        <v>31</v>
      </c>
      <c r="Q1" s="75"/>
    </row>
    <row r="2" spans="1:17" x14ac:dyDescent="0.35">
      <c r="A2" s="25" t="s">
        <v>32</v>
      </c>
      <c r="B2" s="101"/>
      <c r="C2" s="101"/>
      <c r="D2" s="101"/>
      <c r="E2" s="99"/>
      <c r="F2" s="99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7" x14ac:dyDescent="0.35">
      <c r="A3" s="25" t="s">
        <v>33</v>
      </c>
      <c r="B3" s="101"/>
      <c r="C3" s="101"/>
      <c r="D3" s="101"/>
      <c r="E3" s="99"/>
      <c r="F3" s="99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7" x14ac:dyDescent="0.35">
      <c r="A4" s="25" t="s">
        <v>34</v>
      </c>
      <c r="B4" s="101"/>
      <c r="C4" s="101"/>
      <c r="D4" s="101"/>
      <c r="E4" s="99"/>
      <c r="F4" s="99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</row>
    <row r="5" spans="1:17" x14ac:dyDescent="0.35">
      <c r="A5" s="25" t="s">
        <v>35</v>
      </c>
      <c r="B5" s="101"/>
      <c r="C5" s="101"/>
      <c r="D5" s="101"/>
      <c r="E5" s="99"/>
      <c r="F5" s="99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</row>
    <row r="6" spans="1:17" x14ac:dyDescent="0.35">
      <c r="A6" s="25" t="s">
        <v>36</v>
      </c>
      <c r="B6" s="101"/>
      <c r="C6" s="101"/>
      <c r="D6" s="101"/>
      <c r="E6" s="99"/>
      <c r="F6" s="99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</row>
    <row r="7" spans="1:17" x14ac:dyDescent="0.35">
      <c r="A7" s="105" t="s">
        <v>254</v>
      </c>
      <c r="B7" s="101"/>
      <c r="C7" s="106"/>
      <c r="D7" s="101"/>
      <c r="E7" s="99"/>
      <c r="F7" s="107"/>
      <c r="G7" s="101"/>
      <c r="H7" s="101"/>
      <c r="I7" s="106"/>
      <c r="J7" s="101"/>
      <c r="K7" s="101"/>
      <c r="L7" s="101"/>
      <c r="M7" s="101"/>
      <c r="N7" s="101"/>
      <c r="O7" s="101"/>
      <c r="P7" s="101"/>
      <c r="Q7" s="101"/>
    </row>
    <row r="8" spans="1:17" ht="91.5" customHeight="1" x14ac:dyDescent="0.35">
      <c r="A8" s="101"/>
      <c r="B8" s="101"/>
      <c r="C8" s="86" t="s">
        <v>37</v>
      </c>
      <c r="D8" s="102"/>
      <c r="E8" s="100" t="s">
        <v>38</v>
      </c>
      <c r="F8" s="100" t="s">
        <v>39</v>
      </c>
      <c r="G8" s="86"/>
      <c r="H8" s="87" t="s">
        <v>40</v>
      </c>
      <c r="I8" s="101"/>
      <c r="J8" s="101"/>
      <c r="K8" s="101"/>
      <c r="L8" s="101"/>
      <c r="M8" s="101"/>
      <c r="N8" s="101"/>
      <c r="O8" s="101"/>
      <c r="P8" s="101"/>
      <c r="Q8" s="101"/>
    </row>
    <row r="9" spans="1:17" x14ac:dyDescent="0.35">
      <c r="A9" s="101"/>
      <c r="B9" s="101"/>
      <c r="C9" s="106"/>
      <c r="D9" s="101"/>
      <c r="E9" s="99"/>
      <c r="F9" s="107"/>
      <c r="G9" s="101"/>
      <c r="H9" s="103"/>
      <c r="I9" s="106"/>
      <c r="J9" s="101"/>
      <c r="K9" s="101"/>
      <c r="L9" s="101"/>
      <c r="M9" s="101"/>
      <c r="N9" s="101"/>
      <c r="O9" s="101"/>
      <c r="P9" s="101"/>
      <c r="Q9" s="101"/>
    </row>
    <row r="10" spans="1:17" x14ac:dyDescent="0.35">
      <c r="A10" s="101"/>
      <c r="B10" s="101" t="s">
        <v>41</v>
      </c>
      <c r="C10" s="108"/>
      <c r="D10" s="101"/>
      <c r="E10" s="99">
        <v>7</v>
      </c>
      <c r="F10" s="23">
        <v>1</v>
      </c>
      <c r="G10" s="101"/>
      <c r="H10" s="103">
        <f>C10*E10*F10</f>
        <v>0</v>
      </c>
      <c r="I10" s="101"/>
      <c r="J10" s="101"/>
      <c r="K10" s="101"/>
      <c r="L10" s="101"/>
      <c r="M10" s="101"/>
      <c r="N10" s="101"/>
      <c r="O10" s="101"/>
      <c r="P10" s="101"/>
      <c r="Q10" s="101"/>
    </row>
    <row r="11" spans="1:17" x14ac:dyDescent="0.35">
      <c r="A11" s="101"/>
      <c r="B11" s="101" t="s">
        <v>42</v>
      </c>
      <c r="C11" s="108"/>
      <c r="D11" s="101"/>
      <c r="E11" s="99">
        <v>2</v>
      </c>
      <c r="F11" s="23">
        <v>1</v>
      </c>
      <c r="G11" s="101"/>
      <c r="H11" s="103">
        <f t="shared" ref="H11:H75" si="0">C11*E11*F11</f>
        <v>0</v>
      </c>
      <c r="I11" s="101"/>
      <c r="J11" s="101"/>
      <c r="K11" s="101"/>
      <c r="L11" s="101"/>
      <c r="M11" s="101"/>
      <c r="N11" s="101"/>
      <c r="O11" s="101"/>
      <c r="P11" s="101"/>
      <c r="Q11" s="101"/>
    </row>
    <row r="12" spans="1:17" x14ac:dyDescent="0.35">
      <c r="A12" s="101"/>
      <c r="B12" s="101" t="s">
        <v>43</v>
      </c>
      <c r="C12" s="108"/>
      <c r="D12" s="101"/>
      <c r="E12" s="99">
        <v>2</v>
      </c>
      <c r="F12" s="23">
        <v>1</v>
      </c>
      <c r="G12" s="101"/>
      <c r="H12" s="103">
        <f t="shared" si="0"/>
        <v>0</v>
      </c>
      <c r="I12" s="101"/>
      <c r="J12" s="101"/>
      <c r="K12" s="101"/>
      <c r="L12" s="101"/>
      <c r="M12" s="101"/>
      <c r="N12" s="101"/>
      <c r="O12" s="101"/>
      <c r="P12" s="101"/>
      <c r="Q12" s="101"/>
    </row>
    <row r="13" spans="1:17" x14ac:dyDescent="0.35">
      <c r="A13" s="101"/>
      <c r="B13" s="101" t="s">
        <v>44</v>
      </c>
      <c r="C13" s="108"/>
      <c r="D13" s="101"/>
      <c r="E13" s="99">
        <v>1</v>
      </c>
      <c r="F13" s="23">
        <v>1</v>
      </c>
      <c r="G13" s="101"/>
      <c r="H13" s="103">
        <f t="shared" si="0"/>
        <v>0</v>
      </c>
      <c r="I13" s="101"/>
      <c r="J13" s="101"/>
      <c r="K13" s="101"/>
      <c r="L13" s="101"/>
      <c r="M13" s="101"/>
      <c r="N13" s="101"/>
      <c r="O13" s="101"/>
      <c r="P13" s="101"/>
      <c r="Q13" s="101"/>
    </row>
    <row r="14" spans="1:17" x14ac:dyDescent="0.35">
      <c r="A14" s="101"/>
      <c r="B14" s="101" t="s">
        <v>45</v>
      </c>
      <c r="C14" s="108"/>
      <c r="D14" s="101"/>
      <c r="E14" s="99">
        <v>4</v>
      </c>
      <c r="F14" s="23">
        <v>1</v>
      </c>
      <c r="G14" s="101"/>
      <c r="H14" s="103">
        <f t="shared" si="0"/>
        <v>0</v>
      </c>
      <c r="I14" s="101"/>
      <c r="J14" s="101"/>
      <c r="K14" s="101"/>
      <c r="L14" s="101"/>
      <c r="M14" s="101"/>
      <c r="N14" s="101"/>
      <c r="O14" s="101"/>
      <c r="P14" s="101"/>
      <c r="Q14" s="101"/>
    </row>
    <row r="15" spans="1:17" x14ac:dyDescent="0.35">
      <c r="A15" s="101"/>
      <c r="B15" s="101" t="s">
        <v>46</v>
      </c>
      <c r="C15" s="108"/>
      <c r="D15" s="101"/>
      <c r="E15" s="99">
        <v>1</v>
      </c>
      <c r="F15" s="23">
        <v>1</v>
      </c>
      <c r="G15" s="101"/>
      <c r="H15" s="103">
        <f t="shared" si="0"/>
        <v>0</v>
      </c>
      <c r="I15" s="101"/>
      <c r="J15" s="101"/>
      <c r="K15" s="101"/>
      <c r="L15" s="101"/>
      <c r="M15" s="101"/>
      <c r="N15" s="101"/>
      <c r="O15" s="101"/>
      <c r="P15" s="101"/>
      <c r="Q15" s="101"/>
    </row>
    <row r="16" spans="1:17" x14ac:dyDescent="0.35">
      <c r="B16" s="101" t="s">
        <v>47</v>
      </c>
      <c r="C16" s="108"/>
      <c r="D16" s="101"/>
      <c r="E16" s="99">
        <v>1</v>
      </c>
      <c r="F16" s="23">
        <v>1</v>
      </c>
      <c r="G16" s="101"/>
      <c r="H16" s="103">
        <f t="shared" si="0"/>
        <v>0</v>
      </c>
    </row>
    <row r="17" spans="2:8" x14ac:dyDescent="0.35">
      <c r="B17" s="101" t="s">
        <v>48</v>
      </c>
      <c r="C17" s="108"/>
      <c r="D17" s="101"/>
      <c r="E17" s="99">
        <v>2</v>
      </c>
      <c r="F17" s="23">
        <v>2</v>
      </c>
      <c r="G17" s="101"/>
      <c r="H17" s="103">
        <f t="shared" si="0"/>
        <v>0</v>
      </c>
    </row>
    <row r="18" spans="2:8" x14ac:dyDescent="0.35">
      <c r="B18" s="101" t="s">
        <v>49</v>
      </c>
      <c r="C18" s="108"/>
      <c r="D18" s="101"/>
      <c r="E18" s="99">
        <v>1</v>
      </c>
      <c r="F18" s="23">
        <v>2</v>
      </c>
      <c r="G18" s="101"/>
      <c r="H18" s="103">
        <f t="shared" si="0"/>
        <v>0</v>
      </c>
    </row>
    <row r="19" spans="2:8" x14ac:dyDescent="0.35">
      <c r="B19" s="101" t="s">
        <v>50</v>
      </c>
      <c r="C19" s="108"/>
      <c r="D19" s="101"/>
      <c r="E19" s="99">
        <v>1</v>
      </c>
      <c r="F19" s="23">
        <v>2</v>
      </c>
      <c r="G19" s="101"/>
      <c r="H19" s="103">
        <f t="shared" si="0"/>
        <v>0</v>
      </c>
    </row>
    <row r="20" spans="2:8" x14ac:dyDescent="0.35">
      <c r="B20" s="101" t="s">
        <v>51</v>
      </c>
      <c r="C20" s="108"/>
      <c r="D20" s="101"/>
      <c r="E20" s="99">
        <v>1</v>
      </c>
      <c r="F20" s="23">
        <v>1</v>
      </c>
      <c r="G20" s="101"/>
      <c r="H20" s="103">
        <f t="shared" si="0"/>
        <v>0</v>
      </c>
    </row>
    <row r="21" spans="2:8" x14ac:dyDescent="0.35">
      <c r="B21" s="101" t="s">
        <v>50</v>
      </c>
      <c r="C21" s="108"/>
      <c r="D21" s="101"/>
      <c r="E21" s="99">
        <v>2</v>
      </c>
      <c r="F21" s="23">
        <v>1</v>
      </c>
      <c r="G21" s="101"/>
      <c r="H21" s="103">
        <f t="shared" si="0"/>
        <v>0</v>
      </c>
    </row>
    <row r="22" spans="2:8" x14ac:dyDescent="0.35">
      <c r="B22" s="101" t="s">
        <v>52</v>
      </c>
      <c r="C22" s="108"/>
      <c r="D22" s="101"/>
      <c r="E22" s="99">
        <v>2</v>
      </c>
      <c r="F22" s="23">
        <v>1</v>
      </c>
      <c r="G22" s="101"/>
      <c r="H22" s="103">
        <f t="shared" si="0"/>
        <v>0</v>
      </c>
    </row>
    <row r="23" spans="2:8" x14ac:dyDescent="0.35">
      <c r="B23" s="101" t="s">
        <v>53</v>
      </c>
      <c r="C23" s="108"/>
      <c r="D23" s="101"/>
      <c r="E23" s="99">
        <v>2</v>
      </c>
      <c r="F23" s="23">
        <v>1</v>
      </c>
      <c r="G23" s="101"/>
      <c r="H23" s="103">
        <f t="shared" si="0"/>
        <v>0</v>
      </c>
    </row>
    <row r="24" spans="2:8" x14ac:dyDescent="0.35">
      <c r="B24" s="101" t="s">
        <v>54</v>
      </c>
      <c r="C24" s="108"/>
      <c r="D24" s="101"/>
      <c r="E24" s="99">
        <v>1</v>
      </c>
      <c r="F24" s="23">
        <v>1</v>
      </c>
      <c r="G24" s="101"/>
      <c r="H24" s="103">
        <f t="shared" si="0"/>
        <v>0</v>
      </c>
    </row>
    <row r="25" spans="2:8" x14ac:dyDescent="0.35">
      <c r="B25" s="101" t="s">
        <v>55</v>
      </c>
      <c r="C25" s="108"/>
      <c r="D25" s="101"/>
      <c r="E25" s="99">
        <v>1</v>
      </c>
      <c r="F25" s="23">
        <v>1</v>
      </c>
      <c r="G25" s="101"/>
      <c r="H25" s="103">
        <f t="shared" si="0"/>
        <v>0</v>
      </c>
    </row>
    <row r="26" spans="2:8" x14ac:dyDescent="0.35">
      <c r="B26" s="101" t="s">
        <v>56</v>
      </c>
      <c r="C26" s="108"/>
      <c r="D26" s="101"/>
      <c r="E26" s="99">
        <v>1</v>
      </c>
      <c r="F26" s="23">
        <v>1</v>
      </c>
      <c r="G26" s="101"/>
      <c r="H26" s="103">
        <f t="shared" si="0"/>
        <v>0</v>
      </c>
    </row>
    <row r="27" spans="2:8" x14ac:dyDescent="0.35">
      <c r="B27" s="101" t="s">
        <v>57</v>
      </c>
      <c r="C27" s="108"/>
      <c r="D27" s="101"/>
      <c r="E27" s="99">
        <v>2</v>
      </c>
      <c r="F27" s="23">
        <v>1</v>
      </c>
      <c r="G27" s="101"/>
      <c r="H27" s="103">
        <f t="shared" si="0"/>
        <v>0</v>
      </c>
    </row>
    <row r="28" spans="2:8" x14ac:dyDescent="0.35">
      <c r="B28" s="101" t="s">
        <v>58</v>
      </c>
      <c r="C28" s="108"/>
      <c r="D28" s="101"/>
      <c r="E28" s="99">
        <v>2</v>
      </c>
      <c r="F28" s="23">
        <v>1</v>
      </c>
      <c r="G28" s="101"/>
      <c r="H28" s="103">
        <f t="shared" si="0"/>
        <v>0</v>
      </c>
    </row>
    <row r="29" spans="2:8" x14ac:dyDescent="0.35">
      <c r="B29" s="101" t="s">
        <v>59</v>
      </c>
      <c r="C29" s="108"/>
      <c r="D29" s="101"/>
      <c r="E29" s="99">
        <v>1</v>
      </c>
      <c r="F29" s="23">
        <v>1</v>
      </c>
      <c r="G29" s="101"/>
      <c r="H29" s="103">
        <f t="shared" si="0"/>
        <v>0</v>
      </c>
    </row>
    <row r="30" spans="2:8" x14ac:dyDescent="0.35">
      <c r="B30" s="101" t="s">
        <v>60</v>
      </c>
      <c r="C30" s="108"/>
      <c r="D30" s="101"/>
      <c r="E30" s="99">
        <v>1</v>
      </c>
      <c r="F30" s="23">
        <v>2</v>
      </c>
      <c r="G30" s="101"/>
      <c r="H30" s="103">
        <f t="shared" si="0"/>
        <v>0</v>
      </c>
    </row>
    <row r="31" spans="2:8" x14ac:dyDescent="0.35">
      <c r="B31" s="101" t="s">
        <v>61</v>
      </c>
      <c r="C31" s="108"/>
      <c r="D31" s="101"/>
      <c r="E31" s="99">
        <v>1</v>
      </c>
      <c r="F31" s="23">
        <v>2</v>
      </c>
      <c r="G31" s="101"/>
      <c r="H31" s="103">
        <f t="shared" si="0"/>
        <v>0</v>
      </c>
    </row>
    <row r="32" spans="2:8" x14ac:dyDescent="0.35">
      <c r="B32" s="101" t="s">
        <v>62</v>
      </c>
      <c r="C32" s="108"/>
      <c r="D32" s="101"/>
      <c r="E32" s="99">
        <v>2</v>
      </c>
      <c r="F32" s="23">
        <v>1</v>
      </c>
      <c r="G32" s="101"/>
      <c r="H32" s="103">
        <f t="shared" si="0"/>
        <v>0</v>
      </c>
    </row>
    <row r="33" spans="2:8" x14ac:dyDescent="0.35">
      <c r="B33" s="101" t="s">
        <v>63</v>
      </c>
      <c r="C33" s="108"/>
      <c r="D33" s="101"/>
      <c r="E33" s="99">
        <v>1</v>
      </c>
      <c r="F33" s="23">
        <v>1</v>
      </c>
      <c r="G33" s="101"/>
      <c r="H33" s="103">
        <f t="shared" si="0"/>
        <v>0</v>
      </c>
    </row>
    <row r="34" spans="2:8" x14ac:dyDescent="0.35">
      <c r="B34" s="101" t="s">
        <v>64</v>
      </c>
      <c r="C34" s="108"/>
      <c r="D34" s="101"/>
      <c r="E34" s="99">
        <v>3</v>
      </c>
      <c r="F34" s="23">
        <v>1</v>
      </c>
      <c r="G34" s="101"/>
      <c r="H34" s="103">
        <f t="shared" si="0"/>
        <v>0</v>
      </c>
    </row>
    <row r="35" spans="2:8" x14ac:dyDescent="0.35">
      <c r="B35" s="101"/>
      <c r="C35" s="101"/>
      <c r="D35" s="101"/>
      <c r="E35" s="101"/>
      <c r="F35" s="23"/>
      <c r="G35" s="101"/>
      <c r="H35" s="103">
        <f t="shared" si="0"/>
        <v>0</v>
      </c>
    </row>
    <row r="36" spans="2:8" x14ac:dyDescent="0.35">
      <c r="B36" s="101" t="s">
        <v>65</v>
      </c>
      <c r="C36" s="108"/>
      <c r="D36" s="101"/>
      <c r="E36" s="99">
        <v>4</v>
      </c>
      <c r="F36" s="23">
        <v>1</v>
      </c>
      <c r="G36" s="101"/>
      <c r="H36" s="103">
        <f t="shared" si="0"/>
        <v>0</v>
      </c>
    </row>
    <row r="37" spans="2:8" x14ac:dyDescent="0.35">
      <c r="B37" s="101" t="s">
        <v>66</v>
      </c>
      <c r="C37" s="108"/>
      <c r="D37" s="101"/>
      <c r="E37" s="99">
        <v>16</v>
      </c>
      <c r="F37" s="23">
        <v>1</v>
      </c>
      <c r="G37" s="101"/>
      <c r="H37" s="103">
        <f t="shared" si="0"/>
        <v>0</v>
      </c>
    </row>
    <row r="38" spans="2:8" x14ac:dyDescent="0.35">
      <c r="B38" s="101"/>
      <c r="C38" s="101"/>
      <c r="D38" s="101"/>
      <c r="E38" s="101"/>
      <c r="F38" s="23"/>
      <c r="G38" s="101"/>
      <c r="H38" s="103">
        <f t="shared" si="0"/>
        <v>0</v>
      </c>
    </row>
    <row r="39" spans="2:8" x14ac:dyDescent="0.35">
      <c r="B39" s="101" t="s">
        <v>67</v>
      </c>
      <c r="C39" s="108"/>
      <c r="D39" s="101"/>
      <c r="E39" s="99">
        <v>1</v>
      </c>
      <c r="F39" s="23">
        <v>1</v>
      </c>
      <c r="G39" s="101"/>
      <c r="H39" s="103">
        <f t="shared" si="0"/>
        <v>0</v>
      </c>
    </row>
    <row r="40" spans="2:8" x14ac:dyDescent="0.35">
      <c r="B40" s="101" t="s">
        <v>68</v>
      </c>
      <c r="C40" s="108"/>
      <c r="D40" s="101"/>
      <c r="E40" s="99">
        <v>1</v>
      </c>
      <c r="F40" s="23">
        <v>1</v>
      </c>
      <c r="G40" s="101"/>
      <c r="H40" s="103">
        <f t="shared" si="0"/>
        <v>0</v>
      </c>
    </row>
    <row r="41" spans="2:8" x14ac:dyDescent="0.35">
      <c r="B41" s="101" t="s">
        <v>69</v>
      </c>
      <c r="C41" s="108"/>
      <c r="D41" s="101"/>
      <c r="E41" s="99">
        <v>1</v>
      </c>
      <c r="F41" s="23">
        <v>1</v>
      </c>
      <c r="G41" s="101"/>
      <c r="H41" s="103">
        <f t="shared" si="0"/>
        <v>0</v>
      </c>
    </row>
    <row r="42" spans="2:8" x14ac:dyDescent="0.35">
      <c r="B42" s="101" t="s">
        <v>70</v>
      </c>
      <c r="C42" s="108"/>
      <c r="D42" s="101"/>
      <c r="E42" s="99">
        <v>1</v>
      </c>
      <c r="F42" s="23">
        <v>1</v>
      </c>
      <c r="G42" s="101"/>
      <c r="H42" s="103">
        <f t="shared" si="0"/>
        <v>0</v>
      </c>
    </row>
    <row r="43" spans="2:8" x14ac:dyDescent="0.35">
      <c r="B43" s="101" t="s">
        <v>71</v>
      </c>
      <c r="C43" s="108"/>
      <c r="D43" s="101"/>
      <c r="E43" s="99">
        <v>1</v>
      </c>
      <c r="F43" s="23">
        <v>1</v>
      </c>
      <c r="G43" s="101"/>
      <c r="H43" s="103">
        <f t="shared" si="0"/>
        <v>0</v>
      </c>
    </row>
    <row r="44" spans="2:8" x14ac:dyDescent="0.35">
      <c r="B44" s="101" t="s">
        <v>72</v>
      </c>
      <c r="C44" s="108"/>
      <c r="D44" s="101"/>
      <c r="E44" s="99">
        <v>1</v>
      </c>
      <c r="F44" s="23">
        <v>1</v>
      </c>
      <c r="G44" s="101"/>
      <c r="H44" s="103">
        <f t="shared" si="0"/>
        <v>0</v>
      </c>
    </row>
    <row r="45" spans="2:8" x14ac:dyDescent="0.35">
      <c r="B45" s="101" t="s">
        <v>73</v>
      </c>
      <c r="C45" s="108"/>
      <c r="D45" s="101"/>
      <c r="E45" s="99">
        <v>1</v>
      </c>
      <c r="F45" s="23">
        <v>1</v>
      </c>
      <c r="G45" s="101"/>
      <c r="H45" s="103">
        <f t="shared" si="0"/>
        <v>0</v>
      </c>
    </row>
    <row r="46" spans="2:8" x14ac:dyDescent="0.35">
      <c r="B46" s="101"/>
      <c r="C46" s="101"/>
      <c r="D46" s="101"/>
      <c r="E46" s="101"/>
      <c r="F46" s="23"/>
      <c r="G46" s="101"/>
      <c r="H46" s="103">
        <f t="shared" si="0"/>
        <v>0</v>
      </c>
    </row>
    <row r="47" spans="2:8" x14ac:dyDescent="0.35">
      <c r="B47" s="101" t="s">
        <v>74</v>
      </c>
      <c r="C47" s="108"/>
      <c r="D47" s="101"/>
      <c r="E47" s="99">
        <v>1</v>
      </c>
      <c r="F47" s="23">
        <v>1</v>
      </c>
      <c r="G47" s="101"/>
      <c r="H47" s="103">
        <f t="shared" si="0"/>
        <v>0</v>
      </c>
    </row>
    <row r="48" spans="2:8" x14ac:dyDescent="0.35">
      <c r="B48" s="101" t="s">
        <v>75</v>
      </c>
      <c r="C48" s="108"/>
      <c r="D48" s="101"/>
      <c r="E48" s="99">
        <v>1</v>
      </c>
      <c r="F48" s="23">
        <v>1</v>
      </c>
      <c r="G48" s="101"/>
      <c r="H48" s="103">
        <f t="shared" si="0"/>
        <v>0</v>
      </c>
    </row>
    <row r="49" spans="2:8" x14ac:dyDescent="0.35">
      <c r="B49" s="101" t="s">
        <v>76</v>
      </c>
      <c r="C49" s="108"/>
      <c r="D49" s="101"/>
      <c r="E49" s="99">
        <v>2</v>
      </c>
      <c r="F49" s="23">
        <v>1</v>
      </c>
      <c r="G49" s="101"/>
      <c r="H49" s="103">
        <f t="shared" si="0"/>
        <v>0</v>
      </c>
    </row>
    <row r="50" spans="2:8" x14ac:dyDescent="0.35">
      <c r="B50" s="101" t="s">
        <v>77</v>
      </c>
      <c r="C50" s="108"/>
      <c r="D50" s="101"/>
      <c r="E50" s="99">
        <v>1</v>
      </c>
      <c r="F50" s="23">
        <v>1</v>
      </c>
      <c r="G50" s="101"/>
      <c r="H50" s="103">
        <f t="shared" si="0"/>
        <v>0</v>
      </c>
    </row>
    <row r="51" spans="2:8" x14ac:dyDescent="0.35">
      <c r="B51" s="101" t="s">
        <v>78</v>
      </c>
      <c r="C51" s="108"/>
      <c r="D51" s="101"/>
      <c r="E51" s="99">
        <v>3</v>
      </c>
      <c r="F51" s="23">
        <v>1</v>
      </c>
      <c r="G51" s="101"/>
      <c r="H51" s="103">
        <f t="shared" si="0"/>
        <v>0</v>
      </c>
    </row>
    <row r="52" spans="2:8" x14ac:dyDescent="0.35">
      <c r="B52" s="101" t="s">
        <v>79</v>
      </c>
      <c r="C52" s="108"/>
      <c r="D52" s="101"/>
      <c r="E52" s="99">
        <v>1</v>
      </c>
      <c r="F52" s="23">
        <v>1</v>
      </c>
      <c r="G52" s="101"/>
      <c r="H52" s="103">
        <f t="shared" si="0"/>
        <v>0</v>
      </c>
    </row>
    <row r="53" spans="2:8" x14ac:dyDescent="0.35">
      <c r="B53" s="101" t="s">
        <v>80</v>
      </c>
      <c r="C53" s="108"/>
      <c r="D53" s="101"/>
      <c r="E53" s="99">
        <v>1</v>
      </c>
      <c r="F53" s="23">
        <v>1</v>
      </c>
      <c r="G53" s="101"/>
      <c r="H53" s="103">
        <f t="shared" si="0"/>
        <v>0</v>
      </c>
    </row>
    <row r="54" spans="2:8" x14ac:dyDescent="0.35">
      <c r="B54" s="101" t="s">
        <v>81</v>
      </c>
      <c r="C54" s="108"/>
      <c r="D54" s="101"/>
      <c r="E54" s="99">
        <v>3</v>
      </c>
      <c r="F54" s="23">
        <v>1</v>
      </c>
      <c r="G54" s="101"/>
      <c r="H54" s="103">
        <f t="shared" si="0"/>
        <v>0</v>
      </c>
    </row>
    <row r="55" spans="2:8" x14ac:dyDescent="0.35">
      <c r="B55" s="101" t="s">
        <v>82</v>
      </c>
      <c r="C55" s="108"/>
      <c r="D55" s="101"/>
      <c r="E55" s="99">
        <v>1</v>
      </c>
      <c r="F55" s="23">
        <v>1</v>
      </c>
      <c r="G55" s="101"/>
      <c r="H55" s="103">
        <f>C55*E55*F55</f>
        <v>0</v>
      </c>
    </row>
    <row r="56" spans="2:8" x14ac:dyDescent="0.35">
      <c r="B56" s="101" t="s">
        <v>83</v>
      </c>
      <c r="C56" s="108"/>
      <c r="D56" s="101"/>
      <c r="E56" s="99">
        <v>1</v>
      </c>
      <c r="F56" s="23">
        <v>1</v>
      </c>
      <c r="G56" s="101"/>
      <c r="H56" s="103">
        <f t="shared" si="0"/>
        <v>0</v>
      </c>
    </row>
    <row r="57" spans="2:8" x14ac:dyDescent="0.35">
      <c r="B57" s="101" t="s">
        <v>84</v>
      </c>
      <c r="C57" s="108"/>
      <c r="D57" s="101"/>
      <c r="E57" s="99">
        <v>1</v>
      </c>
      <c r="F57" s="23">
        <v>1</v>
      </c>
      <c r="G57" s="101"/>
      <c r="H57" s="103">
        <f t="shared" si="0"/>
        <v>0</v>
      </c>
    </row>
    <row r="58" spans="2:8" x14ac:dyDescent="0.35">
      <c r="B58" s="101" t="s">
        <v>85</v>
      </c>
      <c r="C58" s="108"/>
      <c r="D58" s="101"/>
      <c r="E58" s="99">
        <v>1</v>
      </c>
      <c r="F58" s="23">
        <v>1</v>
      </c>
      <c r="G58" s="101"/>
      <c r="H58" s="103">
        <f t="shared" si="0"/>
        <v>0</v>
      </c>
    </row>
    <row r="59" spans="2:8" x14ac:dyDescent="0.35">
      <c r="B59" s="101" t="s">
        <v>86</v>
      </c>
      <c r="C59" s="108"/>
      <c r="D59" s="101"/>
      <c r="E59" s="99">
        <v>2</v>
      </c>
      <c r="F59" s="23">
        <v>1</v>
      </c>
      <c r="G59" s="101"/>
      <c r="H59" s="103">
        <f t="shared" si="0"/>
        <v>0</v>
      </c>
    </row>
    <row r="60" spans="2:8" x14ac:dyDescent="0.35">
      <c r="B60" s="101"/>
      <c r="C60" s="101"/>
      <c r="D60" s="101"/>
      <c r="E60" s="101"/>
      <c r="F60" s="23"/>
      <c r="G60" s="101"/>
      <c r="H60" s="103">
        <f t="shared" si="0"/>
        <v>0</v>
      </c>
    </row>
    <row r="61" spans="2:8" x14ac:dyDescent="0.35">
      <c r="B61" s="101" t="s">
        <v>87</v>
      </c>
      <c r="C61" s="108"/>
      <c r="D61" s="101"/>
      <c r="E61" s="99">
        <v>2</v>
      </c>
      <c r="F61" s="23">
        <v>1</v>
      </c>
      <c r="G61" s="101"/>
      <c r="H61" s="103">
        <f t="shared" si="0"/>
        <v>0</v>
      </c>
    </row>
    <row r="62" spans="2:8" x14ac:dyDescent="0.35">
      <c r="B62" s="101" t="s">
        <v>88</v>
      </c>
      <c r="C62" s="108"/>
      <c r="D62" s="101"/>
      <c r="E62" s="99">
        <v>2</v>
      </c>
      <c r="F62" s="23">
        <v>1</v>
      </c>
      <c r="G62" s="101"/>
      <c r="H62" s="103">
        <f t="shared" si="0"/>
        <v>0</v>
      </c>
    </row>
    <row r="63" spans="2:8" x14ac:dyDescent="0.35">
      <c r="B63" s="101" t="s">
        <v>89</v>
      </c>
      <c r="C63" s="108"/>
      <c r="D63" s="101"/>
      <c r="E63" s="99">
        <v>2</v>
      </c>
      <c r="F63" s="23">
        <v>1</v>
      </c>
      <c r="G63" s="101"/>
      <c r="H63" s="103">
        <f t="shared" si="0"/>
        <v>0</v>
      </c>
    </row>
    <row r="64" spans="2:8" x14ac:dyDescent="0.35">
      <c r="B64" s="101" t="s">
        <v>90</v>
      </c>
      <c r="C64" s="108"/>
      <c r="D64" s="101"/>
      <c r="E64" s="99">
        <v>1</v>
      </c>
      <c r="F64" s="23">
        <v>1</v>
      </c>
      <c r="G64" s="101"/>
      <c r="H64" s="103">
        <f t="shared" si="0"/>
        <v>0</v>
      </c>
    </row>
    <row r="65" spans="2:8" x14ac:dyDescent="0.35">
      <c r="B65" s="101" t="s">
        <v>91</v>
      </c>
      <c r="C65" s="108"/>
      <c r="D65" s="101"/>
      <c r="E65" s="99">
        <v>3</v>
      </c>
      <c r="F65" s="23">
        <v>1</v>
      </c>
      <c r="G65" s="101"/>
      <c r="H65" s="103">
        <f t="shared" si="0"/>
        <v>0</v>
      </c>
    </row>
    <row r="66" spans="2:8" x14ac:dyDescent="0.35">
      <c r="B66" s="101" t="s">
        <v>92</v>
      </c>
      <c r="C66" s="108"/>
      <c r="D66" s="101"/>
      <c r="E66" s="99">
        <v>1</v>
      </c>
      <c r="F66" s="23">
        <v>1</v>
      </c>
      <c r="G66" s="101"/>
      <c r="H66" s="103">
        <f t="shared" si="0"/>
        <v>0</v>
      </c>
    </row>
    <row r="67" spans="2:8" x14ac:dyDescent="0.35">
      <c r="B67" s="101" t="s">
        <v>93</v>
      </c>
      <c r="C67" s="108"/>
      <c r="D67" s="101"/>
      <c r="E67" s="99">
        <v>3</v>
      </c>
      <c r="F67" s="23">
        <v>1</v>
      </c>
      <c r="G67" s="101"/>
      <c r="H67" s="103">
        <f t="shared" si="0"/>
        <v>0</v>
      </c>
    </row>
    <row r="68" spans="2:8" x14ac:dyDescent="0.35">
      <c r="B68" s="101" t="s">
        <v>94</v>
      </c>
      <c r="C68" s="108"/>
      <c r="D68" s="101"/>
      <c r="E68" s="99">
        <v>3</v>
      </c>
      <c r="F68" s="23">
        <v>1</v>
      </c>
      <c r="G68" s="101"/>
      <c r="H68" s="103">
        <f t="shared" si="0"/>
        <v>0</v>
      </c>
    </row>
    <row r="69" spans="2:8" x14ac:dyDescent="0.35">
      <c r="B69" s="101" t="s">
        <v>95</v>
      </c>
      <c r="C69" s="108"/>
      <c r="D69" s="101"/>
      <c r="E69" s="99">
        <v>1</v>
      </c>
      <c r="F69" s="23">
        <v>1</v>
      </c>
      <c r="G69" s="101"/>
      <c r="H69" s="103">
        <f t="shared" si="0"/>
        <v>0</v>
      </c>
    </row>
    <row r="70" spans="2:8" x14ac:dyDescent="0.35">
      <c r="B70" s="101" t="s">
        <v>96</v>
      </c>
      <c r="C70" s="108"/>
      <c r="D70" s="101"/>
      <c r="E70" s="99">
        <v>1</v>
      </c>
      <c r="F70" s="23">
        <v>1</v>
      </c>
      <c r="G70" s="101"/>
      <c r="H70" s="103">
        <f t="shared" si="0"/>
        <v>0</v>
      </c>
    </row>
    <row r="71" spans="2:8" x14ac:dyDescent="0.35">
      <c r="B71" s="101" t="s">
        <v>97</v>
      </c>
      <c r="C71" s="108"/>
      <c r="D71" s="101"/>
      <c r="E71" s="99">
        <v>1</v>
      </c>
      <c r="F71" s="23">
        <v>1</v>
      </c>
      <c r="G71" s="101"/>
      <c r="H71" s="103">
        <f t="shared" si="0"/>
        <v>0</v>
      </c>
    </row>
    <row r="72" spans="2:8" x14ac:dyDescent="0.35">
      <c r="B72" s="101" t="s">
        <v>98</v>
      </c>
      <c r="C72" s="108"/>
      <c r="D72" s="101"/>
      <c r="E72" s="99">
        <v>2</v>
      </c>
      <c r="F72" s="23">
        <v>1</v>
      </c>
      <c r="G72" s="101"/>
      <c r="H72" s="103">
        <f t="shared" si="0"/>
        <v>0</v>
      </c>
    </row>
    <row r="73" spans="2:8" x14ac:dyDescent="0.35">
      <c r="B73" s="101" t="s">
        <v>99</v>
      </c>
      <c r="C73" s="108"/>
      <c r="D73" s="101"/>
      <c r="E73" s="99">
        <v>1</v>
      </c>
      <c r="F73" s="23">
        <v>1</v>
      </c>
      <c r="G73" s="101"/>
      <c r="H73" s="103">
        <f t="shared" si="0"/>
        <v>0</v>
      </c>
    </row>
    <row r="74" spans="2:8" x14ac:dyDescent="0.35">
      <c r="B74" s="101" t="s">
        <v>100</v>
      </c>
      <c r="C74" s="108"/>
      <c r="D74" s="101"/>
      <c r="E74" s="99">
        <v>1</v>
      </c>
      <c r="F74" s="23">
        <v>1</v>
      </c>
      <c r="G74" s="101"/>
      <c r="H74" s="103">
        <f t="shared" si="0"/>
        <v>0</v>
      </c>
    </row>
    <row r="75" spans="2:8" x14ac:dyDescent="0.35">
      <c r="B75" s="101" t="s">
        <v>101</v>
      </c>
      <c r="C75" s="108"/>
      <c r="D75" s="101"/>
      <c r="E75" s="99">
        <v>1</v>
      </c>
      <c r="F75" s="23">
        <v>1</v>
      </c>
      <c r="G75" s="101"/>
      <c r="H75" s="103">
        <f t="shared" si="0"/>
        <v>0</v>
      </c>
    </row>
    <row r="76" spans="2:8" x14ac:dyDescent="0.35">
      <c r="B76" s="101" t="s">
        <v>102</v>
      </c>
      <c r="C76" s="108"/>
      <c r="D76" s="101"/>
      <c r="E76" s="99">
        <v>1</v>
      </c>
      <c r="F76" s="23">
        <v>1</v>
      </c>
      <c r="G76" s="101"/>
      <c r="H76" s="103">
        <f t="shared" ref="H76:H85" si="1">C76*E76*F76</f>
        <v>0</v>
      </c>
    </row>
    <row r="77" spans="2:8" x14ac:dyDescent="0.35">
      <c r="B77" s="101" t="s">
        <v>103</v>
      </c>
      <c r="C77" s="108"/>
      <c r="D77" s="101"/>
      <c r="E77" s="99">
        <v>1</v>
      </c>
      <c r="F77" s="23">
        <v>1</v>
      </c>
      <c r="G77" s="101"/>
      <c r="H77" s="103">
        <f t="shared" si="1"/>
        <v>0</v>
      </c>
    </row>
    <row r="78" spans="2:8" x14ac:dyDescent="0.35">
      <c r="B78" s="101" t="s">
        <v>104</v>
      </c>
      <c r="C78" s="108"/>
      <c r="D78" s="101"/>
      <c r="E78" s="99">
        <v>1</v>
      </c>
      <c r="F78" s="23">
        <v>1</v>
      </c>
      <c r="G78" s="101"/>
      <c r="H78" s="103">
        <f t="shared" si="1"/>
        <v>0</v>
      </c>
    </row>
    <row r="79" spans="2:8" x14ac:dyDescent="0.35">
      <c r="B79" s="101" t="s">
        <v>105</v>
      </c>
      <c r="C79" s="108"/>
      <c r="D79" s="101"/>
      <c r="E79" s="99">
        <v>1</v>
      </c>
      <c r="F79" s="23">
        <v>1</v>
      </c>
      <c r="G79" s="101"/>
      <c r="H79" s="103">
        <f t="shared" si="1"/>
        <v>0</v>
      </c>
    </row>
    <row r="80" spans="2:8" x14ac:dyDescent="0.35">
      <c r="B80" s="101" t="s">
        <v>106</v>
      </c>
      <c r="C80" s="108"/>
      <c r="D80" s="56"/>
      <c r="E80" s="99">
        <v>2</v>
      </c>
      <c r="F80" s="23">
        <v>1</v>
      </c>
      <c r="G80" s="101"/>
      <c r="H80" s="103">
        <f t="shared" si="1"/>
        <v>0</v>
      </c>
    </row>
    <row r="81" spans="2:10" x14ac:dyDescent="0.35">
      <c r="B81" s="101"/>
      <c r="C81" s="101"/>
      <c r="D81" s="101"/>
      <c r="E81" s="101"/>
      <c r="F81" s="23"/>
      <c r="G81" s="101"/>
      <c r="H81" s="103">
        <f t="shared" si="1"/>
        <v>0</v>
      </c>
    </row>
    <row r="82" spans="2:10" x14ac:dyDescent="0.35">
      <c r="B82" s="101" t="s">
        <v>107</v>
      </c>
      <c r="C82" s="108"/>
      <c r="D82" s="101"/>
      <c r="E82" s="99">
        <v>1</v>
      </c>
      <c r="F82" s="23">
        <v>2</v>
      </c>
      <c r="G82" s="101"/>
      <c r="H82" s="103">
        <f t="shared" si="1"/>
        <v>0</v>
      </c>
    </row>
    <row r="83" spans="2:10" x14ac:dyDescent="0.35">
      <c r="B83" s="101" t="s">
        <v>108</v>
      </c>
      <c r="C83" s="108"/>
      <c r="D83" s="101"/>
      <c r="E83" s="99">
        <v>1</v>
      </c>
      <c r="F83" s="23">
        <v>2</v>
      </c>
      <c r="G83" s="101"/>
      <c r="H83" s="103">
        <f t="shared" si="1"/>
        <v>0</v>
      </c>
    </row>
    <row r="84" spans="2:10" x14ac:dyDescent="0.35">
      <c r="B84" s="101" t="s">
        <v>109</v>
      </c>
      <c r="C84" s="108"/>
      <c r="D84" s="101"/>
      <c r="E84" s="99">
        <v>1</v>
      </c>
      <c r="F84" s="23">
        <v>2</v>
      </c>
      <c r="G84" s="101"/>
      <c r="H84" s="103">
        <f t="shared" si="1"/>
        <v>0</v>
      </c>
    </row>
    <row r="85" spans="2:10" x14ac:dyDescent="0.35">
      <c r="B85" s="101" t="s">
        <v>110</v>
      </c>
      <c r="C85" s="108"/>
      <c r="D85" s="101"/>
      <c r="E85" s="99">
        <v>1</v>
      </c>
      <c r="F85" s="23">
        <v>1</v>
      </c>
      <c r="G85" s="101"/>
      <c r="H85" s="103">
        <f t="shared" si="1"/>
        <v>0</v>
      </c>
    </row>
    <row r="86" spans="2:10" x14ac:dyDescent="0.35">
      <c r="B86" s="101"/>
      <c r="C86" s="101"/>
      <c r="D86" s="101"/>
      <c r="E86" s="99"/>
      <c r="F86" s="99"/>
      <c r="G86" s="101"/>
      <c r="H86" s="104"/>
    </row>
    <row r="87" spans="2:10" s="56" customFormat="1" x14ac:dyDescent="0.35">
      <c r="C87" s="56" t="s">
        <v>111</v>
      </c>
      <c r="E87" s="57"/>
      <c r="F87" s="57"/>
      <c r="H87" s="53">
        <f>SUM(H9:H86)</f>
        <v>0</v>
      </c>
    </row>
    <row r="88" spans="2:10" x14ac:dyDescent="0.35">
      <c r="B88" s="101"/>
      <c r="C88" s="56" t="s">
        <v>112</v>
      </c>
      <c r="D88" s="101"/>
      <c r="E88" s="99"/>
      <c r="F88" s="99"/>
      <c r="G88" s="101"/>
      <c r="H88" s="104">
        <f>3*Voorrijkosten!C7+3*Voorrijkosten!C9</f>
        <v>0</v>
      </c>
    </row>
    <row r="89" spans="2:10" x14ac:dyDescent="0.35">
      <c r="B89" s="101"/>
      <c r="C89" s="56" t="s">
        <v>113</v>
      </c>
      <c r="D89" s="101"/>
      <c r="E89" s="99"/>
      <c r="F89" s="99"/>
      <c r="G89" s="101"/>
      <c r="H89" s="53">
        <f>SUM(H87:H88)</f>
        <v>0</v>
      </c>
    </row>
    <row r="96" spans="2:10" x14ac:dyDescent="0.35">
      <c r="J96" s="82" t="s">
        <v>17</v>
      </c>
    </row>
  </sheetData>
  <sheetProtection sheet="1" objects="1" scenarios="1"/>
  <conditionalFormatting sqref="F10:F85">
    <cfRule type="cellIs" dxfId="1" priority="1" operator="equal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8" orientation="landscape" verticalDpi="1200" r:id="rId1"/>
  <headerFooter scaleWithDoc="0" alignWithMargins="0">
    <oddHeader xml:space="preserve">&amp;R&amp;"Calibri,Standaard"&amp;12&amp;K192D4DProvincie Noord-Brabant aanbesteding </oddHeader>
    <oddFooter>&amp;L&amp;G&amp;"-,Standaard"&amp;8&amp;K03+000 &amp;F | &amp;D&amp;CProvincie Noord Brabant&amp;R&amp;"-,Standaard"&amp;8&amp;K03+000&amp;P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7F084-D924-49CD-9649-6AC371767A02}">
  <dimension ref="A1:T40"/>
  <sheetViews>
    <sheetView zoomScaleNormal="100" workbookViewId="0">
      <selection activeCell="Q10" sqref="Q10"/>
    </sheetView>
  </sheetViews>
  <sheetFormatPr defaultColWidth="8.5" defaultRowHeight="14.5" x14ac:dyDescent="0.35"/>
  <cols>
    <col min="1" max="2" width="3.75" style="3" customWidth="1"/>
    <col min="3" max="3" width="1.75" style="3" bestFit="1" customWidth="1"/>
    <col min="4" max="4" width="25.58203125" style="3" bestFit="1" customWidth="1"/>
    <col min="5" max="5" width="4.33203125" style="3" customWidth="1"/>
    <col min="6" max="6" width="12.5" style="6" customWidth="1"/>
    <col min="7" max="7" width="11" style="3" customWidth="1"/>
    <col min="8" max="9" width="4" style="3" customWidth="1"/>
    <col min="10" max="10" width="11" style="3" customWidth="1"/>
    <col min="11" max="12" width="4" style="3" customWidth="1"/>
    <col min="13" max="13" width="11" style="3" customWidth="1"/>
    <col min="14" max="15" width="4" style="3" customWidth="1"/>
    <col min="16" max="16" width="10.58203125" style="15" customWidth="1"/>
    <col min="17" max="16384" width="8.5" style="3"/>
  </cols>
  <sheetData>
    <row r="1" spans="1:18" s="72" customFormat="1" ht="21" x14ac:dyDescent="0.5">
      <c r="A1" s="8" t="s">
        <v>114</v>
      </c>
      <c r="P1" s="73"/>
    </row>
    <row r="2" spans="1:18" x14ac:dyDescent="0.35">
      <c r="A2" s="25" t="s">
        <v>115</v>
      </c>
      <c r="G2" s="5"/>
    </row>
    <row r="3" spans="1:18" ht="43.5" x14ac:dyDescent="0.35">
      <c r="B3" s="5" t="s">
        <v>116</v>
      </c>
      <c r="D3" s="9"/>
      <c r="F3" s="3"/>
      <c r="G3" s="1" t="s">
        <v>19</v>
      </c>
      <c r="H3" s="2"/>
      <c r="I3" s="2"/>
      <c r="J3" s="1" t="s">
        <v>20</v>
      </c>
      <c r="K3" s="2"/>
      <c r="L3" s="2"/>
      <c r="M3" s="1" t="s">
        <v>21</v>
      </c>
      <c r="N3" s="2"/>
    </row>
    <row r="4" spans="1:18" ht="5.65" customHeight="1" x14ac:dyDescent="0.35">
      <c r="D4" s="5"/>
      <c r="E4" s="5"/>
      <c r="F4" s="7"/>
      <c r="G4" s="1"/>
      <c r="H4" s="2"/>
      <c r="I4" s="2"/>
      <c r="J4" s="1"/>
      <c r="K4" s="2"/>
      <c r="L4" s="2"/>
      <c r="M4" s="1"/>
      <c r="N4" s="2"/>
    </row>
    <row r="6" spans="1:18" x14ac:dyDescent="0.35">
      <c r="D6" s="3" t="s">
        <v>117</v>
      </c>
      <c r="G6" s="14"/>
      <c r="H6" s="23">
        <v>6</v>
      </c>
      <c r="J6" s="14"/>
      <c r="K6" s="23">
        <v>1</v>
      </c>
      <c r="M6" s="14"/>
      <c r="N6" s="23">
        <v>1</v>
      </c>
      <c r="P6" s="16">
        <f>G6*H6+J6*K6+M6*N6</f>
        <v>0</v>
      </c>
    </row>
    <row r="7" spans="1:18" s="10" customFormat="1" ht="5.9" customHeight="1" x14ac:dyDescent="0.35">
      <c r="H7" s="23"/>
      <c r="K7" s="23"/>
      <c r="N7" s="23"/>
      <c r="P7" s="17"/>
    </row>
    <row r="8" spans="1:18" x14ac:dyDescent="0.35">
      <c r="D8" s="3" t="s">
        <v>118</v>
      </c>
      <c r="G8" s="14"/>
      <c r="H8" s="23">
        <v>10</v>
      </c>
      <c r="J8" s="14"/>
      <c r="K8" s="23">
        <v>1</v>
      </c>
      <c r="M8" s="14"/>
      <c r="N8" s="23">
        <v>1</v>
      </c>
      <c r="P8" s="16">
        <f>G8*H8+J8*K8+M8*N8</f>
        <v>0</v>
      </c>
    </row>
    <row r="9" spans="1:18" s="10" customFormat="1" ht="10.5" x14ac:dyDescent="0.25">
      <c r="P9" s="17"/>
    </row>
    <row r="10" spans="1:18" x14ac:dyDescent="0.35">
      <c r="P10" s="18">
        <f>P6+P8</f>
        <v>0</v>
      </c>
      <c r="Q10" s="3" t="s">
        <v>40</v>
      </c>
    </row>
    <row r="11" spans="1:18" x14ac:dyDescent="0.35">
      <c r="D11" s="3" t="s">
        <v>119</v>
      </c>
      <c r="P11" s="19">
        <v>3</v>
      </c>
      <c r="Q11" s="3" t="s">
        <v>120</v>
      </c>
    </row>
    <row r="12" spans="1:18" x14ac:dyDescent="0.35">
      <c r="P12" s="20">
        <f>+P10*P11</f>
        <v>0</v>
      </c>
      <c r="Q12" s="3" t="s">
        <v>121</v>
      </c>
    </row>
    <row r="13" spans="1:18" x14ac:dyDescent="0.35">
      <c r="P13" s="21"/>
    </row>
    <row r="14" spans="1:18" x14ac:dyDescent="0.35">
      <c r="B14" s="5" t="s">
        <v>122</v>
      </c>
      <c r="P14" s="21"/>
    </row>
    <row r="15" spans="1:18" x14ac:dyDescent="0.35">
      <c r="B15" s="5"/>
      <c r="C15" s="5"/>
      <c r="F15" s="5"/>
      <c r="G15" s="5"/>
      <c r="H15" s="5"/>
      <c r="I15" s="5"/>
      <c r="J15" s="5"/>
      <c r="M15" s="5"/>
      <c r="N15" s="5"/>
      <c r="O15" s="5"/>
      <c r="P15" s="5"/>
      <c r="Q15" s="5"/>
      <c r="R15" s="5"/>
    </row>
    <row r="16" spans="1:18" x14ac:dyDescent="0.35">
      <c r="B16" s="5"/>
      <c r="D16" s="3" t="s">
        <v>22</v>
      </c>
      <c r="G16" s="33">
        <f>Voorrijkosten!C7</f>
        <v>0</v>
      </c>
      <c r="H16" s="23">
        <f>H6</f>
        <v>6</v>
      </c>
      <c r="I16" s="5"/>
      <c r="J16" s="33">
        <f>Voorrijkosten!F7</f>
        <v>0</v>
      </c>
      <c r="K16" s="23">
        <f>K6</f>
        <v>1</v>
      </c>
      <c r="M16" s="33">
        <f>Voorrijkosten!I7</f>
        <v>0</v>
      </c>
      <c r="N16" s="23">
        <f>N6</f>
        <v>1</v>
      </c>
      <c r="P16" s="16">
        <f>G16*H16+J16*K16+M16*N16</f>
        <v>0</v>
      </c>
    </row>
    <row r="17" spans="2:17" x14ac:dyDescent="0.35">
      <c r="B17" s="5"/>
      <c r="D17" s="3" t="s">
        <v>23</v>
      </c>
      <c r="G17" s="33">
        <f>Voorrijkosten!C9</f>
        <v>0</v>
      </c>
      <c r="H17" s="23">
        <f>H8</f>
        <v>10</v>
      </c>
      <c r="I17" s="5"/>
      <c r="J17" s="33">
        <f>Voorrijkosten!F9</f>
        <v>0</v>
      </c>
      <c r="K17" s="23">
        <f>K8</f>
        <v>1</v>
      </c>
      <c r="M17" s="33">
        <f>Voorrijkosten!I9</f>
        <v>0</v>
      </c>
      <c r="N17" s="23">
        <f>N8</f>
        <v>1</v>
      </c>
      <c r="P17" s="16">
        <f>G17*H17+J17*K17+M17*N17</f>
        <v>0</v>
      </c>
    </row>
    <row r="18" spans="2:17" x14ac:dyDescent="0.35">
      <c r="B18" s="5"/>
      <c r="H18" s="5"/>
      <c r="I18" s="5"/>
      <c r="P18" s="20">
        <f>P14+P16</f>
        <v>0</v>
      </c>
      <c r="Q18" s="3" t="s">
        <v>40</v>
      </c>
    </row>
    <row r="19" spans="2:17" ht="21.75" customHeight="1" x14ac:dyDescent="0.35">
      <c r="B19" s="5"/>
      <c r="H19" s="5"/>
      <c r="I19" s="5"/>
      <c r="P19" s="21"/>
    </row>
    <row r="20" spans="2:17" x14ac:dyDescent="0.35">
      <c r="B20" s="5"/>
    </row>
    <row r="21" spans="2:17" x14ac:dyDescent="0.35">
      <c r="B21" s="5"/>
      <c r="I21" s="118" t="s">
        <v>123</v>
      </c>
      <c r="J21" s="118"/>
      <c r="K21" s="118"/>
    </row>
    <row r="22" spans="2:17" x14ac:dyDescent="0.35">
      <c r="C22" s="6"/>
      <c r="D22" s="3" t="s">
        <v>124</v>
      </c>
      <c r="G22" s="13">
        <v>1</v>
      </c>
      <c r="J22" s="15">
        <v>5000</v>
      </c>
      <c r="P22" s="21">
        <f>+(1-G22)*J22</f>
        <v>0</v>
      </c>
      <c r="Q22" s="3" t="s">
        <v>125</v>
      </c>
    </row>
    <row r="23" spans="2:17" x14ac:dyDescent="0.35">
      <c r="D23" s="3" t="s">
        <v>126</v>
      </c>
      <c r="G23" s="12"/>
      <c r="J23" s="22"/>
      <c r="P23" s="21"/>
    </row>
    <row r="26" spans="2:17" x14ac:dyDescent="0.35">
      <c r="B26" s="5" t="s">
        <v>127</v>
      </c>
      <c r="J26" s="11" t="s">
        <v>128</v>
      </c>
      <c r="K26" s="11"/>
      <c r="L26" s="11"/>
      <c r="M26" s="11" t="s">
        <v>16</v>
      </c>
      <c r="P26" s="3"/>
    </row>
    <row r="27" spans="2:17" x14ac:dyDescent="0.35">
      <c r="D27" s="3" t="s">
        <v>129</v>
      </c>
      <c r="J27" s="14"/>
      <c r="K27" s="23">
        <f>+H6+K6+N6+H8+K8+N8</f>
        <v>20</v>
      </c>
      <c r="M27" s="14"/>
      <c r="N27" s="23">
        <v>1</v>
      </c>
      <c r="O27" s="23"/>
      <c r="P27" s="21">
        <f>+J27*K27+M27*N27</f>
        <v>0</v>
      </c>
      <c r="Q27" s="3" t="s">
        <v>130</v>
      </c>
    </row>
    <row r="28" spans="2:17" x14ac:dyDescent="0.35">
      <c r="G28" s="15"/>
      <c r="P28" s="35"/>
    </row>
    <row r="29" spans="2:17" x14ac:dyDescent="0.35">
      <c r="B29" s="5" t="s">
        <v>127</v>
      </c>
      <c r="N29" s="9" t="s">
        <v>131</v>
      </c>
      <c r="P29" s="34">
        <f>+P12+P18+P22+P27</f>
        <v>0</v>
      </c>
      <c r="Q29" s="3" t="s">
        <v>16</v>
      </c>
    </row>
    <row r="40" spans="20:20" x14ac:dyDescent="0.35">
      <c r="T40" s="84" t="s">
        <v>17</v>
      </c>
    </row>
  </sheetData>
  <sheetProtection sheet="1" objects="1" scenarios="1"/>
  <mergeCells count="1">
    <mergeCell ref="I21:K21"/>
  </mergeCells>
  <conditionalFormatting sqref="G22">
    <cfRule type="cellIs" dxfId="0" priority="1" operator="equal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8" orientation="landscape" verticalDpi="1200" r:id="rId1"/>
  <headerFooter scaleWithDoc="0" alignWithMargins="0">
    <oddHeader xml:space="preserve">&amp;R&amp;"Calibri,Standaard"&amp;12&amp;K192D4DProvincie Noord-Brabant aanbesteding </oddHeader>
    <oddFooter>&amp;L&amp;G&amp;"-,Standaard"&amp;8&amp;K03+000 &amp;F | &amp;D&amp;CProvincie Noord Brabant&amp;R&amp;"-,Standaard"&amp;8&amp;K03+000&amp;P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75"/>
  <sheetViews>
    <sheetView workbookViewId="0">
      <pane ySplit="4" topLeftCell="A5" activePane="bottomLeft" state="frozen"/>
      <selection pane="bottomLeft" activeCell="M15" sqref="M15"/>
    </sheetView>
  </sheetViews>
  <sheetFormatPr defaultColWidth="8.75" defaultRowHeight="13" x14ac:dyDescent="0.3"/>
  <cols>
    <col min="1" max="1" width="5.08203125" style="46" customWidth="1"/>
    <col min="2" max="2" width="4.83203125" style="46" bestFit="1" customWidth="1"/>
    <col min="3" max="3" width="35.58203125" style="46" bestFit="1" customWidth="1"/>
    <col min="4" max="4" width="4.08203125" style="46" customWidth="1"/>
    <col min="5" max="5" width="10.33203125" style="46" bestFit="1" customWidth="1"/>
    <col min="6" max="6" width="2.33203125" style="46" customWidth="1"/>
    <col min="7" max="7" width="5.75" style="47" customWidth="1"/>
    <col min="8" max="8" width="2.33203125" style="46" customWidth="1"/>
    <col min="9" max="9" width="11.33203125" style="46" bestFit="1" customWidth="1"/>
    <col min="10" max="10" width="8.75" style="46"/>
    <col min="11" max="11" width="5.25" style="46" bestFit="1" customWidth="1"/>
    <col min="12" max="12" width="8.75" style="46"/>
    <col min="13" max="13" width="7.08203125" style="46" bestFit="1" customWidth="1"/>
    <col min="14" max="14" width="8.75" style="46"/>
    <col min="15" max="15" width="1.75" style="46" bestFit="1" customWidth="1"/>
    <col min="16" max="16" width="8.75" style="46"/>
    <col min="17" max="17" width="8.08203125" style="46" bestFit="1" customWidth="1"/>
    <col min="18" max="18" width="5.25" style="46" bestFit="1" customWidth="1"/>
    <col min="19" max="16384" width="8.75" style="46"/>
  </cols>
  <sheetData>
    <row r="1" spans="1:17" s="76" customFormat="1" ht="21" x14ac:dyDescent="0.5">
      <c r="A1" s="76" t="s">
        <v>132</v>
      </c>
      <c r="G1" s="77"/>
    </row>
    <row r="3" spans="1:17" x14ac:dyDescent="0.3">
      <c r="A3" s="48" t="s">
        <v>133</v>
      </c>
    </row>
    <row r="4" spans="1:17" x14ac:dyDescent="0.3">
      <c r="E4" s="48" t="s">
        <v>37</v>
      </c>
      <c r="F4" s="48"/>
      <c r="G4" s="47" t="s">
        <v>134</v>
      </c>
      <c r="H4" s="48"/>
      <c r="I4" s="49" t="s">
        <v>40</v>
      </c>
    </row>
    <row r="5" spans="1:17" ht="15.65" customHeight="1" x14ac:dyDescent="0.3">
      <c r="A5" s="58" t="s">
        <v>135</v>
      </c>
    </row>
    <row r="6" spans="1:17" ht="15.65" customHeight="1" x14ac:dyDescent="0.35">
      <c r="B6" s="46" t="s">
        <v>136</v>
      </c>
      <c r="C6" s="46" t="s">
        <v>137</v>
      </c>
      <c r="E6" s="4"/>
      <c r="F6" s="47"/>
      <c r="G6" s="47">
        <v>1</v>
      </c>
      <c r="H6" s="47"/>
      <c r="I6" s="59">
        <f t="shared" ref="I6:I19" si="0">E6*G6</f>
        <v>0</v>
      </c>
      <c r="O6" s="47"/>
      <c r="Q6" s="50"/>
    </row>
    <row r="7" spans="1:17" ht="14.5" x14ac:dyDescent="0.35">
      <c r="B7" s="46" t="s">
        <v>138</v>
      </c>
      <c r="C7" s="46" t="s">
        <v>139</v>
      </c>
      <c r="E7" s="4"/>
      <c r="G7" s="47">
        <v>1</v>
      </c>
      <c r="I7" s="59">
        <f t="shared" si="0"/>
        <v>0</v>
      </c>
      <c r="M7" s="50"/>
      <c r="O7" s="47"/>
      <c r="Q7" s="50"/>
    </row>
    <row r="8" spans="1:17" ht="14.5" x14ac:dyDescent="0.35">
      <c r="B8" s="46" t="s">
        <v>140</v>
      </c>
      <c r="C8" s="46" t="s">
        <v>141</v>
      </c>
      <c r="E8" s="4"/>
      <c r="G8" s="47">
        <v>1</v>
      </c>
      <c r="I8" s="59">
        <f t="shared" si="0"/>
        <v>0</v>
      </c>
    </row>
    <row r="9" spans="1:17" ht="14.5" x14ac:dyDescent="0.35">
      <c r="B9" s="46" t="s">
        <v>142</v>
      </c>
      <c r="C9" s="46" t="s">
        <v>143</v>
      </c>
      <c r="E9" s="4"/>
      <c r="G9" s="47">
        <v>1</v>
      </c>
      <c r="I9" s="59">
        <f t="shared" si="0"/>
        <v>0</v>
      </c>
    </row>
    <row r="10" spans="1:17" ht="14.5" x14ac:dyDescent="0.35">
      <c r="B10" s="46" t="s">
        <v>144</v>
      </c>
      <c r="C10" s="46" t="s">
        <v>145</v>
      </c>
      <c r="E10" s="4"/>
      <c r="G10" s="47">
        <v>1</v>
      </c>
      <c r="I10" s="59">
        <f t="shared" si="0"/>
        <v>0</v>
      </c>
    </row>
    <row r="11" spans="1:17" ht="14.5" x14ac:dyDescent="0.35">
      <c r="B11" s="46" t="s">
        <v>146</v>
      </c>
      <c r="C11" s="46" t="s">
        <v>147</v>
      </c>
      <c r="E11" s="4"/>
      <c r="G11" s="47">
        <v>1</v>
      </c>
      <c r="I11" s="59">
        <f t="shared" si="0"/>
        <v>0</v>
      </c>
    </row>
    <row r="12" spans="1:17" ht="14.5" x14ac:dyDescent="0.35">
      <c r="B12" s="46" t="s">
        <v>148</v>
      </c>
      <c r="C12" s="46" t="s">
        <v>147</v>
      </c>
      <c r="E12" s="4"/>
      <c r="G12" s="47">
        <v>6</v>
      </c>
      <c r="I12" s="59">
        <f t="shared" si="0"/>
        <v>0</v>
      </c>
    </row>
    <row r="13" spans="1:17" ht="14.5" x14ac:dyDescent="0.35">
      <c r="B13" s="46" t="s">
        <v>149</v>
      </c>
      <c r="C13" s="46" t="s">
        <v>150</v>
      </c>
      <c r="E13" s="4"/>
      <c r="G13" s="47">
        <v>2</v>
      </c>
      <c r="I13" s="59">
        <f t="shared" si="0"/>
        <v>0</v>
      </c>
    </row>
    <row r="14" spans="1:17" ht="14.5" x14ac:dyDescent="0.35">
      <c r="B14" s="46" t="s">
        <v>151</v>
      </c>
      <c r="C14" s="46" t="s">
        <v>150</v>
      </c>
      <c r="E14" s="4"/>
      <c r="G14" s="47">
        <v>2</v>
      </c>
      <c r="I14" s="59">
        <f t="shared" si="0"/>
        <v>0</v>
      </c>
    </row>
    <row r="15" spans="1:17" ht="14.5" x14ac:dyDescent="0.35">
      <c r="B15" s="60" t="s">
        <v>152</v>
      </c>
      <c r="C15" s="46" t="s">
        <v>150</v>
      </c>
      <c r="E15" s="4"/>
      <c r="G15" s="47">
        <v>1</v>
      </c>
      <c r="I15" s="59">
        <f t="shared" si="0"/>
        <v>0</v>
      </c>
    </row>
    <row r="16" spans="1:17" ht="14.5" x14ac:dyDescent="0.35">
      <c r="B16" s="46" t="s">
        <v>153</v>
      </c>
      <c r="C16" s="46" t="s">
        <v>154</v>
      </c>
      <c r="E16" s="4"/>
      <c r="G16" s="47">
        <v>1</v>
      </c>
      <c r="I16" s="59">
        <f t="shared" si="0"/>
        <v>0</v>
      </c>
    </row>
    <row r="17" spans="1:9" ht="14.5" x14ac:dyDescent="0.35">
      <c r="B17" s="46" t="s">
        <v>155</v>
      </c>
      <c r="C17" s="46" t="s">
        <v>154</v>
      </c>
      <c r="E17" s="4"/>
      <c r="G17" s="47">
        <v>1</v>
      </c>
      <c r="I17" s="59">
        <f t="shared" si="0"/>
        <v>0</v>
      </c>
    </row>
    <row r="18" spans="1:9" ht="14.5" x14ac:dyDescent="0.35">
      <c r="B18" s="46" t="s">
        <v>156</v>
      </c>
      <c r="C18" s="46" t="s">
        <v>157</v>
      </c>
      <c r="E18" s="4"/>
      <c r="G18" s="47">
        <v>1</v>
      </c>
      <c r="I18" s="59">
        <f t="shared" si="0"/>
        <v>0</v>
      </c>
    </row>
    <row r="19" spans="1:9" ht="14.5" x14ac:dyDescent="0.35">
      <c r="B19" s="46" t="s">
        <v>158</v>
      </c>
      <c r="C19" s="46" t="s">
        <v>159</v>
      </c>
      <c r="E19" s="4"/>
      <c r="G19" s="47">
        <v>2</v>
      </c>
      <c r="I19" s="59">
        <f t="shared" si="0"/>
        <v>0</v>
      </c>
    </row>
    <row r="20" spans="1:9" x14ac:dyDescent="0.3">
      <c r="G20" s="46"/>
    </row>
    <row r="21" spans="1:9" ht="14.5" x14ac:dyDescent="0.35">
      <c r="A21" s="46" t="s">
        <v>160</v>
      </c>
      <c r="E21" s="50"/>
      <c r="I21" s="59"/>
    </row>
    <row r="22" spans="1:9" ht="14.5" x14ac:dyDescent="0.35">
      <c r="B22" s="46" t="s">
        <v>161</v>
      </c>
      <c r="C22" s="46" t="s">
        <v>162</v>
      </c>
      <c r="E22" s="4"/>
      <c r="G22" s="47">
        <v>1</v>
      </c>
      <c r="I22" s="59">
        <f>E22*G22</f>
        <v>0</v>
      </c>
    </row>
    <row r="23" spans="1:9" ht="14.5" x14ac:dyDescent="0.35">
      <c r="B23" s="46" t="s">
        <v>163</v>
      </c>
      <c r="C23" s="46" t="s">
        <v>164</v>
      </c>
      <c r="E23" s="4"/>
      <c r="G23" s="47">
        <v>21</v>
      </c>
      <c r="I23" s="59">
        <f>E23*G23</f>
        <v>0</v>
      </c>
    </row>
    <row r="24" spans="1:9" ht="14.5" x14ac:dyDescent="0.35">
      <c r="E24" s="50"/>
      <c r="I24" s="59"/>
    </row>
    <row r="25" spans="1:9" ht="14.5" x14ac:dyDescent="0.35">
      <c r="A25" s="46" t="s">
        <v>165</v>
      </c>
      <c r="E25" s="50"/>
      <c r="I25" s="59"/>
    </row>
    <row r="26" spans="1:9" ht="14.5" x14ac:dyDescent="0.35">
      <c r="B26" s="46" t="s">
        <v>166</v>
      </c>
      <c r="C26" s="46" t="s">
        <v>167</v>
      </c>
      <c r="E26" s="4"/>
      <c r="G26" s="47">
        <v>2</v>
      </c>
      <c r="I26" s="59">
        <f t="shared" ref="I26:I35" si="1">E26*G26</f>
        <v>0</v>
      </c>
    </row>
    <row r="27" spans="1:9" ht="14.5" x14ac:dyDescent="0.35">
      <c r="B27" s="46" t="s">
        <v>168</v>
      </c>
      <c r="C27" s="46" t="s">
        <v>169</v>
      </c>
      <c r="E27" s="4"/>
      <c r="G27" s="47">
        <v>1</v>
      </c>
      <c r="I27" s="59">
        <f t="shared" si="1"/>
        <v>0</v>
      </c>
    </row>
    <row r="28" spans="1:9" ht="14.5" x14ac:dyDescent="0.35">
      <c r="B28" s="46" t="s">
        <v>170</v>
      </c>
      <c r="C28" s="46" t="s">
        <v>171</v>
      </c>
      <c r="E28" s="4"/>
      <c r="G28" s="47">
        <v>1</v>
      </c>
      <c r="I28" s="59">
        <f t="shared" si="1"/>
        <v>0</v>
      </c>
    </row>
    <row r="29" spans="1:9" ht="14.5" x14ac:dyDescent="0.35">
      <c r="B29" s="46" t="s">
        <v>172</v>
      </c>
      <c r="C29" s="46" t="s">
        <v>171</v>
      </c>
      <c r="E29" s="4"/>
      <c r="G29" s="47">
        <v>1</v>
      </c>
      <c r="I29" s="59">
        <f t="shared" si="1"/>
        <v>0</v>
      </c>
    </row>
    <row r="30" spans="1:9" ht="14.5" x14ac:dyDescent="0.35">
      <c r="B30" s="46" t="s">
        <v>173</v>
      </c>
      <c r="C30" s="46" t="s">
        <v>174</v>
      </c>
      <c r="E30" s="4"/>
      <c r="G30" s="47">
        <v>1</v>
      </c>
      <c r="I30" s="59">
        <f t="shared" si="1"/>
        <v>0</v>
      </c>
    </row>
    <row r="31" spans="1:9" ht="14.5" x14ac:dyDescent="0.35">
      <c r="B31" s="46" t="s">
        <v>175</v>
      </c>
      <c r="C31" s="46" t="s">
        <v>174</v>
      </c>
      <c r="E31" s="4"/>
      <c r="G31" s="47">
        <v>1</v>
      </c>
      <c r="I31" s="59">
        <f t="shared" si="1"/>
        <v>0</v>
      </c>
    </row>
    <row r="32" spans="1:9" ht="14.5" x14ac:dyDescent="0.35">
      <c r="B32" s="46" t="s">
        <v>176</v>
      </c>
      <c r="C32" s="46" t="s">
        <v>177</v>
      </c>
      <c r="E32" s="4"/>
      <c r="G32" s="47">
        <v>2</v>
      </c>
      <c r="I32" s="59">
        <f t="shared" si="1"/>
        <v>0</v>
      </c>
    </row>
    <row r="33" spans="1:9" ht="14.5" x14ac:dyDescent="0.35">
      <c r="B33" s="46" t="s">
        <v>178</v>
      </c>
      <c r="C33" s="46" t="s">
        <v>179</v>
      </c>
      <c r="E33" s="4"/>
      <c r="G33" s="47">
        <v>2</v>
      </c>
      <c r="I33" s="59">
        <f t="shared" si="1"/>
        <v>0</v>
      </c>
    </row>
    <row r="34" spans="1:9" ht="14.5" x14ac:dyDescent="0.35">
      <c r="B34" s="46" t="s">
        <v>180</v>
      </c>
      <c r="C34" s="46" t="s">
        <v>181</v>
      </c>
      <c r="E34" s="4"/>
      <c r="G34" s="47">
        <v>1</v>
      </c>
      <c r="I34" s="59">
        <f t="shared" si="1"/>
        <v>0</v>
      </c>
    </row>
    <row r="35" spans="1:9" ht="14.5" x14ac:dyDescent="0.35">
      <c r="B35" s="46" t="s">
        <v>182</v>
      </c>
      <c r="C35" s="46" t="s">
        <v>183</v>
      </c>
      <c r="E35" s="4"/>
      <c r="G35" s="47">
        <v>1</v>
      </c>
      <c r="I35" s="59">
        <f t="shared" si="1"/>
        <v>0</v>
      </c>
    </row>
    <row r="36" spans="1:9" ht="14.5" x14ac:dyDescent="0.35">
      <c r="E36" s="50"/>
      <c r="I36" s="59"/>
    </row>
    <row r="37" spans="1:9" ht="14.5" x14ac:dyDescent="0.35">
      <c r="A37" s="46" t="s">
        <v>184</v>
      </c>
      <c r="E37" s="50"/>
      <c r="I37" s="59"/>
    </row>
    <row r="38" spans="1:9" ht="14.5" x14ac:dyDescent="0.35">
      <c r="B38" s="46" t="s">
        <v>185</v>
      </c>
      <c r="C38" s="46" t="s">
        <v>186</v>
      </c>
      <c r="E38" s="4"/>
      <c r="G38" s="47">
        <v>1</v>
      </c>
      <c r="I38" s="59">
        <f t="shared" ref="I38:I46" si="2">E38*G38</f>
        <v>0</v>
      </c>
    </row>
    <row r="39" spans="1:9" ht="14.5" x14ac:dyDescent="0.35">
      <c r="B39" s="46" t="s">
        <v>187</v>
      </c>
      <c r="C39" s="46" t="s">
        <v>188</v>
      </c>
      <c r="E39" s="4"/>
      <c r="G39" s="47">
        <v>2</v>
      </c>
      <c r="I39" s="59">
        <f t="shared" si="2"/>
        <v>0</v>
      </c>
    </row>
    <row r="40" spans="1:9" ht="14.5" x14ac:dyDescent="0.35">
      <c r="B40" s="46" t="s">
        <v>189</v>
      </c>
      <c r="C40" s="46" t="s">
        <v>190</v>
      </c>
      <c r="E40" s="4"/>
      <c r="G40" s="47">
        <v>1</v>
      </c>
      <c r="I40" s="59">
        <f t="shared" si="2"/>
        <v>0</v>
      </c>
    </row>
    <row r="41" spans="1:9" ht="14.5" x14ac:dyDescent="0.35">
      <c r="B41" s="46" t="s">
        <v>191</v>
      </c>
      <c r="C41" s="46" t="s">
        <v>192</v>
      </c>
      <c r="E41" s="4"/>
      <c r="G41" s="47">
        <v>1</v>
      </c>
      <c r="I41" s="59">
        <f t="shared" si="2"/>
        <v>0</v>
      </c>
    </row>
    <row r="42" spans="1:9" ht="14.5" x14ac:dyDescent="0.35">
      <c r="B42" s="46" t="s">
        <v>193</v>
      </c>
      <c r="C42" s="46" t="s">
        <v>194</v>
      </c>
      <c r="E42" s="4"/>
      <c r="G42" s="47">
        <v>1</v>
      </c>
      <c r="I42" s="59">
        <f t="shared" si="2"/>
        <v>0</v>
      </c>
    </row>
    <row r="43" spans="1:9" ht="14.5" x14ac:dyDescent="0.35">
      <c r="B43" s="46" t="s">
        <v>195</v>
      </c>
      <c r="C43" s="46" t="s">
        <v>196</v>
      </c>
      <c r="E43" s="4"/>
      <c r="G43" s="47">
        <v>1</v>
      </c>
      <c r="I43" s="59">
        <f t="shared" si="2"/>
        <v>0</v>
      </c>
    </row>
    <row r="44" spans="1:9" ht="14.5" x14ac:dyDescent="0.35">
      <c r="B44" s="46" t="s">
        <v>197</v>
      </c>
      <c r="C44" s="46" t="s">
        <v>198</v>
      </c>
      <c r="E44" s="4"/>
      <c r="G44" s="47">
        <v>1</v>
      </c>
      <c r="I44" s="59">
        <f t="shared" si="2"/>
        <v>0</v>
      </c>
    </row>
    <row r="45" spans="1:9" ht="14.5" x14ac:dyDescent="0.35">
      <c r="B45" s="46" t="s">
        <v>199</v>
      </c>
      <c r="C45" s="46" t="s">
        <v>200</v>
      </c>
      <c r="E45" s="4"/>
      <c r="G45" s="47">
        <v>1</v>
      </c>
      <c r="I45" s="59">
        <f t="shared" si="2"/>
        <v>0</v>
      </c>
    </row>
    <row r="46" spans="1:9" ht="14.5" x14ac:dyDescent="0.35">
      <c r="B46" s="46" t="s">
        <v>201</v>
      </c>
      <c r="C46" s="46" t="s">
        <v>202</v>
      </c>
      <c r="E46" s="4"/>
      <c r="G46" s="47">
        <v>1</v>
      </c>
      <c r="I46" s="59">
        <f t="shared" si="2"/>
        <v>0</v>
      </c>
    </row>
    <row r="47" spans="1:9" ht="14.5" x14ac:dyDescent="0.35">
      <c r="E47" s="4"/>
      <c r="I47" s="59"/>
    </row>
    <row r="48" spans="1:9" ht="14.5" x14ac:dyDescent="0.35">
      <c r="A48" s="46" t="s">
        <v>203</v>
      </c>
      <c r="E48" s="50"/>
      <c r="I48" s="59"/>
    </row>
    <row r="49" spans="2:9" ht="14.5" x14ac:dyDescent="0.35">
      <c r="B49" s="46" t="s">
        <v>204</v>
      </c>
      <c r="C49" s="46" t="s">
        <v>205</v>
      </c>
      <c r="E49" s="4"/>
      <c r="G49" s="47">
        <v>1</v>
      </c>
      <c r="I49" s="59">
        <f t="shared" ref="I49:I63" si="3">E49*G49</f>
        <v>0</v>
      </c>
    </row>
    <row r="50" spans="2:9" ht="14.5" x14ac:dyDescent="0.35">
      <c r="B50" s="46" t="s">
        <v>206</v>
      </c>
      <c r="C50" s="46" t="s">
        <v>207</v>
      </c>
      <c r="E50" s="4"/>
      <c r="G50" s="47">
        <v>1</v>
      </c>
      <c r="I50" s="59">
        <f t="shared" si="3"/>
        <v>0</v>
      </c>
    </row>
    <row r="51" spans="2:9" ht="14.5" x14ac:dyDescent="0.35">
      <c r="B51" s="46" t="s">
        <v>208</v>
      </c>
      <c r="C51" s="46" t="s">
        <v>209</v>
      </c>
      <c r="E51" s="4"/>
      <c r="G51" s="47">
        <v>1</v>
      </c>
      <c r="I51" s="59">
        <f t="shared" si="3"/>
        <v>0</v>
      </c>
    </row>
    <row r="52" spans="2:9" ht="14.5" x14ac:dyDescent="0.35">
      <c r="B52" s="46" t="s">
        <v>210</v>
      </c>
      <c r="C52" s="46" t="s">
        <v>211</v>
      </c>
      <c r="E52" s="4"/>
      <c r="G52" s="47">
        <v>4</v>
      </c>
      <c r="I52" s="59">
        <f t="shared" si="3"/>
        <v>0</v>
      </c>
    </row>
    <row r="53" spans="2:9" ht="14.5" x14ac:dyDescent="0.35">
      <c r="B53" s="46" t="s">
        <v>212</v>
      </c>
      <c r="C53" s="46" t="s">
        <v>213</v>
      </c>
      <c r="E53" s="4"/>
      <c r="G53" s="47">
        <v>1</v>
      </c>
      <c r="I53" s="59">
        <f t="shared" si="3"/>
        <v>0</v>
      </c>
    </row>
    <row r="54" spans="2:9" ht="14.5" x14ac:dyDescent="0.35">
      <c r="B54" s="46" t="s">
        <v>214</v>
      </c>
      <c r="C54" s="46" t="s">
        <v>215</v>
      </c>
      <c r="E54" s="4"/>
      <c r="G54" s="47">
        <v>1</v>
      </c>
      <c r="I54" s="59">
        <f t="shared" si="3"/>
        <v>0</v>
      </c>
    </row>
    <row r="55" spans="2:9" ht="14.5" x14ac:dyDescent="0.35">
      <c r="B55" s="46" t="s">
        <v>216</v>
      </c>
      <c r="C55" s="46" t="s">
        <v>217</v>
      </c>
      <c r="E55" s="4"/>
      <c r="G55" s="47">
        <v>1</v>
      </c>
      <c r="I55" s="59">
        <f t="shared" si="3"/>
        <v>0</v>
      </c>
    </row>
    <row r="56" spans="2:9" ht="14.5" x14ac:dyDescent="0.35">
      <c r="B56" s="46" t="s">
        <v>218</v>
      </c>
      <c r="C56" s="46" t="s">
        <v>219</v>
      </c>
      <c r="E56" s="4"/>
      <c r="G56" s="47">
        <v>1</v>
      </c>
      <c r="I56" s="59">
        <f t="shared" si="3"/>
        <v>0</v>
      </c>
    </row>
    <row r="57" spans="2:9" ht="14.5" x14ac:dyDescent="0.35">
      <c r="B57" s="46" t="s">
        <v>220</v>
      </c>
      <c r="C57" s="46" t="s">
        <v>221</v>
      </c>
      <c r="E57" s="4"/>
      <c r="G57" s="47">
        <v>1</v>
      </c>
      <c r="I57" s="59">
        <f t="shared" si="3"/>
        <v>0</v>
      </c>
    </row>
    <row r="58" spans="2:9" ht="14.5" x14ac:dyDescent="0.35">
      <c r="B58" s="46" t="s">
        <v>222</v>
      </c>
      <c r="C58" s="46" t="s">
        <v>223</v>
      </c>
      <c r="E58" s="4"/>
      <c r="G58" s="47">
        <v>1</v>
      </c>
      <c r="I58" s="59">
        <f t="shared" si="3"/>
        <v>0</v>
      </c>
    </row>
    <row r="59" spans="2:9" ht="14.5" x14ac:dyDescent="0.35">
      <c r="B59" s="46" t="s">
        <v>224</v>
      </c>
      <c r="C59" s="46" t="s">
        <v>225</v>
      </c>
      <c r="E59" s="4"/>
      <c r="G59" s="47">
        <v>3</v>
      </c>
      <c r="I59" s="59">
        <f t="shared" si="3"/>
        <v>0</v>
      </c>
    </row>
    <row r="60" spans="2:9" ht="14.5" x14ac:dyDescent="0.35">
      <c r="B60" s="46" t="s">
        <v>226</v>
      </c>
      <c r="C60" s="46" t="s">
        <v>227</v>
      </c>
      <c r="E60" s="4"/>
      <c r="G60" s="47">
        <v>4</v>
      </c>
      <c r="I60" s="59">
        <f t="shared" si="3"/>
        <v>0</v>
      </c>
    </row>
    <row r="61" spans="2:9" ht="14.5" x14ac:dyDescent="0.35">
      <c r="B61" s="46" t="s">
        <v>228</v>
      </c>
      <c r="C61" s="46" t="s">
        <v>229</v>
      </c>
      <c r="E61" s="4"/>
      <c r="G61" s="47">
        <v>2</v>
      </c>
      <c r="I61" s="59">
        <f t="shared" si="3"/>
        <v>0</v>
      </c>
    </row>
    <row r="62" spans="2:9" ht="14.5" x14ac:dyDescent="0.35">
      <c r="B62" s="46" t="s">
        <v>230</v>
      </c>
      <c r="C62" s="46" t="s">
        <v>231</v>
      </c>
      <c r="E62" s="4"/>
      <c r="G62" s="47">
        <v>1</v>
      </c>
      <c r="I62" s="59">
        <f t="shared" si="3"/>
        <v>0</v>
      </c>
    </row>
    <row r="63" spans="2:9" ht="14.5" x14ac:dyDescent="0.35">
      <c r="B63" s="46" t="s">
        <v>232</v>
      </c>
      <c r="C63" s="46" t="s">
        <v>233</v>
      </c>
      <c r="E63" s="4"/>
      <c r="G63" s="47">
        <v>1</v>
      </c>
      <c r="I63" s="59">
        <f t="shared" si="3"/>
        <v>0</v>
      </c>
    </row>
    <row r="64" spans="2:9" ht="14.5" x14ac:dyDescent="0.35">
      <c r="E64" s="50"/>
    </row>
    <row r="65" spans="1:9" ht="14.5" x14ac:dyDescent="0.35">
      <c r="E65" s="48" t="s">
        <v>234</v>
      </c>
      <c r="F65" s="48"/>
      <c r="H65" s="48"/>
      <c r="I65" s="51">
        <f>SUM(I6:I64)</f>
        <v>0</v>
      </c>
    </row>
    <row r="66" spans="1:9" x14ac:dyDescent="0.3">
      <c r="E66" s="48" t="s">
        <v>235</v>
      </c>
      <c r="I66" s="59">
        <f>I65/8</f>
        <v>0</v>
      </c>
    </row>
    <row r="68" spans="1:9" x14ac:dyDescent="0.3">
      <c r="I68" s="46" t="s">
        <v>17</v>
      </c>
    </row>
    <row r="69" spans="1:9" x14ac:dyDescent="0.3">
      <c r="A69" s="48" t="s">
        <v>236</v>
      </c>
    </row>
    <row r="70" spans="1:9" x14ac:dyDescent="0.3">
      <c r="B70" s="46" t="s">
        <v>237</v>
      </c>
      <c r="C70" s="46" t="s">
        <v>238</v>
      </c>
      <c r="E70" s="46" t="s">
        <v>239</v>
      </c>
      <c r="I70" s="59">
        <f>I65*50%</f>
        <v>0</v>
      </c>
    </row>
    <row r="71" spans="1:9" x14ac:dyDescent="0.3">
      <c r="B71" s="46" t="s">
        <v>240</v>
      </c>
      <c r="C71" s="46" t="s">
        <v>253</v>
      </c>
      <c r="E71" s="46" t="s">
        <v>241</v>
      </c>
      <c r="I71" s="59">
        <f>12500*7</f>
        <v>87500</v>
      </c>
    </row>
    <row r="72" spans="1:9" x14ac:dyDescent="0.3">
      <c r="B72" s="46" t="s">
        <v>242</v>
      </c>
      <c r="C72" s="46" t="s">
        <v>243</v>
      </c>
      <c r="E72" s="46" t="s">
        <v>244</v>
      </c>
      <c r="I72" s="59">
        <f>('Preventief onderhoud '!H89+'Correctief onderhoud'!P29)*4*50%</f>
        <v>0</v>
      </c>
    </row>
    <row r="74" spans="1:9" ht="14.5" x14ac:dyDescent="0.35">
      <c r="E74" s="48" t="s">
        <v>245</v>
      </c>
      <c r="F74" s="48"/>
      <c r="H74" s="48"/>
      <c r="I74" s="51">
        <f>SUM(I70:I73)</f>
        <v>87500</v>
      </c>
    </row>
    <row r="75" spans="1:9" x14ac:dyDescent="0.3">
      <c r="E75" s="48" t="s">
        <v>246</v>
      </c>
      <c r="I75" s="59">
        <f>I74/7</f>
        <v>12500</v>
      </c>
    </row>
  </sheetData>
  <sheetProtection sheet="1" objects="1" scenarios="1"/>
  <phoneticPr fontId="39" type="noConversion"/>
  <pageMargins left="0.70866141732283472" right="0.70866141732283472" top="0.74803149606299213" bottom="0.74803149606299213" header="0.31496062992125984" footer="0.31496062992125984"/>
  <pageSetup paperSize="8" orientation="landscape" verticalDpi="1200" r:id="rId1"/>
  <headerFooter scaleWithDoc="0" alignWithMargins="0">
    <oddHeader xml:space="preserve">&amp;R&amp;"Calibri,Standaard"&amp;12&amp;K192D4DProvincie Noord-Brabant aanbesteding </oddHeader>
    <oddFooter>&amp;L&amp;G&amp;"-,Standaard"&amp;8&amp;K03+000 &amp;F | &amp;D&amp;CProvincie Noord Brabant&amp;R&amp;"-,Standaard"&amp;8&amp;K03+000&amp;P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workbookViewId="0">
      <selection activeCell="I11" sqref="I11"/>
    </sheetView>
  </sheetViews>
  <sheetFormatPr defaultColWidth="8.5" defaultRowHeight="14.5" x14ac:dyDescent="0.35"/>
  <cols>
    <col min="1" max="1" width="5.58203125" style="25" customWidth="1"/>
    <col min="2" max="2" width="31.08203125" style="25" bestFit="1" customWidth="1"/>
    <col min="3" max="3" width="9.5" style="25" bestFit="1" customWidth="1"/>
    <col min="4" max="4" width="3.08203125" style="25" customWidth="1"/>
    <col min="5" max="5" width="28" style="26" customWidth="1"/>
    <col min="6" max="16384" width="8.5" style="25"/>
  </cols>
  <sheetData>
    <row r="1" spans="1:5" s="70" customFormat="1" ht="21" x14ac:dyDescent="0.5">
      <c r="A1" s="24" t="s">
        <v>247</v>
      </c>
      <c r="E1" s="71"/>
    </row>
    <row r="2" spans="1:5" ht="15.65" customHeight="1" x14ac:dyDescent="0.35"/>
    <row r="3" spans="1:5" s="27" customFormat="1" ht="26" x14ac:dyDescent="0.6">
      <c r="E3" s="28"/>
    </row>
    <row r="4" spans="1:5" x14ac:dyDescent="0.35">
      <c r="B4" s="29" t="s">
        <v>248</v>
      </c>
      <c r="C4" s="30"/>
      <c r="E4" s="89" t="s">
        <v>249</v>
      </c>
    </row>
    <row r="5" spans="1:5" s="31" customFormat="1" ht="5.5" x14ac:dyDescent="0.15">
      <c r="E5" s="90"/>
    </row>
    <row r="6" spans="1:5" x14ac:dyDescent="0.35">
      <c r="B6" s="29" t="s">
        <v>250</v>
      </c>
      <c r="C6" s="30">
        <v>0</v>
      </c>
      <c r="E6" s="91" t="s">
        <v>251</v>
      </c>
    </row>
    <row r="7" spans="1:5" s="31" customFormat="1" ht="5.5" x14ac:dyDescent="0.15">
      <c r="C7" s="81"/>
      <c r="E7" s="32"/>
    </row>
    <row r="8" spans="1:5" x14ac:dyDescent="0.35">
      <c r="B8" s="36" t="s">
        <v>252</v>
      </c>
      <c r="C8" s="37">
        <f>C6+C4/7</f>
        <v>0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8" orientation="landscape" verticalDpi="1200" r:id="rId1"/>
  <headerFooter scaleWithDoc="0" alignWithMargins="0">
    <oddHeader xml:space="preserve">&amp;R&amp;"Calibri,Standaard"&amp;12&amp;K192D4DProvincie Noord-Brabant aanbesteding </oddHeader>
    <oddFooter>&amp;L&amp;G&amp;"-,Standaard"&amp;8&amp;K03+000 &amp;F | &amp;D&amp;CProvincie Noord Brabant&amp;R&amp;"-,Standaard"&amp;8&amp;K03+000&amp;P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dc5595-781b-4085-a9ad-8a26aacc5a07" xsi:nil="true"/>
    <lcf76f155ced4ddcb4097134ff3c332f xmlns="dbd4c9d1-a5d0-4ff6-b5cd-90e32018748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381DD691B6AC4082ABBD39D521871B" ma:contentTypeVersion="13" ma:contentTypeDescription="Een nieuw document maken." ma:contentTypeScope="" ma:versionID="9adbc24ddcda5d98d9889695b72fe65a">
  <xsd:schema xmlns:xsd="http://www.w3.org/2001/XMLSchema" xmlns:xs="http://www.w3.org/2001/XMLSchema" xmlns:p="http://schemas.microsoft.com/office/2006/metadata/properties" xmlns:ns2="dbd4c9d1-a5d0-4ff6-b5cd-90e320187480" xmlns:ns3="88dc5595-781b-4085-a9ad-8a26aacc5a07" targetNamespace="http://schemas.microsoft.com/office/2006/metadata/properties" ma:root="true" ma:fieldsID="0ae7a69f8cb693fb8b28a122494c3a1d" ns2:_="" ns3:_="">
    <xsd:import namespace="dbd4c9d1-a5d0-4ff6-b5cd-90e320187480"/>
    <xsd:import namespace="88dc5595-781b-4085-a9ad-8a26aacc5a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d4c9d1-a5d0-4ff6-b5cd-90e3201874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061ea83f-99c8-476b-89e0-3aec394313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c5595-781b-4085-a9ad-8a26aacc5a0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e923102-aa19-405a-841b-0c54510c7c23}" ma:internalName="TaxCatchAll" ma:showField="CatchAllData" ma:web="88dc5595-781b-4085-a9ad-8a26aacc5a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0EE7D6-C68E-4282-A6DD-78693287C651}">
  <ds:schemaRefs>
    <ds:schemaRef ds:uri="http://schemas.microsoft.com/office/2006/metadata/properties"/>
    <ds:schemaRef ds:uri="http://schemas.microsoft.com/office/infopath/2007/PartnerControls"/>
    <ds:schemaRef ds:uri="88dc5595-781b-4085-a9ad-8a26aacc5a07"/>
    <ds:schemaRef ds:uri="dbd4c9d1-a5d0-4ff6-b5cd-90e320187480"/>
  </ds:schemaRefs>
</ds:datastoreItem>
</file>

<file path=customXml/itemProps2.xml><?xml version="1.0" encoding="utf-8"?>
<ds:datastoreItem xmlns:ds="http://schemas.openxmlformats.org/officeDocument/2006/customXml" ds:itemID="{4942895E-A85E-45D5-B8B4-D0A78F9C38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d4c9d1-a5d0-4ff6-b5cd-90e320187480"/>
    <ds:schemaRef ds:uri="88dc5595-781b-4085-a9ad-8a26aacc5a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60BFE8-4316-4277-A17E-AFE564A7B0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10</vt:i4>
      </vt:variant>
    </vt:vector>
  </HeadingPairs>
  <TitlesOfParts>
    <vt:vector size="16" baseType="lpstr">
      <vt:lpstr>Totalen</vt:lpstr>
      <vt:lpstr>Voorrijkosten</vt:lpstr>
      <vt:lpstr>Preventief onderhoud </vt:lpstr>
      <vt:lpstr>Correctief onderhoud</vt:lpstr>
      <vt:lpstr>Vervanging en uitbreiding</vt:lpstr>
      <vt:lpstr>overige kosten</vt:lpstr>
      <vt:lpstr>'overige kosten'!Afdruktitels</vt:lpstr>
      <vt:lpstr>'Vervanging en uitbreiding'!Afdruktitels</vt:lpstr>
      <vt:lpstr>Voorrijkosten!Afdruktitels</vt:lpstr>
      <vt:lpstr>Auteur</vt:lpstr>
      <vt:lpstr>Datum</vt:lpstr>
      <vt:lpstr>Onderwerp</vt:lpstr>
      <vt:lpstr>Projectnaam</vt:lpstr>
      <vt:lpstr>Referentie</vt:lpstr>
      <vt:lpstr>Titel</vt:lpstr>
      <vt:lpstr>Versienummer</vt:lpstr>
    </vt:vector>
  </TitlesOfParts>
  <Manager/>
  <Company>Bedrijf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</dc:title>
  <dc:subject>Onderwerp</dc:subject>
  <dc:creator>Anton Simone</dc:creator>
  <cp:keywords/>
  <dc:description/>
  <cp:lastModifiedBy>Fleur Timmer | SpecifiQ - Inkoop</cp:lastModifiedBy>
  <cp:revision/>
  <dcterms:created xsi:type="dcterms:W3CDTF">2000-03-21T10:51:15Z</dcterms:created>
  <dcterms:modified xsi:type="dcterms:W3CDTF">2025-09-02T06:50:22Z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el">
    <vt:lpwstr>Project</vt:lpwstr>
  </property>
  <property fmtid="{D5CDD505-2E9C-101B-9397-08002B2CF9AE}" pid="3" name="ContentTypeId">
    <vt:lpwstr>0x010100F1381DD691B6AC4082ABBD39D521871B</vt:lpwstr>
  </property>
  <property fmtid="{D5CDD505-2E9C-101B-9397-08002B2CF9AE}" pid="4" name="MediaServiceImageTags">
    <vt:lpwstr/>
  </property>
  <property fmtid="{D5CDD505-2E9C-101B-9397-08002B2CF9AE}" pid="5" name="MSIP_Label_b8665262-5df6-455e-bf48-5928a5d868f6_ActionId">
    <vt:lpwstr>d2b4b18b-f38b-4968-b483-60eed5104d32</vt:lpwstr>
  </property>
  <property fmtid="{D5CDD505-2E9C-101B-9397-08002B2CF9AE}" pid="6" name="MSIP_Label_b8665262-5df6-455e-bf48-5928a5d868f6_SiteId">
    <vt:lpwstr>d2aff5f9-8c21-47f2-88f3-08ac4fda56f5</vt:lpwstr>
  </property>
  <property fmtid="{D5CDD505-2E9C-101B-9397-08002B2CF9AE}" pid="7" name="MSIP_Label_b8665262-5df6-455e-bf48-5928a5d868f6_Removed">
    <vt:lpwstr>False</vt:lpwstr>
  </property>
  <property fmtid="{D5CDD505-2E9C-101B-9397-08002B2CF9AE}" pid="8" name="MSIP_Label_b8665262-5df6-455e-bf48-5928a5d868f6_Name">
    <vt:lpwstr>Vertrouwelijk</vt:lpwstr>
  </property>
  <property fmtid="{D5CDD505-2E9C-101B-9397-08002B2CF9AE}" pid="9" name="MSIP_Label_b8665262-5df6-455e-bf48-5928a5d868f6_SetDate">
    <vt:lpwstr>2025-06-10T12:06:12Z</vt:lpwstr>
  </property>
  <property fmtid="{D5CDD505-2E9C-101B-9397-08002B2CF9AE}" pid="10" name="MSIP_Label_b8665262-5df6-455e-bf48-5928a5d868f6_Extended_MSFT_Method">
    <vt:lpwstr>Standard</vt:lpwstr>
  </property>
  <property fmtid="{D5CDD505-2E9C-101B-9397-08002B2CF9AE}" pid="11" name="Sensitivity">
    <vt:lpwstr>Vertrouwelijk</vt:lpwstr>
  </property>
  <property fmtid="{D5CDD505-2E9C-101B-9397-08002B2CF9AE}" pid="12" name="MSIP_Label_b8665262-5df6-455e-bf48-5928a5d868f6_Enabled">
    <vt:lpwstr>True</vt:lpwstr>
  </property>
</Properties>
</file>