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prorailbv.sharepoint.com/teams/DealMeernatuurindeberm/Shared Documents/General/5. Aanbesteden/Regulier T3, T5 en T6/Te wijzigen contractdocumenten/Aanbiedingsbegrotingen/"/>
    </mc:Choice>
  </mc:AlternateContent>
  <xr:revisionPtr revIDLastSave="6" documentId="8_{7C3942AE-4708-4045-A3D1-28542A9BDB0A}" xr6:coauthVersionLast="47" xr6:coauthVersionMax="47" xr10:uidLastSave="{CF96F3FF-EA89-4E90-A033-B0EE016F43AE}"/>
  <bookViews>
    <workbookView xWindow="-35670" yWindow="2730" windowWidth="28800" windowHeight="11175" xr2:uid="{6FB57F6D-E4B6-453D-8225-E944EF5892CC}"/>
  </bookViews>
  <sheets>
    <sheet name="Braba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M36" i="1"/>
  <c r="M40" i="1"/>
  <c r="M17" i="1"/>
  <c r="O17" i="1" s="1"/>
  <c r="H18" i="1"/>
  <c r="M18" i="1" s="1"/>
  <c r="H19" i="1"/>
  <c r="M19" i="1" s="1"/>
  <c r="O19" i="1" s="1"/>
  <c r="H20" i="1"/>
  <c r="M20" i="1" s="1"/>
  <c r="O20" i="1" s="1"/>
  <c r="M22" i="1"/>
  <c r="O22" i="1"/>
  <c r="M23" i="1"/>
  <c r="O23" i="1" s="1"/>
  <c r="M25" i="1"/>
  <c r="O25" i="1"/>
  <c r="M26" i="1"/>
  <c r="O26" i="1" s="1"/>
  <c r="M27" i="1"/>
  <c r="O27" i="1"/>
  <c r="M28" i="1"/>
  <c r="O28" i="1" s="1"/>
  <c r="M29" i="1"/>
  <c r="O29" i="1"/>
  <c r="M30" i="1"/>
  <c r="O30" i="1" s="1"/>
  <c r="M31" i="1"/>
  <c r="O31" i="1"/>
  <c r="M32" i="1"/>
  <c r="O32" i="1" s="1"/>
  <c r="M33" i="1"/>
  <c r="O33" i="1"/>
  <c r="M34" i="1"/>
  <c r="O34" i="1" s="1"/>
  <c r="M35" i="1"/>
  <c r="O35" i="1"/>
  <c r="O36" i="1"/>
  <c r="O37" i="1"/>
  <c r="M38" i="1"/>
  <c r="O38" i="1" s="1"/>
  <c r="M39" i="1"/>
  <c r="O39" i="1"/>
  <c r="O40" i="1"/>
  <c r="M42" i="1"/>
  <c r="O42" i="1"/>
  <c r="M45" i="1"/>
  <c r="O45" i="1" s="1"/>
  <c r="M46" i="1"/>
  <c r="O46" i="1"/>
  <c r="M54" i="1"/>
  <c r="O54" i="1"/>
  <c r="M56" i="1"/>
  <c r="O56" i="1" s="1"/>
  <c r="M62" i="1"/>
  <c r="M63" i="1"/>
  <c r="M64" i="1"/>
  <c r="M66" i="1"/>
  <c r="M67" i="1"/>
  <c r="M68" i="1"/>
  <c r="M70" i="1"/>
  <c r="M71" i="1"/>
  <c r="M72" i="1"/>
  <c r="H74" i="1"/>
  <c r="M74" i="1" s="1"/>
  <c r="H75" i="1"/>
  <c r="M75" i="1" s="1"/>
  <c r="H76" i="1"/>
  <c r="M76" i="1"/>
  <c r="H77" i="1"/>
  <c r="M77" i="1"/>
  <c r="H78" i="1"/>
  <c r="M78" i="1" s="1"/>
  <c r="H79" i="1"/>
  <c r="M79" i="1" s="1"/>
  <c r="M80" i="1"/>
  <c r="M81" i="1"/>
  <c r="M82" i="1"/>
  <c r="M87" i="1"/>
  <c r="O47" i="1" l="1"/>
  <c r="O59" i="1" s="1"/>
  <c r="O18" i="1"/>
  <c r="M47" i="1"/>
  <c r="M59" i="1" s="1"/>
  <c r="M83" i="1"/>
  <c r="M88" i="1" s="1"/>
  <c r="P91" i="1" l="1"/>
</calcChain>
</file>

<file path=xl/sharedStrings.xml><?xml version="1.0" encoding="utf-8"?>
<sst xmlns="http://schemas.openxmlformats.org/spreadsheetml/2006/main" count="268" uniqueCount="147">
  <si>
    <t>Verzamelstaat</t>
  </si>
  <si>
    <t>Project:</t>
  </si>
  <si>
    <t xml:space="preserve">Groenbeheer ProRail </t>
  </si>
  <si>
    <t>TenderNed nr.</t>
  </si>
  <si>
    <t>TN523296</t>
  </si>
  <si>
    <t xml:space="preserve">Perceel </t>
  </si>
  <si>
    <t>4. Brabant</t>
  </si>
  <si>
    <t>Baanlengte in m1:</t>
  </si>
  <si>
    <t xml:space="preserve"> </t>
  </si>
  <si>
    <t>Inschrijver:</t>
  </si>
  <si>
    <t>&lt;..&gt;</t>
  </si>
  <si>
    <t>Datum:</t>
  </si>
  <si>
    <t>Versie</t>
  </si>
  <si>
    <t>1.3</t>
  </si>
  <si>
    <t>eenheidstarieven per jaar (1-4-2026 t/m 31-3-2027)</t>
  </si>
  <si>
    <t>1-4-2026 tot 1-4-2030</t>
  </si>
  <si>
    <t>Document 01</t>
  </si>
  <si>
    <t>Omschrijving</t>
  </si>
  <si>
    <t>Zone</t>
  </si>
  <si>
    <t>Frequentie</t>
  </si>
  <si>
    <t>hoeveelheid</t>
  </si>
  <si>
    <t>eenheid</t>
  </si>
  <si>
    <t>prijs per eenheid</t>
  </si>
  <si>
    <t>Max tarief</t>
  </si>
  <si>
    <t>1 jaar</t>
  </si>
  <si>
    <t>4 jaar</t>
  </si>
  <si>
    <t>SGB 1.1.1</t>
  </si>
  <si>
    <t>Maaien BC vlak</t>
  </si>
  <si>
    <t>BC</t>
  </si>
  <si>
    <t>m2</t>
  </si>
  <si>
    <t>Maaien BC talud</t>
  </si>
  <si>
    <t>SGB 1.1.2</t>
  </si>
  <si>
    <r>
      <t>Afvoeren BC</t>
    </r>
    <r>
      <rPr>
        <sz val="10"/>
        <color rgb="FFFF0000"/>
        <rFont val="Calibri"/>
        <family val="2"/>
      </rPr>
      <t xml:space="preserve"> vlak</t>
    </r>
  </si>
  <si>
    <r>
      <t xml:space="preserve">Afvoeren BC </t>
    </r>
    <r>
      <rPr>
        <sz val="10"/>
        <color rgb="FFFF0000"/>
        <rFont val="Calibri"/>
        <family val="2"/>
      </rPr>
      <t>talud</t>
    </r>
  </si>
  <si>
    <t xml:space="preserve">SGB  1.4 </t>
  </si>
  <si>
    <t>Bestrijding invasieve exoten (aziatische duizendknoop)</t>
  </si>
  <si>
    <t>B tm F</t>
  </si>
  <si>
    <t xml:space="preserve">Bestrijding invasieve exoten (reuzenberenklauw) </t>
  </si>
  <si>
    <t>SGB 1.3.1</t>
  </si>
  <si>
    <t>Onderhouden zichtlijnen bij overwegen</t>
  </si>
  <si>
    <t>nvt</t>
  </si>
  <si>
    <t>stuks</t>
  </si>
  <si>
    <t>Onderhouden  zichtlijnen seinen</t>
  </si>
  <si>
    <t>SGB  1.2</t>
  </si>
  <si>
    <t>Vrijhouden spoorse objecten (gebouwen)</t>
  </si>
  <si>
    <t>D tm F</t>
  </si>
  <si>
    <t>Vrijhouden spoorse objecten (kasten)</t>
  </si>
  <si>
    <t>SGB 1.3.3</t>
  </si>
  <si>
    <t>Vrijhouden poorten, doorgangen en (talud)trappen</t>
  </si>
  <si>
    <t>SGB 1.3.4</t>
  </si>
  <si>
    <t>Vrijhouden vlucht/toegangsroutes verhard</t>
  </si>
  <si>
    <t>Vrijhouden vlucht/toegangsroutes onverhard</t>
  </si>
  <si>
    <t>SGB 1.3.5</t>
  </si>
  <si>
    <t>Vrijhouden vluchtrouteaanduidingen geluidsschermen</t>
  </si>
  <si>
    <t>SGB 1.3.2</t>
  </si>
  <si>
    <t>Overgroei</t>
  </si>
  <si>
    <t>post</t>
  </si>
  <si>
    <t>SGB 1.5.1.1; 1.5.1.2</t>
  </si>
  <si>
    <t>Schouwplichtige sloten</t>
  </si>
  <si>
    <t>m1</t>
  </si>
  <si>
    <t>SGB 1.5.2.1</t>
  </si>
  <si>
    <t>Overige sloten en watergangen</t>
  </si>
  <si>
    <t>SGB 1.5.2.2</t>
  </si>
  <si>
    <t>SGB 1.5.2.3</t>
  </si>
  <si>
    <r>
      <t xml:space="preserve">Overige sloten en watergangen </t>
    </r>
    <r>
      <rPr>
        <strike/>
        <sz val="10"/>
        <color rgb="FFFF0000"/>
        <rFont val="Calibri"/>
        <family val="2"/>
      </rPr>
      <t>ruimen</t>
    </r>
  </si>
  <si>
    <t>SGB 1.6.1; 1.6.2</t>
  </si>
  <si>
    <r>
      <t xml:space="preserve">Beheren </t>
    </r>
    <r>
      <rPr>
        <sz val="10"/>
        <color rgb="FFFF0000"/>
        <rFont val="Calibri"/>
        <family val="2"/>
      </rPr>
      <t>bomen</t>
    </r>
    <r>
      <rPr>
        <sz val="10"/>
        <rFont val="Calibri"/>
        <family val="2"/>
      </rPr>
      <t xml:space="preserve"> hindervrij/verboden overheidslocaties</t>
    </r>
  </si>
  <si>
    <t>SGB 1.6.3 en 1.6.4</t>
  </si>
  <si>
    <t>Bomen, watergangen en voorkomen schades</t>
  </si>
  <si>
    <t xml:space="preserve"> SOW 116</t>
  </si>
  <si>
    <t>Uitvoeren BVC</t>
  </si>
  <si>
    <t>1/3e</t>
  </si>
  <si>
    <t>Annex 2</t>
  </si>
  <si>
    <t>Specials en overeenkomsten</t>
  </si>
  <si>
    <t>Document 02</t>
  </si>
  <si>
    <t>SOW- Projectbeheersing  -eenmalig</t>
  </si>
  <si>
    <t>SOW-Projectbeheersing - doorlopend</t>
  </si>
  <si>
    <t>Subtotaal directe kosten</t>
  </si>
  <si>
    <t>Opslagpercentage voor:</t>
  </si>
  <si>
    <t>Projectteamkosten</t>
  </si>
  <si>
    <t>%</t>
  </si>
  <si>
    <t>Uitvoeringskosten</t>
  </si>
  <si>
    <t>Algemene kosten</t>
  </si>
  <si>
    <t>Winst en risico</t>
  </si>
  <si>
    <t>Subtotaal indirecte kosten</t>
  </si>
  <si>
    <t xml:space="preserve">Subtotaal indirecte kosten </t>
  </si>
  <si>
    <t>Stelpost: allerhande groenwerk</t>
  </si>
  <si>
    <t>Post</t>
  </si>
  <si>
    <t xml:space="preserve">Totaal </t>
  </si>
  <si>
    <t>Totaal</t>
  </si>
  <si>
    <t>A</t>
  </si>
  <si>
    <t>Document 03</t>
  </si>
  <si>
    <t>SEGB 1.3.1; 1.3.2</t>
  </si>
  <si>
    <t>Geluidsschermen tot 2,5 m hoog</t>
  </si>
  <si>
    <t xml:space="preserve">Geluidsschermen hoger dan 2,5 m </t>
  </si>
  <si>
    <t>SEGB 1.4.1</t>
  </si>
  <si>
    <t>Fauna passages</t>
  </si>
  <si>
    <t>st</t>
  </si>
  <si>
    <t>SEGB 1.1.1</t>
  </si>
  <si>
    <t>Maaien DEF Vlak</t>
  </si>
  <si>
    <t>DEF</t>
  </si>
  <si>
    <t>Maaien DEF Vlak tot 2.000 m2</t>
  </si>
  <si>
    <t>Maaien DEF Vlak tot 10.000 m2</t>
  </si>
  <si>
    <t>Maaien DEF Vlak  10.000 m2 en meer</t>
  </si>
  <si>
    <t>Maaien DEF Talud</t>
  </si>
  <si>
    <t>Maaien DEF Talud tot 2.000 m2</t>
  </si>
  <si>
    <t>Maaien DEF Talud tot 10.000 m2</t>
  </si>
  <si>
    <t>Maaien DEF Talud  10.000 m2 en meer</t>
  </si>
  <si>
    <t>SEGB 1.1.2</t>
  </si>
  <si>
    <t>Afvoeren DEF</t>
  </si>
  <si>
    <t>Afvoeren DEF Vlak tot 2,000 m2</t>
  </si>
  <si>
    <t>Afvoeren DEF Talud tot 2.000 m2</t>
  </si>
  <si>
    <t>Afvoeren DEF Vlak tot 10.000 m2</t>
  </si>
  <si>
    <t>Afvoeren DEF Talud tot 10.000 m2</t>
  </si>
  <si>
    <r>
      <rPr>
        <sz val="10"/>
        <color rgb="FF000000"/>
        <rFont val="Calibri"/>
        <family val="2"/>
      </rPr>
      <t>Afvoeren DEF Vlak</t>
    </r>
    <r>
      <rPr>
        <sz val="10"/>
        <color rgb="FFFF0000"/>
        <rFont val="Calibri"/>
        <family val="2"/>
      </rPr>
      <t xml:space="preserve"> 10.000 </t>
    </r>
    <r>
      <rPr>
        <sz val="10"/>
        <color rgb="FF000000"/>
        <rFont val="Calibri"/>
        <family val="2"/>
      </rPr>
      <t>m2 en meer</t>
    </r>
  </si>
  <si>
    <r>
      <rPr>
        <sz val="10"/>
        <color rgb="FF000000"/>
        <rFont val="Calibri"/>
        <family val="2"/>
      </rPr>
      <t xml:space="preserve">Afvoeren DEF Talud </t>
    </r>
    <r>
      <rPr>
        <sz val="10"/>
        <color rgb="FFFF0000"/>
        <rFont val="Calibri"/>
        <family val="2"/>
      </rPr>
      <t>10.000</t>
    </r>
    <r>
      <rPr>
        <sz val="10"/>
        <color rgb="FF000000"/>
        <rFont val="Calibri"/>
        <family val="2"/>
      </rPr>
      <t xml:space="preserve"> m2 en meer</t>
    </r>
  </si>
  <si>
    <t>SEBG 1.2.1;1.2.2.</t>
  </si>
  <si>
    <t>Struiken en Struwelen</t>
  </si>
  <si>
    <t xml:space="preserve">m2 </t>
  </si>
  <si>
    <t xml:space="preserve">Subtotaal directe kosten </t>
  </si>
  <si>
    <t>Totaalprijs extra scope</t>
  </si>
  <si>
    <t>B</t>
  </si>
  <si>
    <t>Bedrag over te nemen in inschrijvingsformulier (A+B)</t>
  </si>
  <si>
    <t>Handtekening rechtsgeldige vertegenwoordiger</t>
  </si>
  <si>
    <t>Bedrijfsnaam:</t>
  </si>
  <si>
    <t>Naam rechtsgeldige vertegenwoordiger:</t>
  </si>
  <si>
    <t>Functie:</t>
  </si>
  <si>
    <t>Plaats:</t>
  </si>
  <si>
    <t>Eisen aan aanbiedingsbegroting:</t>
  </si>
  <si>
    <t>Alle grijs gekleurde cellen dienen door de inschrijver bij aanbesteding te worden ingevuld.</t>
  </si>
  <si>
    <t>Deze aanbiedingsbegroting dient volledig ingevuld en rechtsgeldig ondertekend te worden.</t>
  </si>
  <si>
    <t>De aanbiedingsbegroting inclusief voorblad mag niet worden gewijzigd door de inschrijver.</t>
  </si>
  <si>
    <t>Er mogen geen negatieve bedragen worden ingevuld.</t>
  </si>
  <si>
    <t>De in te vullen bedragen dienen maximaal 2 decimalen te bevatten.</t>
  </si>
  <si>
    <t>Alle bedragen in de aanbiedingsbegroting dienen door de inschrijver onderbouwd te worden middels een Detailbegroting.</t>
  </si>
  <si>
    <t>In de Detailbegroting dient ten minste onderscheid gemaakt te worden in de volgende kostenbestanddelen</t>
  </si>
  <si>
    <t>a</t>
  </si>
  <si>
    <t>Directe kosten: arbeid materieel, materiaal, onderaanneming</t>
  </si>
  <si>
    <t>b</t>
  </si>
  <si>
    <t>Indirecte kosten: eenmalige kosten, algemene kosten, winst en risico.</t>
  </si>
  <si>
    <t>Kosten t.b.v. projectmanagement, -ondersteuning,- administratie en -beheersing dienen geen onderdeel te zijn van de begroting van de verschillende Deelopdrachten, maar dienen als Projectteamkosten te worden ingevuld.</t>
  </si>
  <si>
    <t>Alle niet gespecificeerde kosten dienen in de eenheidstarieven te zijn opgenomen, zoals NVW-kosten, reiskosten, klein mechanisch gereedschap, etc.</t>
  </si>
  <si>
    <t>Alle bedragen zijn exclusief BTW en op basis van prijspeil 2025.</t>
  </si>
  <si>
    <t>De Inschrijver is zelf verantwoordelijk voor invulling van  formules en optellingen.</t>
  </si>
  <si>
    <t>Invasieve exoten: De gevraagde eenheidstarief betreft per handeling (Markeren en 1x verwijderen)</t>
  </si>
  <si>
    <t>Uitgangspunt voor optionele scope (document 3) is dat werkzaamheden 1x per 2 jaar plaats vinden</t>
  </si>
  <si>
    <t>Maximum tarief: Opdrachtnemer is vrij om een eigen tarief in te vullen doch niet hoger dan het maximum tarief in kolom K 'max tarief'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</si>
</sst>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#,##0_ ;\-#,##0\ "/>
  </numFmts>
  <fonts count="10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  <font>
      <strike/>
      <sz val="10"/>
      <color rgb="FFFF0000"/>
      <name val="Calibri"/>
      <family val="2"/>
    </font>
    <font>
      <sz val="10"/>
      <color rgb="FF000000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44" fontId="1" fillId="0" borderId="1" xfId="0" applyNumberFormat="1" applyFont="1" applyBorder="1"/>
    <xf numFmtId="0" fontId="1" fillId="0" borderId="2" xfId="0" applyFont="1" applyBorder="1"/>
    <xf numFmtId="44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/>
    <xf numFmtId="44" fontId="1" fillId="0" borderId="4" xfId="0" applyNumberFormat="1" applyFont="1" applyBorder="1"/>
    <xf numFmtId="0" fontId="1" fillId="0" borderId="5" xfId="0" applyFont="1" applyBorder="1"/>
    <xf numFmtId="0" fontId="1" fillId="0" borderId="6" xfId="0" applyFont="1" applyBorder="1"/>
    <xf numFmtId="44" fontId="1" fillId="0" borderId="7" xfId="0" applyNumberFormat="1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left"/>
    </xf>
    <xf numFmtId="0" fontId="1" fillId="3" borderId="12" xfId="0" applyFont="1" applyFill="1" applyBorder="1" applyProtection="1">
      <protection locked="0"/>
    </xf>
    <xf numFmtId="0" fontId="1" fillId="3" borderId="13" xfId="0" applyFon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vertical="center"/>
      <protection locked="0"/>
    </xf>
    <xf numFmtId="0" fontId="1" fillId="3" borderId="14" xfId="0" applyFon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0" fontId="1" fillId="3" borderId="0" xfId="0" applyFont="1" applyFill="1" applyProtection="1">
      <protection locked="0"/>
    </xf>
    <xf numFmtId="14" fontId="1" fillId="3" borderId="0" xfId="0" applyNumberFormat="1" applyFont="1" applyFill="1" applyAlignment="1" applyProtection="1">
      <alignment horizontal="left"/>
      <protection locked="0"/>
    </xf>
    <xf numFmtId="14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7" xfId="0" applyFont="1" applyFill="1" applyBorder="1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1" fillId="3" borderId="5" xfId="0" applyFont="1" applyFill="1" applyBorder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0" fontId="2" fillId="3" borderId="17" xfId="0" applyFont="1" applyFill="1" applyBorder="1" applyProtection="1">
      <protection locked="0"/>
    </xf>
    <xf numFmtId="0" fontId="1" fillId="3" borderId="18" xfId="0" applyFont="1" applyFill="1" applyBorder="1" applyAlignment="1" applyProtection="1">
      <alignment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3" borderId="19" xfId="0" applyFont="1" applyFill="1" applyBorder="1" applyProtection="1">
      <protection locked="0"/>
    </xf>
    <xf numFmtId="0" fontId="1" fillId="3" borderId="20" xfId="0" applyFont="1" applyFill="1" applyBorder="1" applyProtection="1">
      <protection locked="0"/>
    </xf>
    <xf numFmtId="0" fontId="1" fillId="3" borderId="20" xfId="0" applyFont="1" applyFill="1" applyBorder="1" applyAlignment="1" applyProtection="1">
      <alignment horizontal="center"/>
      <protection locked="0"/>
    </xf>
    <xf numFmtId="0" fontId="1" fillId="3" borderId="20" xfId="0" applyFont="1" applyFill="1" applyBorder="1" applyAlignment="1" applyProtection="1">
      <alignment vertical="center"/>
      <protection locked="0"/>
    </xf>
    <xf numFmtId="0" fontId="1" fillId="3" borderId="21" xfId="0" applyFont="1" applyFill="1" applyBorder="1" applyProtection="1">
      <protection locked="0"/>
    </xf>
    <xf numFmtId="0" fontId="3" fillId="0" borderId="0" xfId="0" applyFont="1"/>
    <xf numFmtId="44" fontId="3" fillId="4" borderId="0" xfId="0" applyNumberFormat="1" applyFont="1" applyFill="1"/>
    <xf numFmtId="44" fontId="1" fillId="0" borderId="12" xfId="0" applyNumberFormat="1" applyFont="1" applyBorder="1"/>
    <xf numFmtId="44" fontId="1" fillId="0" borderId="13" xfId="0" applyNumberFormat="1" applyFont="1" applyBorder="1"/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/>
    <xf numFmtId="44" fontId="1" fillId="0" borderId="15" xfId="0" applyNumberFormat="1" applyFont="1" applyBorder="1"/>
    <xf numFmtId="44" fontId="1" fillId="4" borderId="0" xfId="0" applyNumberFormat="1" applyFont="1" applyFill="1"/>
    <xf numFmtId="44" fontId="1" fillId="4" borderId="22" xfId="0" applyNumberFormat="1" applyFont="1" applyFill="1" applyBorder="1" applyProtection="1">
      <protection locked="0"/>
    </xf>
    <xf numFmtId="164" fontId="3" fillId="0" borderId="0" xfId="0" applyNumberFormat="1" applyFont="1" applyAlignment="1">
      <alignment horizontal="right"/>
    </xf>
    <xf numFmtId="0" fontId="1" fillId="0" borderId="17" xfId="0" applyFont="1" applyBorder="1"/>
    <xf numFmtId="44" fontId="4" fillId="0" borderId="0" xfId="0" applyNumberFormat="1" applyFont="1"/>
    <xf numFmtId="44" fontId="5" fillId="0" borderId="15" xfId="0" applyNumberFormat="1" applyFont="1" applyBorder="1"/>
    <xf numFmtId="44" fontId="5" fillId="0" borderId="0" xfId="0" applyNumberFormat="1" applyFont="1"/>
    <xf numFmtId="44" fontId="5" fillId="3" borderId="0" xfId="0" applyNumberFormat="1" applyFont="1" applyFill="1" applyProtection="1">
      <protection locked="0"/>
    </xf>
    <xf numFmtId="44" fontId="1" fillId="3" borderId="0" xfId="0" applyNumberFormat="1" applyFont="1" applyFill="1" applyProtection="1">
      <protection locked="0"/>
    </xf>
    <xf numFmtId="164" fontId="3" fillId="0" borderId="0" xfId="0" applyNumberFormat="1" applyFont="1"/>
    <xf numFmtId="44" fontId="1" fillId="5" borderId="0" xfId="0" applyNumberFormat="1" applyFont="1" applyFill="1" applyProtection="1">
      <protection locked="0"/>
    </xf>
    <xf numFmtId="3" fontId="1" fillId="5" borderId="0" xfId="0" applyNumberFormat="1" applyFont="1" applyFill="1" applyAlignment="1">
      <alignment vertical="center"/>
    </xf>
    <xf numFmtId="44" fontId="1" fillId="0" borderId="0" xfId="0" applyNumberFormat="1" applyFont="1" applyProtection="1">
      <protection locked="0"/>
    </xf>
    <xf numFmtId="3" fontId="1" fillId="0" borderId="0" xfId="0" applyNumberFormat="1" applyFont="1" applyAlignment="1">
      <alignment vertical="center"/>
    </xf>
    <xf numFmtId="44" fontId="1" fillId="5" borderId="22" xfId="0" applyNumberFormat="1" applyFont="1" applyFill="1" applyBorder="1" applyProtection="1">
      <protection locked="0"/>
    </xf>
    <xf numFmtId="44" fontId="6" fillId="0" borderId="0" xfId="0" applyNumberFormat="1" applyFont="1" applyAlignment="1">
      <alignment horizont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7" xfId="0" applyFont="1" applyBorder="1"/>
    <xf numFmtId="0" fontId="4" fillId="0" borderId="0" xfId="0" applyFont="1" applyAlignment="1">
      <alignment horizontal="center"/>
    </xf>
    <xf numFmtId="0" fontId="2" fillId="0" borderId="23" xfId="0" applyFont="1" applyBorder="1"/>
    <xf numFmtId="0" fontId="6" fillId="0" borderId="0" xfId="0" applyFont="1" applyAlignment="1">
      <alignment horizontal="center"/>
    </xf>
    <xf numFmtId="0" fontId="4" fillId="0" borderId="0" xfId="0" applyFont="1"/>
    <xf numFmtId="0" fontId="8" fillId="0" borderId="17" xfId="0" applyFont="1" applyBorder="1" applyAlignment="1">
      <alignment horizontal="left"/>
    </xf>
    <xf numFmtId="164" fontId="3" fillId="4" borderId="15" xfId="0" applyNumberFormat="1" applyFont="1" applyFill="1" applyBorder="1"/>
    <xf numFmtId="44" fontId="3" fillId="5" borderId="0" xfId="0" applyNumberFormat="1" applyFont="1" applyFill="1"/>
    <xf numFmtId="9" fontId="1" fillId="0" borderId="0" xfId="0" applyNumberFormat="1" applyFont="1" applyAlignment="1">
      <alignment horizontal="center"/>
    </xf>
    <xf numFmtId="0" fontId="1" fillId="0" borderId="17" xfId="0" applyFont="1" applyBorder="1" applyAlignment="1">
      <alignment wrapText="1"/>
    </xf>
    <xf numFmtId="44" fontId="1" fillId="5" borderId="0" xfId="0" applyNumberFormat="1" applyFont="1" applyFill="1"/>
    <xf numFmtId="44" fontId="1" fillId="5" borderId="24" xfId="0" applyNumberFormat="1" applyFont="1" applyFill="1" applyBorder="1" applyProtection="1">
      <protection locked="0"/>
    </xf>
    <xf numFmtId="44" fontId="1" fillId="0" borderId="0" xfId="0" applyNumberFormat="1" applyFont="1" applyAlignment="1">
      <alignment horizontal="center"/>
    </xf>
    <xf numFmtId="3" fontId="1" fillId="5" borderId="0" xfId="0" applyNumberFormat="1" applyFont="1" applyFill="1" applyAlignment="1" applyProtection="1">
      <alignment vertical="center"/>
      <protection locked="0"/>
    </xf>
    <xf numFmtId="0" fontId="7" fillId="0" borderId="0" xfId="0" applyFont="1" applyAlignment="1">
      <alignment wrapText="1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9" fillId="0" borderId="17" xfId="0" applyFont="1" applyBorder="1" applyAlignment="1">
      <alignment horizontal="left"/>
    </xf>
    <xf numFmtId="9" fontId="1" fillId="0" borderId="0" xfId="0" applyNumberFormat="1" applyFont="1"/>
    <xf numFmtId="0" fontId="2" fillId="0" borderId="17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vertical="center"/>
    </xf>
    <xf numFmtId="0" fontId="4" fillId="0" borderId="17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2" fillId="0" borderId="23" xfId="0" applyFont="1" applyBorder="1" applyAlignment="1">
      <alignment wrapText="1"/>
    </xf>
    <xf numFmtId="3" fontId="2" fillId="0" borderId="0" xfId="0" applyNumberFormat="1" applyFont="1" applyAlignment="1" applyProtection="1">
      <alignment vertical="center"/>
      <protection locked="0"/>
    </xf>
    <xf numFmtId="0" fontId="1" fillId="0" borderId="17" xfId="0" applyFont="1" applyBorder="1" applyAlignment="1">
      <alignment horizontal="left"/>
    </xf>
    <xf numFmtId="44" fontId="1" fillId="0" borderId="15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 wrapText="1"/>
    </xf>
    <xf numFmtId="44" fontId="2" fillId="0" borderId="0" xfId="0" applyNumberFormat="1" applyFont="1" applyAlignment="1">
      <alignment horizontal="center"/>
    </xf>
    <xf numFmtId="44" fontId="1" fillId="0" borderId="19" xfId="0" applyNumberFormat="1" applyFont="1" applyBorder="1"/>
    <xf numFmtId="44" fontId="1" fillId="0" borderId="20" xfId="0" applyNumberFormat="1" applyFont="1" applyBorder="1"/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vertical="center"/>
    </xf>
    <xf numFmtId="0" fontId="1" fillId="6" borderId="13" xfId="0" applyFont="1" applyFill="1" applyBorder="1"/>
    <xf numFmtId="14" fontId="4" fillId="6" borderId="16" xfId="0" applyNumberFormat="1" applyFont="1" applyFill="1" applyBorder="1" applyAlignment="1" applyProtection="1">
      <alignment horizontal="left"/>
      <protection locked="0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/>
    <xf numFmtId="14" fontId="1" fillId="6" borderId="16" xfId="0" applyNumberFormat="1" applyFont="1" applyFill="1" applyBorder="1" applyAlignment="1">
      <alignment horizontal="left"/>
    </xf>
    <xf numFmtId="0" fontId="1" fillId="6" borderId="16" xfId="0" applyFont="1" applyFill="1" applyBorder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left"/>
    </xf>
    <xf numFmtId="3" fontId="1" fillId="6" borderId="16" xfId="0" applyNumberFormat="1" applyFont="1" applyFill="1" applyBorder="1" applyAlignment="1">
      <alignment horizontal="left"/>
    </xf>
    <xf numFmtId="0" fontId="3" fillId="6" borderId="16" xfId="0" applyFont="1" applyFill="1" applyBorder="1"/>
    <xf numFmtId="0" fontId="1" fillId="0" borderId="0" xfId="0" applyFont="1" applyAlignment="1">
      <alignment horizontal="left"/>
    </xf>
    <xf numFmtId="0" fontId="1" fillId="6" borderId="16" xfId="0" applyFont="1" applyFill="1" applyBorder="1" applyAlignment="1">
      <alignment horizontal="left"/>
    </xf>
    <xf numFmtId="0" fontId="7" fillId="0" borderId="16" xfId="0" applyFont="1" applyBorder="1"/>
    <xf numFmtId="0" fontId="1" fillId="0" borderId="16" xfId="0" applyFont="1" applyBorder="1" applyAlignment="1">
      <alignment horizontal="left"/>
    </xf>
    <xf numFmtId="0" fontId="3" fillId="7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1" fillId="3" borderId="16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4" fillId="0" borderId="16" xfId="0" applyFont="1" applyBorder="1" applyAlignment="1">
      <alignment horizontal="left"/>
    </xf>
    <xf numFmtId="44" fontId="4" fillId="5" borderId="0" xfId="0" applyNumberFormat="1" applyFont="1" applyFill="1" applyProtection="1">
      <protection locked="0"/>
    </xf>
    <xf numFmtId="0" fontId="1" fillId="0" borderId="6" xfId="0" applyFont="1" applyBorder="1" applyAlignment="1"/>
    <xf numFmtId="0" fontId="1" fillId="0" borderId="5" xfId="0" applyFont="1" applyBorder="1" applyAlignment="1"/>
    <xf numFmtId="0" fontId="1" fillId="0" borderId="8" xfId="0" applyFont="1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228600</xdr:colOff>
      <xdr:row>1</xdr:row>
      <xdr:rowOff>114300</xdr:rowOff>
    </xdr:from>
    <xdr:ext cx="1020776" cy="236220"/>
    <xdr:pic>
      <xdr:nvPicPr>
        <xdr:cNvPr id="2" name="Picture 1">
          <a:extLst>
            <a:ext uri="{FF2B5EF4-FFF2-40B4-BE49-F238E27FC236}">
              <a16:creationId xmlns:a16="http://schemas.microsoft.com/office/drawing/2014/main" id="{BF48CE86-0237-4D38-93D2-E2A15DED4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7800" y="295275"/>
          <a:ext cx="1020776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24C4A-E2A5-4773-A8F2-1360D15666D6}">
  <sheetPr>
    <pageSetUpPr fitToPage="1"/>
  </sheetPr>
  <dimension ref="A1:S120"/>
  <sheetViews>
    <sheetView tabSelected="1" topLeftCell="E32" zoomScale="70" zoomScaleNormal="70" workbookViewId="0">
      <selection activeCell="P42" sqref="P42"/>
    </sheetView>
  </sheetViews>
  <sheetFormatPr defaultColWidth="8.7109375" defaultRowHeight="12.95"/>
  <cols>
    <col min="1" max="2" width="8.7109375" style="1"/>
    <col min="3" max="3" width="21.42578125" style="1" bestFit="1" customWidth="1"/>
    <col min="4" max="4" width="3.5703125" style="1" customWidth="1"/>
    <col min="5" max="5" width="50.140625" style="1" customWidth="1"/>
    <col min="6" max="6" width="7.85546875" style="1" customWidth="1"/>
    <col min="7" max="7" width="11" style="3" customWidth="1"/>
    <col min="8" max="8" width="12.140625" style="4" customWidth="1"/>
    <col min="9" max="9" width="9.42578125" style="1" customWidth="1"/>
    <col min="10" max="10" width="18.42578125" style="1" customWidth="1"/>
    <col min="11" max="11" width="14.42578125" style="3" customWidth="1"/>
    <col min="12" max="12" width="9.5703125" style="1" customWidth="1"/>
    <col min="13" max="13" width="21.140625" style="2" customWidth="1"/>
    <col min="14" max="14" width="9.5703125" style="2" customWidth="1"/>
    <col min="15" max="15" width="21.140625" style="2" customWidth="1"/>
    <col min="16" max="16" width="14.140625" style="2" customWidth="1"/>
    <col min="17" max="17" width="17.7109375" style="2" customWidth="1"/>
    <col min="18" max="18" width="12.42578125" style="1" bestFit="1" customWidth="1"/>
    <col min="19" max="19" width="87.140625" style="1" customWidth="1"/>
    <col min="20" max="16384" width="8.7109375" style="1"/>
  </cols>
  <sheetData>
    <row r="1" spans="1:17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</row>
    <row r="5" spans="1:17">
      <c r="C5" s="126" t="s">
        <v>1</v>
      </c>
      <c r="D5" s="126"/>
      <c r="E5" s="125" t="s">
        <v>2</v>
      </c>
    </row>
    <row r="6" spans="1:17">
      <c r="C6" s="126" t="s">
        <v>3</v>
      </c>
      <c r="D6" s="126"/>
      <c r="E6" s="124" t="s">
        <v>4</v>
      </c>
      <c r="F6" s="123"/>
    </row>
    <row r="7" spans="1:17">
      <c r="C7" s="126" t="s">
        <v>5</v>
      </c>
      <c r="D7" s="126"/>
      <c r="E7" s="122" t="s">
        <v>6</v>
      </c>
    </row>
    <row r="8" spans="1:17">
      <c r="C8" s="126" t="s">
        <v>7</v>
      </c>
      <c r="D8" s="126"/>
      <c r="E8" s="121">
        <v>114784</v>
      </c>
      <c r="F8" s="120"/>
      <c r="G8" s="119"/>
      <c r="H8" s="4" t="s">
        <v>8</v>
      </c>
      <c r="I8" s="118"/>
    </row>
    <row r="9" spans="1:17">
      <c r="C9" s="126" t="s">
        <v>9</v>
      </c>
      <c r="D9" s="126"/>
      <c r="E9" s="117" t="s">
        <v>10</v>
      </c>
    </row>
    <row r="10" spans="1:17">
      <c r="C10" s="126" t="s">
        <v>11</v>
      </c>
      <c r="D10" s="126"/>
      <c r="E10" s="116" t="s">
        <v>10</v>
      </c>
      <c r="F10" s="115"/>
      <c r="G10" s="114"/>
    </row>
    <row r="11" spans="1:17">
      <c r="C11" s="132" t="s">
        <v>12</v>
      </c>
      <c r="D11" s="132"/>
      <c r="E11" s="113" t="s">
        <v>13</v>
      </c>
    </row>
    <row r="13" spans="1:17" ht="14.45" customHeight="1" thickBot="1">
      <c r="C13" s="112"/>
      <c r="D13" s="112"/>
    </row>
    <row r="14" spans="1:17">
      <c r="C14" s="59"/>
      <c r="E14" s="109"/>
      <c r="F14" s="109"/>
      <c r="G14" s="110"/>
      <c r="H14" s="111"/>
      <c r="I14" s="109"/>
      <c r="J14" s="109"/>
      <c r="K14" s="110"/>
      <c r="L14" s="109"/>
      <c r="M14" s="108"/>
      <c r="N14" s="108"/>
      <c r="O14" s="108"/>
      <c r="P14" s="107"/>
    </row>
    <row r="15" spans="1:17" ht="26.1">
      <c r="C15" s="102"/>
      <c r="M15" s="105" t="s">
        <v>14</v>
      </c>
      <c r="N15" s="106"/>
      <c r="O15" s="105" t="s">
        <v>15</v>
      </c>
      <c r="P15" s="55"/>
    </row>
    <row r="16" spans="1:17">
      <c r="C16" s="80" t="s">
        <v>16</v>
      </c>
      <c r="E16" s="1" t="s">
        <v>17</v>
      </c>
      <c r="F16" s="1" t="s">
        <v>18</v>
      </c>
      <c r="G16" s="3" t="s">
        <v>19</v>
      </c>
      <c r="H16" s="4" t="s">
        <v>20</v>
      </c>
      <c r="I16" s="1" t="s">
        <v>21</v>
      </c>
      <c r="J16" s="1" t="s">
        <v>22</v>
      </c>
      <c r="K16" s="3" t="s">
        <v>23</v>
      </c>
      <c r="M16" s="104" t="s">
        <v>24</v>
      </c>
      <c r="N16" s="87"/>
      <c r="O16" s="104" t="s">
        <v>25</v>
      </c>
      <c r="P16" s="103"/>
    </row>
    <row r="17" spans="3:17">
      <c r="C17" s="102" t="s">
        <v>26</v>
      </c>
      <c r="E17" s="1" t="s">
        <v>27</v>
      </c>
      <c r="F17" s="1" t="s">
        <v>28</v>
      </c>
      <c r="G17" s="3">
        <v>2</v>
      </c>
      <c r="H17" s="69">
        <v>113920</v>
      </c>
      <c r="I17" s="1" t="s">
        <v>29</v>
      </c>
      <c r="J17" s="66"/>
      <c r="K17" s="90"/>
      <c r="M17" s="66">
        <f>J17*H17*G17</f>
        <v>0</v>
      </c>
      <c r="O17" s="66">
        <f>M17*4</f>
        <v>0</v>
      </c>
      <c r="P17" s="55"/>
      <c r="Q17" s="60"/>
    </row>
    <row r="18" spans="3:17">
      <c r="C18" s="102" t="s">
        <v>26</v>
      </c>
      <c r="E18" s="1" t="s">
        <v>30</v>
      </c>
      <c r="F18" s="1" t="s">
        <v>28</v>
      </c>
      <c r="G18" s="3">
        <v>2</v>
      </c>
      <c r="H18" s="69">
        <f>(26975+23578)*1.075</f>
        <v>54344.474999999999</v>
      </c>
      <c r="I18" s="1" t="s">
        <v>29</v>
      </c>
      <c r="J18" s="66"/>
      <c r="K18" s="90"/>
      <c r="M18" s="66">
        <f>J18*H18*G18</f>
        <v>0</v>
      </c>
      <c r="O18" s="66">
        <f>M18*4</f>
        <v>0</v>
      </c>
      <c r="P18" s="55"/>
      <c r="Q18" s="60"/>
    </row>
    <row r="19" spans="3:17">
      <c r="C19" s="102" t="s">
        <v>31</v>
      </c>
      <c r="E19" s="1" t="s">
        <v>32</v>
      </c>
      <c r="F19" s="1" t="s">
        <v>28</v>
      </c>
      <c r="G19" s="3">
        <v>2</v>
      </c>
      <c r="H19" s="97">
        <f>H17</f>
        <v>113920</v>
      </c>
      <c r="I19" s="1" t="s">
        <v>29</v>
      </c>
      <c r="J19" s="66"/>
      <c r="K19" s="90"/>
      <c r="M19" s="66">
        <f>J19*H19*G19</f>
        <v>0</v>
      </c>
      <c r="O19" s="66">
        <f>M19*4</f>
        <v>0</v>
      </c>
      <c r="P19" s="55"/>
      <c r="Q19" s="60"/>
    </row>
    <row r="20" spans="3:17">
      <c r="C20" s="102" t="s">
        <v>31</v>
      </c>
      <c r="E20" s="1" t="s">
        <v>33</v>
      </c>
      <c r="F20" s="1" t="s">
        <v>28</v>
      </c>
      <c r="G20" s="3">
        <v>2</v>
      </c>
      <c r="H20" s="97">
        <f>H18</f>
        <v>54344.474999999999</v>
      </c>
      <c r="I20" s="1" t="s">
        <v>29</v>
      </c>
      <c r="J20" s="66"/>
      <c r="K20" s="90"/>
      <c r="M20" s="66">
        <f>J20*H20*G20</f>
        <v>0</v>
      </c>
      <c r="O20" s="66">
        <f>M20*4</f>
        <v>0</v>
      </c>
      <c r="P20" s="55"/>
    </row>
    <row r="21" spans="3:17">
      <c r="C21" s="94"/>
      <c r="D21" s="74"/>
      <c r="E21" s="91"/>
      <c r="F21" s="91"/>
      <c r="G21" s="95"/>
      <c r="H21" s="72"/>
      <c r="I21" s="74"/>
      <c r="J21" s="68"/>
      <c r="K21" s="90"/>
      <c r="M21" s="68"/>
      <c r="O21" s="68"/>
      <c r="P21" s="55"/>
    </row>
    <row r="22" spans="3:17">
      <c r="C22" s="94" t="s">
        <v>34</v>
      </c>
      <c r="D22" s="74"/>
      <c r="E22" s="74" t="s">
        <v>35</v>
      </c>
      <c r="F22" s="74" t="s">
        <v>36</v>
      </c>
      <c r="G22" s="73">
        <v>1</v>
      </c>
      <c r="H22" s="72">
        <v>2200</v>
      </c>
      <c r="I22" s="74" t="s">
        <v>29</v>
      </c>
      <c r="J22" s="66"/>
      <c r="K22" s="90">
        <v>25</v>
      </c>
      <c r="M22" s="66">
        <f>J22*H22*G22</f>
        <v>0</v>
      </c>
      <c r="O22" s="66">
        <f>M22*4</f>
        <v>0</v>
      </c>
      <c r="P22" s="55"/>
    </row>
    <row r="23" spans="3:17">
      <c r="C23" s="94" t="s">
        <v>34</v>
      </c>
      <c r="D23" s="74"/>
      <c r="E23" s="74" t="s">
        <v>37</v>
      </c>
      <c r="F23" s="74" t="s">
        <v>36</v>
      </c>
      <c r="G23" s="73">
        <v>1</v>
      </c>
      <c r="H23" s="72">
        <v>2200</v>
      </c>
      <c r="I23" s="74" t="s">
        <v>29</v>
      </c>
      <c r="J23" s="66"/>
      <c r="K23" s="90">
        <v>17</v>
      </c>
      <c r="M23" s="66">
        <f>J23*H23*G23</f>
        <v>0</v>
      </c>
      <c r="O23" s="66">
        <f>M23*4</f>
        <v>0</v>
      </c>
      <c r="P23" s="55"/>
    </row>
    <row r="24" spans="3:17">
      <c r="C24" s="92"/>
      <c r="D24" s="74"/>
      <c r="E24" s="74"/>
      <c r="F24" s="74"/>
      <c r="G24" s="73"/>
      <c r="H24" s="72"/>
      <c r="I24" s="74"/>
      <c r="J24" s="68"/>
      <c r="K24" s="90"/>
      <c r="M24" s="68"/>
      <c r="O24" s="68"/>
      <c r="P24" s="55"/>
    </row>
    <row r="25" spans="3:17">
      <c r="C25" s="94" t="s">
        <v>38</v>
      </c>
      <c r="D25" s="74"/>
      <c r="E25" s="91" t="s">
        <v>39</v>
      </c>
      <c r="F25" s="74" t="s">
        <v>36</v>
      </c>
      <c r="G25" s="73" t="s">
        <v>40</v>
      </c>
      <c r="H25" s="72">
        <v>47</v>
      </c>
      <c r="I25" s="74" t="s">
        <v>41</v>
      </c>
      <c r="J25" s="66"/>
      <c r="K25" s="87"/>
      <c r="M25" s="66">
        <f>J25*H25</f>
        <v>0</v>
      </c>
      <c r="O25" s="66">
        <f>M25*4</f>
        <v>0</v>
      </c>
      <c r="P25" s="55"/>
    </row>
    <row r="26" spans="3:17">
      <c r="C26" s="94" t="s">
        <v>38</v>
      </c>
      <c r="D26" s="74"/>
      <c r="E26" s="91" t="s">
        <v>42</v>
      </c>
      <c r="F26" s="74" t="s">
        <v>36</v>
      </c>
      <c r="G26" s="95" t="s">
        <v>40</v>
      </c>
      <c r="H26" s="72">
        <v>730</v>
      </c>
      <c r="I26" s="91" t="s">
        <v>41</v>
      </c>
      <c r="J26" s="66"/>
      <c r="K26" s="87"/>
      <c r="M26" s="66">
        <f>J26*H26</f>
        <v>0</v>
      </c>
      <c r="O26" s="66">
        <f>M26*4</f>
        <v>0</v>
      </c>
      <c r="P26" s="55"/>
    </row>
    <row r="27" spans="3:17">
      <c r="C27" s="94" t="s">
        <v>43</v>
      </c>
      <c r="D27" s="74"/>
      <c r="E27" s="91" t="s">
        <v>44</v>
      </c>
      <c r="F27" s="91" t="s">
        <v>45</v>
      </c>
      <c r="G27" s="95" t="s">
        <v>40</v>
      </c>
      <c r="H27" s="72">
        <v>72</v>
      </c>
      <c r="I27" s="91" t="s">
        <v>41</v>
      </c>
      <c r="J27" s="66"/>
      <c r="K27" s="87"/>
      <c r="M27" s="66">
        <f>J27*H27</f>
        <v>0</v>
      </c>
      <c r="O27" s="66">
        <f>M27*4</f>
        <v>0</v>
      </c>
      <c r="P27" s="55"/>
    </row>
    <row r="28" spans="3:17">
      <c r="C28" s="94" t="s">
        <v>43</v>
      </c>
      <c r="D28" s="74"/>
      <c r="E28" s="91" t="s">
        <v>46</v>
      </c>
      <c r="F28" s="91" t="s">
        <v>45</v>
      </c>
      <c r="G28" s="95" t="s">
        <v>40</v>
      </c>
      <c r="H28" s="72">
        <v>208</v>
      </c>
      <c r="I28" s="91" t="s">
        <v>41</v>
      </c>
      <c r="J28" s="66"/>
      <c r="K28" s="87"/>
      <c r="M28" s="66">
        <f>J28*H28</f>
        <v>0</v>
      </c>
      <c r="O28" s="66">
        <f>M28*4</f>
        <v>0</v>
      </c>
      <c r="P28" s="55"/>
    </row>
    <row r="29" spans="3:17">
      <c r="C29" s="94" t="s">
        <v>47</v>
      </c>
      <c r="D29" s="74"/>
      <c r="E29" s="91" t="s">
        <v>48</v>
      </c>
      <c r="F29" s="74" t="s">
        <v>36</v>
      </c>
      <c r="G29" s="95" t="s">
        <v>40</v>
      </c>
      <c r="H29" s="72">
        <v>323</v>
      </c>
      <c r="I29" s="91" t="s">
        <v>41</v>
      </c>
      <c r="J29" s="66"/>
      <c r="K29" s="87"/>
      <c r="M29" s="66">
        <f>J29*H29</f>
        <v>0</v>
      </c>
      <c r="O29" s="66">
        <f>M29*4</f>
        <v>0</v>
      </c>
      <c r="P29" s="55"/>
    </row>
    <row r="30" spans="3:17">
      <c r="C30" s="94" t="s">
        <v>49</v>
      </c>
      <c r="D30" s="74"/>
      <c r="E30" s="91" t="s">
        <v>50</v>
      </c>
      <c r="F30" s="91" t="s">
        <v>36</v>
      </c>
      <c r="G30" s="95" t="s">
        <v>40</v>
      </c>
      <c r="H30" s="72">
        <v>51592</v>
      </c>
      <c r="I30" s="91" t="s">
        <v>29</v>
      </c>
      <c r="J30" s="66"/>
      <c r="K30" s="87"/>
      <c r="M30" s="66">
        <f>J30*H30</f>
        <v>0</v>
      </c>
      <c r="O30" s="66">
        <f>M30*4</f>
        <v>0</v>
      </c>
      <c r="P30" s="55"/>
      <c r="Q30" s="60"/>
    </row>
    <row r="31" spans="3:17">
      <c r="C31" s="94" t="s">
        <v>49</v>
      </c>
      <c r="D31" s="74"/>
      <c r="E31" s="91" t="s">
        <v>51</v>
      </c>
      <c r="F31" s="91" t="s">
        <v>36</v>
      </c>
      <c r="G31" s="95" t="s">
        <v>40</v>
      </c>
      <c r="H31" s="72">
        <v>6570</v>
      </c>
      <c r="I31" s="91" t="s">
        <v>29</v>
      </c>
      <c r="J31" s="66"/>
      <c r="K31" s="87"/>
      <c r="M31" s="66">
        <f>J31*H31</f>
        <v>0</v>
      </c>
      <c r="O31" s="66">
        <f>M31*4</f>
        <v>0</v>
      </c>
      <c r="P31" s="55"/>
      <c r="Q31" s="60"/>
    </row>
    <row r="32" spans="3:17">
      <c r="C32" s="94" t="s">
        <v>52</v>
      </c>
      <c r="D32" s="74"/>
      <c r="E32" s="91" t="s">
        <v>53</v>
      </c>
      <c r="F32" s="74" t="s">
        <v>36</v>
      </c>
      <c r="G32" s="95" t="s">
        <v>40</v>
      </c>
      <c r="H32" s="72">
        <v>200</v>
      </c>
      <c r="I32" s="91" t="s">
        <v>41</v>
      </c>
      <c r="J32" s="66"/>
      <c r="K32" s="87"/>
      <c r="M32" s="66">
        <f>J32*H32</f>
        <v>0</v>
      </c>
      <c r="O32" s="66">
        <f>M32*4</f>
        <v>0</v>
      </c>
      <c r="P32" s="55"/>
    </row>
    <row r="33" spans="3:17">
      <c r="C33" s="94" t="s">
        <v>54</v>
      </c>
      <c r="D33" s="74"/>
      <c r="E33" s="91" t="s">
        <v>55</v>
      </c>
      <c r="F33" s="74" t="s">
        <v>36</v>
      </c>
      <c r="G33" s="95" t="s">
        <v>40</v>
      </c>
      <c r="H33" s="72">
        <v>1</v>
      </c>
      <c r="I33" s="91" t="s">
        <v>56</v>
      </c>
      <c r="J33" s="66"/>
      <c r="K33" s="90"/>
      <c r="M33" s="66">
        <f>J33*H33</f>
        <v>0</v>
      </c>
      <c r="O33" s="66">
        <f>M33*4</f>
        <v>0</v>
      </c>
      <c r="P33" s="55"/>
    </row>
    <row r="34" spans="3:17">
      <c r="C34" s="100" t="s">
        <v>57</v>
      </c>
      <c r="D34" s="74"/>
      <c r="E34" s="91" t="s">
        <v>58</v>
      </c>
      <c r="F34" s="91" t="s">
        <v>36</v>
      </c>
      <c r="G34" s="95" t="s">
        <v>40</v>
      </c>
      <c r="H34" s="72">
        <v>31908</v>
      </c>
      <c r="I34" s="91" t="s">
        <v>59</v>
      </c>
      <c r="J34" s="66"/>
      <c r="K34" s="87"/>
      <c r="M34" s="66">
        <f>J34*H34</f>
        <v>0</v>
      </c>
      <c r="O34" s="66">
        <f>M34*4</f>
        <v>0</v>
      </c>
      <c r="P34" s="55"/>
    </row>
    <row r="35" spans="3:17">
      <c r="C35" s="94" t="s">
        <v>60</v>
      </c>
      <c r="D35" s="74"/>
      <c r="E35" s="91" t="s">
        <v>61</v>
      </c>
      <c r="F35" s="91" t="s">
        <v>36</v>
      </c>
      <c r="G35" s="99" t="s">
        <v>40</v>
      </c>
      <c r="H35" s="72">
        <v>45677</v>
      </c>
      <c r="I35" s="91" t="s">
        <v>59</v>
      </c>
      <c r="J35" s="66"/>
      <c r="K35" s="87"/>
      <c r="M35" s="66">
        <f>J35*H35</f>
        <v>0</v>
      </c>
      <c r="O35" s="66">
        <f>M35*4</f>
        <v>0</v>
      </c>
      <c r="P35" s="55"/>
    </row>
    <row r="36" spans="3:17">
      <c r="C36" s="100" t="s">
        <v>62</v>
      </c>
      <c r="D36" s="91"/>
      <c r="E36" s="91" t="s">
        <v>61</v>
      </c>
      <c r="F36" s="91" t="s">
        <v>36</v>
      </c>
      <c r="G36" s="95">
        <v>1</v>
      </c>
      <c r="H36" s="72">
        <v>45677</v>
      </c>
      <c r="I36" s="91" t="s">
        <v>59</v>
      </c>
      <c r="J36" s="66"/>
      <c r="K36" s="87"/>
      <c r="M36" s="66">
        <f>J36*H36*G36</f>
        <v>0</v>
      </c>
      <c r="O36" s="66">
        <f>M36*4</f>
        <v>0</v>
      </c>
      <c r="P36" s="55"/>
    </row>
    <row r="37" spans="3:17">
      <c r="C37" s="100" t="s">
        <v>63</v>
      </c>
      <c r="D37" s="91"/>
      <c r="E37" s="91" t="s">
        <v>64</v>
      </c>
      <c r="F37" s="91" t="s">
        <v>36</v>
      </c>
      <c r="G37" s="95">
        <v>1</v>
      </c>
      <c r="H37" s="72">
        <v>45677</v>
      </c>
      <c r="I37" s="91" t="s">
        <v>59</v>
      </c>
      <c r="J37" s="66"/>
      <c r="K37" s="87"/>
      <c r="M37" s="66">
        <f>J37*H37*G37</f>
        <v>0</v>
      </c>
      <c r="O37" s="66">
        <f>M37*4</f>
        <v>0</v>
      </c>
      <c r="P37" s="55"/>
    </row>
    <row r="38" spans="3:17">
      <c r="C38" s="100" t="s">
        <v>65</v>
      </c>
      <c r="D38" s="91"/>
      <c r="E38" s="91" t="s">
        <v>66</v>
      </c>
      <c r="F38" s="74" t="s">
        <v>36</v>
      </c>
      <c r="G38" s="99" t="s">
        <v>40</v>
      </c>
      <c r="H38" s="101">
        <v>1</v>
      </c>
      <c r="I38" s="91" t="s">
        <v>56</v>
      </c>
      <c r="J38" s="66"/>
      <c r="M38" s="66">
        <f>J38*H38</f>
        <v>0</v>
      </c>
      <c r="O38" s="66">
        <f>M38*4</f>
        <v>0</v>
      </c>
      <c r="P38" s="55"/>
    </row>
    <row r="39" spans="3:17">
      <c r="C39" s="100" t="s">
        <v>67</v>
      </c>
      <c r="D39" s="91"/>
      <c r="E39" s="91" t="s">
        <v>68</v>
      </c>
      <c r="F39" s="91" t="s">
        <v>36</v>
      </c>
      <c r="G39" s="99" t="s">
        <v>40</v>
      </c>
      <c r="H39" s="72">
        <v>1</v>
      </c>
      <c r="I39" s="91" t="s">
        <v>56</v>
      </c>
      <c r="J39" s="66"/>
      <c r="M39" s="66">
        <f>J39*H39</f>
        <v>0</v>
      </c>
      <c r="O39" s="66">
        <f>M39*4</f>
        <v>0</v>
      </c>
      <c r="P39" s="55"/>
    </row>
    <row r="40" spans="3:17" ht="13.5">
      <c r="C40" s="98" t="s">
        <v>69</v>
      </c>
      <c r="D40" s="79"/>
      <c r="E40" s="96" t="s">
        <v>70</v>
      </c>
      <c r="F40" s="79" t="s">
        <v>36</v>
      </c>
      <c r="G40" s="76" t="s">
        <v>71</v>
      </c>
      <c r="H40" s="97">
        <v>3673</v>
      </c>
      <c r="I40" s="96" t="s">
        <v>41</v>
      </c>
      <c r="J40" s="66"/>
      <c r="M40" s="133">
        <f>J40*H40*(1/3)</f>
        <v>0</v>
      </c>
      <c r="N40" s="60"/>
      <c r="O40" s="133">
        <f>M40*4</f>
        <v>0</v>
      </c>
      <c r="P40" s="55"/>
    </row>
    <row r="41" spans="3:17">
      <c r="C41" s="98"/>
      <c r="D41" s="79"/>
      <c r="E41" s="96"/>
      <c r="F41" s="79"/>
      <c r="G41" s="73"/>
      <c r="H41" s="97"/>
      <c r="I41" s="96"/>
      <c r="J41" s="68"/>
      <c r="M41" s="68"/>
      <c r="O41" s="68"/>
      <c r="P41" s="55"/>
    </row>
    <row r="42" spans="3:17">
      <c r="C42" s="92" t="s">
        <v>72</v>
      </c>
      <c r="D42" s="74"/>
      <c r="E42" s="91" t="s">
        <v>73</v>
      </c>
      <c r="F42" s="74" t="s">
        <v>36</v>
      </c>
      <c r="G42" s="95"/>
      <c r="H42" s="72">
        <v>1</v>
      </c>
      <c r="I42" s="91" t="s">
        <v>56</v>
      </c>
      <c r="J42" s="66"/>
      <c r="M42" s="66">
        <f>J42*H42</f>
        <v>0</v>
      </c>
      <c r="O42" s="66">
        <f>M42*4</f>
        <v>0</v>
      </c>
      <c r="P42" s="55"/>
    </row>
    <row r="43" spans="3:17">
      <c r="C43" s="94"/>
      <c r="D43" s="74"/>
      <c r="E43" s="91"/>
      <c r="F43" s="74"/>
      <c r="G43" s="95"/>
      <c r="H43" s="72"/>
      <c r="I43" s="91"/>
      <c r="J43" s="68"/>
      <c r="M43" s="68"/>
      <c r="O43" s="68"/>
      <c r="P43" s="55"/>
    </row>
    <row r="44" spans="3:17">
      <c r="C44" s="94"/>
      <c r="D44" s="74"/>
      <c r="E44" s="74"/>
      <c r="F44" s="74"/>
      <c r="G44" s="73"/>
      <c r="H44" s="72"/>
      <c r="I44" s="74"/>
      <c r="J44" s="68"/>
      <c r="K44" s="90"/>
      <c r="M44" s="68"/>
      <c r="O44" s="68"/>
      <c r="P44" s="55"/>
    </row>
    <row r="45" spans="3:17">
      <c r="C45" s="92" t="s">
        <v>74</v>
      </c>
      <c r="D45" s="74"/>
      <c r="E45" s="91" t="s">
        <v>75</v>
      </c>
      <c r="F45" s="74"/>
      <c r="G45" s="73"/>
      <c r="H45" s="72">
        <v>1</v>
      </c>
      <c r="I45" s="74" t="s">
        <v>56</v>
      </c>
      <c r="J45" s="66"/>
      <c r="K45" s="90"/>
      <c r="M45" s="66">
        <f>J45*H45</f>
        <v>0</v>
      </c>
      <c r="O45" s="66">
        <f>M45*4</f>
        <v>0</v>
      </c>
      <c r="P45" s="55"/>
      <c r="Q45" s="93"/>
    </row>
    <row r="46" spans="3:17" ht="13.5" thickBot="1">
      <c r="C46" s="92"/>
      <c r="D46" s="74"/>
      <c r="E46" s="91" t="s">
        <v>76</v>
      </c>
      <c r="F46" s="74"/>
      <c r="G46" s="73"/>
      <c r="H46" s="72"/>
      <c r="I46" s="74"/>
      <c r="J46" s="66"/>
      <c r="K46" s="90"/>
      <c r="M46" s="66">
        <f>J46*H46</f>
        <v>0</v>
      </c>
      <c r="O46" s="66">
        <f>M46*4</f>
        <v>0</v>
      </c>
      <c r="P46" s="55"/>
    </row>
    <row r="47" spans="3:17" ht="13.5" thickTop="1">
      <c r="C47" s="59"/>
      <c r="E47" s="89" t="s">
        <v>77</v>
      </c>
      <c r="H47" s="69"/>
      <c r="J47" s="2"/>
      <c r="L47" s="58" t="s">
        <v>77</v>
      </c>
      <c r="M47" s="70">
        <f>SUM(M17:M46)</f>
        <v>0</v>
      </c>
      <c r="O47" s="70">
        <f>SUM(O17:O46)</f>
        <v>0</v>
      </c>
      <c r="P47" s="55"/>
    </row>
    <row r="48" spans="3:17">
      <c r="C48" s="59"/>
      <c r="H48" s="69"/>
      <c r="J48" s="2"/>
      <c r="P48" s="55"/>
    </row>
    <row r="49" spans="3:16">
      <c r="C49" s="59"/>
      <c r="E49" s="1" t="s">
        <v>78</v>
      </c>
      <c r="H49" s="69"/>
      <c r="J49" s="2"/>
      <c r="L49" s="65"/>
      <c r="P49" s="55"/>
    </row>
    <row r="50" spans="3:16">
      <c r="C50" s="59"/>
      <c r="E50" s="1" t="s">
        <v>79</v>
      </c>
      <c r="H50" s="88"/>
      <c r="I50" s="1" t="s">
        <v>80</v>
      </c>
      <c r="J50" s="66"/>
      <c r="K50" s="87"/>
      <c r="L50" s="65"/>
      <c r="M50" s="66"/>
      <c r="O50" s="66"/>
      <c r="P50" s="55"/>
    </row>
    <row r="51" spans="3:16">
      <c r="C51" s="59"/>
      <c r="E51" s="1" t="s">
        <v>81</v>
      </c>
      <c r="H51" s="88"/>
      <c r="I51" s="1" t="s">
        <v>80</v>
      </c>
      <c r="J51" s="66"/>
      <c r="K51" s="87"/>
      <c r="L51" s="65"/>
      <c r="M51" s="66"/>
      <c r="O51" s="66"/>
      <c r="P51" s="55"/>
    </row>
    <row r="52" spans="3:16">
      <c r="C52" s="59"/>
      <c r="E52" s="1" t="s">
        <v>82</v>
      </c>
      <c r="H52" s="88"/>
      <c r="I52" s="1" t="s">
        <v>80</v>
      </c>
      <c r="J52" s="66"/>
      <c r="K52" s="87"/>
      <c r="L52" s="65"/>
      <c r="M52" s="66"/>
      <c r="O52" s="66"/>
      <c r="P52" s="55"/>
    </row>
    <row r="53" spans="3:16" ht="13.5" thickBot="1">
      <c r="C53" s="84"/>
      <c r="E53" s="1" t="s">
        <v>83</v>
      </c>
      <c r="H53" s="88"/>
      <c r="I53" s="1" t="s">
        <v>80</v>
      </c>
      <c r="J53" s="66"/>
      <c r="K53" s="87"/>
      <c r="L53" s="65"/>
      <c r="M53" s="86"/>
      <c r="O53" s="66"/>
      <c r="P53" s="55"/>
    </row>
    <row r="54" spans="3:16" ht="13.5" thickTop="1">
      <c r="C54" s="84"/>
      <c r="E54" s="1" t="s">
        <v>84</v>
      </c>
      <c r="H54" s="69"/>
      <c r="J54" s="2"/>
      <c r="K54" s="83"/>
      <c r="L54" s="58" t="s">
        <v>85</v>
      </c>
      <c r="M54" s="66">
        <f>SUM(M50:M53)</f>
        <v>0</v>
      </c>
      <c r="O54" s="70">
        <f>SUM(O50:O53)</f>
        <v>0</v>
      </c>
      <c r="P54" s="55"/>
    </row>
    <row r="55" spans="3:16">
      <c r="C55" s="84"/>
      <c r="H55" s="69"/>
      <c r="J55" s="2"/>
      <c r="K55" s="83"/>
      <c r="L55" s="65"/>
      <c r="P55" s="55"/>
    </row>
    <row r="56" spans="3:16">
      <c r="C56" s="84"/>
      <c r="E56" s="1" t="s">
        <v>86</v>
      </c>
      <c r="H56" s="69">
        <v>1</v>
      </c>
      <c r="I56" s="1" t="s">
        <v>87</v>
      </c>
      <c r="J56" s="85">
        <v>125000</v>
      </c>
      <c r="K56" s="83"/>
      <c r="L56" s="65"/>
      <c r="M56" s="85">
        <f>J56*H56</f>
        <v>125000</v>
      </c>
      <c r="O56" s="85">
        <f>M56*4</f>
        <v>500000</v>
      </c>
      <c r="P56" s="55"/>
    </row>
    <row r="57" spans="3:16">
      <c r="C57" s="84"/>
      <c r="H57" s="69"/>
      <c r="J57" s="2"/>
      <c r="K57" s="83"/>
      <c r="L57" s="65"/>
      <c r="P57" s="55"/>
    </row>
    <row r="58" spans="3:16">
      <c r="C58" s="84"/>
      <c r="H58" s="69"/>
      <c r="J58" s="2"/>
      <c r="K58" s="83"/>
      <c r="L58" s="65"/>
      <c r="P58" s="55"/>
    </row>
    <row r="59" spans="3:16">
      <c r="C59" s="59"/>
      <c r="H59" s="69"/>
      <c r="J59" s="2"/>
      <c r="L59" s="65" t="s">
        <v>88</v>
      </c>
      <c r="M59" s="82">
        <f>M47+M54+M56</f>
        <v>125000</v>
      </c>
      <c r="N59" s="65" t="s">
        <v>89</v>
      </c>
      <c r="O59" s="48">
        <f>O47+O54+O56</f>
        <v>500000</v>
      </c>
      <c r="P59" s="81" t="s">
        <v>90</v>
      </c>
    </row>
    <row r="60" spans="3:16">
      <c r="C60" s="80" t="s">
        <v>91</v>
      </c>
      <c r="H60" s="69"/>
      <c r="J60" s="2"/>
      <c r="L60" s="65"/>
      <c r="P60" s="55"/>
    </row>
    <row r="61" spans="3:16">
      <c r="C61" s="59"/>
      <c r="H61" s="69"/>
      <c r="J61" s="2"/>
      <c r="L61" s="65"/>
      <c r="P61" s="55"/>
    </row>
    <row r="62" spans="3:16">
      <c r="C62" s="77" t="s">
        <v>92</v>
      </c>
      <c r="D62" s="74"/>
      <c r="E62" s="74" t="s">
        <v>93</v>
      </c>
      <c r="F62" s="74"/>
      <c r="G62" s="76">
        <v>1</v>
      </c>
      <c r="H62" s="72">
        <v>7000</v>
      </c>
      <c r="I62" s="79" t="s">
        <v>59</v>
      </c>
      <c r="J62" s="66"/>
      <c r="K62" s="71"/>
      <c r="L62" s="65"/>
      <c r="M62" s="66">
        <f>J62*H62*G62</f>
        <v>0</v>
      </c>
      <c r="P62" s="55"/>
    </row>
    <row r="63" spans="3:16">
      <c r="C63" s="77" t="s">
        <v>92</v>
      </c>
      <c r="D63" s="74"/>
      <c r="E63" s="74" t="s">
        <v>94</v>
      </c>
      <c r="F63" s="74"/>
      <c r="G63" s="76">
        <v>1</v>
      </c>
      <c r="H63" s="72">
        <v>7000</v>
      </c>
      <c r="I63" s="79" t="s">
        <v>59</v>
      </c>
      <c r="J63" s="66"/>
      <c r="K63" s="71"/>
      <c r="L63" s="65"/>
      <c r="M63" s="66">
        <f>J63*H63*G63</f>
        <v>0</v>
      </c>
      <c r="P63" s="55"/>
    </row>
    <row r="64" spans="3:16">
      <c r="C64" s="77" t="s">
        <v>95</v>
      </c>
      <c r="D64" s="74"/>
      <c r="E64" s="74" t="s">
        <v>96</v>
      </c>
      <c r="F64" s="74"/>
      <c r="G64" s="76">
        <v>1</v>
      </c>
      <c r="H64" s="72">
        <v>50</v>
      </c>
      <c r="I64" s="1" t="s">
        <v>97</v>
      </c>
      <c r="J64" s="66"/>
      <c r="K64" s="71"/>
      <c r="L64" s="65"/>
      <c r="M64" s="66">
        <f>J64*H64*G64</f>
        <v>0</v>
      </c>
      <c r="P64" s="55"/>
    </row>
    <row r="65" spans="3:16">
      <c r="C65" s="77" t="s">
        <v>98</v>
      </c>
      <c r="D65" s="74"/>
      <c r="E65" s="74" t="s">
        <v>99</v>
      </c>
      <c r="F65" s="74" t="s">
        <v>100</v>
      </c>
      <c r="G65" s="76"/>
      <c r="H65" s="72"/>
      <c r="J65" s="68"/>
      <c r="K65" s="78"/>
      <c r="L65" s="65"/>
      <c r="M65" s="68"/>
      <c r="P65" s="55"/>
    </row>
    <row r="66" spans="3:16">
      <c r="C66" s="77" t="s">
        <v>98</v>
      </c>
      <c r="D66" s="74"/>
      <c r="E66" s="74" t="s">
        <v>101</v>
      </c>
      <c r="F66" s="74" t="s">
        <v>100</v>
      </c>
      <c r="G66" s="76">
        <v>1</v>
      </c>
      <c r="H66" s="72">
        <v>2000</v>
      </c>
      <c r="I66" s="1" t="s">
        <v>29</v>
      </c>
      <c r="J66" s="66"/>
      <c r="K66" s="71"/>
      <c r="L66" s="65"/>
      <c r="M66" s="66">
        <f>J66*H66*G66</f>
        <v>0</v>
      </c>
      <c r="P66" s="55"/>
    </row>
    <row r="67" spans="3:16">
      <c r="C67" s="77" t="s">
        <v>98</v>
      </c>
      <c r="D67" s="74"/>
      <c r="E67" s="74" t="s">
        <v>102</v>
      </c>
      <c r="F67" s="74" t="s">
        <v>100</v>
      </c>
      <c r="G67" s="76">
        <v>1</v>
      </c>
      <c r="H67" s="72">
        <v>10000</v>
      </c>
      <c r="I67" s="1" t="s">
        <v>29</v>
      </c>
      <c r="J67" s="66"/>
      <c r="K67" s="71"/>
      <c r="L67" s="65"/>
      <c r="M67" s="66">
        <f>J67*H67*G67</f>
        <v>0</v>
      </c>
      <c r="P67" s="55"/>
    </row>
    <row r="68" spans="3:16">
      <c r="C68" s="77" t="s">
        <v>98</v>
      </c>
      <c r="D68" s="74"/>
      <c r="E68" s="74" t="s">
        <v>103</v>
      </c>
      <c r="F68" s="74" t="s">
        <v>100</v>
      </c>
      <c r="G68" s="76">
        <v>1</v>
      </c>
      <c r="H68" s="72">
        <v>180000</v>
      </c>
      <c r="I68" s="1" t="s">
        <v>29</v>
      </c>
      <c r="J68" s="66"/>
      <c r="K68" s="71"/>
      <c r="L68" s="65"/>
      <c r="M68" s="66">
        <f>J68*H68*G68</f>
        <v>0</v>
      </c>
      <c r="P68" s="55"/>
    </row>
    <row r="69" spans="3:16">
      <c r="C69" s="77" t="s">
        <v>98</v>
      </c>
      <c r="D69" s="74"/>
      <c r="E69" s="74" t="s">
        <v>104</v>
      </c>
      <c r="F69" s="74" t="s">
        <v>100</v>
      </c>
      <c r="G69" s="76"/>
      <c r="H69" s="72"/>
      <c r="J69" s="68"/>
      <c r="K69" s="71"/>
      <c r="L69" s="65"/>
      <c r="M69" s="68"/>
      <c r="P69" s="55"/>
    </row>
    <row r="70" spans="3:16">
      <c r="C70" s="77" t="s">
        <v>98</v>
      </c>
      <c r="D70" s="74"/>
      <c r="E70" s="74" t="s">
        <v>105</v>
      </c>
      <c r="F70" s="74" t="s">
        <v>100</v>
      </c>
      <c r="G70" s="76">
        <v>1</v>
      </c>
      <c r="H70" s="72">
        <v>2000</v>
      </c>
      <c r="I70" s="1" t="s">
        <v>29</v>
      </c>
      <c r="J70" s="66"/>
      <c r="K70" s="71"/>
      <c r="L70" s="65"/>
      <c r="M70" s="66">
        <f>J70*H70*G70</f>
        <v>0</v>
      </c>
      <c r="P70" s="55"/>
    </row>
    <row r="71" spans="3:16">
      <c r="C71" s="77" t="s">
        <v>98</v>
      </c>
      <c r="D71" s="74"/>
      <c r="E71" s="74" t="s">
        <v>106</v>
      </c>
      <c r="F71" s="74" t="s">
        <v>100</v>
      </c>
      <c r="G71" s="76">
        <v>1</v>
      </c>
      <c r="H71" s="72">
        <v>10000</v>
      </c>
      <c r="I71" s="1" t="s">
        <v>29</v>
      </c>
      <c r="J71" s="66"/>
      <c r="K71" s="71"/>
      <c r="L71" s="65"/>
      <c r="M71" s="66">
        <f>J71*H71*G71</f>
        <v>0</v>
      </c>
      <c r="P71" s="55"/>
    </row>
    <row r="72" spans="3:16">
      <c r="C72" s="77" t="s">
        <v>98</v>
      </c>
      <c r="D72" s="74"/>
      <c r="E72" s="74" t="s">
        <v>107</v>
      </c>
      <c r="F72" s="74" t="s">
        <v>100</v>
      </c>
      <c r="G72" s="76">
        <v>1</v>
      </c>
      <c r="H72" s="72">
        <v>120000</v>
      </c>
      <c r="I72" s="1" t="s">
        <v>29</v>
      </c>
      <c r="J72" s="66"/>
      <c r="K72" s="71"/>
      <c r="L72" s="65"/>
      <c r="M72" s="66">
        <f>J72*H72*G72</f>
        <v>0</v>
      </c>
      <c r="P72" s="55"/>
    </row>
    <row r="73" spans="3:16">
      <c r="C73" s="77" t="s">
        <v>108</v>
      </c>
      <c r="D73" s="74"/>
      <c r="E73" s="74" t="s">
        <v>109</v>
      </c>
      <c r="F73" s="74" t="s">
        <v>100</v>
      </c>
      <c r="G73" s="76"/>
      <c r="H73" s="72"/>
      <c r="J73" s="68"/>
      <c r="K73" s="71"/>
      <c r="L73" s="65"/>
      <c r="M73" s="68"/>
      <c r="P73" s="55"/>
    </row>
    <row r="74" spans="3:16">
      <c r="C74" s="77" t="s">
        <v>108</v>
      </c>
      <c r="D74" s="74"/>
      <c r="E74" s="74" t="s">
        <v>110</v>
      </c>
      <c r="F74" s="74" t="s">
        <v>100</v>
      </c>
      <c r="G74" s="76">
        <v>1</v>
      </c>
      <c r="H74" s="72">
        <f>H66</f>
        <v>2000</v>
      </c>
      <c r="I74" s="74" t="s">
        <v>29</v>
      </c>
      <c r="J74" s="66"/>
      <c r="K74" s="71"/>
      <c r="L74" s="65"/>
      <c r="M74" s="66">
        <f>J74*H74*G74</f>
        <v>0</v>
      </c>
      <c r="P74" s="55"/>
    </row>
    <row r="75" spans="3:16">
      <c r="C75" s="77" t="s">
        <v>108</v>
      </c>
      <c r="D75" s="74"/>
      <c r="E75" s="74" t="s">
        <v>111</v>
      </c>
      <c r="F75" s="74" t="s">
        <v>100</v>
      </c>
      <c r="G75" s="76">
        <v>1</v>
      </c>
      <c r="H75" s="72">
        <f>H70</f>
        <v>2000</v>
      </c>
      <c r="I75" s="74" t="s">
        <v>29</v>
      </c>
      <c r="J75" s="66"/>
      <c r="K75" s="71"/>
      <c r="L75" s="65"/>
      <c r="M75" s="66">
        <f>J75*H75*G75</f>
        <v>0</v>
      </c>
      <c r="P75" s="55"/>
    </row>
    <row r="76" spans="3:16">
      <c r="C76" s="77" t="s">
        <v>108</v>
      </c>
      <c r="D76" s="74"/>
      <c r="E76" s="74" t="s">
        <v>112</v>
      </c>
      <c r="F76" s="74" t="s">
        <v>100</v>
      </c>
      <c r="G76" s="76">
        <v>1</v>
      </c>
      <c r="H76" s="72">
        <f>H67</f>
        <v>10000</v>
      </c>
      <c r="I76" s="74" t="s">
        <v>29</v>
      </c>
      <c r="J76" s="66"/>
      <c r="K76" s="71"/>
      <c r="L76" s="65"/>
      <c r="M76" s="66">
        <f>J76*H76*G76</f>
        <v>0</v>
      </c>
      <c r="P76" s="55"/>
    </row>
    <row r="77" spans="3:16">
      <c r="C77" s="77" t="s">
        <v>108</v>
      </c>
      <c r="D77" s="74"/>
      <c r="E77" s="74" t="s">
        <v>113</v>
      </c>
      <c r="F77" s="74" t="s">
        <v>100</v>
      </c>
      <c r="G77" s="76">
        <v>1</v>
      </c>
      <c r="H77" s="72">
        <f>H71</f>
        <v>10000</v>
      </c>
      <c r="I77" s="74" t="s">
        <v>29</v>
      </c>
      <c r="J77" s="66"/>
      <c r="K77" s="71"/>
      <c r="L77" s="65"/>
      <c r="M77" s="66">
        <f>J77*H77*G77</f>
        <v>0</v>
      </c>
      <c r="P77" s="55"/>
    </row>
    <row r="78" spans="3:16">
      <c r="C78" s="77" t="s">
        <v>108</v>
      </c>
      <c r="D78" s="74"/>
      <c r="E78" s="74" t="s">
        <v>114</v>
      </c>
      <c r="F78" s="74" t="s">
        <v>100</v>
      </c>
      <c r="G78" s="76">
        <v>1</v>
      </c>
      <c r="H78" s="72">
        <f>H68</f>
        <v>180000</v>
      </c>
      <c r="I78" s="74" t="s">
        <v>29</v>
      </c>
      <c r="J78" s="66"/>
      <c r="K78" s="71"/>
      <c r="L78" s="65"/>
      <c r="M78" s="66">
        <f>J78*H78*G78</f>
        <v>0</v>
      </c>
      <c r="P78" s="55"/>
    </row>
    <row r="79" spans="3:16">
      <c r="C79" s="77" t="s">
        <v>108</v>
      </c>
      <c r="D79" s="74"/>
      <c r="E79" s="74" t="s">
        <v>115</v>
      </c>
      <c r="F79" s="74" t="s">
        <v>100</v>
      </c>
      <c r="G79" s="76">
        <v>1</v>
      </c>
      <c r="H79" s="72">
        <f>H72</f>
        <v>120000</v>
      </c>
      <c r="I79" s="74" t="s">
        <v>29</v>
      </c>
      <c r="J79" s="66"/>
      <c r="K79" s="71"/>
      <c r="L79" s="65"/>
      <c r="M79" s="66">
        <f>J79*H79*G79</f>
        <v>0</v>
      </c>
      <c r="P79" s="55"/>
    </row>
    <row r="80" spans="3:16">
      <c r="C80" s="77" t="s">
        <v>116</v>
      </c>
      <c r="D80" s="74"/>
      <c r="E80" s="74" t="s">
        <v>117</v>
      </c>
      <c r="F80" s="74" t="s">
        <v>100</v>
      </c>
      <c r="G80" s="76">
        <v>1</v>
      </c>
      <c r="H80" s="72">
        <v>22000</v>
      </c>
      <c r="I80" s="1" t="s">
        <v>118</v>
      </c>
      <c r="J80" s="66"/>
      <c r="K80" s="71"/>
      <c r="L80" s="65"/>
      <c r="M80" s="66">
        <f>J80*H80*G80</f>
        <v>0</v>
      </c>
      <c r="P80" s="55"/>
    </row>
    <row r="81" spans="3:17">
      <c r="C81" s="75"/>
      <c r="D81" s="74"/>
      <c r="E81" s="74" t="s">
        <v>35</v>
      </c>
      <c r="F81" s="74" t="s">
        <v>36</v>
      </c>
      <c r="G81" s="73">
        <v>1</v>
      </c>
      <c r="H81" s="72">
        <v>15000</v>
      </c>
      <c r="I81" s="1" t="s">
        <v>29</v>
      </c>
      <c r="J81" s="66"/>
      <c r="K81" s="71"/>
      <c r="M81" s="66">
        <f>J81*H81*G81</f>
        <v>0</v>
      </c>
      <c r="P81" s="55"/>
    </row>
    <row r="82" spans="3:17" ht="13.5" thickBot="1">
      <c r="C82" s="75"/>
      <c r="D82" s="74"/>
      <c r="E82" s="74" t="s">
        <v>37</v>
      </c>
      <c r="F82" s="74" t="s">
        <v>36</v>
      </c>
      <c r="G82" s="73">
        <v>1</v>
      </c>
      <c r="H82" s="72">
        <v>15000</v>
      </c>
      <c r="I82" s="1" t="s">
        <v>29</v>
      </c>
      <c r="J82" s="66"/>
      <c r="K82" s="71"/>
      <c r="M82" s="66">
        <f>J82*H82*G82</f>
        <v>0</v>
      </c>
      <c r="P82" s="55"/>
    </row>
    <row r="83" spans="3:17" ht="13.5" thickTop="1">
      <c r="C83" s="59"/>
      <c r="L83" s="58" t="s">
        <v>119</v>
      </c>
      <c r="M83" s="70">
        <f>SUM(M61:M82)</f>
        <v>0</v>
      </c>
      <c r="P83" s="55"/>
    </row>
    <row r="84" spans="3:17">
      <c r="C84" s="59"/>
      <c r="E84" s="1" t="s">
        <v>78</v>
      </c>
      <c r="H84" s="69"/>
      <c r="J84" s="2"/>
      <c r="L84" s="65"/>
      <c r="M84" s="68"/>
      <c r="P84" s="55"/>
    </row>
    <row r="85" spans="3:17">
      <c r="C85" s="59"/>
      <c r="E85" s="1" t="s">
        <v>82</v>
      </c>
      <c r="H85" s="67"/>
      <c r="I85" s="1" t="s">
        <v>80</v>
      </c>
      <c r="J85" s="66"/>
      <c r="L85" s="65"/>
      <c r="M85" s="64"/>
      <c r="P85" s="55"/>
    </row>
    <row r="86" spans="3:17">
      <c r="C86" s="59"/>
      <c r="E86" s="1" t="s">
        <v>83</v>
      </c>
      <c r="H86" s="67"/>
      <c r="I86" s="1" t="s">
        <v>80</v>
      </c>
      <c r="J86" s="66"/>
      <c r="L86" s="65"/>
      <c r="M86" s="64"/>
      <c r="P86" s="55"/>
    </row>
    <row r="87" spans="3:17" ht="13.5" thickBot="1">
      <c r="C87" s="59"/>
      <c r="E87" s="1" t="s">
        <v>84</v>
      </c>
      <c r="L87" s="58" t="s">
        <v>85</v>
      </c>
      <c r="M87" s="63">
        <f>SUM(M85:M86)</f>
        <v>0</v>
      </c>
      <c r="N87" s="62"/>
      <c r="O87" s="62"/>
      <c r="P87" s="61"/>
      <c r="Q87" s="60"/>
    </row>
    <row r="88" spans="3:17" ht="13.5" thickTop="1">
      <c r="C88" s="59"/>
      <c r="L88" s="58" t="s">
        <v>120</v>
      </c>
      <c r="M88" s="57">
        <f>M83+M87</f>
        <v>0</v>
      </c>
      <c r="N88" s="56" t="s">
        <v>121</v>
      </c>
      <c r="P88" s="55"/>
    </row>
    <row r="89" spans="3:17" ht="13.5" thickBot="1">
      <c r="C89" s="54"/>
      <c r="D89" s="51"/>
      <c r="E89" s="51"/>
      <c r="F89" s="51"/>
      <c r="G89" s="52"/>
      <c r="H89" s="53"/>
      <c r="I89" s="51"/>
      <c r="J89" s="51"/>
      <c r="K89" s="52"/>
      <c r="L89" s="51"/>
      <c r="M89" s="50"/>
      <c r="N89" s="50"/>
      <c r="O89" s="50"/>
      <c r="P89" s="49"/>
    </row>
    <row r="91" spans="3:17">
      <c r="J91" s="128" t="s">
        <v>122</v>
      </c>
      <c r="K91" s="128"/>
      <c r="L91" s="128"/>
      <c r="M91" s="128"/>
      <c r="N91" s="128"/>
      <c r="O91" s="128"/>
      <c r="P91" s="48">
        <f>M88+O59</f>
        <v>500000</v>
      </c>
    </row>
    <row r="92" spans="3:17" ht="13.5" thickBot="1">
      <c r="C92" s="47"/>
    </row>
    <row r="93" spans="3:17">
      <c r="E93" s="46"/>
      <c r="F93" s="43"/>
      <c r="G93" s="44"/>
      <c r="H93" s="45"/>
      <c r="I93" s="43"/>
      <c r="J93" s="43"/>
      <c r="K93" s="44"/>
      <c r="L93" s="43"/>
      <c r="M93" s="43"/>
      <c r="N93" s="43"/>
      <c r="O93" s="43"/>
      <c r="P93" s="42"/>
    </row>
    <row r="94" spans="3:17">
      <c r="E94" s="34"/>
      <c r="F94" s="30"/>
      <c r="G94" s="33"/>
      <c r="H94" s="41"/>
      <c r="I94" s="30"/>
      <c r="J94" s="30"/>
      <c r="K94" s="33"/>
      <c r="L94" s="30"/>
      <c r="M94" s="30"/>
      <c r="N94" s="30"/>
      <c r="O94" s="30"/>
      <c r="P94" s="29"/>
    </row>
    <row r="95" spans="3:17">
      <c r="E95" s="34"/>
      <c r="F95" s="30"/>
      <c r="G95" s="33"/>
      <c r="H95" s="41"/>
      <c r="I95" s="30"/>
      <c r="J95" s="30" t="s">
        <v>123</v>
      </c>
      <c r="K95" s="33"/>
      <c r="L95" s="30"/>
      <c r="M95" s="30"/>
      <c r="N95" s="30"/>
      <c r="O95" s="30"/>
      <c r="P95" s="29"/>
    </row>
    <row r="96" spans="3:17">
      <c r="E96" s="34" t="s">
        <v>124</v>
      </c>
      <c r="F96" s="30"/>
      <c r="G96" s="33"/>
      <c r="H96" s="40"/>
      <c r="I96" s="35"/>
      <c r="J96" s="129"/>
      <c r="K96" s="129"/>
      <c r="L96" s="129"/>
      <c r="M96" s="30"/>
      <c r="N96" s="30"/>
      <c r="O96" s="30"/>
      <c r="P96" s="29"/>
    </row>
    <row r="97" spans="3:19">
      <c r="E97" s="39" t="s">
        <v>125</v>
      </c>
      <c r="F97" s="38"/>
      <c r="G97" s="37"/>
      <c r="H97" s="36"/>
      <c r="I97" s="35"/>
      <c r="J97" s="129"/>
      <c r="K97" s="129"/>
      <c r="L97" s="129"/>
      <c r="M97" s="30"/>
      <c r="N97" s="30"/>
      <c r="O97" s="30"/>
      <c r="P97" s="29"/>
    </row>
    <row r="98" spans="3:19">
      <c r="E98" s="34" t="s">
        <v>126</v>
      </c>
      <c r="F98" s="30"/>
      <c r="G98" s="33"/>
      <c r="H98" s="36"/>
      <c r="I98" s="35"/>
      <c r="J98" s="129"/>
      <c r="K98" s="129"/>
      <c r="L98" s="129"/>
      <c r="M98" s="30"/>
      <c r="N98" s="30"/>
      <c r="O98" s="30"/>
      <c r="P98" s="29"/>
    </row>
    <row r="99" spans="3:19">
      <c r="E99" s="34" t="s">
        <v>127</v>
      </c>
      <c r="F99" s="30"/>
      <c r="G99" s="33"/>
      <c r="H99" s="36"/>
      <c r="I99" s="35"/>
      <c r="J99" s="129"/>
      <c r="K99" s="129"/>
      <c r="L99" s="129"/>
      <c r="M99" s="30"/>
      <c r="N99" s="30"/>
      <c r="O99" s="30"/>
      <c r="P99" s="29"/>
    </row>
    <row r="100" spans="3:19">
      <c r="E100" s="34" t="s">
        <v>11</v>
      </c>
      <c r="F100" s="30"/>
      <c r="G100" s="33"/>
      <c r="H100" s="32"/>
      <c r="I100" s="31"/>
      <c r="J100" s="129"/>
      <c r="K100" s="129"/>
      <c r="L100" s="129"/>
      <c r="M100" s="30"/>
      <c r="N100" s="30"/>
      <c r="O100" s="30"/>
      <c r="P100" s="29"/>
    </row>
    <row r="101" spans="3:19" ht="13.5" thickBot="1">
      <c r="E101" s="28"/>
      <c r="F101" s="25"/>
      <c r="G101" s="26"/>
      <c r="H101" s="27"/>
      <c r="I101" s="25"/>
      <c r="J101" s="25"/>
      <c r="K101" s="26"/>
      <c r="L101" s="25"/>
      <c r="M101" s="25"/>
      <c r="N101" s="25"/>
      <c r="O101" s="25"/>
      <c r="P101" s="24"/>
    </row>
    <row r="102" spans="3:19">
      <c r="M102" s="1"/>
      <c r="N102" s="1"/>
      <c r="O102" s="1"/>
      <c r="P102" s="1"/>
    </row>
    <row r="103" spans="3:19" ht="13.5" thickBot="1"/>
    <row r="104" spans="3:19">
      <c r="C104" s="23" t="s">
        <v>128</v>
      </c>
      <c r="D104" s="20"/>
      <c r="E104" s="20"/>
      <c r="F104" s="20"/>
      <c r="G104" s="21"/>
      <c r="H104" s="22"/>
      <c r="I104" s="20"/>
      <c r="J104" s="20"/>
      <c r="K104" s="21"/>
      <c r="L104" s="20"/>
      <c r="M104" s="20"/>
      <c r="N104" s="20"/>
      <c r="O104" s="20"/>
      <c r="P104" s="20"/>
      <c r="Q104" s="20"/>
      <c r="R104" s="20"/>
      <c r="S104" s="19"/>
    </row>
    <row r="105" spans="3:19" ht="14.45" customHeight="1">
      <c r="C105" s="130" t="s">
        <v>129</v>
      </c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5"/>
      <c r="O105" s="15"/>
      <c r="P105" s="15"/>
      <c r="Q105" s="15"/>
      <c r="R105" s="15"/>
      <c r="S105" s="14"/>
    </row>
    <row r="106" spans="3:19">
      <c r="C106" s="134" t="s">
        <v>130</v>
      </c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2"/>
      <c r="O106" s="12"/>
      <c r="P106" s="12"/>
      <c r="Q106" s="12"/>
      <c r="R106" s="15"/>
      <c r="S106" s="14"/>
    </row>
    <row r="107" spans="3:19">
      <c r="C107" s="13" t="s">
        <v>131</v>
      </c>
      <c r="D107" s="12"/>
      <c r="E107" s="12"/>
      <c r="F107" s="12"/>
      <c r="G107" s="17"/>
      <c r="H107" s="18"/>
      <c r="I107" s="12"/>
      <c r="J107" s="12"/>
      <c r="K107" s="17"/>
      <c r="L107" s="12"/>
      <c r="M107" s="12"/>
      <c r="N107" s="12"/>
      <c r="O107" s="12"/>
      <c r="P107" s="12"/>
      <c r="Q107" s="12"/>
      <c r="R107" s="12"/>
      <c r="S107" s="14"/>
    </row>
    <row r="108" spans="3:19" ht="14.45" customHeight="1">
      <c r="C108" s="130" t="s">
        <v>132</v>
      </c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5"/>
      <c r="O108" s="15"/>
      <c r="P108" s="15"/>
      <c r="Q108" s="15"/>
      <c r="R108" s="12"/>
      <c r="S108" s="14"/>
    </row>
    <row r="109" spans="3:19">
      <c r="C109" s="134" t="s">
        <v>133</v>
      </c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2"/>
      <c r="O109" s="12"/>
      <c r="P109" s="12"/>
      <c r="Q109" s="12"/>
      <c r="R109" s="15"/>
      <c r="S109" s="14"/>
    </row>
    <row r="110" spans="3:19">
      <c r="C110" s="134" t="s">
        <v>134</v>
      </c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2"/>
      <c r="O110" s="12"/>
      <c r="P110" s="12"/>
      <c r="Q110" s="12"/>
      <c r="R110" s="12"/>
      <c r="S110" s="14"/>
    </row>
    <row r="111" spans="3:19">
      <c r="C111" s="13" t="s">
        <v>135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4"/>
    </row>
    <row r="112" spans="3:19">
      <c r="C112" s="16" t="s">
        <v>136</v>
      </c>
      <c r="D112" s="136" t="s">
        <v>137</v>
      </c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2"/>
      <c r="P112" s="12"/>
      <c r="Q112" s="12"/>
      <c r="R112" s="12"/>
      <c r="S112" s="14"/>
    </row>
    <row r="113" spans="3:19">
      <c r="C113" s="16" t="s">
        <v>138</v>
      </c>
      <c r="D113" s="136" t="s">
        <v>139</v>
      </c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2"/>
      <c r="P113" s="12"/>
      <c r="Q113" s="12"/>
      <c r="R113" s="12"/>
      <c r="S113" s="14"/>
    </row>
    <row r="114" spans="3:19" ht="12.75" customHeight="1">
      <c r="C114" s="130" t="s">
        <v>140</v>
      </c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5"/>
      <c r="O114" s="15"/>
      <c r="P114" s="15"/>
      <c r="Q114" s="15"/>
      <c r="R114" s="12"/>
      <c r="S114" s="14"/>
    </row>
    <row r="115" spans="3:19" ht="29.25" customHeight="1">
      <c r="C115" s="134" t="s">
        <v>141</v>
      </c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2"/>
      <c r="O115" s="12"/>
      <c r="P115" s="12"/>
      <c r="Q115" s="12"/>
      <c r="R115" s="15"/>
      <c r="S115" s="14"/>
    </row>
    <row r="116" spans="3:19">
      <c r="C116" s="134" t="s">
        <v>142</v>
      </c>
      <c r="D116" s="135"/>
      <c r="E116" s="135"/>
      <c r="F116" s="135"/>
      <c r="G116" s="135"/>
      <c r="H116" s="135"/>
      <c r="I116" s="135"/>
      <c r="J116" s="135"/>
      <c r="K116" s="135"/>
      <c r="L116" s="135"/>
      <c r="M116" s="135"/>
      <c r="N116" s="12"/>
      <c r="O116" s="12"/>
      <c r="P116" s="12"/>
      <c r="Q116" s="12"/>
      <c r="R116" s="12"/>
      <c r="S116" s="14"/>
    </row>
    <row r="117" spans="3:19">
      <c r="C117" s="134" t="s">
        <v>143</v>
      </c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2"/>
      <c r="O117" s="12"/>
      <c r="P117" s="12"/>
      <c r="Q117" s="12"/>
      <c r="R117" s="12"/>
      <c r="S117" s="14"/>
    </row>
    <row r="118" spans="3:19">
      <c r="C118" s="134" t="s">
        <v>144</v>
      </c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2"/>
      <c r="O118" s="12"/>
      <c r="P118" s="12"/>
      <c r="Q118" s="12"/>
      <c r="R118" s="12"/>
      <c r="S118" s="14"/>
    </row>
    <row r="119" spans="3:19" ht="13.5" customHeight="1">
      <c r="C119" s="134" t="s">
        <v>145</v>
      </c>
      <c r="D119" s="135"/>
      <c r="E119" s="135"/>
      <c r="F119" s="135"/>
      <c r="G119" s="135"/>
      <c r="H119" s="135"/>
      <c r="I119" s="135"/>
      <c r="J119" s="135"/>
      <c r="K119" s="135"/>
      <c r="L119" s="135"/>
      <c r="M119" s="135"/>
      <c r="N119" s="1"/>
      <c r="O119" s="1"/>
      <c r="P119" s="1"/>
      <c r="Q119" s="1"/>
      <c r="S119" s="11"/>
    </row>
    <row r="120" spans="3:19" ht="13.5" thickBot="1">
      <c r="C120" s="10" t="s">
        <v>146</v>
      </c>
      <c r="D120" s="6"/>
      <c r="E120" s="6"/>
      <c r="F120" s="6"/>
      <c r="G120" s="8"/>
      <c r="H120" s="9"/>
      <c r="I120" s="6"/>
      <c r="J120" s="6"/>
      <c r="K120" s="8"/>
      <c r="L120" s="6"/>
      <c r="M120" s="7"/>
      <c r="N120" s="7"/>
      <c r="O120" s="7"/>
      <c r="P120" s="7"/>
      <c r="Q120" s="7"/>
      <c r="R120" s="6"/>
      <c r="S120" s="5"/>
    </row>
  </sheetData>
  <protectedRanges>
    <protectedRange sqref="E9:E10" name="Bereik1"/>
    <protectedRange sqref="J17:J53" name="Bereik2"/>
    <protectedRange sqref="M17:M54" name="Bereik4"/>
    <protectedRange sqref="O17:O54" name="Bereik5"/>
    <protectedRange sqref="H50:H53" name="Bereik6"/>
    <protectedRange sqref="J62:J86" name="Bereik7"/>
    <protectedRange sqref="E93:P101" name="Bereik8"/>
    <protectedRange sqref="H85:H86" name="Bereik9"/>
    <protectedRange sqref="G25:G34" name="Bereik13_1"/>
    <protectedRange sqref="G36:G37" name="Bereik13_2"/>
    <protectedRange sqref="G38:G39" name="Bereik13_3"/>
    <protectedRange sqref="M62:M82" name="Bereik7_1"/>
    <protectedRange sqref="R34:R37" name="Bereik5_1"/>
  </protectedRanges>
  <mergeCells count="23">
    <mergeCell ref="C114:M114"/>
    <mergeCell ref="C119:M119"/>
    <mergeCell ref="C10:D10"/>
    <mergeCell ref="J91:O91"/>
    <mergeCell ref="J96:L100"/>
    <mergeCell ref="C105:M105"/>
    <mergeCell ref="C106:M106"/>
    <mergeCell ref="C11:D11"/>
    <mergeCell ref="C117:M117"/>
    <mergeCell ref="C118:M118"/>
    <mergeCell ref="C109:M109"/>
    <mergeCell ref="C108:M108"/>
    <mergeCell ref="C110:M110"/>
    <mergeCell ref="D113:N113"/>
    <mergeCell ref="C115:M115"/>
    <mergeCell ref="C116:M116"/>
    <mergeCell ref="D112:N112"/>
    <mergeCell ref="C9:D9"/>
    <mergeCell ref="A1:Q1"/>
    <mergeCell ref="C5:D5"/>
    <mergeCell ref="C6:D6"/>
    <mergeCell ref="C7:D7"/>
    <mergeCell ref="C8:D8"/>
  </mergeCells>
  <pageMargins left="0.7" right="0.7" top="0.75" bottom="0.75" header="0.3" footer="0.3"/>
  <pageSetup paperSize="8" scale="7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ef5865-a982-42aa-8640-9d4286765ef6" xsi:nil="true"/>
    <lcf76f155ced4ddcb4097134ff3c332f xmlns="7a097c81-48be-4772-9310-88b1021fde40">
      <Terms xmlns="http://schemas.microsoft.com/office/infopath/2007/PartnerControls"/>
    </lcf76f155ced4ddcb4097134ff3c332f>
    <_dlc_DocId xmlns="feef5865-a982-42aa-8640-9d4286765ef6">GROENBEHEER-1201764476-45670</_dlc_DocId>
    <_dlc_DocIdUrl xmlns="feef5865-a982-42aa-8640-9d4286765ef6">
      <Url>https://prorailbv.sharepoint.com/teams/DealMeernatuurindeberm/_layouts/15/DocIdRedir.aspx?ID=GROENBEHEER-1201764476-45670</Url>
      <Description>GROENBEHEER-1201764476-45670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61D31CB774724B89BBE3A04DB40599" ma:contentTypeVersion="19" ma:contentTypeDescription="Een nieuw document maken." ma:contentTypeScope="" ma:versionID="0d216a8c62e963ae544757c7de49b2ce">
  <xsd:schema xmlns:xsd="http://www.w3.org/2001/XMLSchema" xmlns:xs="http://www.w3.org/2001/XMLSchema" xmlns:p="http://schemas.microsoft.com/office/2006/metadata/properties" xmlns:ns2="7a097c81-48be-4772-9310-88b1021fde40" xmlns:ns3="ae488c5f-2bfd-4b02-83aa-337da002d9c4" xmlns:ns4="feef5865-a982-42aa-8640-9d4286765ef6" targetNamespace="http://schemas.microsoft.com/office/2006/metadata/properties" ma:root="true" ma:fieldsID="6bc9576a9224b6faf7ac4a0bbe963fa9" ns2:_="" ns3:_="" ns4:_="">
    <xsd:import namespace="7a097c81-48be-4772-9310-88b1021fde40"/>
    <xsd:import namespace="ae488c5f-2bfd-4b02-83aa-337da002d9c4"/>
    <xsd:import namespace="feef5865-a982-42aa-8640-9d4286765e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7c81-48be-4772-9310-88b1021fde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c2a34957-f4c5-4396-b3a3-e9c9104dfe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488c5f-2bfd-4b02-83aa-337da002d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f5865-a982-42aa-8640-9d4286765ef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776e3da-1b26-45c4-9f33-accccaad0fbb}" ma:internalName="TaxCatchAll" ma:showField="CatchAllData" ma:web="ae488c5f-2bfd-4b02-83aa-337da002d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26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65C758-61A8-4756-AB24-206B96B87D18}"/>
</file>

<file path=customXml/itemProps2.xml><?xml version="1.0" encoding="utf-8"?>
<ds:datastoreItem xmlns:ds="http://schemas.openxmlformats.org/officeDocument/2006/customXml" ds:itemID="{04B51A9D-B999-475A-B715-0DCD0C0DC8A2}"/>
</file>

<file path=customXml/itemProps3.xml><?xml version="1.0" encoding="utf-8"?>
<ds:datastoreItem xmlns:ds="http://schemas.openxmlformats.org/officeDocument/2006/customXml" ds:itemID="{F9DDF27C-BB78-4712-BC4B-9C4B6DF78674}"/>
</file>

<file path=customXml/itemProps4.xml><?xml version="1.0" encoding="utf-8"?>
<ds:datastoreItem xmlns:ds="http://schemas.openxmlformats.org/officeDocument/2006/customXml" ds:itemID="{AB50E3BC-EEC7-49DC-9E38-726EEF9400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Jansen, E. (Erwin)</dc:creator>
  <cp:keywords/>
  <dc:description/>
  <cp:lastModifiedBy>Jansen, E. (Erwin)</cp:lastModifiedBy>
  <cp:revision/>
  <dcterms:created xsi:type="dcterms:W3CDTF">2025-11-17T20:55:44Z</dcterms:created>
  <dcterms:modified xsi:type="dcterms:W3CDTF">2025-11-18T14:40:54Z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e57bac-d225-40fb-8a9e-62b5be587a96_Enabled">
    <vt:lpwstr>true</vt:lpwstr>
  </property>
  <property fmtid="{D5CDD505-2E9C-101B-9397-08002B2CF9AE}" pid="3" name="MSIP_Label_24e57bac-d225-40fb-8a9e-62b5be587a96_SetDate">
    <vt:lpwstr>2025-11-17T20:55:56Z</vt:lpwstr>
  </property>
  <property fmtid="{D5CDD505-2E9C-101B-9397-08002B2CF9AE}" pid="4" name="MSIP_Label_24e57bac-d225-40fb-8a9e-62b5be587a96_Method">
    <vt:lpwstr>Standard</vt:lpwstr>
  </property>
  <property fmtid="{D5CDD505-2E9C-101B-9397-08002B2CF9AE}" pid="5" name="MSIP_Label_24e57bac-d225-40fb-8a9e-62b5be587a96_Name">
    <vt:lpwstr>Internal</vt:lpwstr>
  </property>
  <property fmtid="{D5CDD505-2E9C-101B-9397-08002B2CF9AE}" pid="6" name="MSIP_Label_24e57bac-d225-40fb-8a9e-62b5be587a96_SiteId">
    <vt:lpwstr>a398fcff-8d2b-4930-a7f7-e1c99a108d77</vt:lpwstr>
  </property>
  <property fmtid="{D5CDD505-2E9C-101B-9397-08002B2CF9AE}" pid="7" name="MSIP_Label_24e57bac-d225-40fb-8a9e-62b5be587a96_ActionId">
    <vt:lpwstr>e31514fc-2521-4b3d-917d-a1b882185426</vt:lpwstr>
  </property>
  <property fmtid="{D5CDD505-2E9C-101B-9397-08002B2CF9AE}" pid="8" name="MSIP_Label_24e57bac-d225-40fb-8a9e-62b5be587a96_ContentBits">
    <vt:lpwstr>0</vt:lpwstr>
  </property>
  <property fmtid="{D5CDD505-2E9C-101B-9397-08002B2CF9AE}" pid="9" name="MSIP_Label_24e57bac-d225-40fb-8a9e-62b5be587a96_Tag">
    <vt:lpwstr>10, 3, 0, 1</vt:lpwstr>
  </property>
  <property fmtid="{D5CDD505-2E9C-101B-9397-08002B2CF9AE}" pid="10" name="ContentTypeId">
    <vt:lpwstr>0x0101007C61D31CB774724B89BBE3A04DB40599</vt:lpwstr>
  </property>
  <property fmtid="{D5CDD505-2E9C-101B-9397-08002B2CF9AE}" pid="11" name="_dlc_DocIdItemGuid">
    <vt:lpwstr>2bf79319-2f7a-4dfe-8633-392ec53b57e9</vt:lpwstr>
  </property>
  <property fmtid="{D5CDD505-2E9C-101B-9397-08002B2CF9AE}" pid="12" name="MediaServiceImageTags">
    <vt:lpwstr/>
  </property>
</Properties>
</file>